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feldspar\"/>
    </mc:Choice>
  </mc:AlternateContent>
  <xr:revisionPtr revIDLastSave="0" documentId="13_ncr:1_{32B07013-C014-4EA9-B6F8-06BC7E2D56BF}" xr6:coauthVersionLast="47" xr6:coauthVersionMax="47" xr10:uidLastSave="{00000000-0000-0000-0000-000000000000}"/>
  <bookViews>
    <workbookView xWindow="-108" yWindow="-108" windowWidth="23256" windowHeight="12720" tabRatio="878" activeTab="1" xr2:uid="{00000000-000D-0000-FFFF-FFFF00000000}"/>
  </bookViews>
  <sheets>
    <sheet name="Thermobar_Input" sheetId="32" r:id="rId1"/>
    <sheet name="Table S1" sheetId="31" r:id="rId2"/>
    <sheet name="Table S2" sheetId="30" r:id="rId3"/>
    <sheet name="Table S3" sheetId="28" r:id="rId4"/>
  </sheets>
  <externalReferences>
    <externalReference r:id="rId5"/>
    <externalReference r:id="rId6"/>
    <externalReference r:id="rId7"/>
    <externalReference r:id="rId8"/>
  </externalReferences>
  <definedNames>
    <definedName name="_XCO2" localSheetId="1">'[1]figure 5'!#REF!</definedName>
    <definedName name="_XCO2" localSheetId="2">'[1]figure 5'!#REF!</definedName>
    <definedName name="_XCO2" localSheetId="3">'[1]figure 5'!#REF!</definedName>
    <definedName name="_XCO2">'[1]figure 5'!#REF!</definedName>
    <definedName name="A" localSheetId="1">#REF!</definedName>
    <definedName name="A" localSheetId="2">#REF!</definedName>
    <definedName name="A" localSheetId="3">#REF!</definedName>
    <definedName name="A">#REF!</definedName>
    <definedName name="are" localSheetId="1">#REF!</definedName>
    <definedName name="are" localSheetId="2">#REF!</definedName>
    <definedName name="are" localSheetId="3">#REF!</definedName>
    <definedName name="are">#REF!</definedName>
    <definedName name="Area_a_imprimir" localSheetId="1">#REF!</definedName>
    <definedName name="Area_a_imprimir" localSheetId="2">#REF!</definedName>
    <definedName name="Area_a_imprimir" localSheetId="3">#REF!</definedName>
    <definedName name="Area_a_imprimir">#REF!</definedName>
    <definedName name="Area_a_imprimir_11" localSheetId="1">[2]Cpx!#REF!</definedName>
    <definedName name="Area_a_imprimir_11" localSheetId="2">[2]Cpx!#REF!</definedName>
    <definedName name="Area_a_imprimir_11" localSheetId="3">[2]Cpx!#REF!</definedName>
    <definedName name="Area_a_imprimir_11">[2]Cpx!#REF!</definedName>
    <definedName name="B" localSheetId="1">#REF!</definedName>
    <definedName name="B" localSheetId="2">#REF!</definedName>
    <definedName name="B" localSheetId="3">#REF!</definedName>
    <definedName name="B">#REF!</definedName>
    <definedName name="bone" localSheetId="1">#REF!</definedName>
    <definedName name="bone" localSheetId="2">#REF!</definedName>
    <definedName name="bone" localSheetId="3">#REF!</definedName>
    <definedName name="bone">#REF!</definedName>
    <definedName name="btwo" localSheetId="1">#REF!</definedName>
    <definedName name="btwo" localSheetId="2">#REF!</definedName>
    <definedName name="btwo" localSheetId="3">#REF!</definedName>
    <definedName name="btwo">#REF!</definedName>
    <definedName name="CO2i" localSheetId="1">'[1]figure 5'!#REF!</definedName>
    <definedName name="CO2i" localSheetId="2">'[1]figure 5'!#REF!</definedName>
    <definedName name="CO2i" localSheetId="3">'[1]figure 5'!#REF!</definedName>
    <definedName name="CO2i">'[1]figure 5'!#REF!</definedName>
    <definedName name="_xlnm.Criteria" localSheetId="1">'[3]CIPW-NOR'!#REF!</definedName>
    <definedName name="_xlnm.Criteria" localSheetId="2">'[3]CIPW-NOR'!#REF!</definedName>
    <definedName name="_xlnm.Criteria" localSheetId="3">'[3]CIPW-NOR'!#REF!</definedName>
    <definedName name="_xlnm.Criteria">'[3]CIPW-NOR'!#REF!</definedName>
    <definedName name="_xlnm.Database" localSheetId="1">'[3]CIPW-NOR'!#REF!</definedName>
    <definedName name="_xlnm.Database" localSheetId="2">'[3]CIPW-NOR'!#REF!</definedName>
    <definedName name="_xlnm.Database" localSheetId="3">'[3]CIPW-NOR'!#REF!</definedName>
    <definedName name="_xlnm.Database">'[3]CIPW-NOR'!#REF!</definedName>
    <definedName name="Ecsds" localSheetId="1">[2]Cpx!#REF!</definedName>
    <definedName name="Ecsds" localSheetId="2">[2]Cpx!#REF!</definedName>
    <definedName name="Ecsds" localSheetId="3">[2]Cpx!#REF!</definedName>
    <definedName name="Ecsds">[2]Cpx!#REF!</definedName>
    <definedName name="eee" localSheetId="1">[4]CIPW_NOR!#REF!</definedName>
    <definedName name="eee" localSheetId="2">[4]CIPW_NOR!#REF!</definedName>
    <definedName name="eee" localSheetId="3">[4]CIPW_NOR!#REF!</definedName>
    <definedName name="eee">[4]CIPW_NOR!#REF!</definedName>
    <definedName name="Excel_BuiltIn_Criteria" localSheetId="1">[4]CIPW_NOR!#REF!</definedName>
    <definedName name="Excel_BuiltIn_Criteria" localSheetId="2">[4]CIPW_NOR!#REF!</definedName>
    <definedName name="Excel_BuiltIn_Criteria" localSheetId="3">[4]CIPW_NOR!#REF!</definedName>
    <definedName name="Excel_BuiltIn_Criteria">[4]CIPW_NOR!#REF!</definedName>
    <definedName name="Excel_BuiltIn_Database" localSheetId="1">[4]CIPW_NOR!#REF!</definedName>
    <definedName name="Excel_BuiltIn_Database" localSheetId="2">[4]CIPW_NOR!#REF!</definedName>
    <definedName name="Excel_BuiltIn_Database" localSheetId="3">[4]CIPW_NOR!#REF!</definedName>
    <definedName name="Excel_BuiltIn_Database">[4]CIPW_NOR!#REF!</definedName>
    <definedName name="Excel_BuiltIn_Print_Area_11" localSheetId="1">[2]Cpx!#REF!</definedName>
    <definedName name="Excel_BuiltIn_Print_Area_11" localSheetId="2">[2]Cpx!#REF!</definedName>
    <definedName name="Excel_BuiltIn_Print_Area_11" localSheetId="3">[2]Cpx!#REF!</definedName>
    <definedName name="Excel_BuiltIn_Print_Area_11">[2]Cpx!#REF!</definedName>
    <definedName name="FNA" localSheetId="1">#REF!</definedName>
    <definedName name="FNA" localSheetId="2">#REF!</definedName>
    <definedName name="FNA" localSheetId="3">#REF!</definedName>
    <definedName name="FNA">#REF!</definedName>
    <definedName name="FNB" localSheetId="1">#REF!</definedName>
    <definedName name="FNB" localSheetId="2">#REF!</definedName>
    <definedName name="FNB" localSheetId="3">#REF!</definedName>
    <definedName name="FNB">#REF!</definedName>
    <definedName name="FNC" localSheetId="1">#REF!</definedName>
    <definedName name="FNC" localSheetId="2">#REF!</definedName>
    <definedName name="FNC" localSheetId="3">#REF!</definedName>
    <definedName name="FNC">#REF!</definedName>
    <definedName name="FX" localSheetId="1">'[1]figure 5'!#REF!</definedName>
    <definedName name="FX" localSheetId="2">'[1]figure 5'!#REF!</definedName>
    <definedName name="FX" localSheetId="3">'[1]figure 5'!#REF!</definedName>
    <definedName name="FX">'[1]figure 5'!#REF!</definedName>
    <definedName name="FXP" localSheetId="1">'[1]figure 5'!#REF!</definedName>
    <definedName name="FXP" localSheetId="2">'[1]figure 5'!#REF!</definedName>
    <definedName name="FXP" localSheetId="3">'[1]figure 5'!#REF!</definedName>
    <definedName name="FXP">'[1]figure 5'!#REF!</definedName>
    <definedName name="gv" localSheetId="1">'[1]figure 5'!#REF!</definedName>
    <definedName name="gv" localSheetId="2">'[1]figure 5'!#REF!</definedName>
    <definedName name="gv" localSheetId="3">'[1]figure 5'!#REF!</definedName>
    <definedName name="gv">'[1]figure 5'!#REF!</definedName>
    <definedName name="H2Oi" localSheetId="1">'[1]figure 5'!#REF!</definedName>
    <definedName name="H2Oi" localSheetId="2">'[1]figure 5'!#REF!</definedName>
    <definedName name="H2Oi" localSheetId="3">'[1]figure 5'!#REF!</definedName>
    <definedName name="H2Oi">'[1]figure 5'!#REF!</definedName>
    <definedName name="HELP" localSheetId="1">#REF!</definedName>
    <definedName name="HELP" localSheetId="2">#REF!</definedName>
    <definedName name="HELP" localSheetId="3">#REF!</definedName>
    <definedName name="HELP">#REF!</definedName>
    <definedName name="HELP_13" localSheetId="1">#REF!</definedName>
    <definedName name="HELP_13" localSheetId="2">#REF!</definedName>
    <definedName name="HELP_13" localSheetId="3">#REF!</definedName>
    <definedName name="HELP_13">#REF!</definedName>
    <definedName name="K" localSheetId="1">'[1]figure 5'!#REF!</definedName>
    <definedName name="K" localSheetId="2">'[1]figure 5'!#REF!</definedName>
    <definedName name="K" localSheetId="3">'[1]figure 5'!#REF!</definedName>
    <definedName name="K">'[1]figure 5'!#REF!</definedName>
    <definedName name="P" localSheetId="1">#REF!</definedName>
    <definedName name="P" localSheetId="2">#REF!</definedName>
    <definedName name="P" localSheetId="3">#REF!</definedName>
    <definedName name="P">#REF!</definedName>
    <definedName name="PPMCO2" localSheetId="1">'[1]figure 5'!#REF!</definedName>
    <definedName name="PPMCO2" localSheetId="2">'[1]figure 5'!#REF!</definedName>
    <definedName name="PPMCO2" localSheetId="3">'[1]figure 5'!#REF!</definedName>
    <definedName name="PPMCO2">'[1]figure 5'!#REF!</definedName>
    <definedName name="pressure" localSheetId="1">'[1]figure 5'!#REF!</definedName>
    <definedName name="pressure" localSheetId="2">'[1]figure 5'!#REF!</definedName>
    <definedName name="pressure" localSheetId="3">'[1]figure 5'!#REF!</definedName>
    <definedName name="pressure">'[1]figure 5'!#REF!</definedName>
    <definedName name="prueba" localSheetId="1">#REF!</definedName>
    <definedName name="prueba" localSheetId="2">#REF!</definedName>
    <definedName name="prueba" localSheetId="3">#REF!</definedName>
    <definedName name="prueba">#REF!</definedName>
    <definedName name="prueba_11" localSheetId="1">[2]Cpx!#REF!</definedName>
    <definedName name="prueba_11" localSheetId="2">[2]Cpx!#REF!</definedName>
    <definedName name="prueba_11" localSheetId="3">[2]Cpx!#REF!</definedName>
    <definedName name="prueba_11">[2]Cpx!#REF!</definedName>
    <definedName name="Q" localSheetId="1">#REF!</definedName>
    <definedName name="Q" localSheetId="2">#REF!</definedName>
    <definedName name="Q" localSheetId="3">#REF!</definedName>
    <definedName name="Q">#REF!</definedName>
    <definedName name="SNH2O" localSheetId="1">'[1]figure 5'!#REF!</definedName>
    <definedName name="SNH2O" localSheetId="2">'[1]figure 5'!#REF!</definedName>
    <definedName name="SNH2O" localSheetId="3">'[1]figure 5'!#REF!</definedName>
    <definedName name="SNH2O">'[1]figure 5'!#REF!</definedName>
    <definedName name="SNO" localSheetId="1">'[1]figure 5'!#REF!</definedName>
    <definedName name="SNO" localSheetId="2">'[1]figure 5'!#REF!</definedName>
    <definedName name="SNO" localSheetId="3">'[1]figure 5'!#REF!</definedName>
    <definedName name="SNO">'[1]figure 5'!#REF!</definedName>
    <definedName name="Stampa_le_aree_12" localSheetId="1">#REF!</definedName>
    <definedName name="Stampa_le_aree_12" localSheetId="2">#REF!</definedName>
    <definedName name="Stampa_le_aree_12" localSheetId="3">#REF!</definedName>
    <definedName name="Stampa_le_aree_12">#REF!</definedName>
    <definedName name="T" localSheetId="1">#REF!</definedName>
    <definedName name="T" localSheetId="2">#REF!</definedName>
    <definedName name="T" localSheetId="3">#REF!</definedName>
    <definedName name="T">#REF!</definedName>
    <definedName name="tempK" localSheetId="1">'[1]figure 5'!#REF!</definedName>
    <definedName name="tempK" localSheetId="2">'[1]figure 5'!#REF!</definedName>
    <definedName name="tempK" localSheetId="3">'[1]figure 5'!#REF!</definedName>
    <definedName name="tempK">'[1]figure 5'!#REF!</definedName>
    <definedName name="V" localSheetId="1">#REF!</definedName>
    <definedName name="V" localSheetId="2">#REF!</definedName>
    <definedName name="V" localSheetId="3">#REF!</definedName>
    <definedName name="V">#REF!</definedName>
    <definedName name="Vone" localSheetId="1">#REF!</definedName>
    <definedName name="Vone" localSheetId="2">#REF!</definedName>
    <definedName name="Vone" localSheetId="3">#REF!</definedName>
    <definedName name="Vone">#REF!</definedName>
    <definedName name="Vtwo" localSheetId="1">#REF!</definedName>
    <definedName name="Vtwo" localSheetId="2">#REF!</definedName>
    <definedName name="Vtwo" localSheetId="3">#REF!</definedName>
    <definedName name="Vtwo">#REF!</definedName>
    <definedName name="XB" localSheetId="1">'[1]figure 5'!#REF!</definedName>
    <definedName name="XB" localSheetId="2">'[1]figure 5'!#REF!</definedName>
    <definedName name="XB" localSheetId="3">'[1]figure 5'!#REF!</definedName>
    <definedName name="XB">'[1]figure 5'!#REF!</definedName>
    <definedName name="XH2O" localSheetId="1">'[1]figure 5'!#REF!</definedName>
    <definedName name="XH2O" localSheetId="2">'[1]figure 5'!#REF!</definedName>
    <definedName name="XH2O" localSheetId="3">'[1]figure 5'!#REF!</definedName>
    <definedName name="XH2O">'[1]figure 5'!#REF!</definedName>
    <definedName name="XO" localSheetId="1">'[1]figure 5'!#REF!</definedName>
    <definedName name="XO" localSheetId="2">'[1]figure 5'!#REF!</definedName>
    <definedName name="XO" localSheetId="3">'[1]figure 5'!#REF!</definedName>
    <definedName name="XO">'[1]figure 5'!#REF!</definedName>
    <definedName name="xone" localSheetId="1">#REF!</definedName>
    <definedName name="xone" localSheetId="2">#REF!</definedName>
    <definedName name="xone" localSheetId="3">#REF!</definedName>
    <definedName name="xone">#REF!</definedName>
    <definedName name="Y" localSheetId="1">'[1]figure 5'!#REF!</definedName>
    <definedName name="Y" localSheetId="2">'[1]figure 5'!#REF!</definedName>
    <definedName name="Y" localSheetId="3">'[1]figure 5'!#REF!</definedName>
    <definedName name="Y">'[1]figure 5'!#REF!</definedName>
    <definedName name="Z" localSheetId="1">'[1]figure 5'!#REF!</definedName>
    <definedName name="Z" localSheetId="2">'[1]figure 5'!#REF!</definedName>
    <definedName name="Z" localSheetId="3">'[1]figure 5'!#REF!</definedName>
    <definedName name="Z">'[1]figure 5'!#REF!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9" i="31" l="1"/>
  <c r="CM9" i="31" s="1"/>
  <c r="BY9" i="31"/>
  <c r="CI9" i="31"/>
  <c r="CL9" i="31"/>
  <c r="GB54" i="31"/>
  <c r="GA54" i="31"/>
  <c r="FZ54" i="31"/>
  <c r="FY54" i="31"/>
  <c r="FW54" i="31"/>
  <c r="FV54" i="31"/>
  <c r="FU54" i="31"/>
  <c r="FT54" i="31"/>
  <c r="EZ54" i="31"/>
  <c r="EY54" i="31"/>
  <c r="FO54" i="31"/>
  <c r="EQ54" i="31"/>
  <c r="DW54" i="31"/>
  <c r="DV54" i="31"/>
  <c r="DM54" i="31"/>
  <c r="CL54" i="31"/>
  <c r="GX54" i="31" s="1"/>
  <c r="BK54" i="31"/>
  <c r="BJ54" i="31"/>
  <c r="BI54" i="31"/>
  <c r="BH54" i="31"/>
  <c r="BG54" i="31"/>
  <c r="BF54" i="31"/>
  <c r="BE54" i="31"/>
  <c r="BD54" i="31"/>
  <c r="BC54" i="31"/>
  <c r="AM54" i="31"/>
  <c r="AL54" i="31"/>
  <c r="AK54" i="31"/>
  <c r="AJ54" i="31"/>
  <c r="AI54" i="31"/>
  <c r="AH54" i="31"/>
  <c r="AG54" i="31"/>
  <c r="AF54" i="31"/>
  <c r="AE54" i="31"/>
  <c r="AC54" i="31"/>
  <c r="P54" i="31"/>
  <c r="CC54" i="31" s="1"/>
  <c r="GB53" i="31"/>
  <c r="GA53" i="31"/>
  <c r="FZ53" i="31"/>
  <c r="FY53" i="31"/>
  <c r="FW53" i="31"/>
  <c r="FV53" i="31"/>
  <c r="FU53" i="31"/>
  <c r="FT53" i="31"/>
  <c r="EZ53" i="31"/>
  <c r="EY53" i="31"/>
  <c r="EQ53" i="31"/>
  <c r="DW53" i="31"/>
  <c r="DV53" i="31"/>
  <c r="DM53" i="31"/>
  <c r="CL53" i="31"/>
  <c r="BK53" i="31"/>
  <c r="BJ53" i="31"/>
  <c r="BI53" i="31"/>
  <c r="BH53" i="31"/>
  <c r="BG53" i="31"/>
  <c r="BF53" i="31"/>
  <c r="BE53" i="31"/>
  <c r="BD53" i="31"/>
  <c r="BC53" i="31"/>
  <c r="AM53" i="31"/>
  <c r="AL53" i="31"/>
  <c r="AK53" i="31"/>
  <c r="AJ53" i="31"/>
  <c r="AI53" i="31"/>
  <c r="AH53" i="31"/>
  <c r="AG53" i="31"/>
  <c r="AF53" i="31"/>
  <c r="AE53" i="31"/>
  <c r="AC53" i="31"/>
  <c r="P53" i="31"/>
  <c r="CD53" i="31"/>
  <c r="CC53" i="31"/>
  <c r="GB52" i="31"/>
  <c r="GA52" i="31"/>
  <c r="FZ52" i="31"/>
  <c r="FY52" i="31"/>
  <c r="FW52" i="31"/>
  <c r="FV52" i="31"/>
  <c r="FU52" i="31"/>
  <c r="FT52" i="31"/>
  <c r="FP52" i="31"/>
  <c r="EZ52" i="31"/>
  <c r="EY52" i="31"/>
  <c r="FJ52" i="31" s="1"/>
  <c r="EQ52" i="31"/>
  <c r="DW52" i="31"/>
  <c r="DV52" i="31"/>
  <c r="DM52" i="31"/>
  <c r="CL52" i="31"/>
  <c r="BK52" i="31"/>
  <c r="BJ52" i="31"/>
  <c r="BI52" i="31"/>
  <c r="BH52" i="31"/>
  <c r="BG52" i="31"/>
  <c r="BR52" i="31" s="1"/>
  <c r="BF52" i="31"/>
  <c r="BE52" i="31"/>
  <c r="BD52" i="31"/>
  <c r="BL52" i="31" s="1"/>
  <c r="BC52" i="31"/>
  <c r="AM52" i="31"/>
  <c r="AL52" i="31"/>
  <c r="AK52" i="31"/>
  <c r="AJ52" i="31"/>
  <c r="AI52" i="31"/>
  <c r="AH52" i="31"/>
  <c r="AG52" i="31"/>
  <c r="AF52" i="31"/>
  <c r="AE52" i="31"/>
  <c r="AC52" i="31"/>
  <c r="P52" i="31"/>
  <c r="GX51" i="31"/>
  <c r="GB51" i="31"/>
  <c r="GA51" i="31"/>
  <c r="FZ51" i="31"/>
  <c r="FY51" i="31"/>
  <c r="FW51" i="31"/>
  <c r="FV51" i="31"/>
  <c r="FU51" i="31"/>
  <c r="FT51" i="31"/>
  <c r="EZ51" i="31"/>
  <c r="EY51" i="31"/>
  <c r="FH51" i="31" s="1"/>
  <c r="FB51" i="31" s="1"/>
  <c r="EQ51" i="31"/>
  <c r="DW51" i="31"/>
  <c r="DV51" i="31"/>
  <c r="DM51" i="31"/>
  <c r="CL51" i="31"/>
  <c r="BK51" i="31"/>
  <c r="BJ51" i="31"/>
  <c r="BI51" i="31"/>
  <c r="BH51" i="31"/>
  <c r="BG51" i="31"/>
  <c r="BF51" i="31"/>
  <c r="BE51" i="31"/>
  <c r="BD51" i="31"/>
  <c r="BC51" i="31"/>
  <c r="AM51" i="31"/>
  <c r="AL51" i="31"/>
  <c r="AK51" i="31"/>
  <c r="AJ51" i="31"/>
  <c r="AI51" i="31"/>
  <c r="AH51" i="31"/>
  <c r="AG51" i="31"/>
  <c r="AF51" i="31"/>
  <c r="AE51" i="31"/>
  <c r="AC51" i="31"/>
  <c r="P51" i="31"/>
  <c r="CD51" i="31"/>
  <c r="GB50" i="31"/>
  <c r="GA50" i="31"/>
  <c r="FZ50" i="31"/>
  <c r="FY50" i="31"/>
  <c r="FW50" i="31"/>
  <c r="FV50" i="31"/>
  <c r="FU50" i="31"/>
  <c r="FT50" i="31"/>
  <c r="EZ50" i="31"/>
  <c r="EY50" i="31"/>
  <c r="FJ50" i="31" s="1"/>
  <c r="EQ50" i="31"/>
  <c r="DW50" i="31"/>
  <c r="DV50" i="31"/>
  <c r="DM50" i="31"/>
  <c r="CL50" i="31"/>
  <c r="BK50" i="31"/>
  <c r="BJ50" i="31"/>
  <c r="BI50" i="31"/>
  <c r="BH50" i="31"/>
  <c r="BG50" i="31"/>
  <c r="BF50" i="31"/>
  <c r="BE50" i="31"/>
  <c r="BD50" i="31"/>
  <c r="BC50" i="31"/>
  <c r="AM50" i="31"/>
  <c r="AL50" i="31"/>
  <c r="AK50" i="31"/>
  <c r="AJ50" i="31"/>
  <c r="AI50" i="31"/>
  <c r="AH50" i="31"/>
  <c r="AG50" i="31"/>
  <c r="AF50" i="31"/>
  <c r="AE50" i="31"/>
  <c r="AC50" i="31"/>
  <c r="P50" i="31"/>
  <c r="CD50" i="31" s="1"/>
  <c r="GB49" i="31"/>
  <c r="GA49" i="31"/>
  <c r="FZ49" i="31"/>
  <c r="FY49" i="31"/>
  <c r="FW49" i="31"/>
  <c r="FV49" i="31"/>
  <c r="FU49" i="31"/>
  <c r="FT49" i="31"/>
  <c r="EZ49" i="31"/>
  <c r="FI49" i="31" s="1"/>
  <c r="EY49" i="31"/>
  <c r="FN49" i="31" s="1"/>
  <c r="FL49" i="31" s="1"/>
  <c r="FP49" i="31"/>
  <c r="EQ49" i="31"/>
  <c r="DW49" i="31"/>
  <c r="DV49" i="31"/>
  <c r="DM49" i="31"/>
  <c r="CL49" i="31"/>
  <c r="BK49" i="31"/>
  <c r="BJ49" i="31"/>
  <c r="BI49" i="31"/>
  <c r="BH49" i="31"/>
  <c r="BG49" i="31"/>
  <c r="BF49" i="31"/>
  <c r="BE49" i="31"/>
  <c r="BD49" i="31"/>
  <c r="BC49" i="31"/>
  <c r="AM49" i="31"/>
  <c r="AL49" i="31"/>
  <c r="AK49" i="31"/>
  <c r="AJ49" i="31"/>
  <c r="AI49" i="31"/>
  <c r="AH49" i="31"/>
  <c r="AG49" i="31"/>
  <c r="AF49" i="31"/>
  <c r="AE49" i="31"/>
  <c r="AC49" i="31"/>
  <c r="P49" i="31"/>
  <c r="GB48" i="31"/>
  <c r="GA48" i="31"/>
  <c r="FZ48" i="31"/>
  <c r="FY48" i="31"/>
  <c r="FW48" i="31"/>
  <c r="FV48" i="31"/>
  <c r="FU48" i="31"/>
  <c r="FT48" i="31"/>
  <c r="FQ48" i="31"/>
  <c r="EZ48" i="31"/>
  <c r="FI48" i="31"/>
  <c r="EY48" i="31"/>
  <c r="FN48" i="31" s="1"/>
  <c r="EQ48" i="31"/>
  <c r="DW48" i="31"/>
  <c r="DV48" i="31"/>
  <c r="DM48" i="31"/>
  <c r="CL48" i="31"/>
  <c r="GX48" i="31"/>
  <c r="BK48" i="31"/>
  <c r="BJ48" i="31"/>
  <c r="BI48" i="31"/>
  <c r="BH48" i="31"/>
  <c r="BG48" i="31"/>
  <c r="BF48" i="31"/>
  <c r="BE48" i="31"/>
  <c r="BD48" i="31"/>
  <c r="BC48" i="31"/>
  <c r="BL48" i="31" s="1"/>
  <c r="AM48" i="31"/>
  <c r="AL48" i="31"/>
  <c r="AK48" i="31"/>
  <c r="AJ48" i="31"/>
  <c r="AI48" i="31"/>
  <c r="AH48" i="31"/>
  <c r="AG48" i="31"/>
  <c r="AF48" i="31"/>
  <c r="AE48" i="31"/>
  <c r="AC48" i="31"/>
  <c r="P48" i="31"/>
  <c r="CD48" i="31" s="1"/>
  <c r="GB47" i="31"/>
  <c r="GA47" i="31"/>
  <c r="FZ47" i="31"/>
  <c r="FY47" i="31"/>
  <c r="FW47" i="31"/>
  <c r="FV47" i="31"/>
  <c r="FU47" i="31"/>
  <c r="FT47" i="31"/>
  <c r="EZ47" i="31"/>
  <c r="FJ47" i="31" s="1"/>
  <c r="EY47" i="31"/>
  <c r="FN47" i="31"/>
  <c r="EQ47" i="31"/>
  <c r="DW47" i="31"/>
  <c r="DV47" i="31"/>
  <c r="DM47" i="31"/>
  <c r="CL47" i="31"/>
  <c r="GX47" i="31" s="1"/>
  <c r="CC47" i="31"/>
  <c r="BK47" i="31"/>
  <c r="BJ47" i="31"/>
  <c r="BI47" i="31"/>
  <c r="BH47" i="31"/>
  <c r="BG47" i="31"/>
  <c r="BF47" i="31"/>
  <c r="BE47" i="31"/>
  <c r="BD47" i="31"/>
  <c r="BL47" i="31" s="1"/>
  <c r="BC47" i="31"/>
  <c r="AM47" i="31"/>
  <c r="AL47" i="31"/>
  <c r="AK47" i="31"/>
  <c r="AJ47" i="31"/>
  <c r="AI47" i="31"/>
  <c r="AH47" i="31"/>
  <c r="AG47" i="31"/>
  <c r="AF47" i="31"/>
  <c r="AE47" i="31"/>
  <c r="AC47" i="31"/>
  <c r="P47" i="31"/>
  <c r="CD47" i="31"/>
  <c r="GB46" i="31"/>
  <c r="GA46" i="31"/>
  <c r="FZ46" i="31"/>
  <c r="FY46" i="31"/>
  <c r="FW46" i="31"/>
  <c r="FV46" i="31"/>
  <c r="FU46" i="31"/>
  <c r="FT46" i="31"/>
  <c r="EZ46" i="31"/>
  <c r="EY46" i="31"/>
  <c r="FN46" i="31" s="1"/>
  <c r="EQ46" i="31"/>
  <c r="DW46" i="31"/>
  <c r="DV46" i="31"/>
  <c r="DM46" i="31"/>
  <c r="CL46" i="31"/>
  <c r="GX46" i="31" s="1"/>
  <c r="BK46" i="31"/>
  <c r="BJ46" i="31"/>
  <c r="BL46" i="31" s="1"/>
  <c r="BU46" i="31" s="1"/>
  <c r="BI46" i="31"/>
  <c r="BH46" i="31"/>
  <c r="BG46" i="31"/>
  <c r="BF46" i="31"/>
  <c r="BE46" i="31"/>
  <c r="BD46" i="31"/>
  <c r="BC46" i="31"/>
  <c r="AM46" i="31"/>
  <c r="AL46" i="31"/>
  <c r="AK46" i="31"/>
  <c r="AJ46" i="31"/>
  <c r="AI46" i="31"/>
  <c r="AH46" i="31"/>
  <c r="AG46" i="31"/>
  <c r="AF46" i="31"/>
  <c r="AE46" i="31"/>
  <c r="AC46" i="31"/>
  <c r="P46" i="31"/>
  <c r="CC46" i="31" s="1"/>
  <c r="GB45" i="31"/>
  <c r="GA45" i="31"/>
  <c r="FZ45" i="31"/>
  <c r="FY45" i="31"/>
  <c r="FW45" i="31"/>
  <c r="FV45" i="31"/>
  <c r="FU45" i="31"/>
  <c r="FT45" i="31"/>
  <c r="FN45" i="31"/>
  <c r="EZ45" i="31"/>
  <c r="FH45" i="31" s="1"/>
  <c r="EY45" i="31"/>
  <c r="EQ45" i="31"/>
  <c r="DW45" i="31"/>
  <c r="DV45" i="31"/>
  <c r="DM45" i="31"/>
  <c r="CL45" i="31"/>
  <c r="BK45" i="31"/>
  <c r="BJ45" i="31"/>
  <c r="BI45" i="31"/>
  <c r="BH45" i="31"/>
  <c r="BG45" i="31"/>
  <c r="BF45" i="31"/>
  <c r="BE45" i="31"/>
  <c r="BD45" i="31"/>
  <c r="BC45" i="31"/>
  <c r="BL45" i="31" s="1"/>
  <c r="AM45" i="31"/>
  <c r="AL45" i="31"/>
  <c r="AK45" i="31"/>
  <c r="AJ45" i="31"/>
  <c r="AI45" i="31"/>
  <c r="AH45" i="31"/>
  <c r="AG45" i="31"/>
  <c r="AF45" i="31"/>
  <c r="AE45" i="31"/>
  <c r="AC45" i="31"/>
  <c r="P45" i="31"/>
  <c r="CD45" i="31" s="1"/>
  <c r="GB44" i="31"/>
  <c r="GA44" i="31"/>
  <c r="FZ44" i="31"/>
  <c r="FY44" i="31"/>
  <c r="FW44" i="31"/>
  <c r="FV44" i="31"/>
  <c r="FU44" i="31"/>
  <c r="FT44" i="31"/>
  <c r="EZ44" i="31"/>
  <c r="FI44" i="31" s="1"/>
  <c r="EY44" i="31"/>
  <c r="EQ44" i="31"/>
  <c r="DW44" i="31"/>
  <c r="DV44" i="31"/>
  <c r="DM44" i="31"/>
  <c r="CL44" i="31"/>
  <c r="BK44" i="31"/>
  <c r="BJ44" i="31"/>
  <c r="BI44" i="31"/>
  <c r="BH44" i="31"/>
  <c r="BG44" i="31"/>
  <c r="BF44" i="31"/>
  <c r="BE44" i="31"/>
  <c r="BD44" i="31"/>
  <c r="BC44" i="31"/>
  <c r="AM44" i="31"/>
  <c r="AL44" i="31"/>
  <c r="AK44" i="31"/>
  <c r="AJ44" i="31"/>
  <c r="AI44" i="31"/>
  <c r="AH44" i="31"/>
  <c r="AG44" i="31"/>
  <c r="AF44" i="31"/>
  <c r="AE44" i="31"/>
  <c r="AC44" i="31"/>
  <c r="P44" i="31"/>
  <c r="GB43" i="31"/>
  <c r="GA43" i="31"/>
  <c r="FZ43" i="31"/>
  <c r="FY43" i="31"/>
  <c r="FW43" i="31"/>
  <c r="FV43" i="31"/>
  <c r="FU43" i="31"/>
  <c r="FT43" i="31"/>
  <c r="EZ43" i="31"/>
  <c r="EY43" i="31"/>
  <c r="EQ43" i="31"/>
  <c r="DW43" i="31"/>
  <c r="DV43" i="31"/>
  <c r="DM43" i="31"/>
  <c r="CL43" i="31"/>
  <c r="GX43" i="31"/>
  <c r="BK43" i="31"/>
  <c r="BJ43" i="31"/>
  <c r="BI43" i="31"/>
  <c r="BH43" i="31"/>
  <c r="BG43" i="31"/>
  <c r="BF43" i="31"/>
  <c r="BE43" i="31"/>
  <c r="BD43" i="31"/>
  <c r="BC43" i="31"/>
  <c r="AM43" i="31"/>
  <c r="AL43" i="31"/>
  <c r="AK43" i="31"/>
  <c r="AJ43" i="31"/>
  <c r="AI43" i="31"/>
  <c r="AH43" i="31"/>
  <c r="AG43" i="31"/>
  <c r="AF43" i="31"/>
  <c r="AE43" i="31"/>
  <c r="AC43" i="31"/>
  <c r="P43" i="31"/>
  <c r="CC43" i="31" s="1"/>
  <c r="GB42" i="31"/>
  <c r="GA42" i="31"/>
  <c r="FZ42" i="31"/>
  <c r="FY42" i="31"/>
  <c r="FW42" i="31"/>
  <c r="FV42" i="31"/>
  <c r="FU42" i="31"/>
  <c r="FT42" i="31"/>
  <c r="EZ42" i="31"/>
  <c r="EY42" i="31"/>
  <c r="EQ42" i="31"/>
  <c r="DW42" i="31"/>
  <c r="DV42" i="31"/>
  <c r="DM42" i="31"/>
  <c r="CL42" i="31"/>
  <c r="GX42" i="31" s="1"/>
  <c r="BK42" i="31"/>
  <c r="BJ42" i="31"/>
  <c r="BI42" i="31"/>
  <c r="BH42" i="31"/>
  <c r="BG42" i="31"/>
  <c r="BF42" i="31"/>
  <c r="BE42" i="31"/>
  <c r="BL42" i="31" s="1"/>
  <c r="BD42" i="31"/>
  <c r="BC42" i="31"/>
  <c r="AM42" i="31"/>
  <c r="AL42" i="31"/>
  <c r="AK42" i="31"/>
  <c r="AJ42" i="31"/>
  <c r="AI42" i="31"/>
  <c r="AH42" i="31"/>
  <c r="AG42" i="31"/>
  <c r="AF42" i="31"/>
  <c r="AE42" i="31"/>
  <c r="AC42" i="31"/>
  <c r="P42" i="31"/>
  <c r="CD42" i="31" s="1"/>
  <c r="GB41" i="31"/>
  <c r="GA41" i="31"/>
  <c r="FZ41" i="31"/>
  <c r="FY41" i="31"/>
  <c r="FW41" i="31"/>
  <c r="FV41" i="31"/>
  <c r="FU41" i="31"/>
  <c r="FT41" i="31"/>
  <c r="EZ41" i="31"/>
  <c r="FI41" i="31" s="1"/>
  <c r="EY41" i="31"/>
  <c r="FK41" i="31" s="1"/>
  <c r="EQ41" i="31"/>
  <c r="DW41" i="31"/>
  <c r="DV41" i="31"/>
  <c r="DM41" i="31"/>
  <c r="CL41" i="31"/>
  <c r="GX41" i="31" s="1"/>
  <c r="BK41" i="31"/>
  <c r="BJ41" i="31"/>
  <c r="BI41" i="31"/>
  <c r="BH41" i="31"/>
  <c r="BG41" i="31"/>
  <c r="BF41" i="31"/>
  <c r="BE41" i="31"/>
  <c r="BL41" i="31" s="1"/>
  <c r="BD41" i="31"/>
  <c r="BC41" i="31"/>
  <c r="AM41" i="31"/>
  <c r="AL41" i="31"/>
  <c r="AK41" i="31"/>
  <c r="AJ41" i="31"/>
  <c r="AI41" i="31"/>
  <c r="AH41" i="31"/>
  <c r="AG41" i="31"/>
  <c r="AF41" i="31"/>
  <c r="AE41" i="31"/>
  <c r="AC41" i="31"/>
  <c r="P41" i="31"/>
  <c r="CC41" i="31" s="1"/>
  <c r="GB40" i="31"/>
  <c r="GA40" i="31"/>
  <c r="FZ40" i="31"/>
  <c r="FY40" i="31"/>
  <c r="FW40" i="31"/>
  <c r="FV40" i="31"/>
  <c r="FU40" i="31"/>
  <c r="FT40" i="31"/>
  <c r="EZ40" i="31"/>
  <c r="EY40" i="31"/>
  <c r="FP40" i="31" s="1"/>
  <c r="FN40" i="31"/>
  <c r="FL40" i="31" s="1"/>
  <c r="FO40" i="31"/>
  <c r="EQ40" i="31"/>
  <c r="DW40" i="31"/>
  <c r="DV40" i="31"/>
  <c r="DM40" i="31"/>
  <c r="CL40" i="31"/>
  <c r="BK40" i="31"/>
  <c r="BJ40" i="31"/>
  <c r="BI40" i="31"/>
  <c r="BH40" i="31"/>
  <c r="BG40" i="31"/>
  <c r="BF40" i="31"/>
  <c r="BE40" i="31"/>
  <c r="BD40" i="31"/>
  <c r="BC40" i="31"/>
  <c r="AM40" i="31"/>
  <c r="AL40" i="31"/>
  <c r="AK40" i="31"/>
  <c r="AJ40" i="31"/>
  <c r="AI40" i="31"/>
  <c r="AH40" i="31"/>
  <c r="AG40" i="31"/>
  <c r="AF40" i="31"/>
  <c r="AE40" i="31"/>
  <c r="AC40" i="31"/>
  <c r="P40" i="31"/>
  <c r="CC40" i="31" s="1"/>
  <c r="GB39" i="31"/>
  <c r="GA39" i="31"/>
  <c r="FZ39" i="31"/>
  <c r="FY39" i="31"/>
  <c r="FW39" i="31"/>
  <c r="FV39" i="31"/>
  <c r="FU39" i="31"/>
  <c r="FT39" i="31"/>
  <c r="EZ39" i="31"/>
  <c r="EY39" i="31"/>
  <c r="FH39" i="31" s="1"/>
  <c r="EQ39" i="31"/>
  <c r="DW39" i="31"/>
  <c r="DV39" i="31"/>
  <c r="DM39" i="31"/>
  <c r="CL39" i="31"/>
  <c r="GX39" i="31" s="1"/>
  <c r="BK39" i="31"/>
  <c r="BJ39" i="31"/>
  <c r="BI39" i="31"/>
  <c r="BH39" i="31"/>
  <c r="BG39" i="31"/>
  <c r="BF39" i="31"/>
  <c r="BE39" i="31"/>
  <c r="BD39" i="31"/>
  <c r="BC39" i="31"/>
  <c r="BL39" i="31" s="1"/>
  <c r="AM39" i="31"/>
  <c r="AL39" i="31"/>
  <c r="AK39" i="31"/>
  <c r="AJ39" i="31"/>
  <c r="AI39" i="31"/>
  <c r="AH39" i="31"/>
  <c r="AG39" i="31"/>
  <c r="AF39" i="31"/>
  <c r="AE39" i="31"/>
  <c r="AC39" i="31"/>
  <c r="P39" i="31"/>
  <c r="GB38" i="31"/>
  <c r="GA38" i="31"/>
  <c r="FZ38" i="31"/>
  <c r="FY38" i="31"/>
  <c r="FW38" i="31"/>
  <c r="FV38" i="31"/>
  <c r="FU38" i="31"/>
  <c r="FT38" i="31"/>
  <c r="FP38" i="31"/>
  <c r="EZ38" i="31"/>
  <c r="FH38" i="31" s="1"/>
  <c r="EY38" i="31"/>
  <c r="FN38" i="31"/>
  <c r="EQ38" i="31"/>
  <c r="DW38" i="31"/>
  <c r="DV38" i="31"/>
  <c r="DM38" i="31"/>
  <c r="CL38" i="31"/>
  <c r="GX38" i="31" s="1"/>
  <c r="BK38" i="31"/>
  <c r="BJ38" i="31"/>
  <c r="BI38" i="31"/>
  <c r="BH38" i="31"/>
  <c r="BG38" i="31"/>
  <c r="BF38" i="31"/>
  <c r="BE38" i="31"/>
  <c r="BD38" i="31"/>
  <c r="BL38" i="31" s="1"/>
  <c r="BC38" i="31"/>
  <c r="AM38" i="31"/>
  <c r="AL38" i="31"/>
  <c r="AK38" i="31"/>
  <c r="AJ38" i="31"/>
  <c r="AI38" i="31"/>
  <c r="AH38" i="31"/>
  <c r="AG38" i="31"/>
  <c r="AF38" i="31"/>
  <c r="AE38" i="31"/>
  <c r="AC38" i="31"/>
  <c r="P38" i="31"/>
  <c r="CD38" i="31" s="1"/>
  <c r="CC38" i="31"/>
  <c r="GX37" i="31"/>
  <c r="GB37" i="31"/>
  <c r="GA37" i="31"/>
  <c r="FZ37" i="31"/>
  <c r="FY37" i="31"/>
  <c r="FW37" i="31"/>
  <c r="FV37" i="31"/>
  <c r="FU37" i="31"/>
  <c r="FT37" i="31"/>
  <c r="FN37" i="31"/>
  <c r="FL37" i="31" s="1"/>
  <c r="EZ37" i="31"/>
  <c r="EY37" i="31"/>
  <c r="FJ37" i="31"/>
  <c r="FP37" i="31"/>
  <c r="EQ37" i="31"/>
  <c r="DW37" i="31"/>
  <c r="DV37" i="31"/>
  <c r="DM37" i="31"/>
  <c r="CL37" i="31"/>
  <c r="BK37" i="31"/>
  <c r="BJ37" i="31"/>
  <c r="BI37" i="31"/>
  <c r="BH37" i="31"/>
  <c r="BG37" i="31"/>
  <c r="BF37" i="31"/>
  <c r="BE37" i="31"/>
  <c r="BD37" i="31"/>
  <c r="BC37" i="31"/>
  <c r="AM37" i="31"/>
  <c r="AL37" i="31"/>
  <c r="AK37" i="31"/>
  <c r="AJ37" i="31"/>
  <c r="AI37" i="31"/>
  <c r="AH37" i="31"/>
  <c r="AG37" i="31"/>
  <c r="AF37" i="31"/>
  <c r="AE37" i="31"/>
  <c r="AC37" i="31"/>
  <c r="P37" i="31"/>
  <c r="CD37" i="31" s="1"/>
  <c r="CC37" i="31"/>
  <c r="GB36" i="31"/>
  <c r="GA36" i="31"/>
  <c r="FZ36" i="31"/>
  <c r="FY36" i="31"/>
  <c r="FW36" i="31"/>
  <c r="FV36" i="31"/>
  <c r="FU36" i="31"/>
  <c r="FT36" i="31"/>
  <c r="FN36" i="31"/>
  <c r="FL36" i="31" s="1"/>
  <c r="FC36" i="31" s="1"/>
  <c r="EZ36" i="31"/>
  <c r="EY36" i="31"/>
  <c r="FP36" i="31"/>
  <c r="EQ36" i="31"/>
  <c r="DW36" i="31"/>
  <c r="DV36" i="31"/>
  <c r="DM36" i="31"/>
  <c r="CL36" i="31"/>
  <c r="BK36" i="31"/>
  <c r="BJ36" i="31"/>
  <c r="BI36" i="31"/>
  <c r="BH36" i="31"/>
  <c r="BG36" i="31"/>
  <c r="BF36" i="31"/>
  <c r="BE36" i="31"/>
  <c r="BL36" i="31" s="1"/>
  <c r="BD36" i="31"/>
  <c r="BC36" i="31"/>
  <c r="AM36" i="31"/>
  <c r="AL36" i="31"/>
  <c r="AK36" i="31"/>
  <c r="AJ36" i="31"/>
  <c r="AI36" i="31"/>
  <c r="AH36" i="31"/>
  <c r="AG36" i="31"/>
  <c r="AF36" i="31"/>
  <c r="AE36" i="31"/>
  <c r="AC36" i="31"/>
  <c r="P36" i="31"/>
  <c r="CD36" i="31" s="1"/>
  <c r="GB35" i="31"/>
  <c r="GA35" i="31"/>
  <c r="FZ35" i="31"/>
  <c r="FY35" i="31"/>
  <c r="FW35" i="31"/>
  <c r="FV35" i="31"/>
  <c r="FU35" i="31"/>
  <c r="FT35" i="31"/>
  <c r="EZ35" i="31"/>
  <c r="FI35" i="31" s="1"/>
  <c r="EY35" i="31"/>
  <c r="FJ35" i="31" s="1"/>
  <c r="EQ35" i="31"/>
  <c r="DW35" i="31"/>
  <c r="DV35" i="31"/>
  <c r="DM35" i="31"/>
  <c r="CL35" i="31"/>
  <c r="GX35" i="31" s="1"/>
  <c r="BK35" i="31"/>
  <c r="BJ35" i="31"/>
  <c r="BI35" i="31"/>
  <c r="BH35" i="31"/>
  <c r="BG35" i="31"/>
  <c r="BF35" i="31"/>
  <c r="BE35" i="31"/>
  <c r="BD35" i="31"/>
  <c r="BC35" i="31"/>
  <c r="AM35" i="31"/>
  <c r="AL35" i="31"/>
  <c r="AK35" i="31"/>
  <c r="AJ35" i="31"/>
  <c r="AI35" i="31"/>
  <c r="AH35" i="31"/>
  <c r="AG35" i="31"/>
  <c r="AF35" i="31"/>
  <c r="AE35" i="31"/>
  <c r="AC35" i="31"/>
  <c r="P35" i="31"/>
  <c r="CC35" i="31" s="1"/>
  <c r="GB34" i="31"/>
  <c r="GA34" i="31"/>
  <c r="FZ34" i="31"/>
  <c r="FY34" i="31"/>
  <c r="FW34" i="31"/>
  <c r="FV34" i="31"/>
  <c r="FU34" i="31"/>
  <c r="FT34" i="31"/>
  <c r="EZ34" i="31"/>
  <c r="EY34" i="31"/>
  <c r="FH34" i="31" s="1"/>
  <c r="EQ34" i="31"/>
  <c r="DW34" i="31"/>
  <c r="DV34" i="31"/>
  <c r="DM34" i="31"/>
  <c r="CL34" i="31"/>
  <c r="GX34" i="31" s="1"/>
  <c r="CC34" i="31"/>
  <c r="BK34" i="31"/>
  <c r="BJ34" i="31"/>
  <c r="BI34" i="31"/>
  <c r="BH34" i="31"/>
  <c r="BG34" i="31"/>
  <c r="BF34" i="31"/>
  <c r="BE34" i="31"/>
  <c r="BD34" i="31"/>
  <c r="BC34" i="31"/>
  <c r="BL34" i="31" s="1"/>
  <c r="BU34" i="31" s="1"/>
  <c r="AM34" i="31"/>
  <c r="AL34" i="31"/>
  <c r="AK34" i="31"/>
  <c r="AJ34" i="31"/>
  <c r="AI34" i="31"/>
  <c r="AH34" i="31"/>
  <c r="AG34" i="31"/>
  <c r="AF34" i="31"/>
  <c r="AE34" i="31"/>
  <c r="AC34" i="31"/>
  <c r="P34" i="31"/>
  <c r="CD34" i="31" s="1"/>
  <c r="GX33" i="31"/>
  <c r="GB33" i="31"/>
  <c r="GA33" i="31"/>
  <c r="FZ33" i="31"/>
  <c r="FY33" i="31"/>
  <c r="FW33" i="31"/>
  <c r="FV33" i="31"/>
  <c r="FU33" i="31"/>
  <c r="FT33" i="31"/>
  <c r="EZ33" i="31"/>
  <c r="EY33" i="31"/>
  <c r="FK33" i="31" s="1"/>
  <c r="FO33" i="31"/>
  <c r="EQ33" i="31"/>
  <c r="DW33" i="31"/>
  <c r="DV33" i="31"/>
  <c r="DM33" i="31"/>
  <c r="CL33" i="31"/>
  <c r="BK33" i="31"/>
  <c r="BJ33" i="31"/>
  <c r="BI33" i="31"/>
  <c r="BH33" i="31"/>
  <c r="BG33" i="31"/>
  <c r="BF33" i="31"/>
  <c r="BE33" i="31"/>
  <c r="BD33" i="31"/>
  <c r="BC33" i="31"/>
  <c r="AM33" i="31"/>
  <c r="AL33" i="31"/>
  <c r="AK33" i="31"/>
  <c r="AJ33" i="31"/>
  <c r="AI33" i="31"/>
  <c r="AH33" i="31"/>
  <c r="AG33" i="31"/>
  <c r="AF33" i="31"/>
  <c r="AE33" i="31"/>
  <c r="AC33" i="31"/>
  <c r="P33" i="31"/>
  <c r="CC33" i="31" s="1"/>
  <c r="GX32" i="31"/>
  <c r="GB32" i="31"/>
  <c r="GA32" i="31"/>
  <c r="FZ32" i="31"/>
  <c r="FY32" i="31"/>
  <c r="FW32" i="31"/>
  <c r="FV32" i="31"/>
  <c r="FU32" i="31"/>
  <c r="FT32" i="31"/>
  <c r="FN32" i="31"/>
  <c r="EZ32" i="31"/>
  <c r="FH32" i="31" s="1"/>
  <c r="EY32" i="31"/>
  <c r="FI32" i="31"/>
  <c r="FP32" i="31"/>
  <c r="EQ32" i="31"/>
  <c r="DW32" i="31"/>
  <c r="DV32" i="31"/>
  <c r="DM32" i="31"/>
  <c r="CL32" i="31"/>
  <c r="BK32" i="31"/>
  <c r="BJ32" i="31"/>
  <c r="BI32" i="31"/>
  <c r="BH32" i="31"/>
  <c r="BG32" i="31"/>
  <c r="BF32" i="31"/>
  <c r="BE32" i="31"/>
  <c r="BD32" i="31"/>
  <c r="BC32" i="31"/>
  <c r="AM32" i="31"/>
  <c r="AL32" i="31"/>
  <c r="AK32" i="31"/>
  <c r="AJ32" i="31"/>
  <c r="AI32" i="31"/>
  <c r="AH32" i="31"/>
  <c r="AG32" i="31"/>
  <c r="AF32" i="31"/>
  <c r="AE32" i="31"/>
  <c r="AC32" i="31"/>
  <c r="P32" i="31"/>
  <c r="CD32" i="31" s="1"/>
  <c r="GB31" i="31"/>
  <c r="GA31" i="31"/>
  <c r="FZ31" i="31"/>
  <c r="FY31" i="31"/>
  <c r="FW31" i="31"/>
  <c r="FV31" i="31"/>
  <c r="FU31" i="31"/>
  <c r="FT31" i="31"/>
  <c r="EZ31" i="31"/>
  <c r="FH31" i="31" s="1"/>
  <c r="EY31" i="31"/>
  <c r="EQ31" i="31"/>
  <c r="DW31" i="31"/>
  <c r="DV31" i="31"/>
  <c r="DM31" i="31"/>
  <c r="CL31" i="31"/>
  <c r="GX31" i="31" s="1"/>
  <c r="CC31" i="31"/>
  <c r="BK31" i="31"/>
  <c r="BJ31" i="31"/>
  <c r="BI31" i="31"/>
  <c r="BH31" i="31"/>
  <c r="BG31" i="31"/>
  <c r="BF31" i="31"/>
  <c r="BE31" i="31"/>
  <c r="BD31" i="31"/>
  <c r="BC31" i="31"/>
  <c r="AM31" i="31"/>
  <c r="AL31" i="31"/>
  <c r="AK31" i="31"/>
  <c r="AJ31" i="31"/>
  <c r="AI31" i="31"/>
  <c r="AH31" i="31"/>
  <c r="AG31" i="31"/>
  <c r="AF31" i="31"/>
  <c r="AE31" i="31"/>
  <c r="AC31" i="31"/>
  <c r="P31" i="31"/>
  <c r="CD31" i="31"/>
  <c r="GB30" i="31"/>
  <c r="GA30" i="31"/>
  <c r="FZ30" i="31"/>
  <c r="FY30" i="31"/>
  <c r="FW30" i="31"/>
  <c r="FV30" i="31"/>
  <c r="FU30" i="31"/>
  <c r="FT30" i="31"/>
  <c r="EZ30" i="31"/>
  <c r="EY30" i="31"/>
  <c r="EQ30" i="31"/>
  <c r="DW30" i="31"/>
  <c r="DV30" i="31"/>
  <c r="DM30" i="31"/>
  <c r="CL30" i="31"/>
  <c r="GX30" i="31" s="1"/>
  <c r="CC30" i="31"/>
  <c r="BK30" i="31"/>
  <c r="BJ30" i="31"/>
  <c r="BI30" i="31"/>
  <c r="BH30" i="31"/>
  <c r="BG30" i="31"/>
  <c r="BF30" i="31"/>
  <c r="BE30" i="31"/>
  <c r="BD30" i="31"/>
  <c r="BC30" i="31"/>
  <c r="AM30" i="31"/>
  <c r="AL30" i="31"/>
  <c r="AK30" i="31"/>
  <c r="AJ30" i="31"/>
  <c r="AI30" i="31"/>
  <c r="AH30" i="31"/>
  <c r="AG30" i="31"/>
  <c r="AF30" i="31"/>
  <c r="AE30" i="31"/>
  <c r="AC30" i="31"/>
  <c r="P30" i="31"/>
  <c r="CD30" i="31"/>
  <c r="FI37" i="31"/>
  <c r="FJ32" i="31"/>
  <c r="FH52" i="31"/>
  <c r="FI45" i="31"/>
  <c r="BQ34" i="31"/>
  <c r="BS38" i="31"/>
  <c r="BT38" i="31"/>
  <c r="FO30" i="31"/>
  <c r="FO32" i="31"/>
  <c r="FL32" i="31"/>
  <c r="CD35" i="31"/>
  <c r="FN35" i="31"/>
  <c r="FO35" i="31"/>
  <c r="GX36" i="31"/>
  <c r="BN39" i="31"/>
  <c r="FK30" i="31"/>
  <c r="FK32" i="31"/>
  <c r="FP33" i="31"/>
  <c r="FH30" i="31"/>
  <c r="FQ33" i="31"/>
  <c r="FP35" i="31"/>
  <c r="FQ36" i="31"/>
  <c r="FM36" i="31" s="1"/>
  <c r="FO36" i="31"/>
  <c r="FJ38" i="31"/>
  <c r="FI38" i="31"/>
  <c r="CC39" i="31"/>
  <c r="CD39" i="31"/>
  <c r="BS39" i="31"/>
  <c r="CC42" i="31"/>
  <c r="FQ42" i="31"/>
  <c r="FI42" i="31"/>
  <c r="FJ42" i="31"/>
  <c r="FO42" i="31"/>
  <c r="BU43" i="31"/>
  <c r="FP39" i="31"/>
  <c r="FK42" i="31"/>
  <c r="FP42" i="31"/>
  <c r="FM42" i="31"/>
  <c r="BL43" i="31"/>
  <c r="BT43" i="31" s="1"/>
  <c r="FP43" i="31"/>
  <c r="FH43" i="31"/>
  <c r="FQ43" i="31"/>
  <c r="FI43" i="31"/>
  <c r="FN43" i="31"/>
  <c r="FL43" i="31"/>
  <c r="BQ44" i="31"/>
  <c r="BS45" i="31"/>
  <c r="BR45" i="31"/>
  <c r="FK37" i="31"/>
  <c r="FO37" i="31"/>
  <c r="FQ39" i="31"/>
  <c r="GX40" i="31"/>
  <c r="BN43" i="31"/>
  <c r="FJ43" i="31"/>
  <c r="FO43" i="31"/>
  <c r="FH37" i="31"/>
  <c r="FB37" i="31"/>
  <c r="FK38" i="31"/>
  <c r="CD41" i="31"/>
  <c r="FN41" i="31"/>
  <c r="FO41" i="31"/>
  <c r="FH42" i="31"/>
  <c r="FN42" i="31"/>
  <c r="FL42" i="31"/>
  <c r="FK43" i="31"/>
  <c r="BL44" i="31"/>
  <c r="BR44" i="31" s="1"/>
  <c r="BO46" i="31"/>
  <c r="BT46" i="31"/>
  <c r="EF46" i="31" s="1"/>
  <c r="FP44" i="31"/>
  <c r="FH44" i="31"/>
  <c r="FN44" i="31"/>
  <c r="FL44" i="31"/>
  <c r="GX44" i="31"/>
  <c r="BT45" i="31"/>
  <c r="FJ44" i="31"/>
  <c r="FO44" i="31"/>
  <c r="FQ46" i="31"/>
  <c r="FI46" i="31"/>
  <c r="BS48" i="31"/>
  <c r="BO48" i="31"/>
  <c r="BN48" i="31"/>
  <c r="FK40" i="31"/>
  <c r="FK44" i="31"/>
  <c r="FQ44" i="31"/>
  <c r="GX45" i="31"/>
  <c r="CD46" i="31"/>
  <c r="BL49" i="31"/>
  <c r="BO49" i="31"/>
  <c r="GX49" i="31"/>
  <c r="FN50" i="31"/>
  <c r="FP50" i="31"/>
  <c r="FK50" i="31"/>
  <c r="FK47" i="31"/>
  <c r="FO47" i="31"/>
  <c r="BL51" i="31"/>
  <c r="FH47" i="31"/>
  <c r="FP47" i="31"/>
  <c r="FK48" i="31"/>
  <c r="FO48" i="31"/>
  <c r="FL48" i="31" s="1"/>
  <c r="BL50" i="31"/>
  <c r="BU50" i="31" s="1"/>
  <c r="BN52" i="31"/>
  <c r="BO52" i="31"/>
  <c r="FK45" i="31"/>
  <c r="FI47" i="31"/>
  <c r="FH48" i="31"/>
  <c r="GX50" i="31"/>
  <c r="BL54" i="31"/>
  <c r="BP54" i="31" s="1"/>
  <c r="FK49" i="31"/>
  <c r="FO49" i="31"/>
  <c r="CC50" i="31"/>
  <c r="CC51" i="31"/>
  <c r="FQ51" i="31"/>
  <c r="FI51" i="31"/>
  <c r="FJ51" i="31"/>
  <c r="FO51" i="31"/>
  <c r="CD52" i="31"/>
  <c r="CC52" i="31"/>
  <c r="BL53" i="31"/>
  <c r="BP53" i="31" s="1"/>
  <c r="FH49" i="31"/>
  <c r="FK51" i="31"/>
  <c r="FP51" i="31"/>
  <c r="FM51" i="31" s="1"/>
  <c r="BT52" i="31"/>
  <c r="FI52" i="31"/>
  <c r="GX52" i="31"/>
  <c r="GX53" i="31"/>
  <c r="FO53" i="31"/>
  <c r="FJ53" i="31"/>
  <c r="FQ53" i="31"/>
  <c r="FI53" i="31"/>
  <c r="FH54" i="31"/>
  <c r="FP54" i="31"/>
  <c r="FM54" i="31"/>
  <c r="FK52" i="31"/>
  <c r="FI54" i="31"/>
  <c r="FQ54" i="31"/>
  <c r="FJ54" i="31"/>
  <c r="FB54" i="31" s="1"/>
  <c r="FN54" i="31"/>
  <c r="FL54" i="31"/>
  <c r="FK54" i="31"/>
  <c r="Y118" i="30"/>
  <c r="Y117" i="30"/>
  <c r="Y116" i="30"/>
  <c r="Y115" i="30"/>
  <c r="Y114" i="30"/>
  <c r="Y113" i="30"/>
  <c r="Y112" i="30"/>
  <c r="Y111" i="30"/>
  <c r="Y110" i="30"/>
  <c r="Y109" i="30"/>
  <c r="Y108" i="30"/>
  <c r="Y107" i="30"/>
  <c r="Y106" i="30"/>
  <c r="Y105" i="30"/>
  <c r="Y104" i="30"/>
  <c r="Y103" i="30"/>
  <c r="Y102" i="30"/>
  <c r="Y101" i="30"/>
  <c r="Y100" i="30"/>
  <c r="Y99" i="30"/>
  <c r="Y98" i="30"/>
  <c r="Y97" i="30"/>
  <c r="Y96" i="30"/>
  <c r="Y95" i="30"/>
  <c r="Y94" i="30"/>
  <c r="Y93" i="30"/>
  <c r="Y92" i="30"/>
  <c r="Y91" i="30"/>
  <c r="Y90" i="30"/>
  <c r="Y89" i="30"/>
  <c r="Y88" i="30"/>
  <c r="Y87" i="30"/>
  <c r="Y86" i="30"/>
  <c r="Y85" i="30"/>
  <c r="Y84" i="30"/>
  <c r="Y83" i="30"/>
  <c r="Y82" i="30"/>
  <c r="Y81" i="30"/>
  <c r="Y80" i="30"/>
  <c r="Y79" i="30"/>
  <c r="Y78" i="30"/>
  <c r="Y77" i="30"/>
  <c r="Y76" i="30"/>
  <c r="Y75" i="30"/>
  <c r="Y74" i="30"/>
  <c r="Y73" i="30"/>
  <c r="Y72" i="30"/>
  <c r="Y71" i="30"/>
  <c r="Y70" i="30"/>
  <c r="Y69" i="30"/>
  <c r="Y68" i="30"/>
  <c r="Y67" i="30"/>
  <c r="Y66" i="30"/>
  <c r="FB38" i="31"/>
  <c r="EF45" i="31"/>
  <c r="BP36" i="31"/>
  <c r="BT36" i="31"/>
  <c r="BO36" i="31"/>
  <c r="BT53" i="31"/>
  <c r="EF53" i="31"/>
  <c r="BN50" i="31"/>
  <c r="BV44" i="31"/>
  <c r="EG44" i="31"/>
  <c r="BN44" i="31"/>
  <c r="BO44" i="31"/>
  <c r="FB42" i="31"/>
  <c r="BT39" i="31"/>
  <c r="BP39" i="31"/>
  <c r="BP44" i="31"/>
  <c r="BS41" i="31"/>
  <c r="BO39" i="31"/>
  <c r="EF38" i="31"/>
  <c r="BV36" i="31"/>
  <c r="EG36" i="31" s="1"/>
  <c r="BS53" i="31"/>
  <c r="EF52" i="31"/>
  <c r="BV53" i="31"/>
  <c r="EG53" i="31" s="1"/>
  <c r="FB44" i="31"/>
  <c r="BO43" i="31"/>
  <c r="BV43" i="31"/>
  <c r="EG43" i="31" s="1"/>
  <c r="BP43" i="31"/>
  <c r="BQ43" i="31"/>
  <c r="BO41" i="31"/>
  <c r="BR36" i="31"/>
  <c r="FC54" i="31"/>
  <c r="BR53" i="31"/>
  <c r="BV54" i="31"/>
  <c r="EG54" i="31" s="1"/>
  <c r="BQ46" i="31"/>
  <c r="BN46" i="31"/>
  <c r="BR46" i="31"/>
  <c r="BU44" i="31"/>
  <c r="BP46" i="31"/>
  <c r="BO42" i="31"/>
  <c r="BR39" i="31"/>
  <c r="BV41" i="31"/>
  <c r="EG41" i="31" s="1"/>
  <c r="BR38" i="31"/>
  <c r="BN38" i="31"/>
  <c r="BQ38" i="31"/>
  <c r="BN36" i="31"/>
  <c r="AY119" i="30"/>
  <c r="AZ119" i="30"/>
  <c r="BA119" i="30"/>
  <c r="BB119" i="30"/>
  <c r="BC119" i="30"/>
  <c r="BD119" i="30"/>
  <c r="BE119" i="30"/>
  <c r="BF119" i="30"/>
  <c r="BG119" i="30"/>
  <c r="AY120" i="30"/>
  <c r="AZ120" i="30"/>
  <c r="BA120" i="30"/>
  <c r="BB120" i="30"/>
  <c r="BC120" i="30"/>
  <c r="BD120" i="30"/>
  <c r="BE120" i="30"/>
  <c r="BF120" i="30"/>
  <c r="BG120" i="30"/>
  <c r="M120" i="30"/>
  <c r="L120" i="30"/>
  <c r="AI120" i="30" s="1"/>
  <c r="K120" i="30"/>
  <c r="AH120" i="30"/>
  <c r="J120" i="30"/>
  <c r="AG120" i="30"/>
  <c r="I120" i="30"/>
  <c r="AF120" i="30"/>
  <c r="H120" i="30"/>
  <c r="AE120" i="30" s="1"/>
  <c r="G120" i="30"/>
  <c r="AD120" i="30"/>
  <c r="F120" i="30"/>
  <c r="AC120" i="30"/>
  <c r="E120" i="30"/>
  <c r="AB120" i="30"/>
  <c r="D120" i="30"/>
  <c r="AA120" i="30" s="1"/>
  <c r="CL120" i="30"/>
  <c r="Y120" i="30"/>
  <c r="DY44" i="31"/>
  <c r="EF43" i="31"/>
  <c r="DY46" i="31"/>
  <c r="EF39" i="31"/>
  <c r="EF36" i="31"/>
  <c r="N7" i="30"/>
  <c r="N12" i="30" s="1"/>
  <c r="M119" i="30"/>
  <c r="L119" i="30"/>
  <c r="AI119" i="30"/>
  <c r="K119" i="30"/>
  <c r="AH119" i="30"/>
  <c r="J119" i="30"/>
  <c r="AG119" i="30" s="1"/>
  <c r="I119" i="30"/>
  <c r="AF119" i="30"/>
  <c r="H119" i="30"/>
  <c r="AE119" i="30"/>
  <c r="G119" i="30"/>
  <c r="AD119" i="30"/>
  <c r="F119" i="30"/>
  <c r="AC119" i="30" s="1"/>
  <c r="E119" i="30"/>
  <c r="AB119" i="30"/>
  <c r="D119" i="30"/>
  <c r="AA119" i="30"/>
  <c r="M118" i="30"/>
  <c r="L118" i="30"/>
  <c r="AI118" i="30"/>
  <c r="K118" i="30"/>
  <c r="AH118" i="30" s="1"/>
  <c r="J118" i="30"/>
  <c r="AG118" i="30"/>
  <c r="I118" i="30"/>
  <c r="AF118" i="30" s="1"/>
  <c r="H118" i="30"/>
  <c r="AE118" i="30" s="1"/>
  <c r="G118" i="30"/>
  <c r="F118" i="30"/>
  <c r="AC118" i="30"/>
  <c r="E118" i="30"/>
  <c r="AB118" i="30" s="1"/>
  <c r="D118" i="30"/>
  <c r="AA118" i="30"/>
  <c r="M117" i="30"/>
  <c r="L117" i="30"/>
  <c r="AI117" i="30" s="1"/>
  <c r="K117" i="30"/>
  <c r="AH117" i="30"/>
  <c r="J117" i="30"/>
  <c r="AG117" i="30" s="1"/>
  <c r="I117" i="30"/>
  <c r="AF117" i="30"/>
  <c r="H117" i="30"/>
  <c r="AE117" i="30" s="1"/>
  <c r="G117" i="30"/>
  <c r="AD117" i="30"/>
  <c r="F117" i="30"/>
  <c r="AC117" i="30" s="1"/>
  <c r="E117" i="30"/>
  <c r="AB117" i="30" s="1"/>
  <c r="D117" i="30"/>
  <c r="M116" i="30"/>
  <c r="L116" i="30"/>
  <c r="AI116" i="30"/>
  <c r="K116" i="30"/>
  <c r="AH116" i="30" s="1"/>
  <c r="J116" i="30"/>
  <c r="AG116" i="30" s="1"/>
  <c r="I116" i="30"/>
  <c r="AF116" i="30" s="1"/>
  <c r="H116" i="30"/>
  <c r="AE116" i="30"/>
  <c r="G116" i="30"/>
  <c r="AD116" i="30" s="1"/>
  <c r="F116" i="30"/>
  <c r="AC116" i="30"/>
  <c r="E116" i="30"/>
  <c r="D116" i="30"/>
  <c r="AA116" i="30"/>
  <c r="M115" i="30"/>
  <c r="L115" i="30"/>
  <c r="K115" i="30"/>
  <c r="J115" i="30"/>
  <c r="AG115" i="30"/>
  <c r="I115" i="30"/>
  <c r="H115" i="30"/>
  <c r="G115" i="30"/>
  <c r="AD115" i="30"/>
  <c r="F115" i="30"/>
  <c r="AC115" i="30" s="1"/>
  <c r="E115" i="30"/>
  <c r="D115" i="30"/>
  <c r="AA115" i="30"/>
  <c r="M114" i="30"/>
  <c r="L114" i="30"/>
  <c r="AI114" i="30"/>
  <c r="K114" i="30"/>
  <c r="J114" i="30"/>
  <c r="AG114" i="30"/>
  <c r="I114" i="30"/>
  <c r="AF114" i="30"/>
  <c r="H114" i="30"/>
  <c r="AE114" i="30"/>
  <c r="G114" i="30"/>
  <c r="AD114" i="30" s="1"/>
  <c r="F114" i="30"/>
  <c r="AC114" i="30"/>
  <c r="E114" i="30"/>
  <c r="AB114" i="30"/>
  <c r="D114" i="30"/>
  <c r="AA114" i="30"/>
  <c r="M113" i="30"/>
  <c r="L113" i="30"/>
  <c r="AI113" i="30" s="1"/>
  <c r="K113" i="30"/>
  <c r="AH113" i="30"/>
  <c r="J113" i="30"/>
  <c r="AG113" i="30" s="1"/>
  <c r="I113" i="30"/>
  <c r="AF113" i="30"/>
  <c r="H113" i="30"/>
  <c r="AE113" i="30" s="1"/>
  <c r="G113" i="30"/>
  <c r="F113" i="30"/>
  <c r="E113" i="30"/>
  <c r="AB113" i="30" s="1"/>
  <c r="D113" i="30"/>
  <c r="AA113" i="30"/>
  <c r="D67" i="30"/>
  <c r="E67" i="30"/>
  <c r="AB67" i="30"/>
  <c r="F67" i="30"/>
  <c r="AC67" i="30" s="1"/>
  <c r="G67" i="30"/>
  <c r="AD67" i="30"/>
  <c r="H67" i="30"/>
  <c r="I67" i="30"/>
  <c r="AF67" i="30" s="1"/>
  <c r="J67" i="30"/>
  <c r="K67" i="30"/>
  <c r="AH67" i="30" s="1"/>
  <c r="L67" i="30"/>
  <c r="AI67" i="30"/>
  <c r="M67" i="30"/>
  <c r="D68" i="30"/>
  <c r="AA68" i="30" s="1"/>
  <c r="E68" i="30"/>
  <c r="AB68" i="30"/>
  <c r="F68" i="30"/>
  <c r="AC68" i="30" s="1"/>
  <c r="G68" i="30"/>
  <c r="AD68" i="30"/>
  <c r="H68" i="30"/>
  <c r="AE68" i="30" s="1"/>
  <c r="I68" i="30"/>
  <c r="AF68" i="30" s="1"/>
  <c r="J68" i="30"/>
  <c r="AG68" i="30" s="1"/>
  <c r="K68" i="30"/>
  <c r="AH68" i="30"/>
  <c r="L68" i="30"/>
  <c r="AI68" i="30" s="1"/>
  <c r="M68" i="30"/>
  <c r="D69" i="30"/>
  <c r="AA69" i="30"/>
  <c r="E69" i="30"/>
  <c r="AB69" i="30"/>
  <c r="F69" i="30"/>
  <c r="AC69" i="30"/>
  <c r="G69" i="30"/>
  <c r="AD69" i="30"/>
  <c r="H69" i="30"/>
  <c r="AE69" i="30"/>
  <c r="I69" i="30"/>
  <c r="AF69" i="30"/>
  <c r="J69" i="30"/>
  <c r="AG69" i="30"/>
  <c r="K69" i="30"/>
  <c r="AH69" i="30"/>
  <c r="L69" i="30"/>
  <c r="AI69" i="30"/>
  <c r="M69" i="30"/>
  <c r="D70" i="30"/>
  <c r="AA70" i="30"/>
  <c r="E70" i="30"/>
  <c r="AB70" i="30" s="1"/>
  <c r="F70" i="30"/>
  <c r="G70" i="30"/>
  <c r="AD70" i="30"/>
  <c r="H70" i="30"/>
  <c r="AE70" i="30"/>
  <c r="I70" i="30"/>
  <c r="AF70" i="30"/>
  <c r="J70" i="30"/>
  <c r="K70" i="30"/>
  <c r="AH70" i="30" s="1"/>
  <c r="L70" i="30"/>
  <c r="AI70" i="30" s="1"/>
  <c r="M70" i="30"/>
  <c r="D71" i="30"/>
  <c r="AA71" i="30"/>
  <c r="E71" i="30"/>
  <c r="AB71" i="30"/>
  <c r="F71" i="30"/>
  <c r="AC71" i="30" s="1"/>
  <c r="G71" i="30"/>
  <c r="AD71" i="30"/>
  <c r="H71" i="30"/>
  <c r="I71" i="30"/>
  <c r="AF71" i="30" s="1"/>
  <c r="J71" i="30"/>
  <c r="AG71" i="30"/>
  <c r="K71" i="30"/>
  <c r="AH71" i="30" s="1"/>
  <c r="L71" i="30"/>
  <c r="M71" i="30"/>
  <c r="D72" i="30"/>
  <c r="AA72" i="30" s="1"/>
  <c r="E72" i="30"/>
  <c r="AB72" i="30"/>
  <c r="F72" i="30"/>
  <c r="G72" i="30"/>
  <c r="H72" i="30"/>
  <c r="AE72" i="30" s="1"/>
  <c r="I72" i="30"/>
  <c r="AF72" i="30" s="1"/>
  <c r="J72" i="30"/>
  <c r="AG72" i="30" s="1"/>
  <c r="K72" i="30"/>
  <c r="AH72" i="30"/>
  <c r="L72" i="30"/>
  <c r="AI72" i="30"/>
  <c r="M72" i="30"/>
  <c r="D73" i="30"/>
  <c r="E73" i="30"/>
  <c r="AB73" i="30"/>
  <c r="F73" i="30"/>
  <c r="AC73" i="30"/>
  <c r="G73" i="30"/>
  <c r="AD73" i="30"/>
  <c r="H73" i="30"/>
  <c r="AE73" i="30" s="1"/>
  <c r="I73" i="30"/>
  <c r="AF73" i="30"/>
  <c r="J73" i="30"/>
  <c r="AG73" i="30"/>
  <c r="K73" i="30"/>
  <c r="AH73" i="30"/>
  <c r="L73" i="30"/>
  <c r="M73" i="30"/>
  <c r="D74" i="30"/>
  <c r="AA74" i="30"/>
  <c r="E74" i="30"/>
  <c r="AB74" i="30"/>
  <c r="F74" i="30"/>
  <c r="AC74" i="30"/>
  <c r="G74" i="30"/>
  <c r="H74" i="30"/>
  <c r="AE74" i="30" s="1"/>
  <c r="I74" i="30"/>
  <c r="AF74" i="30"/>
  <c r="J74" i="30"/>
  <c r="AG74" i="30" s="1"/>
  <c r="K74" i="30"/>
  <c r="AH74" i="30"/>
  <c r="L74" i="30"/>
  <c r="AI74" i="30" s="1"/>
  <c r="M74" i="30"/>
  <c r="D75" i="30"/>
  <c r="E75" i="30"/>
  <c r="AB75" i="30" s="1"/>
  <c r="F75" i="30"/>
  <c r="AC75" i="30" s="1"/>
  <c r="G75" i="30"/>
  <c r="AD75" i="30" s="1"/>
  <c r="H75" i="30"/>
  <c r="I75" i="30"/>
  <c r="AF75" i="30" s="1"/>
  <c r="J75" i="30"/>
  <c r="AG75" i="30"/>
  <c r="K75" i="30"/>
  <c r="AH75" i="30" s="1"/>
  <c r="L75" i="30"/>
  <c r="AI75" i="30"/>
  <c r="M75" i="30"/>
  <c r="D76" i="30"/>
  <c r="AA76" i="30" s="1"/>
  <c r="E76" i="30"/>
  <c r="AB76" i="30"/>
  <c r="F76" i="30"/>
  <c r="AC76" i="30" s="1"/>
  <c r="G76" i="30"/>
  <c r="AD76" i="30"/>
  <c r="H76" i="30"/>
  <c r="AE76" i="30" s="1"/>
  <c r="I76" i="30"/>
  <c r="AF76" i="30" s="1"/>
  <c r="J76" i="30"/>
  <c r="K76" i="30"/>
  <c r="AH76" i="30"/>
  <c r="L76" i="30"/>
  <c r="AI76" i="30"/>
  <c r="M76" i="30"/>
  <c r="D77" i="30"/>
  <c r="E77" i="30"/>
  <c r="AB77" i="30" s="1"/>
  <c r="F77" i="30"/>
  <c r="AC77" i="30"/>
  <c r="G77" i="30"/>
  <c r="AD77" i="30"/>
  <c r="H77" i="30"/>
  <c r="I77" i="30"/>
  <c r="AF77" i="30" s="1"/>
  <c r="J77" i="30"/>
  <c r="AG77" i="30" s="1"/>
  <c r="K77" i="30"/>
  <c r="AH77" i="30"/>
  <c r="L77" i="30"/>
  <c r="AI77" i="30" s="1"/>
  <c r="M77" i="30"/>
  <c r="D78" i="30"/>
  <c r="AA78" i="30"/>
  <c r="E78" i="30"/>
  <c r="AB78" i="30"/>
  <c r="F78" i="30"/>
  <c r="AC78" i="30"/>
  <c r="G78" i="30"/>
  <c r="AD78" i="30"/>
  <c r="H78" i="30"/>
  <c r="AE78" i="30"/>
  <c r="I78" i="30"/>
  <c r="AF78" i="30"/>
  <c r="J78" i="30"/>
  <c r="AG78" i="30"/>
  <c r="K78" i="30"/>
  <c r="L78" i="30"/>
  <c r="M78" i="30"/>
  <c r="D79" i="30"/>
  <c r="E79" i="30"/>
  <c r="AB79" i="30"/>
  <c r="F79" i="30"/>
  <c r="AC79" i="30"/>
  <c r="G79" i="30"/>
  <c r="AD79" i="30"/>
  <c r="H79" i="30"/>
  <c r="I79" i="30"/>
  <c r="AF79" i="30" s="1"/>
  <c r="J79" i="30"/>
  <c r="AG79" i="30" s="1"/>
  <c r="K79" i="30"/>
  <c r="AH79" i="30" s="1"/>
  <c r="L79" i="30"/>
  <c r="AI79" i="30" s="1"/>
  <c r="M79" i="30"/>
  <c r="D80" i="30"/>
  <c r="AA80" i="30"/>
  <c r="E80" i="30"/>
  <c r="AB80" i="30" s="1"/>
  <c r="F80" i="30"/>
  <c r="G80" i="30"/>
  <c r="AD80" i="30" s="1"/>
  <c r="H80" i="30"/>
  <c r="AE80" i="30" s="1"/>
  <c r="I80" i="30"/>
  <c r="AF80" i="30"/>
  <c r="J80" i="30"/>
  <c r="K80" i="30"/>
  <c r="AH80" i="30"/>
  <c r="L80" i="30"/>
  <c r="AI80" i="30" s="1"/>
  <c r="M80" i="30"/>
  <c r="D81" i="30"/>
  <c r="E81" i="30"/>
  <c r="AB81" i="30" s="1"/>
  <c r="F81" i="30"/>
  <c r="AC81" i="30"/>
  <c r="G81" i="30"/>
  <c r="AD81" i="30" s="1"/>
  <c r="H81" i="30"/>
  <c r="AE81" i="30"/>
  <c r="I81" i="30"/>
  <c r="AF81" i="30" s="1"/>
  <c r="J81" i="30"/>
  <c r="K81" i="30"/>
  <c r="AH81" i="30"/>
  <c r="L81" i="30"/>
  <c r="AI81" i="30" s="1"/>
  <c r="M81" i="30"/>
  <c r="D82" i="30"/>
  <c r="AA82" i="30"/>
  <c r="E82" i="30"/>
  <c r="AB82" i="30"/>
  <c r="F82" i="30"/>
  <c r="AC82" i="30"/>
  <c r="G82" i="30"/>
  <c r="AD82" i="30"/>
  <c r="H82" i="30"/>
  <c r="AE82" i="30"/>
  <c r="I82" i="30"/>
  <c r="AF82" i="30"/>
  <c r="J82" i="30"/>
  <c r="AG82" i="30"/>
  <c r="K82" i="30"/>
  <c r="AH82" i="30"/>
  <c r="L82" i="30"/>
  <c r="AI82" i="30"/>
  <c r="M82" i="30"/>
  <c r="D83" i="30"/>
  <c r="E83" i="30"/>
  <c r="AB83" i="30"/>
  <c r="F83" i="30"/>
  <c r="AC83" i="30"/>
  <c r="G83" i="30"/>
  <c r="AD83" i="30"/>
  <c r="H83" i="30"/>
  <c r="I83" i="30"/>
  <c r="AF83" i="30"/>
  <c r="J83" i="30"/>
  <c r="AG83" i="30" s="1"/>
  <c r="K83" i="30"/>
  <c r="AH83" i="30"/>
  <c r="L83" i="30"/>
  <c r="AI83" i="30" s="1"/>
  <c r="M83" i="30"/>
  <c r="D84" i="30"/>
  <c r="AA84" i="30" s="1"/>
  <c r="E84" i="30"/>
  <c r="F84" i="30"/>
  <c r="AC84" i="30" s="1"/>
  <c r="G84" i="30"/>
  <c r="AD84" i="30" s="1"/>
  <c r="H84" i="30"/>
  <c r="AE84" i="30"/>
  <c r="I84" i="30"/>
  <c r="AF84" i="30" s="1"/>
  <c r="J84" i="30"/>
  <c r="AG84" i="30"/>
  <c r="K84" i="30"/>
  <c r="AH84" i="30" s="1"/>
  <c r="L84" i="30"/>
  <c r="AI84" i="30"/>
  <c r="M84" i="30"/>
  <c r="D85" i="30"/>
  <c r="E85" i="30"/>
  <c r="AB85" i="30" s="1"/>
  <c r="F85" i="30"/>
  <c r="AC85" i="30" s="1"/>
  <c r="G85" i="30"/>
  <c r="AD85" i="30" s="1"/>
  <c r="H85" i="30"/>
  <c r="I85" i="30"/>
  <c r="AF85" i="30"/>
  <c r="J85" i="30"/>
  <c r="AG85" i="30" s="1"/>
  <c r="K85" i="30"/>
  <c r="AH85" i="30"/>
  <c r="L85" i="30"/>
  <c r="M85" i="30"/>
  <c r="D86" i="30"/>
  <c r="E86" i="30"/>
  <c r="AB86" i="30" s="1"/>
  <c r="F86" i="30"/>
  <c r="AC86" i="30" s="1"/>
  <c r="G86" i="30"/>
  <c r="AD86" i="30"/>
  <c r="H86" i="30"/>
  <c r="AE86" i="30" s="1"/>
  <c r="I86" i="30"/>
  <c r="AF86" i="30"/>
  <c r="J86" i="30"/>
  <c r="K86" i="30"/>
  <c r="AH86" i="30"/>
  <c r="L86" i="30"/>
  <c r="AI86" i="30"/>
  <c r="M86" i="30"/>
  <c r="D87" i="30"/>
  <c r="E87" i="30"/>
  <c r="F87" i="30"/>
  <c r="AC87" i="30" s="1"/>
  <c r="G87" i="30"/>
  <c r="AD87" i="30"/>
  <c r="H87" i="30"/>
  <c r="I87" i="30"/>
  <c r="AF87" i="30"/>
  <c r="J87" i="30"/>
  <c r="AG87" i="30"/>
  <c r="K87" i="30"/>
  <c r="AH87" i="30" s="1"/>
  <c r="L87" i="30"/>
  <c r="M87" i="30"/>
  <c r="D88" i="30"/>
  <c r="AA88" i="30" s="1"/>
  <c r="E88" i="30"/>
  <c r="AB88" i="30"/>
  <c r="F88" i="30"/>
  <c r="G88" i="30"/>
  <c r="AD88" i="30"/>
  <c r="H88" i="30"/>
  <c r="AE88" i="30"/>
  <c r="I88" i="30"/>
  <c r="AF88" i="30" s="1"/>
  <c r="J88" i="30"/>
  <c r="K88" i="30"/>
  <c r="AH88" i="30" s="1"/>
  <c r="L88" i="30"/>
  <c r="AI88" i="30"/>
  <c r="M88" i="30"/>
  <c r="D89" i="30"/>
  <c r="E89" i="30"/>
  <c r="AB89" i="30"/>
  <c r="F89" i="30"/>
  <c r="AC89" i="30" s="1"/>
  <c r="G89" i="30"/>
  <c r="AD89" i="30"/>
  <c r="H89" i="30"/>
  <c r="AE89" i="30" s="1"/>
  <c r="I89" i="30"/>
  <c r="AF89" i="30"/>
  <c r="J89" i="30"/>
  <c r="AG89" i="30" s="1"/>
  <c r="K89" i="30"/>
  <c r="AH89" i="30"/>
  <c r="L89" i="30"/>
  <c r="AI89" i="30" s="1"/>
  <c r="M89" i="30"/>
  <c r="D90" i="30"/>
  <c r="AA90" i="30"/>
  <c r="E90" i="30"/>
  <c r="AB90" i="30"/>
  <c r="F90" i="30"/>
  <c r="AC90" i="30"/>
  <c r="G90" i="30"/>
  <c r="AD90" i="30"/>
  <c r="H90" i="30"/>
  <c r="AE90" i="30"/>
  <c r="I90" i="30"/>
  <c r="AF90" i="30"/>
  <c r="J90" i="30"/>
  <c r="AG90" i="30"/>
  <c r="K90" i="30"/>
  <c r="AH90" i="30"/>
  <c r="L90" i="30"/>
  <c r="M90" i="30"/>
  <c r="D91" i="30"/>
  <c r="E91" i="30"/>
  <c r="AB91" i="30"/>
  <c r="F91" i="30"/>
  <c r="AC91" i="30" s="1"/>
  <c r="G91" i="30"/>
  <c r="AD91" i="30"/>
  <c r="H91" i="30"/>
  <c r="I91" i="30"/>
  <c r="J91" i="30"/>
  <c r="AG91" i="30"/>
  <c r="K91" i="30"/>
  <c r="AH91" i="30" s="1"/>
  <c r="L91" i="30"/>
  <c r="M91" i="30"/>
  <c r="D92" i="30"/>
  <c r="AA92" i="30" s="1"/>
  <c r="E92" i="30"/>
  <c r="AB92" i="30"/>
  <c r="F92" i="30"/>
  <c r="AC92" i="30" s="1"/>
  <c r="G92" i="30"/>
  <c r="AD92" i="30"/>
  <c r="H92" i="30"/>
  <c r="AE92" i="30"/>
  <c r="I92" i="30"/>
  <c r="AF92" i="30" s="1"/>
  <c r="J92" i="30"/>
  <c r="K92" i="30"/>
  <c r="AH92" i="30" s="1"/>
  <c r="L92" i="30"/>
  <c r="AI92" i="30"/>
  <c r="M92" i="30"/>
  <c r="D93" i="30"/>
  <c r="E93" i="30"/>
  <c r="AB93" i="30"/>
  <c r="F93" i="30"/>
  <c r="AC93" i="30" s="1"/>
  <c r="G93" i="30"/>
  <c r="AD93" i="30"/>
  <c r="H93" i="30"/>
  <c r="AE93" i="30" s="1"/>
  <c r="I93" i="30"/>
  <c r="AF93" i="30"/>
  <c r="J93" i="30"/>
  <c r="AG93" i="30" s="1"/>
  <c r="K93" i="30"/>
  <c r="AH93" i="30"/>
  <c r="L93" i="30"/>
  <c r="M93" i="30"/>
  <c r="D94" i="30"/>
  <c r="AA94" i="30"/>
  <c r="E94" i="30"/>
  <c r="AB94" i="30" s="1"/>
  <c r="F94" i="30"/>
  <c r="AC94" i="30"/>
  <c r="G94" i="30"/>
  <c r="AD94" i="30" s="1"/>
  <c r="H94" i="30"/>
  <c r="AE94" i="30"/>
  <c r="I94" i="30"/>
  <c r="AF94" i="30" s="1"/>
  <c r="J94" i="30"/>
  <c r="AG94" i="30"/>
  <c r="K94" i="30"/>
  <c r="AH94" i="30" s="1"/>
  <c r="L94" i="30"/>
  <c r="AI94" i="30"/>
  <c r="M94" i="30"/>
  <c r="D95" i="30"/>
  <c r="E95" i="30"/>
  <c r="AB95" i="30"/>
  <c r="F95" i="30"/>
  <c r="AC95" i="30" s="1"/>
  <c r="G95" i="30"/>
  <c r="AD95" i="30"/>
  <c r="H95" i="30"/>
  <c r="AE95" i="30" s="1"/>
  <c r="I95" i="30"/>
  <c r="AF95" i="30" s="1"/>
  <c r="J95" i="30"/>
  <c r="AG95" i="30"/>
  <c r="K95" i="30"/>
  <c r="AH95" i="30" s="1"/>
  <c r="L95" i="30"/>
  <c r="M95" i="30"/>
  <c r="D96" i="30"/>
  <c r="AA96" i="30" s="1"/>
  <c r="E96" i="30"/>
  <c r="AB96" i="30"/>
  <c r="F96" i="30"/>
  <c r="AC96" i="30" s="1"/>
  <c r="G96" i="30"/>
  <c r="AD96" i="30"/>
  <c r="H96" i="30"/>
  <c r="AE96" i="30"/>
  <c r="I96" i="30"/>
  <c r="AF96" i="30"/>
  <c r="J96" i="30"/>
  <c r="AG96" i="30" s="1"/>
  <c r="K96" i="30"/>
  <c r="AH96" i="30"/>
  <c r="L96" i="30"/>
  <c r="AI96" i="30"/>
  <c r="M96" i="30"/>
  <c r="D97" i="30"/>
  <c r="E97" i="30"/>
  <c r="AB97" i="30"/>
  <c r="F97" i="30"/>
  <c r="AC97" i="30"/>
  <c r="G97" i="30"/>
  <c r="AD97" i="30"/>
  <c r="H97" i="30"/>
  <c r="AE97" i="30"/>
  <c r="I97" i="30"/>
  <c r="AF97" i="30"/>
  <c r="J97" i="30"/>
  <c r="K97" i="30"/>
  <c r="AH97" i="30" s="1"/>
  <c r="L97" i="30"/>
  <c r="M97" i="30"/>
  <c r="D98" i="30"/>
  <c r="AA98" i="30"/>
  <c r="E98" i="30"/>
  <c r="F98" i="30"/>
  <c r="AC98" i="30"/>
  <c r="G98" i="30"/>
  <c r="AD98" i="30" s="1"/>
  <c r="H98" i="30"/>
  <c r="I98" i="30"/>
  <c r="AF98" i="30"/>
  <c r="J98" i="30"/>
  <c r="AG98" i="30"/>
  <c r="K98" i="30"/>
  <c r="AH98" i="30"/>
  <c r="L98" i="30"/>
  <c r="AI98" i="30"/>
  <c r="M98" i="30"/>
  <c r="D99" i="30"/>
  <c r="E99" i="30"/>
  <c r="AB99" i="30"/>
  <c r="F99" i="30"/>
  <c r="AC99" i="30"/>
  <c r="G99" i="30"/>
  <c r="AD99" i="30"/>
  <c r="H99" i="30"/>
  <c r="AE99" i="30"/>
  <c r="I99" i="30"/>
  <c r="AF99" i="30"/>
  <c r="J99" i="30"/>
  <c r="AG99" i="30"/>
  <c r="K99" i="30"/>
  <c r="AH99" i="30"/>
  <c r="L99" i="30"/>
  <c r="AI99" i="30"/>
  <c r="M99" i="30"/>
  <c r="D100" i="30"/>
  <c r="AA100" i="30"/>
  <c r="E100" i="30"/>
  <c r="AB100" i="30" s="1"/>
  <c r="F100" i="30"/>
  <c r="AC100" i="30"/>
  <c r="G100" i="30"/>
  <c r="AD100" i="30" s="1"/>
  <c r="H100" i="30"/>
  <c r="AE100" i="30"/>
  <c r="I100" i="30"/>
  <c r="AF100" i="30" s="1"/>
  <c r="J100" i="30"/>
  <c r="AG100" i="30"/>
  <c r="K100" i="30"/>
  <c r="AH100" i="30" s="1"/>
  <c r="L100" i="30"/>
  <c r="AI100" i="30"/>
  <c r="M100" i="30"/>
  <c r="D101" i="30"/>
  <c r="AA101" i="30"/>
  <c r="E101" i="30"/>
  <c r="AB101" i="30"/>
  <c r="F101" i="30"/>
  <c r="AC101" i="30"/>
  <c r="G101" i="30"/>
  <c r="AD101" i="30"/>
  <c r="H101" i="30"/>
  <c r="AE101" i="30"/>
  <c r="I101" i="30"/>
  <c r="AF101" i="30"/>
  <c r="J101" i="30"/>
  <c r="AG101" i="30"/>
  <c r="K101" i="30"/>
  <c r="AH101" i="30"/>
  <c r="L101" i="30"/>
  <c r="AI101" i="30"/>
  <c r="M101" i="30"/>
  <c r="D102" i="30"/>
  <c r="AA102" i="30" s="1"/>
  <c r="E102" i="30"/>
  <c r="AB102" i="30"/>
  <c r="F102" i="30"/>
  <c r="AC102" i="30" s="1"/>
  <c r="G102" i="30"/>
  <c r="AD102" i="30"/>
  <c r="H102" i="30"/>
  <c r="AE102" i="30" s="1"/>
  <c r="I102" i="30"/>
  <c r="AF102" i="30"/>
  <c r="J102" i="30"/>
  <c r="AG102" i="30" s="1"/>
  <c r="K102" i="30"/>
  <c r="AH102" i="30"/>
  <c r="L102" i="30"/>
  <c r="AI102" i="30" s="1"/>
  <c r="M102" i="30"/>
  <c r="D103" i="30"/>
  <c r="AA103" i="30"/>
  <c r="E103" i="30"/>
  <c r="AB103" i="30"/>
  <c r="F103" i="30"/>
  <c r="AC103" i="30"/>
  <c r="G103" i="30"/>
  <c r="AD103" i="30" s="1"/>
  <c r="H103" i="30"/>
  <c r="AE103" i="30"/>
  <c r="I103" i="30"/>
  <c r="AF103" i="30"/>
  <c r="J103" i="30"/>
  <c r="AG103" i="30"/>
  <c r="K103" i="30"/>
  <c r="L103" i="30"/>
  <c r="AI103" i="30"/>
  <c r="M103" i="30"/>
  <c r="D104" i="30"/>
  <c r="AA104" i="30"/>
  <c r="E104" i="30"/>
  <c r="AB104" i="30"/>
  <c r="F104" i="30"/>
  <c r="G104" i="30"/>
  <c r="AD104" i="30"/>
  <c r="H104" i="30"/>
  <c r="AE104" i="30" s="1"/>
  <c r="I104" i="30"/>
  <c r="AF104" i="30"/>
  <c r="J104" i="30"/>
  <c r="AG104" i="30" s="1"/>
  <c r="K104" i="30"/>
  <c r="AH104" i="30"/>
  <c r="L104" i="30"/>
  <c r="AI104" i="30" s="1"/>
  <c r="M104" i="30"/>
  <c r="D105" i="30"/>
  <c r="E105" i="30"/>
  <c r="AB105" i="30" s="1"/>
  <c r="F105" i="30"/>
  <c r="AC105" i="30"/>
  <c r="G105" i="30"/>
  <c r="AD105" i="30" s="1"/>
  <c r="H105" i="30"/>
  <c r="AE105" i="30"/>
  <c r="I105" i="30"/>
  <c r="AF105" i="30" s="1"/>
  <c r="J105" i="30"/>
  <c r="AG105" i="30"/>
  <c r="K105" i="30"/>
  <c r="AH105" i="30" s="1"/>
  <c r="L105" i="30"/>
  <c r="AI105" i="30"/>
  <c r="M105" i="30"/>
  <c r="D106" i="30"/>
  <c r="AA106" i="30" s="1"/>
  <c r="E106" i="30"/>
  <c r="AB106" i="30"/>
  <c r="F106" i="30"/>
  <c r="AC106" i="30"/>
  <c r="G106" i="30"/>
  <c r="AD106" i="30"/>
  <c r="H106" i="30"/>
  <c r="AE106" i="30" s="1"/>
  <c r="I106" i="30"/>
  <c r="AF106" i="30"/>
  <c r="J106" i="30"/>
  <c r="AG106" i="30"/>
  <c r="K106" i="30"/>
  <c r="L106" i="30"/>
  <c r="AI106" i="30" s="1"/>
  <c r="M106" i="30"/>
  <c r="D107" i="30"/>
  <c r="AA107" i="30"/>
  <c r="E107" i="30"/>
  <c r="AB107" i="30"/>
  <c r="F107" i="30"/>
  <c r="AC107" i="30"/>
  <c r="G107" i="30"/>
  <c r="AD107" i="30" s="1"/>
  <c r="H107" i="30"/>
  <c r="AE107" i="30"/>
  <c r="I107" i="30"/>
  <c r="J107" i="30"/>
  <c r="AG107" i="30"/>
  <c r="K107" i="30"/>
  <c r="AH107" i="30" s="1"/>
  <c r="L107" i="30"/>
  <c r="M107" i="30"/>
  <c r="D108" i="30"/>
  <c r="AA108" i="30" s="1"/>
  <c r="E108" i="30"/>
  <c r="AB108" i="30"/>
  <c r="F108" i="30"/>
  <c r="AC108" i="30" s="1"/>
  <c r="G108" i="30"/>
  <c r="H108" i="30"/>
  <c r="AE108" i="30"/>
  <c r="I108" i="30"/>
  <c r="AF108" i="30"/>
  <c r="J108" i="30"/>
  <c r="AG108" i="30"/>
  <c r="K108" i="30"/>
  <c r="AH108" i="30" s="1"/>
  <c r="L108" i="30"/>
  <c r="AI108" i="30"/>
  <c r="M108" i="30"/>
  <c r="D109" i="30"/>
  <c r="AA109" i="30"/>
  <c r="E109" i="30"/>
  <c r="AB109" i="30" s="1"/>
  <c r="F109" i="30"/>
  <c r="AC109" i="30"/>
  <c r="G109" i="30"/>
  <c r="AD109" i="30" s="1"/>
  <c r="H109" i="30"/>
  <c r="I109" i="30"/>
  <c r="AF109" i="30"/>
  <c r="J109" i="30"/>
  <c r="AG109" i="30" s="1"/>
  <c r="K109" i="30"/>
  <c r="AH109" i="30"/>
  <c r="L109" i="30"/>
  <c r="M109" i="30"/>
  <c r="D110" i="30"/>
  <c r="AA110" i="30"/>
  <c r="E110" i="30"/>
  <c r="AB110" i="30"/>
  <c r="F110" i="30"/>
  <c r="AC110" i="30"/>
  <c r="G110" i="30"/>
  <c r="H110" i="30"/>
  <c r="AE110" i="30"/>
  <c r="I110" i="30"/>
  <c r="AF110" i="30" s="1"/>
  <c r="J110" i="30"/>
  <c r="AG110" i="30"/>
  <c r="K110" i="30"/>
  <c r="AH110" i="30" s="1"/>
  <c r="L110" i="30"/>
  <c r="AI110" i="30"/>
  <c r="M110" i="30"/>
  <c r="D111" i="30"/>
  <c r="AA111" i="30"/>
  <c r="E111" i="30"/>
  <c r="AB111" i="30"/>
  <c r="F111" i="30"/>
  <c r="AC111" i="30"/>
  <c r="G111" i="30"/>
  <c r="AD111" i="30"/>
  <c r="H111" i="30"/>
  <c r="AE111" i="30"/>
  <c r="I111" i="30"/>
  <c r="AF111" i="30" s="1"/>
  <c r="J111" i="30"/>
  <c r="AG111" i="30" s="1"/>
  <c r="K111" i="30"/>
  <c r="AH111" i="30"/>
  <c r="L111" i="30"/>
  <c r="AI111" i="30" s="1"/>
  <c r="M111" i="30"/>
  <c r="D112" i="30"/>
  <c r="AA112" i="30"/>
  <c r="E112" i="30"/>
  <c r="AB112" i="30"/>
  <c r="F112" i="30"/>
  <c r="AC112" i="30"/>
  <c r="G112" i="30"/>
  <c r="AD112" i="30"/>
  <c r="H112" i="30"/>
  <c r="AE112" i="30"/>
  <c r="I112" i="30"/>
  <c r="AF112" i="30"/>
  <c r="J112" i="30"/>
  <c r="AG112" i="30"/>
  <c r="K112" i="30"/>
  <c r="L112" i="30"/>
  <c r="AI112" i="30"/>
  <c r="M112" i="30"/>
  <c r="N65" i="30"/>
  <c r="N107" i="30"/>
  <c r="E66" i="30"/>
  <c r="AB66" i="30"/>
  <c r="F66" i="30"/>
  <c r="AC66" i="30"/>
  <c r="G66" i="30"/>
  <c r="H66" i="30"/>
  <c r="AE66" i="30" s="1"/>
  <c r="I66" i="30"/>
  <c r="AF66" i="30"/>
  <c r="J66" i="30"/>
  <c r="AG66" i="30" s="1"/>
  <c r="K66" i="30"/>
  <c r="AH66" i="30"/>
  <c r="L66" i="30"/>
  <c r="AI66" i="30" s="1"/>
  <c r="M66" i="30"/>
  <c r="D66" i="30"/>
  <c r="AA66" i="30"/>
  <c r="CL119" i="30"/>
  <c r="Y119" i="30"/>
  <c r="BG118" i="30"/>
  <c r="BF118" i="30"/>
  <c r="BE118" i="30"/>
  <c r="BD118" i="30"/>
  <c r="BC118" i="30"/>
  <c r="BB118" i="30"/>
  <c r="BA118" i="30"/>
  <c r="AZ118" i="30"/>
  <c r="AY118" i="30"/>
  <c r="AD118" i="30"/>
  <c r="B118" i="30"/>
  <c r="CL118" i="30"/>
  <c r="BG117" i="30"/>
  <c r="BF117" i="30"/>
  <c r="BE117" i="30"/>
  <c r="BD117" i="30"/>
  <c r="BC117" i="30"/>
  <c r="BB117" i="30"/>
  <c r="BA117" i="30"/>
  <c r="AZ117" i="30"/>
  <c r="AY117" i="30"/>
  <c r="AA117" i="30"/>
  <c r="B117" i="30"/>
  <c r="CL117" i="30" s="1"/>
  <c r="BG116" i="30"/>
  <c r="BF116" i="30"/>
  <c r="BE116" i="30"/>
  <c r="BD116" i="30"/>
  <c r="BC116" i="30"/>
  <c r="BB116" i="30"/>
  <c r="BA116" i="30"/>
  <c r="AZ116" i="30"/>
  <c r="AY116" i="30"/>
  <c r="AB116" i="30"/>
  <c r="B116" i="30"/>
  <c r="CL116" i="30"/>
  <c r="BG115" i="30"/>
  <c r="BF115" i="30"/>
  <c r="BE115" i="30"/>
  <c r="BD115" i="30"/>
  <c r="BC115" i="30"/>
  <c r="BB115" i="30"/>
  <c r="BA115" i="30"/>
  <c r="AZ115" i="30"/>
  <c r="AY115" i="30"/>
  <c r="AH115" i="30"/>
  <c r="AF115" i="30"/>
  <c r="AI115" i="30"/>
  <c r="AE115" i="30"/>
  <c r="AB115" i="30"/>
  <c r="B115" i="30"/>
  <c r="CL115" i="30"/>
  <c r="BG114" i="30"/>
  <c r="BF114" i="30"/>
  <c r="BE114" i="30"/>
  <c r="BD114" i="30"/>
  <c r="BC114" i="30"/>
  <c r="BB114" i="30"/>
  <c r="BA114" i="30"/>
  <c r="AZ114" i="30"/>
  <c r="AY114" i="30"/>
  <c r="AH114" i="30"/>
  <c r="B114" i="30"/>
  <c r="CL114" i="30" s="1"/>
  <c r="BG113" i="30"/>
  <c r="BF113" i="30"/>
  <c r="BE113" i="30"/>
  <c r="BD113" i="30"/>
  <c r="BC113" i="30"/>
  <c r="BB113" i="30"/>
  <c r="BA113" i="30"/>
  <c r="AZ113" i="30"/>
  <c r="AY113" i="30"/>
  <c r="AC113" i="30"/>
  <c r="AD113" i="30"/>
  <c r="B113" i="30"/>
  <c r="CL113" i="30"/>
  <c r="BG112" i="30"/>
  <c r="BF112" i="30"/>
  <c r="BE112" i="30"/>
  <c r="BD112" i="30"/>
  <c r="BC112" i="30"/>
  <c r="BB112" i="30"/>
  <c r="BA112" i="30"/>
  <c r="AZ112" i="30"/>
  <c r="AY112" i="30"/>
  <c r="AH112" i="30"/>
  <c r="B112" i="30"/>
  <c r="CL112" i="30"/>
  <c r="BG111" i="30"/>
  <c r="BF111" i="30"/>
  <c r="BE111" i="30"/>
  <c r="BD111" i="30"/>
  <c r="BC111" i="30"/>
  <c r="BB111" i="30"/>
  <c r="BA111" i="30"/>
  <c r="AZ111" i="30"/>
  <c r="AY111" i="30"/>
  <c r="B111" i="30"/>
  <c r="CL111" i="30"/>
  <c r="BG110" i="30"/>
  <c r="BF110" i="30"/>
  <c r="BE110" i="30"/>
  <c r="BD110" i="30"/>
  <c r="BC110" i="30"/>
  <c r="BB110" i="30"/>
  <c r="BA110" i="30"/>
  <c r="AZ110" i="30"/>
  <c r="AY110" i="30"/>
  <c r="AD110" i="30"/>
  <c r="B110" i="30"/>
  <c r="CL110" i="30"/>
  <c r="BG109" i="30"/>
  <c r="BF109" i="30"/>
  <c r="BE109" i="30"/>
  <c r="BD109" i="30"/>
  <c r="BC109" i="30"/>
  <c r="BB109" i="30"/>
  <c r="BA109" i="30"/>
  <c r="AZ109" i="30"/>
  <c r="AY109" i="30"/>
  <c r="AI109" i="30"/>
  <c r="AE109" i="30"/>
  <c r="B109" i="30"/>
  <c r="CL109" i="30"/>
  <c r="BG108" i="30"/>
  <c r="BF108" i="30"/>
  <c r="BE108" i="30"/>
  <c r="BD108" i="30"/>
  <c r="BC108" i="30"/>
  <c r="BB108" i="30"/>
  <c r="BA108" i="30"/>
  <c r="AZ108" i="30"/>
  <c r="AY108" i="30"/>
  <c r="AD108" i="30"/>
  <c r="B108" i="30"/>
  <c r="CL108" i="30"/>
  <c r="BG107" i="30"/>
  <c r="BF107" i="30"/>
  <c r="BE107" i="30"/>
  <c r="BD107" i="30"/>
  <c r="BC107" i="30"/>
  <c r="BB107" i="30"/>
  <c r="BA107" i="30"/>
  <c r="AZ107" i="30"/>
  <c r="AY107" i="30"/>
  <c r="AI107" i="30"/>
  <c r="AF107" i="30"/>
  <c r="B107" i="30"/>
  <c r="CL107" i="30" s="1"/>
  <c r="BG106" i="30"/>
  <c r="BF106" i="30"/>
  <c r="BE106" i="30"/>
  <c r="BD106" i="30"/>
  <c r="BC106" i="30"/>
  <c r="BB106" i="30"/>
  <c r="BA106" i="30"/>
  <c r="AZ106" i="30"/>
  <c r="AY106" i="30"/>
  <c r="AH106" i="30"/>
  <c r="B106" i="30"/>
  <c r="CL106" i="30" s="1"/>
  <c r="BG105" i="30"/>
  <c r="BF105" i="30"/>
  <c r="BE105" i="30"/>
  <c r="BD105" i="30"/>
  <c r="BC105" i="30"/>
  <c r="BB105" i="30"/>
  <c r="BA105" i="30"/>
  <c r="AZ105" i="30"/>
  <c r="AY105" i="30"/>
  <c r="AA105" i="30"/>
  <c r="B105" i="30"/>
  <c r="CL105" i="30" s="1"/>
  <c r="BG104" i="30"/>
  <c r="BF104" i="30"/>
  <c r="BE104" i="30"/>
  <c r="BD104" i="30"/>
  <c r="BC104" i="30"/>
  <c r="BB104" i="30"/>
  <c r="BA104" i="30"/>
  <c r="AZ104" i="30"/>
  <c r="AY104" i="30"/>
  <c r="AC104" i="30"/>
  <c r="B104" i="30"/>
  <c r="CL104" i="30" s="1"/>
  <c r="BG103" i="30"/>
  <c r="BF103" i="30"/>
  <c r="BE103" i="30"/>
  <c r="BD103" i="30"/>
  <c r="BC103" i="30"/>
  <c r="BB103" i="30"/>
  <c r="BA103" i="30"/>
  <c r="AZ103" i="30"/>
  <c r="AY103" i="30"/>
  <c r="AH103" i="30"/>
  <c r="B103" i="30"/>
  <c r="CL103" i="30" s="1"/>
  <c r="BG102" i="30"/>
  <c r="BF102" i="30"/>
  <c r="BE102" i="30"/>
  <c r="BD102" i="30"/>
  <c r="BC102" i="30"/>
  <c r="BB102" i="30"/>
  <c r="BA102" i="30"/>
  <c r="AZ102" i="30"/>
  <c r="AY102" i="30"/>
  <c r="B102" i="30"/>
  <c r="CL102" i="30"/>
  <c r="BG101" i="30"/>
  <c r="BF101" i="30"/>
  <c r="BE101" i="30"/>
  <c r="BD101" i="30"/>
  <c r="BC101" i="30"/>
  <c r="BB101" i="30"/>
  <c r="BA101" i="30"/>
  <c r="AZ101" i="30"/>
  <c r="AY101" i="30"/>
  <c r="B101" i="30"/>
  <c r="CL101" i="30"/>
  <c r="BG100" i="30"/>
  <c r="BF100" i="30"/>
  <c r="BE100" i="30"/>
  <c r="BD100" i="30"/>
  <c r="BC100" i="30"/>
  <c r="BB100" i="30"/>
  <c r="BA100" i="30"/>
  <c r="AZ100" i="30"/>
  <c r="AY100" i="30"/>
  <c r="B100" i="30"/>
  <c r="CL100" i="30" s="1"/>
  <c r="BG99" i="30"/>
  <c r="BF99" i="30"/>
  <c r="BE99" i="30"/>
  <c r="BD99" i="30"/>
  <c r="BC99" i="30"/>
  <c r="BB99" i="30"/>
  <c r="BA99" i="30"/>
  <c r="AZ99" i="30"/>
  <c r="AY99" i="30"/>
  <c r="AA99" i="30"/>
  <c r="B99" i="30"/>
  <c r="CL99" i="30"/>
  <c r="BG98" i="30"/>
  <c r="BF98" i="30"/>
  <c r="BE98" i="30"/>
  <c r="BD98" i="30"/>
  <c r="BC98" i="30"/>
  <c r="BB98" i="30"/>
  <c r="BA98" i="30"/>
  <c r="AZ98" i="30"/>
  <c r="AY98" i="30"/>
  <c r="AE98" i="30"/>
  <c r="AB98" i="30"/>
  <c r="B98" i="30"/>
  <c r="CL98" i="30"/>
  <c r="BG97" i="30"/>
  <c r="BF97" i="30"/>
  <c r="BE97" i="30"/>
  <c r="BD97" i="30"/>
  <c r="BC97" i="30"/>
  <c r="BB97" i="30"/>
  <c r="BA97" i="30"/>
  <c r="AZ97" i="30"/>
  <c r="AY97" i="30"/>
  <c r="AG97" i="30"/>
  <c r="AI97" i="30"/>
  <c r="AA97" i="30"/>
  <c r="B97" i="30"/>
  <c r="CL97" i="30" s="1"/>
  <c r="BG96" i="30"/>
  <c r="BF96" i="30"/>
  <c r="BE96" i="30"/>
  <c r="BD96" i="30"/>
  <c r="BC96" i="30"/>
  <c r="BB96" i="30"/>
  <c r="BA96" i="30"/>
  <c r="AZ96" i="30"/>
  <c r="AY96" i="30"/>
  <c r="B96" i="30"/>
  <c r="CL96" i="30" s="1"/>
  <c r="BG95" i="30"/>
  <c r="BF95" i="30"/>
  <c r="BE95" i="30"/>
  <c r="BD95" i="30"/>
  <c r="BC95" i="30"/>
  <c r="BB95" i="30"/>
  <c r="BA95" i="30"/>
  <c r="AZ95" i="30"/>
  <c r="AY95" i="30"/>
  <c r="AI95" i="30"/>
  <c r="AA95" i="30"/>
  <c r="B95" i="30"/>
  <c r="CL95" i="30"/>
  <c r="BG94" i="30"/>
  <c r="BF94" i="30"/>
  <c r="BE94" i="30"/>
  <c r="BD94" i="30"/>
  <c r="BC94" i="30"/>
  <c r="BB94" i="30"/>
  <c r="BA94" i="30"/>
  <c r="AZ94" i="30"/>
  <c r="AY94" i="30"/>
  <c r="B94" i="30"/>
  <c r="CL94" i="30"/>
  <c r="BG93" i="30"/>
  <c r="BF93" i="30"/>
  <c r="BE93" i="30"/>
  <c r="BD93" i="30"/>
  <c r="BC93" i="30"/>
  <c r="BB93" i="30"/>
  <c r="BA93" i="30"/>
  <c r="AZ93" i="30"/>
  <c r="AY93" i="30"/>
  <c r="AI93" i="30"/>
  <c r="AA93" i="30"/>
  <c r="B93" i="30"/>
  <c r="CL93" i="30"/>
  <c r="BG92" i="30"/>
  <c r="BF92" i="30"/>
  <c r="BE92" i="30"/>
  <c r="BD92" i="30"/>
  <c r="BC92" i="30"/>
  <c r="BB92" i="30"/>
  <c r="BA92" i="30"/>
  <c r="AZ92" i="30"/>
  <c r="AY92" i="30"/>
  <c r="AG92" i="30"/>
  <c r="B92" i="30"/>
  <c r="CL92" i="30"/>
  <c r="BG91" i="30"/>
  <c r="BF91" i="30"/>
  <c r="BE91" i="30"/>
  <c r="BD91" i="30"/>
  <c r="BC91" i="30"/>
  <c r="BB91" i="30"/>
  <c r="BA91" i="30"/>
  <c r="AZ91" i="30"/>
  <c r="AY91" i="30"/>
  <c r="AI91" i="30"/>
  <c r="AF91" i="30"/>
  <c r="AE91" i="30"/>
  <c r="AA91" i="30"/>
  <c r="B91" i="30"/>
  <c r="CL91" i="30"/>
  <c r="BG90" i="30"/>
  <c r="BF90" i="30"/>
  <c r="BE90" i="30"/>
  <c r="BD90" i="30"/>
  <c r="BC90" i="30"/>
  <c r="BB90" i="30"/>
  <c r="BA90" i="30"/>
  <c r="AZ90" i="30"/>
  <c r="AY90" i="30"/>
  <c r="AI90" i="30"/>
  <c r="B90" i="30"/>
  <c r="CL90" i="30"/>
  <c r="BG89" i="30"/>
  <c r="BF89" i="30"/>
  <c r="BE89" i="30"/>
  <c r="BD89" i="30"/>
  <c r="BC89" i="30"/>
  <c r="BB89" i="30"/>
  <c r="BA89" i="30"/>
  <c r="AZ89" i="30"/>
  <c r="AY89" i="30"/>
  <c r="AA89" i="30"/>
  <c r="B89" i="30"/>
  <c r="CL89" i="30"/>
  <c r="BG88" i="30"/>
  <c r="BF88" i="30"/>
  <c r="BE88" i="30"/>
  <c r="BD88" i="30"/>
  <c r="BC88" i="30"/>
  <c r="BB88" i="30"/>
  <c r="BA88" i="30"/>
  <c r="AZ88" i="30"/>
  <c r="AY88" i="30"/>
  <c r="AG88" i="30"/>
  <c r="AC88" i="30"/>
  <c r="B88" i="30"/>
  <c r="CL88" i="30"/>
  <c r="BG87" i="30"/>
  <c r="BF87" i="30"/>
  <c r="BE87" i="30"/>
  <c r="BD87" i="30"/>
  <c r="BC87" i="30"/>
  <c r="BB87" i="30"/>
  <c r="BA87" i="30"/>
  <c r="AZ87" i="30"/>
  <c r="AY87" i="30"/>
  <c r="AB87" i="30"/>
  <c r="AI87" i="30"/>
  <c r="AE87" i="30"/>
  <c r="AA87" i="30"/>
  <c r="B87" i="30"/>
  <c r="CL87" i="30"/>
  <c r="BG86" i="30"/>
  <c r="BF86" i="30"/>
  <c r="BE86" i="30"/>
  <c r="BD86" i="30"/>
  <c r="BC86" i="30"/>
  <c r="BB86" i="30"/>
  <c r="BA86" i="30"/>
  <c r="AZ86" i="30"/>
  <c r="AY86" i="30"/>
  <c r="AG86" i="30"/>
  <c r="AA86" i="30"/>
  <c r="B86" i="30"/>
  <c r="CL86" i="30"/>
  <c r="BG85" i="30"/>
  <c r="BF85" i="30"/>
  <c r="BE85" i="30"/>
  <c r="BD85" i="30"/>
  <c r="BC85" i="30"/>
  <c r="BB85" i="30"/>
  <c r="BA85" i="30"/>
  <c r="AZ85" i="30"/>
  <c r="AY85" i="30"/>
  <c r="AE85" i="30"/>
  <c r="AI85" i="30"/>
  <c r="AA85" i="30"/>
  <c r="B85" i="30"/>
  <c r="CL85" i="30" s="1"/>
  <c r="BG84" i="30"/>
  <c r="BF84" i="30"/>
  <c r="BE84" i="30"/>
  <c r="BD84" i="30"/>
  <c r="BC84" i="30"/>
  <c r="BB84" i="30"/>
  <c r="BA84" i="30"/>
  <c r="AZ84" i="30"/>
  <c r="AY84" i="30"/>
  <c r="AB84" i="30"/>
  <c r="B84" i="30"/>
  <c r="CL84" i="30"/>
  <c r="BG83" i="30"/>
  <c r="BF83" i="30"/>
  <c r="BE83" i="30"/>
  <c r="BD83" i="30"/>
  <c r="BC83" i="30"/>
  <c r="BB83" i="30"/>
  <c r="BA83" i="30"/>
  <c r="AZ83" i="30"/>
  <c r="AY83" i="30"/>
  <c r="AE83" i="30"/>
  <c r="AA83" i="30"/>
  <c r="B83" i="30"/>
  <c r="CL83" i="30"/>
  <c r="BG82" i="30"/>
  <c r="BF82" i="30"/>
  <c r="BE82" i="30"/>
  <c r="BD82" i="30"/>
  <c r="BC82" i="30"/>
  <c r="BB82" i="30"/>
  <c r="BA82" i="30"/>
  <c r="AZ82" i="30"/>
  <c r="AY82" i="30"/>
  <c r="B82" i="30"/>
  <c r="CL82" i="30"/>
  <c r="BG81" i="30"/>
  <c r="BF81" i="30"/>
  <c r="BE81" i="30"/>
  <c r="BD81" i="30"/>
  <c r="BC81" i="30"/>
  <c r="BB81" i="30"/>
  <c r="BA81" i="30"/>
  <c r="AZ81" i="30"/>
  <c r="AY81" i="30"/>
  <c r="AG81" i="30"/>
  <c r="AA81" i="30"/>
  <c r="B81" i="30"/>
  <c r="CL81" i="30"/>
  <c r="BG80" i="30"/>
  <c r="BF80" i="30"/>
  <c r="BE80" i="30"/>
  <c r="BD80" i="30"/>
  <c r="BC80" i="30"/>
  <c r="BB80" i="30"/>
  <c r="BA80" i="30"/>
  <c r="AZ80" i="30"/>
  <c r="AY80" i="30"/>
  <c r="AG80" i="30"/>
  <c r="AC80" i="30"/>
  <c r="B80" i="30"/>
  <c r="CL80" i="30"/>
  <c r="BG79" i="30"/>
  <c r="BF79" i="30"/>
  <c r="BE79" i="30"/>
  <c r="BD79" i="30"/>
  <c r="BC79" i="30"/>
  <c r="BB79" i="30"/>
  <c r="BA79" i="30"/>
  <c r="AZ79" i="30"/>
  <c r="AY79" i="30"/>
  <c r="AE79" i="30"/>
  <c r="AA79" i="30"/>
  <c r="B79" i="30"/>
  <c r="CL79" i="30" s="1"/>
  <c r="BG78" i="30"/>
  <c r="BF78" i="30"/>
  <c r="BE78" i="30"/>
  <c r="BD78" i="30"/>
  <c r="BC78" i="30"/>
  <c r="BB78" i="30"/>
  <c r="BA78" i="30"/>
  <c r="AZ78" i="30"/>
  <c r="AY78" i="30"/>
  <c r="AI78" i="30"/>
  <c r="AH78" i="30"/>
  <c r="B78" i="30"/>
  <c r="CL78" i="30" s="1"/>
  <c r="BG77" i="30"/>
  <c r="BF77" i="30"/>
  <c r="BE77" i="30"/>
  <c r="BD77" i="30"/>
  <c r="BC77" i="30"/>
  <c r="BB77" i="30"/>
  <c r="BA77" i="30"/>
  <c r="AZ77" i="30"/>
  <c r="AY77" i="30"/>
  <c r="AE77" i="30"/>
  <c r="AA77" i="30"/>
  <c r="B77" i="30"/>
  <c r="CL77" i="30"/>
  <c r="BG76" i="30"/>
  <c r="BF76" i="30"/>
  <c r="BE76" i="30"/>
  <c r="BD76" i="30"/>
  <c r="BC76" i="30"/>
  <c r="BB76" i="30"/>
  <c r="BA76" i="30"/>
  <c r="AZ76" i="30"/>
  <c r="AY76" i="30"/>
  <c r="AG76" i="30"/>
  <c r="B76" i="30"/>
  <c r="CL76" i="30"/>
  <c r="BG75" i="30"/>
  <c r="BF75" i="30"/>
  <c r="BE75" i="30"/>
  <c r="BD75" i="30"/>
  <c r="BC75" i="30"/>
  <c r="BB75" i="30"/>
  <c r="BA75" i="30"/>
  <c r="AZ75" i="30"/>
  <c r="AY75" i="30"/>
  <c r="AE75" i="30"/>
  <c r="AA75" i="30"/>
  <c r="B75" i="30"/>
  <c r="CL75" i="30"/>
  <c r="BG74" i="30"/>
  <c r="BF74" i="30"/>
  <c r="BE74" i="30"/>
  <c r="BD74" i="30"/>
  <c r="BC74" i="30"/>
  <c r="BB74" i="30"/>
  <c r="BA74" i="30"/>
  <c r="AZ74" i="30"/>
  <c r="AY74" i="30"/>
  <c r="AD74" i="30"/>
  <c r="B74" i="30"/>
  <c r="CL74" i="30"/>
  <c r="BG73" i="30"/>
  <c r="BF73" i="30"/>
  <c r="BE73" i="30"/>
  <c r="BD73" i="30"/>
  <c r="BC73" i="30"/>
  <c r="BB73" i="30"/>
  <c r="BA73" i="30"/>
  <c r="AZ73" i="30"/>
  <c r="AY73" i="30"/>
  <c r="AI73" i="30"/>
  <c r="AA73" i="30"/>
  <c r="B73" i="30"/>
  <c r="CL73" i="30" s="1"/>
  <c r="BG72" i="30"/>
  <c r="BF72" i="30"/>
  <c r="BE72" i="30"/>
  <c r="BD72" i="30"/>
  <c r="BC72" i="30"/>
  <c r="BB72" i="30"/>
  <c r="BA72" i="30"/>
  <c r="AZ72" i="30"/>
  <c r="AY72" i="30"/>
  <c r="AD72" i="30"/>
  <c r="AC72" i="30"/>
  <c r="B72" i="30"/>
  <c r="CL72" i="30"/>
  <c r="BG71" i="30"/>
  <c r="BF71" i="30"/>
  <c r="BE71" i="30"/>
  <c r="BD71" i="30"/>
  <c r="BC71" i="30"/>
  <c r="BB71" i="30"/>
  <c r="BA71" i="30"/>
  <c r="AZ71" i="30"/>
  <c r="AY71" i="30"/>
  <c r="AE71" i="30"/>
  <c r="AI71" i="30"/>
  <c r="B71" i="30"/>
  <c r="CL71" i="30"/>
  <c r="BG70" i="30"/>
  <c r="BF70" i="30"/>
  <c r="BE70" i="30"/>
  <c r="BD70" i="30"/>
  <c r="BC70" i="30"/>
  <c r="BB70" i="30"/>
  <c r="BA70" i="30"/>
  <c r="AZ70" i="30"/>
  <c r="AY70" i="30"/>
  <c r="AG70" i="30"/>
  <c r="AC70" i="30"/>
  <c r="B70" i="30"/>
  <c r="CL70" i="30" s="1"/>
  <c r="BG69" i="30"/>
  <c r="BF69" i="30"/>
  <c r="BE69" i="30"/>
  <c r="BD69" i="30"/>
  <c r="BC69" i="30"/>
  <c r="BB69" i="30"/>
  <c r="BA69" i="30"/>
  <c r="AZ69" i="30"/>
  <c r="AY69" i="30"/>
  <c r="B69" i="30"/>
  <c r="CL69" i="30"/>
  <c r="BG68" i="30"/>
  <c r="BF68" i="30"/>
  <c r="BE68" i="30"/>
  <c r="BD68" i="30"/>
  <c r="BC68" i="30"/>
  <c r="BB68" i="30"/>
  <c r="BA68" i="30"/>
  <c r="AZ68" i="30"/>
  <c r="AY68" i="30"/>
  <c r="B68" i="30"/>
  <c r="CL68" i="30"/>
  <c r="BG67" i="30"/>
  <c r="BF67" i="30"/>
  <c r="BE67" i="30"/>
  <c r="BD67" i="30"/>
  <c r="BC67" i="30"/>
  <c r="BB67" i="30"/>
  <c r="BA67" i="30"/>
  <c r="AZ67" i="30"/>
  <c r="AY67" i="30"/>
  <c r="AG67" i="30"/>
  <c r="AE67" i="30"/>
  <c r="AA67" i="30"/>
  <c r="B67" i="30"/>
  <c r="CL67" i="30" s="1"/>
  <c r="BG66" i="30"/>
  <c r="BF66" i="30"/>
  <c r="BE66" i="30"/>
  <c r="BD66" i="30"/>
  <c r="BC66" i="30"/>
  <c r="BB66" i="30"/>
  <c r="BA66" i="30"/>
  <c r="AZ66" i="30"/>
  <c r="AY66" i="30"/>
  <c r="AD66" i="30"/>
  <c r="B66" i="30"/>
  <c r="CL66" i="30" s="1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13" i="28"/>
  <c r="D9" i="30"/>
  <c r="AA9" i="30"/>
  <c r="E9" i="30"/>
  <c r="AB9" i="30"/>
  <c r="F9" i="30"/>
  <c r="AC9" i="30"/>
  <c r="G9" i="30"/>
  <c r="AD9" i="30"/>
  <c r="H9" i="30"/>
  <c r="AE9" i="30"/>
  <c r="I9" i="30"/>
  <c r="AF9" i="30"/>
  <c r="J9" i="30"/>
  <c r="AG9" i="30"/>
  <c r="K9" i="30"/>
  <c r="L9" i="30"/>
  <c r="AI9" i="30"/>
  <c r="M9" i="30"/>
  <c r="D10" i="30"/>
  <c r="AA10" i="30"/>
  <c r="E10" i="30"/>
  <c r="AB10" i="30"/>
  <c r="F10" i="30"/>
  <c r="AC10" i="30"/>
  <c r="G10" i="30"/>
  <c r="AD10" i="30"/>
  <c r="H10" i="30"/>
  <c r="I10" i="30"/>
  <c r="AF10" i="30"/>
  <c r="J10" i="30"/>
  <c r="AG10" i="30" s="1"/>
  <c r="K10" i="30"/>
  <c r="AH10" i="30"/>
  <c r="L10" i="30"/>
  <c r="AI10" i="30" s="1"/>
  <c r="M10" i="30"/>
  <c r="D11" i="30"/>
  <c r="AA11" i="30" s="1"/>
  <c r="E11" i="30"/>
  <c r="F11" i="30"/>
  <c r="AC11" i="30"/>
  <c r="G11" i="30"/>
  <c r="AD11" i="30" s="1"/>
  <c r="H11" i="30"/>
  <c r="AE11" i="30"/>
  <c r="I11" i="30"/>
  <c r="AF11" i="30" s="1"/>
  <c r="J11" i="30"/>
  <c r="AG11" i="30"/>
  <c r="K11" i="30"/>
  <c r="AH11" i="30" s="1"/>
  <c r="L11" i="30"/>
  <c r="AI11" i="30"/>
  <c r="M11" i="30"/>
  <c r="D12" i="30"/>
  <c r="AA12" i="30"/>
  <c r="E12" i="30"/>
  <c r="AB12" i="30"/>
  <c r="F12" i="30"/>
  <c r="G12" i="30"/>
  <c r="AD12" i="30"/>
  <c r="H12" i="30"/>
  <c r="AE12" i="30" s="1"/>
  <c r="I12" i="30"/>
  <c r="AF12" i="30"/>
  <c r="J12" i="30"/>
  <c r="AG12" i="30" s="1"/>
  <c r="K12" i="30"/>
  <c r="AH12" i="30"/>
  <c r="L12" i="30"/>
  <c r="AI12" i="30" s="1"/>
  <c r="M12" i="30"/>
  <c r="D13" i="30"/>
  <c r="AA13" i="30"/>
  <c r="E13" i="30"/>
  <c r="AB13" i="30"/>
  <c r="F13" i="30"/>
  <c r="AC13" i="30"/>
  <c r="G13" i="30"/>
  <c r="AD13" i="30" s="1"/>
  <c r="H13" i="30"/>
  <c r="AE13" i="30" s="1"/>
  <c r="I13" i="30"/>
  <c r="AF13" i="30"/>
  <c r="J13" i="30"/>
  <c r="AG13" i="30"/>
  <c r="K13" i="30"/>
  <c r="L13" i="30"/>
  <c r="AI13" i="30"/>
  <c r="M13" i="30"/>
  <c r="D14" i="30"/>
  <c r="E14" i="30"/>
  <c r="AB14" i="30"/>
  <c r="F14" i="30"/>
  <c r="AC14" i="30" s="1"/>
  <c r="G14" i="30"/>
  <c r="AD14" i="30"/>
  <c r="H14" i="30"/>
  <c r="AE14" i="30" s="1"/>
  <c r="I14" i="30"/>
  <c r="AF14" i="30"/>
  <c r="J14" i="30"/>
  <c r="AG14" i="30" s="1"/>
  <c r="K14" i="30"/>
  <c r="L14" i="30"/>
  <c r="AI14" i="30"/>
  <c r="M14" i="30"/>
  <c r="D15" i="30"/>
  <c r="AA15" i="30"/>
  <c r="E15" i="30"/>
  <c r="AB15" i="30" s="1"/>
  <c r="F15" i="30"/>
  <c r="AC15" i="30" s="1"/>
  <c r="G15" i="30"/>
  <c r="AD15" i="30"/>
  <c r="H15" i="30"/>
  <c r="I15" i="30"/>
  <c r="AF15" i="30"/>
  <c r="J15" i="30"/>
  <c r="AG15" i="30" s="1"/>
  <c r="K15" i="30"/>
  <c r="AH15" i="30"/>
  <c r="L15" i="30"/>
  <c r="AI15" i="30" s="1"/>
  <c r="M15" i="30"/>
  <c r="D16" i="30"/>
  <c r="AA16" i="30"/>
  <c r="E16" i="30"/>
  <c r="AB16" i="30" s="1"/>
  <c r="F16" i="30"/>
  <c r="G16" i="30"/>
  <c r="AD16" i="30" s="1"/>
  <c r="H16" i="30"/>
  <c r="AE16" i="30"/>
  <c r="I16" i="30"/>
  <c r="AF16" i="30" s="1"/>
  <c r="J16" i="30"/>
  <c r="K16" i="30"/>
  <c r="AH16" i="30" s="1"/>
  <c r="L16" i="30"/>
  <c r="AI16" i="30" s="1"/>
  <c r="M16" i="30"/>
  <c r="D17" i="30"/>
  <c r="AA17" i="30" s="1"/>
  <c r="E17" i="30"/>
  <c r="AB17" i="30"/>
  <c r="F17" i="30"/>
  <c r="G17" i="30"/>
  <c r="H17" i="30"/>
  <c r="AE17" i="30"/>
  <c r="I17" i="30"/>
  <c r="AF17" i="30" s="1"/>
  <c r="J17" i="30"/>
  <c r="AG17" i="30"/>
  <c r="K17" i="30"/>
  <c r="AH17" i="30" s="1"/>
  <c r="L17" i="30"/>
  <c r="AI17" i="30"/>
  <c r="M17" i="30"/>
  <c r="D18" i="30"/>
  <c r="AA18" i="30"/>
  <c r="E18" i="30"/>
  <c r="AB18" i="30" s="1"/>
  <c r="F18" i="30"/>
  <c r="AC18" i="30"/>
  <c r="G18" i="30"/>
  <c r="AD18" i="30" s="1"/>
  <c r="H18" i="30"/>
  <c r="AE18" i="30" s="1"/>
  <c r="I18" i="30"/>
  <c r="AF18" i="30"/>
  <c r="J18" i="30"/>
  <c r="AG18" i="30" s="1"/>
  <c r="K18" i="30"/>
  <c r="AH18" i="30"/>
  <c r="L18" i="30"/>
  <c r="AI18" i="30" s="1"/>
  <c r="M18" i="30"/>
  <c r="D19" i="30"/>
  <c r="AA19" i="30" s="1"/>
  <c r="E19" i="30"/>
  <c r="F19" i="30"/>
  <c r="AC19" i="30"/>
  <c r="G19" i="30"/>
  <c r="AD19" i="30" s="1"/>
  <c r="H19" i="30"/>
  <c r="AE19" i="30"/>
  <c r="I19" i="30"/>
  <c r="AF19" i="30" s="1"/>
  <c r="J19" i="30"/>
  <c r="AG19" i="30"/>
  <c r="K19" i="30"/>
  <c r="AH19" i="30" s="1"/>
  <c r="L19" i="30"/>
  <c r="AI19" i="30"/>
  <c r="M19" i="30"/>
  <c r="D20" i="30"/>
  <c r="AA20" i="30"/>
  <c r="E20" i="30"/>
  <c r="AB20" i="30"/>
  <c r="F20" i="30"/>
  <c r="AC20" i="30" s="1"/>
  <c r="G20" i="30"/>
  <c r="AD20" i="30"/>
  <c r="H20" i="30"/>
  <c r="AE20" i="30"/>
  <c r="I20" i="30"/>
  <c r="AF20" i="30" s="1"/>
  <c r="J20" i="30"/>
  <c r="AG20" i="30" s="1"/>
  <c r="K20" i="30"/>
  <c r="AH20" i="30"/>
  <c r="L20" i="30"/>
  <c r="AI20" i="30" s="1"/>
  <c r="M20" i="30"/>
  <c r="D21" i="30"/>
  <c r="AA21" i="30"/>
  <c r="E21" i="30"/>
  <c r="AB21" i="30" s="1"/>
  <c r="F21" i="30"/>
  <c r="AC21" i="30"/>
  <c r="G21" i="30"/>
  <c r="AD21" i="30"/>
  <c r="H21" i="30"/>
  <c r="AE21" i="30" s="1"/>
  <c r="I21" i="30"/>
  <c r="AF21" i="30"/>
  <c r="J21" i="30"/>
  <c r="AG21" i="30"/>
  <c r="K21" i="30"/>
  <c r="AH21" i="30"/>
  <c r="L21" i="30"/>
  <c r="AI21" i="30"/>
  <c r="M21" i="30"/>
  <c r="D22" i="30"/>
  <c r="AA22" i="30"/>
  <c r="E22" i="30"/>
  <c r="AB22" i="30" s="1"/>
  <c r="F22" i="30"/>
  <c r="AC22" i="30"/>
  <c r="G22" i="30"/>
  <c r="H22" i="30"/>
  <c r="AE22" i="30"/>
  <c r="I22" i="30"/>
  <c r="AF22" i="30" s="1"/>
  <c r="J22" i="30"/>
  <c r="AG22" i="30"/>
  <c r="K22" i="30"/>
  <c r="AH22" i="30"/>
  <c r="L22" i="30"/>
  <c r="AI22" i="30"/>
  <c r="M22" i="30"/>
  <c r="D23" i="30"/>
  <c r="AA23" i="30" s="1"/>
  <c r="E23" i="30"/>
  <c r="AB23" i="30"/>
  <c r="F23" i="30"/>
  <c r="AC23" i="30" s="1"/>
  <c r="G23" i="30"/>
  <c r="AD23" i="30"/>
  <c r="H23" i="30"/>
  <c r="AE23" i="30" s="1"/>
  <c r="I23" i="30"/>
  <c r="AF23" i="30"/>
  <c r="J23" i="30"/>
  <c r="AG23" i="30" s="1"/>
  <c r="K23" i="30"/>
  <c r="AH23" i="30"/>
  <c r="L23" i="30"/>
  <c r="M23" i="30"/>
  <c r="D24" i="30"/>
  <c r="AA24" i="30"/>
  <c r="E24" i="30"/>
  <c r="AB24" i="30" s="1"/>
  <c r="F24" i="30"/>
  <c r="AC24" i="30"/>
  <c r="G24" i="30"/>
  <c r="AD24" i="30" s="1"/>
  <c r="H24" i="30"/>
  <c r="AE24" i="30"/>
  <c r="I24" i="30"/>
  <c r="AF24" i="30" s="1"/>
  <c r="J24" i="30"/>
  <c r="AG24" i="30"/>
  <c r="K24" i="30"/>
  <c r="AH24" i="30" s="1"/>
  <c r="L24" i="30"/>
  <c r="AI24" i="30"/>
  <c r="M24" i="30"/>
  <c r="D25" i="30"/>
  <c r="AA25" i="30"/>
  <c r="E25" i="30"/>
  <c r="AB25" i="30" s="1"/>
  <c r="F25" i="30"/>
  <c r="AC25" i="30" s="1"/>
  <c r="G25" i="30"/>
  <c r="AD25" i="30" s="1"/>
  <c r="H25" i="30"/>
  <c r="AE25" i="30"/>
  <c r="I25" i="30"/>
  <c r="AF25" i="30" s="1"/>
  <c r="J25" i="30"/>
  <c r="AG25" i="30"/>
  <c r="K25" i="30"/>
  <c r="L25" i="30"/>
  <c r="AI25" i="30" s="1"/>
  <c r="M25" i="30"/>
  <c r="D26" i="30"/>
  <c r="AA26" i="30"/>
  <c r="E26" i="30"/>
  <c r="AB26" i="30"/>
  <c r="F26" i="30"/>
  <c r="AC26" i="30" s="1"/>
  <c r="G26" i="30"/>
  <c r="AD26" i="30"/>
  <c r="H26" i="30"/>
  <c r="AE26" i="30"/>
  <c r="I26" i="30"/>
  <c r="AF26" i="30"/>
  <c r="J26" i="30"/>
  <c r="AG26" i="30" s="1"/>
  <c r="K26" i="30"/>
  <c r="AH26" i="30"/>
  <c r="L26" i="30"/>
  <c r="AI26" i="30"/>
  <c r="M26" i="30"/>
  <c r="D27" i="30"/>
  <c r="AA27" i="30"/>
  <c r="E27" i="30"/>
  <c r="AB27" i="30" s="1"/>
  <c r="F27" i="30"/>
  <c r="AC27" i="30"/>
  <c r="G27" i="30"/>
  <c r="AD27" i="30" s="1"/>
  <c r="H27" i="30"/>
  <c r="I27" i="30"/>
  <c r="AF27" i="30" s="1"/>
  <c r="J27" i="30"/>
  <c r="AG27" i="30" s="1"/>
  <c r="K27" i="30"/>
  <c r="AH27" i="30" s="1"/>
  <c r="L27" i="30"/>
  <c r="AI27" i="30"/>
  <c r="M27" i="30"/>
  <c r="D28" i="30"/>
  <c r="AA28" i="30" s="1"/>
  <c r="E28" i="30"/>
  <c r="AB28" i="30"/>
  <c r="F28" i="30"/>
  <c r="AC28" i="30" s="1"/>
  <c r="G28" i="30"/>
  <c r="AD28" i="30"/>
  <c r="H28" i="30"/>
  <c r="AE28" i="30" s="1"/>
  <c r="I28" i="30"/>
  <c r="AF28" i="30"/>
  <c r="J28" i="30"/>
  <c r="AG28" i="30" s="1"/>
  <c r="K28" i="30"/>
  <c r="AH28" i="30"/>
  <c r="L28" i="30"/>
  <c r="AI28" i="30" s="1"/>
  <c r="M28" i="30"/>
  <c r="D29" i="30"/>
  <c r="AA29" i="30"/>
  <c r="E29" i="30"/>
  <c r="AB29" i="30"/>
  <c r="F29" i="30"/>
  <c r="AC29" i="30" s="1"/>
  <c r="G29" i="30"/>
  <c r="AD29" i="30" s="1"/>
  <c r="H29" i="30"/>
  <c r="AE29" i="30"/>
  <c r="I29" i="30"/>
  <c r="AF29" i="30"/>
  <c r="J29" i="30"/>
  <c r="AG29" i="30"/>
  <c r="K29" i="30"/>
  <c r="AH29" i="30"/>
  <c r="L29" i="30"/>
  <c r="AI29" i="30"/>
  <c r="M29" i="30"/>
  <c r="D30" i="30"/>
  <c r="AA30" i="30"/>
  <c r="E30" i="30"/>
  <c r="AB30" i="30" s="1"/>
  <c r="F30" i="30"/>
  <c r="AC30" i="30"/>
  <c r="G30" i="30"/>
  <c r="AD30" i="30" s="1"/>
  <c r="H30" i="30"/>
  <c r="AE30" i="30"/>
  <c r="I30" i="30"/>
  <c r="AF30" i="30" s="1"/>
  <c r="J30" i="30"/>
  <c r="AG30" i="30" s="1"/>
  <c r="K30" i="30"/>
  <c r="L30" i="30"/>
  <c r="AI30" i="30"/>
  <c r="M30" i="30"/>
  <c r="D31" i="30"/>
  <c r="AA31" i="30" s="1"/>
  <c r="E31" i="30"/>
  <c r="AB31" i="30" s="1"/>
  <c r="F31" i="30"/>
  <c r="AC31" i="30"/>
  <c r="G31" i="30"/>
  <c r="AD31" i="30"/>
  <c r="H31" i="30"/>
  <c r="AE31" i="30" s="1"/>
  <c r="I31" i="30"/>
  <c r="AF31" i="30" s="1"/>
  <c r="J31" i="30"/>
  <c r="AG31" i="30"/>
  <c r="K31" i="30"/>
  <c r="AH31" i="30"/>
  <c r="L31" i="30"/>
  <c r="AI31" i="30" s="1"/>
  <c r="M31" i="30"/>
  <c r="D32" i="30"/>
  <c r="AA32" i="30" s="1"/>
  <c r="E32" i="30"/>
  <c r="F32" i="30"/>
  <c r="AC32" i="30"/>
  <c r="G32" i="30"/>
  <c r="AD32" i="30" s="1"/>
  <c r="H32" i="30"/>
  <c r="AE32" i="30" s="1"/>
  <c r="I32" i="30"/>
  <c r="AF32" i="30" s="1"/>
  <c r="J32" i="30"/>
  <c r="AG32" i="30"/>
  <c r="K32" i="30"/>
  <c r="AH32" i="30"/>
  <c r="L32" i="30"/>
  <c r="AI32" i="30"/>
  <c r="M32" i="30"/>
  <c r="D33" i="30"/>
  <c r="AA33" i="30"/>
  <c r="E33" i="30"/>
  <c r="F33" i="30"/>
  <c r="AC33" i="30"/>
  <c r="G33" i="30"/>
  <c r="AD33" i="30"/>
  <c r="H33" i="30"/>
  <c r="AE33" i="30" s="1"/>
  <c r="I33" i="30"/>
  <c r="AF33" i="30"/>
  <c r="J33" i="30"/>
  <c r="AG33" i="30" s="1"/>
  <c r="K33" i="30"/>
  <c r="AH33" i="30" s="1"/>
  <c r="L33" i="30"/>
  <c r="AI33" i="30" s="1"/>
  <c r="M33" i="30"/>
  <c r="D34" i="30"/>
  <c r="AA34" i="30"/>
  <c r="E34" i="30"/>
  <c r="AB34" i="30" s="1"/>
  <c r="F34" i="30"/>
  <c r="G34" i="30"/>
  <c r="AD34" i="30" s="1"/>
  <c r="H34" i="30"/>
  <c r="AE34" i="30"/>
  <c r="I34" i="30"/>
  <c r="AF34" i="30"/>
  <c r="J34" i="30"/>
  <c r="AG34" i="30" s="1"/>
  <c r="K34" i="30"/>
  <c r="AH34" i="30" s="1"/>
  <c r="L34" i="30"/>
  <c r="AI34" i="30"/>
  <c r="M34" i="30"/>
  <c r="D35" i="30"/>
  <c r="AA35" i="30"/>
  <c r="E35" i="30"/>
  <c r="AB35" i="30"/>
  <c r="F35" i="30"/>
  <c r="AC35" i="30" s="1"/>
  <c r="G35" i="30"/>
  <c r="H35" i="30"/>
  <c r="AE35" i="30"/>
  <c r="I35" i="30"/>
  <c r="AF35" i="30" s="1"/>
  <c r="J35" i="30"/>
  <c r="AG35" i="30" s="1"/>
  <c r="K35" i="30"/>
  <c r="AH35" i="30"/>
  <c r="L35" i="30"/>
  <c r="AI35" i="30"/>
  <c r="M35" i="30"/>
  <c r="N35" i="30"/>
  <c r="D36" i="30"/>
  <c r="E36" i="30"/>
  <c r="AB36" i="30" s="1"/>
  <c r="F36" i="30"/>
  <c r="AC36" i="30"/>
  <c r="G36" i="30"/>
  <c r="AD36" i="30"/>
  <c r="H36" i="30"/>
  <c r="AE36" i="30"/>
  <c r="I36" i="30"/>
  <c r="AF36" i="30" s="1"/>
  <c r="J36" i="30"/>
  <c r="AG36" i="30"/>
  <c r="K36" i="30"/>
  <c r="AH36" i="30" s="1"/>
  <c r="L36" i="30"/>
  <c r="AI36" i="30"/>
  <c r="M36" i="30"/>
  <c r="D37" i="30"/>
  <c r="AA37" i="30"/>
  <c r="E37" i="30"/>
  <c r="F37" i="30"/>
  <c r="AC37" i="30" s="1"/>
  <c r="G37" i="30"/>
  <c r="AD37" i="30"/>
  <c r="H37" i="30"/>
  <c r="AE37" i="30" s="1"/>
  <c r="I37" i="30"/>
  <c r="AF37" i="30"/>
  <c r="J37" i="30"/>
  <c r="AG37" i="30"/>
  <c r="K37" i="30"/>
  <c r="AH37" i="30"/>
  <c r="L37" i="30"/>
  <c r="AI37" i="30" s="1"/>
  <c r="M37" i="30"/>
  <c r="D38" i="30"/>
  <c r="AA38" i="30"/>
  <c r="E38" i="30"/>
  <c r="AB38" i="30" s="1"/>
  <c r="F38" i="30"/>
  <c r="AC38" i="30" s="1"/>
  <c r="G38" i="30"/>
  <c r="AD38" i="30"/>
  <c r="H38" i="30"/>
  <c r="AE38" i="30"/>
  <c r="I38" i="30"/>
  <c r="AF38" i="30" s="1"/>
  <c r="J38" i="30"/>
  <c r="AG38" i="30" s="1"/>
  <c r="K38" i="30"/>
  <c r="AH38" i="30"/>
  <c r="L38" i="30"/>
  <c r="AI38" i="30"/>
  <c r="M38" i="30"/>
  <c r="D39" i="30"/>
  <c r="AA39" i="30"/>
  <c r="E39" i="30"/>
  <c r="AB39" i="30" s="1"/>
  <c r="F39" i="30"/>
  <c r="AC39" i="30"/>
  <c r="G39" i="30"/>
  <c r="AD39" i="30"/>
  <c r="H39" i="30"/>
  <c r="AE39" i="30"/>
  <c r="I39" i="30"/>
  <c r="AF39" i="30" s="1"/>
  <c r="J39" i="30"/>
  <c r="AG39" i="30"/>
  <c r="K39" i="30"/>
  <c r="AH39" i="30" s="1"/>
  <c r="L39" i="30"/>
  <c r="AI39" i="30"/>
  <c r="M39" i="30"/>
  <c r="D40" i="30"/>
  <c r="AA40" i="30"/>
  <c r="E40" i="30"/>
  <c r="AB40" i="30"/>
  <c r="F40" i="30"/>
  <c r="AC40" i="30" s="1"/>
  <c r="G40" i="30"/>
  <c r="AD40" i="30" s="1"/>
  <c r="H40" i="30"/>
  <c r="AE40" i="30"/>
  <c r="I40" i="30"/>
  <c r="AF40" i="30"/>
  <c r="J40" i="30"/>
  <c r="AG40" i="30" s="1"/>
  <c r="K40" i="30"/>
  <c r="AH40" i="30" s="1"/>
  <c r="L40" i="30"/>
  <c r="AI40" i="30"/>
  <c r="M40" i="30"/>
  <c r="D41" i="30"/>
  <c r="AA41" i="30" s="1"/>
  <c r="E41" i="30"/>
  <c r="AB41" i="30"/>
  <c r="F41" i="30"/>
  <c r="AC41" i="30" s="1"/>
  <c r="G41" i="30"/>
  <c r="AD41" i="30"/>
  <c r="H41" i="30"/>
  <c r="AE41" i="30"/>
  <c r="I41" i="30"/>
  <c r="AF41" i="30"/>
  <c r="J41" i="30"/>
  <c r="AG41" i="30" s="1"/>
  <c r="K41" i="30"/>
  <c r="AH41" i="30"/>
  <c r="L41" i="30"/>
  <c r="AI41" i="30" s="1"/>
  <c r="M41" i="30"/>
  <c r="N41" i="30"/>
  <c r="D42" i="30"/>
  <c r="AA42" i="30" s="1"/>
  <c r="E42" i="30"/>
  <c r="F42" i="30"/>
  <c r="AC42" i="30"/>
  <c r="G42" i="30"/>
  <c r="AD42" i="30" s="1"/>
  <c r="H42" i="30"/>
  <c r="AE42" i="30" s="1"/>
  <c r="I42" i="30"/>
  <c r="AF42" i="30"/>
  <c r="J42" i="30"/>
  <c r="AG42" i="30"/>
  <c r="K42" i="30"/>
  <c r="AH42" i="30" s="1"/>
  <c r="L42" i="30"/>
  <c r="AI42" i="30" s="1"/>
  <c r="M42" i="30"/>
  <c r="N42" i="30"/>
  <c r="D43" i="30"/>
  <c r="AA43" i="30"/>
  <c r="E43" i="30"/>
  <c r="AB43" i="30" s="1"/>
  <c r="F43" i="30"/>
  <c r="AC43" i="30" s="1"/>
  <c r="G43" i="30"/>
  <c r="AD43" i="30"/>
  <c r="H43" i="30"/>
  <c r="AE43" i="30"/>
  <c r="I43" i="30"/>
  <c r="AF43" i="30" s="1"/>
  <c r="J43" i="30"/>
  <c r="K43" i="30"/>
  <c r="AH43" i="30" s="1"/>
  <c r="L43" i="30"/>
  <c r="AI43" i="30"/>
  <c r="M43" i="30"/>
  <c r="D44" i="30"/>
  <c r="AA44" i="30" s="1"/>
  <c r="E44" i="30"/>
  <c r="AB44" i="30" s="1"/>
  <c r="F44" i="30"/>
  <c r="AC44" i="30"/>
  <c r="G44" i="30"/>
  <c r="AD44" i="30"/>
  <c r="H44" i="30"/>
  <c r="AE44" i="30" s="1"/>
  <c r="I44" i="30"/>
  <c r="AF44" i="30" s="1"/>
  <c r="J44" i="30"/>
  <c r="AG44" i="30"/>
  <c r="K44" i="30"/>
  <c r="AH44" i="30"/>
  <c r="L44" i="30"/>
  <c r="AI44" i="30" s="1"/>
  <c r="M44" i="30"/>
  <c r="D45" i="30"/>
  <c r="AA45" i="30" s="1"/>
  <c r="E45" i="30"/>
  <c r="AB45" i="30"/>
  <c r="F45" i="30"/>
  <c r="AC45" i="30"/>
  <c r="G45" i="30"/>
  <c r="AD45" i="30"/>
  <c r="H45" i="30"/>
  <c r="AE45" i="30" s="1"/>
  <c r="I45" i="30"/>
  <c r="AF45" i="30"/>
  <c r="J45" i="30"/>
  <c r="AG45" i="30" s="1"/>
  <c r="K45" i="30"/>
  <c r="AH45" i="30"/>
  <c r="L45" i="30"/>
  <c r="AI45" i="30" s="1"/>
  <c r="M45" i="30"/>
  <c r="D46" i="30"/>
  <c r="AA46" i="30"/>
  <c r="E46" i="30"/>
  <c r="AB46" i="30" s="1"/>
  <c r="F46" i="30"/>
  <c r="AC46" i="30" s="1"/>
  <c r="G46" i="30"/>
  <c r="AD46" i="30"/>
  <c r="H46" i="30"/>
  <c r="AE46" i="30"/>
  <c r="I46" i="30"/>
  <c r="AF46" i="30" s="1"/>
  <c r="J46" i="30"/>
  <c r="AG46" i="30" s="1"/>
  <c r="K46" i="30"/>
  <c r="AH46" i="30"/>
  <c r="L46" i="30"/>
  <c r="AI46" i="30"/>
  <c r="M46" i="30"/>
  <c r="N46" i="30"/>
  <c r="D47" i="30"/>
  <c r="AA47" i="30" s="1"/>
  <c r="E47" i="30"/>
  <c r="AB47" i="30"/>
  <c r="F47" i="30"/>
  <c r="AC47" i="30"/>
  <c r="G47" i="30"/>
  <c r="AD47" i="30" s="1"/>
  <c r="H47" i="30"/>
  <c r="AE47" i="30" s="1"/>
  <c r="I47" i="30"/>
  <c r="AF47" i="30"/>
  <c r="J47" i="30"/>
  <c r="AG47" i="30"/>
  <c r="K47" i="30"/>
  <c r="AH47" i="30" s="1"/>
  <c r="L47" i="30"/>
  <c r="AI47" i="30" s="1"/>
  <c r="M47" i="30"/>
  <c r="D48" i="30"/>
  <c r="AA48" i="30"/>
  <c r="E48" i="30"/>
  <c r="AB48" i="30" s="1"/>
  <c r="F48" i="30"/>
  <c r="AC48" i="30"/>
  <c r="G48" i="30"/>
  <c r="AD48" i="30"/>
  <c r="H48" i="30"/>
  <c r="AE48" i="30"/>
  <c r="I48" i="30"/>
  <c r="AF48" i="30" s="1"/>
  <c r="J48" i="30"/>
  <c r="AG48" i="30"/>
  <c r="K48" i="30"/>
  <c r="AH48" i="30"/>
  <c r="L48" i="30"/>
  <c r="AI48" i="30"/>
  <c r="M48" i="30"/>
  <c r="D49" i="30"/>
  <c r="AA49" i="30" s="1"/>
  <c r="E49" i="30"/>
  <c r="AB49" i="30" s="1"/>
  <c r="F49" i="30"/>
  <c r="AC49" i="30" s="1"/>
  <c r="G49" i="30"/>
  <c r="AD49" i="30"/>
  <c r="H49" i="30"/>
  <c r="AE49" i="30" s="1"/>
  <c r="I49" i="30"/>
  <c r="AF49" i="30" s="1"/>
  <c r="J49" i="30"/>
  <c r="AG49" i="30" s="1"/>
  <c r="K49" i="30"/>
  <c r="AH49" i="30"/>
  <c r="L49" i="30"/>
  <c r="AI49" i="30" s="1"/>
  <c r="M49" i="30"/>
  <c r="D50" i="30"/>
  <c r="AA50" i="30"/>
  <c r="E50" i="30"/>
  <c r="AB50" i="30"/>
  <c r="F50" i="30"/>
  <c r="AC50" i="30"/>
  <c r="G50" i="30"/>
  <c r="AD50" i="30"/>
  <c r="H50" i="30"/>
  <c r="AE50" i="30"/>
  <c r="I50" i="30"/>
  <c r="AF50" i="30"/>
  <c r="J50" i="30"/>
  <c r="AG50" i="30"/>
  <c r="K50" i="30"/>
  <c r="AH50" i="30"/>
  <c r="L50" i="30"/>
  <c r="AI50" i="30"/>
  <c r="M50" i="30"/>
  <c r="D51" i="30"/>
  <c r="AA51" i="30"/>
  <c r="E51" i="30"/>
  <c r="AB51" i="30" s="1"/>
  <c r="F51" i="30"/>
  <c r="AC51" i="30" s="1"/>
  <c r="G51" i="30"/>
  <c r="AD51" i="30" s="1"/>
  <c r="H51" i="30"/>
  <c r="AE51" i="30"/>
  <c r="I51" i="30"/>
  <c r="AF51" i="30" s="1"/>
  <c r="J51" i="30"/>
  <c r="AG51" i="30" s="1"/>
  <c r="K51" i="30"/>
  <c r="AH51" i="30" s="1"/>
  <c r="L51" i="30"/>
  <c r="AI51" i="30"/>
  <c r="M51" i="30"/>
  <c r="D52" i="30"/>
  <c r="AA52" i="30"/>
  <c r="E52" i="30"/>
  <c r="AB52" i="30"/>
  <c r="F52" i="30"/>
  <c r="AC52" i="30"/>
  <c r="G52" i="30"/>
  <c r="AD52" i="30"/>
  <c r="H52" i="30"/>
  <c r="AE52" i="30"/>
  <c r="I52" i="30"/>
  <c r="AF52" i="30"/>
  <c r="J52" i="30"/>
  <c r="AG52" i="30"/>
  <c r="K52" i="30"/>
  <c r="AH52" i="30"/>
  <c r="L52" i="30"/>
  <c r="AI52" i="30"/>
  <c r="M52" i="30"/>
  <c r="N52" i="30"/>
  <c r="D53" i="30"/>
  <c r="AA53" i="30"/>
  <c r="E53" i="30"/>
  <c r="AB53" i="30"/>
  <c r="F53" i="30"/>
  <c r="AC53" i="30"/>
  <c r="G53" i="30"/>
  <c r="AD53" i="30"/>
  <c r="H53" i="30"/>
  <c r="AE53" i="30"/>
  <c r="I53" i="30"/>
  <c r="AF53" i="30"/>
  <c r="J53" i="30"/>
  <c r="AG53" i="30"/>
  <c r="K53" i="30"/>
  <c r="AH53" i="30"/>
  <c r="L53" i="30"/>
  <c r="AI53" i="30"/>
  <c r="M53" i="30"/>
  <c r="D54" i="30"/>
  <c r="AA54" i="30" s="1"/>
  <c r="E54" i="30"/>
  <c r="AB54" i="30" s="1"/>
  <c r="F54" i="30"/>
  <c r="AC54" i="30" s="1"/>
  <c r="G54" i="30"/>
  <c r="AD54" i="30"/>
  <c r="H54" i="30"/>
  <c r="AE54" i="30" s="1"/>
  <c r="I54" i="30"/>
  <c r="AF54" i="30" s="1"/>
  <c r="J54" i="30"/>
  <c r="AG54" i="30" s="1"/>
  <c r="K54" i="30"/>
  <c r="AH54" i="30"/>
  <c r="L54" i="30"/>
  <c r="AI54" i="30" s="1"/>
  <c r="M54" i="30"/>
  <c r="D55" i="30"/>
  <c r="AA55" i="30"/>
  <c r="E55" i="30"/>
  <c r="AB55" i="30"/>
  <c r="F55" i="30"/>
  <c r="AC55" i="30" s="1"/>
  <c r="G55" i="30"/>
  <c r="AD55" i="30"/>
  <c r="H55" i="30"/>
  <c r="AE55" i="30"/>
  <c r="I55" i="30"/>
  <c r="AF55" i="30"/>
  <c r="J55" i="30"/>
  <c r="AG55" i="30" s="1"/>
  <c r="K55" i="30"/>
  <c r="AH55" i="30"/>
  <c r="L55" i="30"/>
  <c r="AI55" i="30"/>
  <c r="M55" i="30"/>
  <c r="D56" i="30"/>
  <c r="AA56" i="30"/>
  <c r="E56" i="30"/>
  <c r="AB56" i="30" s="1"/>
  <c r="F56" i="30"/>
  <c r="AC56" i="30" s="1"/>
  <c r="G56" i="30"/>
  <c r="AD56" i="30" s="1"/>
  <c r="H56" i="30"/>
  <c r="AE56" i="30"/>
  <c r="I56" i="30"/>
  <c r="AF56" i="30" s="1"/>
  <c r="J56" i="30"/>
  <c r="AG56" i="30" s="1"/>
  <c r="K56" i="30"/>
  <c r="AH56" i="30" s="1"/>
  <c r="L56" i="30"/>
  <c r="AI56" i="30"/>
  <c r="M56" i="30"/>
  <c r="D57" i="30"/>
  <c r="AA57" i="30"/>
  <c r="E57" i="30"/>
  <c r="AB57" i="30"/>
  <c r="F57" i="30"/>
  <c r="AC57" i="30"/>
  <c r="G57" i="30"/>
  <c r="AD57" i="30"/>
  <c r="H57" i="30"/>
  <c r="AE57" i="30"/>
  <c r="I57" i="30"/>
  <c r="AF57" i="30"/>
  <c r="J57" i="30"/>
  <c r="AG57" i="30"/>
  <c r="K57" i="30"/>
  <c r="AH57" i="30"/>
  <c r="L57" i="30"/>
  <c r="AI57" i="30"/>
  <c r="M57" i="30"/>
  <c r="N57" i="30"/>
  <c r="D58" i="30"/>
  <c r="AA58" i="30"/>
  <c r="E58" i="30"/>
  <c r="AB58" i="30"/>
  <c r="F58" i="30"/>
  <c r="AC58" i="30"/>
  <c r="G58" i="30"/>
  <c r="AD58" i="30"/>
  <c r="H58" i="30"/>
  <c r="AE58" i="30"/>
  <c r="I58" i="30"/>
  <c r="AF58" i="30"/>
  <c r="J58" i="30"/>
  <c r="AG58" i="30"/>
  <c r="K58" i="30"/>
  <c r="AH58" i="30"/>
  <c r="L58" i="30"/>
  <c r="AI58" i="30"/>
  <c r="M58" i="30"/>
  <c r="D59" i="30"/>
  <c r="AA59" i="30" s="1"/>
  <c r="E59" i="30"/>
  <c r="AB59" i="30" s="1"/>
  <c r="F59" i="30"/>
  <c r="AC59" i="30" s="1"/>
  <c r="G59" i="30"/>
  <c r="AD59" i="30"/>
  <c r="H59" i="30"/>
  <c r="AE59" i="30" s="1"/>
  <c r="I59" i="30"/>
  <c r="AF59" i="30"/>
  <c r="J59" i="30"/>
  <c r="AG59" i="30"/>
  <c r="K59" i="30"/>
  <c r="AH59" i="30"/>
  <c r="L59" i="30"/>
  <c r="AI59" i="30" s="1"/>
  <c r="M59" i="30"/>
  <c r="D60" i="30"/>
  <c r="AA60" i="30" s="1"/>
  <c r="E60" i="30"/>
  <c r="AB60" i="30" s="1"/>
  <c r="F60" i="30"/>
  <c r="AC60" i="30"/>
  <c r="G60" i="30"/>
  <c r="AD60" i="30" s="1"/>
  <c r="H60" i="30"/>
  <c r="I60" i="30"/>
  <c r="AF60" i="30"/>
  <c r="J60" i="30"/>
  <c r="AG60" i="30"/>
  <c r="K60" i="30"/>
  <c r="AH60" i="30"/>
  <c r="L60" i="30"/>
  <c r="AI60" i="30"/>
  <c r="M60" i="30"/>
  <c r="E8" i="30"/>
  <c r="AB8" i="30" s="1"/>
  <c r="F8" i="30"/>
  <c r="G8" i="30"/>
  <c r="AD8" i="30" s="1"/>
  <c r="H8" i="30"/>
  <c r="AE8" i="30"/>
  <c r="I8" i="30"/>
  <c r="AF8" i="30"/>
  <c r="J8" i="30"/>
  <c r="AG8" i="30"/>
  <c r="K8" i="30"/>
  <c r="AH8" i="30" s="1"/>
  <c r="L8" i="30"/>
  <c r="AI8" i="30"/>
  <c r="M8" i="30"/>
  <c r="D8" i="30"/>
  <c r="AA8" i="30" s="1"/>
  <c r="BG60" i="30"/>
  <c r="BF60" i="30"/>
  <c r="BE60" i="30"/>
  <c r="BD60" i="30"/>
  <c r="BC60" i="30"/>
  <c r="BB60" i="30"/>
  <c r="BA60" i="30"/>
  <c r="AZ60" i="30"/>
  <c r="AY60" i="30"/>
  <c r="AE60" i="30"/>
  <c r="BG59" i="30"/>
  <c r="BF59" i="30"/>
  <c r="BE59" i="30"/>
  <c r="BD59" i="30"/>
  <c r="BC59" i="30"/>
  <c r="BB59" i="30"/>
  <c r="BA59" i="30"/>
  <c r="AZ59" i="30"/>
  <c r="AY59" i="30"/>
  <c r="BG58" i="30"/>
  <c r="BF58" i="30"/>
  <c r="BE58" i="30"/>
  <c r="BD58" i="30"/>
  <c r="BC58" i="30"/>
  <c r="BB58" i="30"/>
  <c r="BA58" i="30"/>
  <c r="AZ58" i="30"/>
  <c r="AY58" i="30"/>
  <c r="BG57" i="30"/>
  <c r="BF57" i="30"/>
  <c r="BE57" i="30"/>
  <c r="BD57" i="30"/>
  <c r="BC57" i="30"/>
  <c r="BB57" i="30"/>
  <c r="BA57" i="30"/>
  <c r="AZ57" i="30"/>
  <c r="AY57" i="30"/>
  <c r="BG56" i="30"/>
  <c r="BF56" i="30"/>
  <c r="BE56" i="30"/>
  <c r="BD56" i="30"/>
  <c r="BC56" i="30"/>
  <c r="BB56" i="30"/>
  <c r="BA56" i="30"/>
  <c r="AZ56" i="30"/>
  <c r="AY56" i="30"/>
  <c r="BG55" i="30"/>
  <c r="BF55" i="30"/>
  <c r="BE55" i="30"/>
  <c r="BD55" i="30"/>
  <c r="BC55" i="30"/>
  <c r="BB55" i="30"/>
  <c r="BA55" i="30"/>
  <c r="AZ55" i="30"/>
  <c r="AY55" i="30"/>
  <c r="BG54" i="30"/>
  <c r="BF54" i="30"/>
  <c r="BE54" i="30"/>
  <c r="BD54" i="30"/>
  <c r="BC54" i="30"/>
  <c r="BB54" i="30"/>
  <c r="BA54" i="30"/>
  <c r="AZ54" i="30"/>
  <c r="AY54" i="30"/>
  <c r="BG53" i="30"/>
  <c r="BF53" i="30"/>
  <c r="BE53" i="30"/>
  <c r="BD53" i="30"/>
  <c r="BC53" i="30"/>
  <c r="BB53" i="30"/>
  <c r="BA53" i="30"/>
  <c r="AZ53" i="30"/>
  <c r="AY53" i="30"/>
  <c r="BG52" i="30"/>
  <c r="BF52" i="30"/>
  <c r="BE52" i="30"/>
  <c r="BD52" i="30"/>
  <c r="BC52" i="30"/>
  <c r="BB52" i="30"/>
  <c r="BA52" i="30"/>
  <c r="AZ52" i="30"/>
  <c r="AY52" i="30"/>
  <c r="BG51" i="30"/>
  <c r="BF51" i="30"/>
  <c r="BE51" i="30"/>
  <c r="BD51" i="30"/>
  <c r="BC51" i="30"/>
  <c r="BB51" i="30"/>
  <c r="BA51" i="30"/>
  <c r="AZ51" i="30"/>
  <c r="AY51" i="30"/>
  <c r="BG50" i="30"/>
  <c r="BF50" i="30"/>
  <c r="BE50" i="30"/>
  <c r="BD50" i="30"/>
  <c r="BC50" i="30"/>
  <c r="BB50" i="30"/>
  <c r="BA50" i="30"/>
  <c r="AZ50" i="30"/>
  <c r="AY50" i="30"/>
  <c r="BG49" i="30"/>
  <c r="BF49" i="30"/>
  <c r="BE49" i="30"/>
  <c r="BD49" i="30"/>
  <c r="BC49" i="30"/>
  <c r="BB49" i="30"/>
  <c r="BA49" i="30"/>
  <c r="AZ49" i="30"/>
  <c r="AY49" i="30"/>
  <c r="BG48" i="30"/>
  <c r="BF48" i="30"/>
  <c r="BE48" i="30"/>
  <c r="BD48" i="30"/>
  <c r="BC48" i="30"/>
  <c r="BB48" i="30"/>
  <c r="BA48" i="30"/>
  <c r="AZ48" i="30"/>
  <c r="AY48" i="30"/>
  <c r="BG47" i="30"/>
  <c r="BF47" i="30"/>
  <c r="BE47" i="30"/>
  <c r="BD47" i="30"/>
  <c r="BC47" i="30"/>
  <c r="BB47" i="30"/>
  <c r="BA47" i="30"/>
  <c r="AZ47" i="30"/>
  <c r="AY47" i="30"/>
  <c r="BG46" i="30"/>
  <c r="BF46" i="30"/>
  <c r="BE46" i="30"/>
  <c r="BD46" i="30"/>
  <c r="BC46" i="30"/>
  <c r="BB46" i="30"/>
  <c r="BA46" i="30"/>
  <c r="AZ46" i="30"/>
  <c r="AY46" i="30"/>
  <c r="BG45" i="30"/>
  <c r="BF45" i="30"/>
  <c r="BE45" i="30"/>
  <c r="BD45" i="30"/>
  <c r="BC45" i="30"/>
  <c r="BB45" i="30"/>
  <c r="BA45" i="30"/>
  <c r="AZ45" i="30"/>
  <c r="AY45" i="30"/>
  <c r="BG44" i="30"/>
  <c r="BF44" i="30"/>
  <c r="BE44" i="30"/>
  <c r="BD44" i="30"/>
  <c r="BC44" i="30"/>
  <c r="BB44" i="30"/>
  <c r="BA44" i="30"/>
  <c r="AZ44" i="30"/>
  <c r="AY44" i="30"/>
  <c r="BG43" i="30"/>
  <c r="BF43" i="30"/>
  <c r="BE43" i="30"/>
  <c r="BD43" i="30"/>
  <c r="BC43" i="30"/>
  <c r="BB43" i="30"/>
  <c r="BA43" i="30"/>
  <c r="AZ43" i="30"/>
  <c r="AY43" i="30"/>
  <c r="AG43" i="30"/>
  <c r="BG42" i="30"/>
  <c r="BF42" i="30"/>
  <c r="BE42" i="30"/>
  <c r="BD42" i="30"/>
  <c r="BC42" i="30"/>
  <c r="BB42" i="30"/>
  <c r="BA42" i="30"/>
  <c r="AZ42" i="30"/>
  <c r="AY42" i="30"/>
  <c r="AB42" i="30"/>
  <c r="BG41" i="30"/>
  <c r="BF41" i="30"/>
  <c r="BE41" i="30"/>
  <c r="BD41" i="30"/>
  <c r="BC41" i="30"/>
  <c r="BB41" i="30"/>
  <c r="BA41" i="30"/>
  <c r="AZ41" i="30"/>
  <c r="AY41" i="30"/>
  <c r="BG40" i="30"/>
  <c r="BF40" i="30"/>
  <c r="BE40" i="30"/>
  <c r="BD40" i="30"/>
  <c r="BC40" i="30"/>
  <c r="BB40" i="30"/>
  <c r="BA40" i="30"/>
  <c r="AZ40" i="30"/>
  <c r="AY40" i="30"/>
  <c r="BG39" i="30"/>
  <c r="BF39" i="30"/>
  <c r="BE39" i="30"/>
  <c r="BD39" i="30"/>
  <c r="BC39" i="30"/>
  <c r="BB39" i="30"/>
  <c r="BA39" i="30"/>
  <c r="AZ39" i="30"/>
  <c r="AY39" i="30"/>
  <c r="BG38" i="30"/>
  <c r="BF38" i="30"/>
  <c r="BE38" i="30"/>
  <c r="BD38" i="30"/>
  <c r="BC38" i="30"/>
  <c r="BB38" i="30"/>
  <c r="BA38" i="30"/>
  <c r="AZ38" i="30"/>
  <c r="AY38" i="30"/>
  <c r="BG37" i="30"/>
  <c r="BF37" i="30"/>
  <c r="BE37" i="30"/>
  <c r="BD37" i="30"/>
  <c r="BC37" i="30"/>
  <c r="BB37" i="30"/>
  <c r="BA37" i="30"/>
  <c r="AZ37" i="30"/>
  <c r="AY37" i="30"/>
  <c r="AB37" i="30"/>
  <c r="BG36" i="30"/>
  <c r="BF36" i="30"/>
  <c r="BE36" i="30"/>
  <c r="BD36" i="30"/>
  <c r="BC36" i="30"/>
  <c r="BB36" i="30"/>
  <c r="BA36" i="30"/>
  <c r="AZ36" i="30"/>
  <c r="AY36" i="30"/>
  <c r="AA36" i="30"/>
  <c r="BG35" i="30"/>
  <c r="BF35" i="30"/>
  <c r="BE35" i="30"/>
  <c r="BD35" i="30"/>
  <c r="BC35" i="30"/>
  <c r="BB35" i="30"/>
  <c r="BA35" i="30"/>
  <c r="AZ35" i="30"/>
  <c r="AY35" i="30"/>
  <c r="AD35" i="30"/>
  <c r="BG34" i="30"/>
  <c r="BF34" i="30"/>
  <c r="BE34" i="30"/>
  <c r="BD34" i="30"/>
  <c r="BC34" i="30"/>
  <c r="BB34" i="30"/>
  <c r="BA34" i="30"/>
  <c r="AZ34" i="30"/>
  <c r="AY34" i="30"/>
  <c r="AC34" i="30"/>
  <c r="BG33" i="30"/>
  <c r="BF33" i="30"/>
  <c r="BE33" i="30"/>
  <c r="BD33" i="30"/>
  <c r="BC33" i="30"/>
  <c r="BB33" i="30"/>
  <c r="BA33" i="30"/>
  <c r="AZ33" i="30"/>
  <c r="AY33" i="30"/>
  <c r="AB33" i="30"/>
  <c r="BG32" i="30"/>
  <c r="BF32" i="30"/>
  <c r="BE32" i="30"/>
  <c r="BD32" i="30"/>
  <c r="BC32" i="30"/>
  <c r="BB32" i="30"/>
  <c r="BA32" i="30"/>
  <c r="AZ32" i="30"/>
  <c r="AY32" i="30"/>
  <c r="AB32" i="30"/>
  <c r="BG31" i="30"/>
  <c r="BF31" i="30"/>
  <c r="BE31" i="30"/>
  <c r="BD31" i="30"/>
  <c r="BC31" i="30"/>
  <c r="BB31" i="30"/>
  <c r="BA31" i="30"/>
  <c r="AZ31" i="30"/>
  <c r="AY31" i="30"/>
  <c r="BG30" i="30"/>
  <c r="BF30" i="30"/>
  <c r="BE30" i="30"/>
  <c r="BD30" i="30"/>
  <c r="BC30" i="30"/>
  <c r="BB30" i="30"/>
  <c r="BA30" i="30"/>
  <c r="AZ30" i="30"/>
  <c r="AY30" i="30"/>
  <c r="AH30" i="30"/>
  <c r="BG29" i="30"/>
  <c r="BF29" i="30"/>
  <c r="BE29" i="30"/>
  <c r="BD29" i="30"/>
  <c r="BC29" i="30"/>
  <c r="BB29" i="30"/>
  <c r="BA29" i="30"/>
  <c r="AZ29" i="30"/>
  <c r="AY29" i="30"/>
  <c r="BG28" i="30"/>
  <c r="BF28" i="30"/>
  <c r="BE28" i="30"/>
  <c r="BD28" i="30"/>
  <c r="BC28" i="30"/>
  <c r="BB28" i="30"/>
  <c r="BA28" i="30"/>
  <c r="AZ28" i="30"/>
  <c r="AY28" i="30"/>
  <c r="BG27" i="30"/>
  <c r="BF27" i="30"/>
  <c r="BE27" i="30"/>
  <c r="BD27" i="30"/>
  <c r="BC27" i="30"/>
  <c r="BB27" i="30"/>
  <c r="BA27" i="30"/>
  <c r="AZ27" i="30"/>
  <c r="AY27" i="30"/>
  <c r="AE27" i="30"/>
  <c r="BG26" i="30"/>
  <c r="BF26" i="30"/>
  <c r="BE26" i="30"/>
  <c r="BD26" i="30"/>
  <c r="BC26" i="30"/>
  <c r="BB26" i="30"/>
  <c r="BA26" i="30"/>
  <c r="AZ26" i="30"/>
  <c r="AY26" i="30"/>
  <c r="BG25" i="30"/>
  <c r="BF25" i="30"/>
  <c r="BE25" i="30"/>
  <c r="BD25" i="30"/>
  <c r="BC25" i="30"/>
  <c r="BB25" i="30"/>
  <c r="BA25" i="30"/>
  <c r="AZ25" i="30"/>
  <c r="AY25" i="30"/>
  <c r="AH25" i="30"/>
  <c r="BG24" i="30"/>
  <c r="BF24" i="30"/>
  <c r="BE24" i="30"/>
  <c r="BD24" i="30"/>
  <c r="BC24" i="30"/>
  <c r="BB24" i="30"/>
  <c r="BA24" i="30"/>
  <c r="AZ24" i="30"/>
  <c r="AY24" i="30"/>
  <c r="BG23" i="30"/>
  <c r="BF23" i="30"/>
  <c r="BE23" i="30"/>
  <c r="BD23" i="30"/>
  <c r="BC23" i="30"/>
  <c r="BB23" i="30"/>
  <c r="BA23" i="30"/>
  <c r="AZ23" i="30"/>
  <c r="AY23" i="30"/>
  <c r="AI23" i="30"/>
  <c r="BG22" i="30"/>
  <c r="BF22" i="30"/>
  <c r="BE22" i="30"/>
  <c r="BD22" i="30"/>
  <c r="BC22" i="30"/>
  <c r="BB22" i="30"/>
  <c r="BA22" i="30"/>
  <c r="AZ22" i="30"/>
  <c r="AY22" i="30"/>
  <c r="AD22" i="30"/>
  <c r="BG21" i="30"/>
  <c r="BF21" i="30"/>
  <c r="BE21" i="30"/>
  <c r="BD21" i="30"/>
  <c r="BC21" i="30"/>
  <c r="BB21" i="30"/>
  <c r="BA21" i="30"/>
  <c r="AZ21" i="30"/>
  <c r="AY21" i="30"/>
  <c r="BG20" i="30"/>
  <c r="BF20" i="30"/>
  <c r="BE20" i="30"/>
  <c r="BD20" i="30"/>
  <c r="BC20" i="30"/>
  <c r="BB20" i="30"/>
  <c r="BA20" i="30"/>
  <c r="AZ20" i="30"/>
  <c r="AY20" i="30"/>
  <c r="BG19" i="30"/>
  <c r="BF19" i="30"/>
  <c r="BE19" i="30"/>
  <c r="BD19" i="30"/>
  <c r="BC19" i="30"/>
  <c r="BB19" i="30"/>
  <c r="BA19" i="30"/>
  <c r="AZ19" i="30"/>
  <c r="AY19" i="30"/>
  <c r="AB19" i="30"/>
  <c r="BG18" i="30"/>
  <c r="BF18" i="30"/>
  <c r="BE18" i="30"/>
  <c r="BD18" i="30"/>
  <c r="BC18" i="30"/>
  <c r="BB18" i="30"/>
  <c r="BA18" i="30"/>
  <c r="AZ18" i="30"/>
  <c r="AY18" i="30"/>
  <c r="BG17" i="30"/>
  <c r="BF17" i="30"/>
  <c r="BE17" i="30"/>
  <c r="BD17" i="30"/>
  <c r="BC17" i="30"/>
  <c r="BB17" i="30"/>
  <c r="BA17" i="30"/>
  <c r="AZ17" i="30"/>
  <c r="AY17" i="30"/>
  <c r="AD17" i="30"/>
  <c r="AC17" i="30"/>
  <c r="BG16" i="30"/>
  <c r="BF16" i="30"/>
  <c r="BE16" i="30"/>
  <c r="BD16" i="30"/>
  <c r="BC16" i="30"/>
  <c r="BB16" i="30"/>
  <c r="BA16" i="30"/>
  <c r="AZ16" i="30"/>
  <c r="AY16" i="30"/>
  <c r="AG16" i="30"/>
  <c r="AC16" i="30"/>
  <c r="BG15" i="30"/>
  <c r="BF15" i="30"/>
  <c r="BE15" i="30"/>
  <c r="BD15" i="30"/>
  <c r="BC15" i="30"/>
  <c r="BB15" i="30"/>
  <c r="BA15" i="30"/>
  <c r="AZ15" i="30"/>
  <c r="AY15" i="30"/>
  <c r="AE15" i="30"/>
  <c r="BG14" i="30"/>
  <c r="BF14" i="30"/>
  <c r="BE14" i="30"/>
  <c r="BD14" i="30"/>
  <c r="BC14" i="30"/>
  <c r="BB14" i="30"/>
  <c r="BA14" i="30"/>
  <c r="AZ14" i="30"/>
  <c r="AY14" i="30"/>
  <c r="AH14" i="30"/>
  <c r="AA14" i="30"/>
  <c r="BG13" i="30"/>
  <c r="BF13" i="30"/>
  <c r="BE13" i="30"/>
  <c r="BD13" i="30"/>
  <c r="BC13" i="30"/>
  <c r="BB13" i="30"/>
  <c r="BA13" i="30"/>
  <c r="AZ13" i="30"/>
  <c r="AY13" i="30"/>
  <c r="AH13" i="30"/>
  <c r="BG12" i="30"/>
  <c r="BF12" i="30"/>
  <c r="BE12" i="30"/>
  <c r="BD12" i="30"/>
  <c r="BC12" i="30"/>
  <c r="BB12" i="30"/>
  <c r="BA12" i="30"/>
  <c r="AZ12" i="30"/>
  <c r="AY12" i="30"/>
  <c r="AC12" i="30"/>
  <c r="BG11" i="30"/>
  <c r="BF11" i="30"/>
  <c r="BE11" i="30"/>
  <c r="BD11" i="30"/>
  <c r="BC11" i="30"/>
  <c r="BB11" i="30"/>
  <c r="BA11" i="30"/>
  <c r="AZ11" i="30"/>
  <c r="AY11" i="30"/>
  <c r="AB11" i="30"/>
  <c r="BG10" i="30"/>
  <c r="BF10" i="30"/>
  <c r="BE10" i="30"/>
  <c r="BD10" i="30"/>
  <c r="BC10" i="30"/>
  <c r="BB10" i="30"/>
  <c r="BA10" i="30"/>
  <c r="AZ10" i="30"/>
  <c r="AY10" i="30"/>
  <c r="AE10" i="30"/>
  <c r="BG9" i="30"/>
  <c r="BF9" i="30"/>
  <c r="BE9" i="30"/>
  <c r="BD9" i="30"/>
  <c r="BC9" i="30"/>
  <c r="BB9" i="30"/>
  <c r="BA9" i="30"/>
  <c r="AZ9" i="30"/>
  <c r="AY9" i="30"/>
  <c r="AH9" i="30"/>
  <c r="BG8" i="30"/>
  <c r="BF8" i="30"/>
  <c r="BE8" i="30"/>
  <c r="BD8" i="30"/>
  <c r="BC8" i="30"/>
  <c r="BB8" i="30"/>
  <c r="BA8" i="30"/>
  <c r="AZ8" i="30"/>
  <c r="AY8" i="30"/>
  <c r="AC8" i="30"/>
  <c r="B9" i="30"/>
  <c r="CL9" i="30"/>
  <c r="B10" i="30"/>
  <c r="CL10" i="30" s="1"/>
  <c r="B11" i="30"/>
  <c r="CL11" i="30"/>
  <c r="B12" i="30"/>
  <c r="CL12" i="30" s="1"/>
  <c r="B13" i="30"/>
  <c r="CL13" i="30"/>
  <c r="B14" i="30"/>
  <c r="CL14" i="30" s="1"/>
  <c r="B15" i="30"/>
  <c r="CL15" i="30"/>
  <c r="B16" i="30"/>
  <c r="CL16" i="30" s="1"/>
  <c r="B17" i="30"/>
  <c r="CL17" i="30"/>
  <c r="B18" i="30"/>
  <c r="CL18" i="30" s="1"/>
  <c r="B19" i="30"/>
  <c r="CL19" i="30"/>
  <c r="B20" i="30"/>
  <c r="CL20" i="30" s="1"/>
  <c r="B21" i="30"/>
  <c r="CL21" i="30"/>
  <c r="B22" i="30"/>
  <c r="CL22" i="30" s="1"/>
  <c r="B23" i="30"/>
  <c r="CL23" i="30"/>
  <c r="B24" i="30"/>
  <c r="CL24" i="30" s="1"/>
  <c r="B25" i="30"/>
  <c r="CL25" i="30"/>
  <c r="B26" i="30"/>
  <c r="CL26" i="30" s="1"/>
  <c r="B27" i="30"/>
  <c r="CL27" i="30"/>
  <c r="B28" i="30"/>
  <c r="CL28" i="30" s="1"/>
  <c r="B29" i="30"/>
  <c r="CL29" i="30"/>
  <c r="B30" i="30"/>
  <c r="CL30" i="30" s="1"/>
  <c r="B31" i="30"/>
  <c r="CL31" i="30"/>
  <c r="B32" i="30"/>
  <c r="CL32" i="30" s="1"/>
  <c r="B33" i="30"/>
  <c r="CL33" i="30"/>
  <c r="B34" i="30"/>
  <c r="CL34" i="30" s="1"/>
  <c r="B35" i="30"/>
  <c r="CL35" i="30"/>
  <c r="B36" i="30"/>
  <c r="CL36" i="30" s="1"/>
  <c r="B37" i="30"/>
  <c r="CL37" i="30"/>
  <c r="B38" i="30"/>
  <c r="CL38" i="30" s="1"/>
  <c r="B39" i="30"/>
  <c r="CL39" i="30"/>
  <c r="B40" i="30"/>
  <c r="CL40" i="30" s="1"/>
  <c r="B41" i="30"/>
  <c r="CL41" i="30"/>
  <c r="B42" i="30"/>
  <c r="CL42" i="30" s="1"/>
  <c r="B43" i="30"/>
  <c r="CL43" i="30"/>
  <c r="B44" i="30"/>
  <c r="CL44" i="30" s="1"/>
  <c r="B45" i="30"/>
  <c r="CL45" i="30"/>
  <c r="B46" i="30"/>
  <c r="CL46" i="30" s="1"/>
  <c r="B47" i="30"/>
  <c r="CL47" i="30"/>
  <c r="B48" i="30"/>
  <c r="CL48" i="30" s="1"/>
  <c r="B49" i="30"/>
  <c r="CL49" i="30"/>
  <c r="B50" i="30"/>
  <c r="CL50" i="30" s="1"/>
  <c r="B51" i="30"/>
  <c r="CL51" i="30"/>
  <c r="B52" i="30"/>
  <c r="CL52" i="30" s="1"/>
  <c r="B53" i="30"/>
  <c r="CL53" i="30"/>
  <c r="B54" i="30"/>
  <c r="CL54" i="30" s="1"/>
  <c r="B55" i="30"/>
  <c r="CL55" i="30"/>
  <c r="B56" i="30"/>
  <c r="CL56" i="30" s="1"/>
  <c r="B57" i="30"/>
  <c r="CL57" i="30"/>
  <c r="B58" i="30"/>
  <c r="CL58" i="30" s="1"/>
  <c r="B59" i="30"/>
  <c r="CL59" i="30"/>
  <c r="B60" i="30"/>
  <c r="CL60" i="30" s="1"/>
  <c r="B8" i="30"/>
  <c r="CL8" i="30"/>
  <c r="Y60" i="30"/>
  <c r="Y59" i="30"/>
  <c r="Y58" i="30"/>
  <c r="Y57" i="30"/>
  <c r="Y56" i="30"/>
  <c r="Y55" i="30"/>
  <c r="Y54" i="30"/>
  <c r="Y53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22" i="30"/>
  <c r="Y23" i="30"/>
  <c r="Y24" i="30"/>
  <c r="Y2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2" i="30"/>
  <c r="Y43" i="30"/>
  <c r="Y44" i="30"/>
  <c r="Y45" i="30"/>
  <c r="Y46" i="30"/>
  <c r="Y47" i="30"/>
  <c r="Y48" i="30"/>
  <c r="Y49" i="30"/>
  <c r="Y50" i="30"/>
  <c r="Y51" i="30"/>
  <c r="Y52" i="30"/>
  <c r="Y8" i="30"/>
  <c r="GB69" i="31"/>
  <c r="GA69" i="31"/>
  <c r="FZ69" i="31"/>
  <c r="FY69" i="31"/>
  <c r="FW69" i="31"/>
  <c r="FV69" i="31"/>
  <c r="FU69" i="31"/>
  <c r="FT69" i="31"/>
  <c r="EZ69" i="31"/>
  <c r="FH69" i="31" s="1"/>
  <c r="EY69" i="31"/>
  <c r="EQ69" i="31"/>
  <c r="DW69" i="31"/>
  <c r="DV69" i="31"/>
  <c r="DM69" i="31"/>
  <c r="CL69" i="31"/>
  <c r="GX69" i="31" s="1"/>
  <c r="BK69" i="31"/>
  <c r="BJ69" i="31"/>
  <c r="BI69" i="31"/>
  <c r="BH69" i="31"/>
  <c r="BG69" i="31"/>
  <c r="BF69" i="31"/>
  <c r="BE69" i="31"/>
  <c r="BD69" i="31"/>
  <c r="BC69" i="31"/>
  <c r="BL69" i="31" s="1"/>
  <c r="AM69" i="31"/>
  <c r="AL69" i="31"/>
  <c r="AK69" i="31"/>
  <c r="AJ69" i="31"/>
  <c r="AI69" i="31"/>
  <c r="AH69" i="31"/>
  <c r="AG69" i="31"/>
  <c r="AF69" i="31"/>
  <c r="AE69" i="31"/>
  <c r="AC69" i="31"/>
  <c r="P69" i="31"/>
  <c r="CC69" i="31"/>
  <c r="GB68" i="31"/>
  <c r="GA68" i="31"/>
  <c r="FZ68" i="31"/>
  <c r="FY68" i="31"/>
  <c r="FW68" i="31"/>
  <c r="FV68" i="31"/>
  <c r="FU68" i="31"/>
  <c r="FT68" i="31"/>
  <c r="EZ68" i="31"/>
  <c r="EY68" i="31"/>
  <c r="FO68" i="31"/>
  <c r="EQ68" i="31"/>
  <c r="DW68" i="31"/>
  <c r="DV68" i="31"/>
  <c r="DM68" i="31"/>
  <c r="CL68" i="31"/>
  <c r="BK68" i="31"/>
  <c r="BJ68" i="31"/>
  <c r="BI68" i="31"/>
  <c r="BH68" i="31"/>
  <c r="BL68" i="31" s="1"/>
  <c r="BG68" i="31"/>
  <c r="BF68" i="31"/>
  <c r="BE68" i="31"/>
  <c r="BD68" i="31"/>
  <c r="BC68" i="31"/>
  <c r="AM68" i="31"/>
  <c r="AL68" i="31"/>
  <c r="AK68" i="31"/>
  <c r="AO68" i="31" s="1"/>
  <c r="AJ68" i="31"/>
  <c r="AI68" i="31"/>
  <c r="AH68" i="31"/>
  <c r="AG68" i="31"/>
  <c r="AF68" i="31"/>
  <c r="AE68" i="31"/>
  <c r="AC68" i="31"/>
  <c r="P68" i="31"/>
  <c r="CD68" i="31" s="1"/>
  <c r="GB67" i="31"/>
  <c r="GA67" i="31"/>
  <c r="FZ67" i="31"/>
  <c r="FY67" i="31"/>
  <c r="FW67" i="31"/>
  <c r="FV67" i="31"/>
  <c r="FU67" i="31"/>
  <c r="FT67" i="31"/>
  <c r="EZ67" i="31"/>
  <c r="EY67" i="31"/>
  <c r="EQ67" i="31"/>
  <c r="DW67" i="31"/>
  <c r="DV67" i="31"/>
  <c r="DM67" i="31"/>
  <c r="CL67" i="31"/>
  <c r="GX67" i="31" s="1"/>
  <c r="BK67" i="31"/>
  <c r="BJ67" i="31"/>
  <c r="BI67" i="31"/>
  <c r="BH67" i="31"/>
  <c r="BG67" i="31"/>
  <c r="BF67" i="31"/>
  <c r="BE67" i="31"/>
  <c r="BD67" i="31"/>
  <c r="BC67" i="31"/>
  <c r="AM67" i="31"/>
  <c r="AL67" i="31"/>
  <c r="AK67" i="31"/>
  <c r="AJ67" i="31"/>
  <c r="AI67" i="31"/>
  <c r="AH67" i="31"/>
  <c r="AG67" i="31"/>
  <c r="AF67" i="31"/>
  <c r="AE67" i="31"/>
  <c r="AC67" i="31"/>
  <c r="P67" i="31"/>
  <c r="GB66" i="31"/>
  <c r="GA66" i="31"/>
  <c r="FZ66" i="31"/>
  <c r="FY66" i="31"/>
  <c r="FW66" i="31"/>
  <c r="FV66" i="31"/>
  <c r="FU66" i="31"/>
  <c r="FT66" i="31"/>
  <c r="EZ66" i="31"/>
  <c r="EY66" i="31"/>
  <c r="FP66" i="31"/>
  <c r="EQ66" i="31"/>
  <c r="DW66" i="31"/>
  <c r="DV66" i="31"/>
  <c r="DM66" i="31"/>
  <c r="CL66" i="31"/>
  <c r="BK66" i="31"/>
  <c r="BJ66" i="31"/>
  <c r="BI66" i="31"/>
  <c r="BH66" i="31"/>
  <c r="BG66" i="31"/>
  <c r="BF66" i="31"/>
  <c r="BE66" i="31"/>
  <c r="BD66" i="31"/>
  <c r="BC66" i="31"/>
  <c r="AM66" i="31"/>
  <c r="AL66" i="31"/>
  <c r="AK66" i="31"/>
  <c r="AJ66" i="31"/>
  <c r="AI66" i="31"/>
  <c r="AH66" i="31"/>
  <c r="AG66" i="31"/>
  <c r="AF66" i="31"/>
  <c r="AE66" i="31"/>
  <c r="AC66" i="31"/>
  <c r="P66" i="31"/>
  <c r="CC66" i="31"/>
  <c r="GB65" i="31"/>
  <c r="GA65" i="31"/>
  <c r="FZ65" i="31"/>
  <c r="FY65" i="31"/>
  <c r="FW65" i="31"/>
  <c r="FV65" i="31"/>
  <c r="FU65" i="31"/>
  <c r="FT65" i="31"/>
  <c r="EZ65" i="31"/>
  <c r="EY65" i="31"/>
  <c r="EQ65" i="31"/>
  <c r="DW65" i="31"/>
  <c r="DV65" i="31"/>
  <c r="DM65" i="31"/>
  <c r="CL65" i="31"/>
  <c r="GX65" i="31"/>
  <c r="BK65" i="31"/>
  <c r="BJ65" i="31"/>
  <c r="BI65" i="31"/>
  <c r="BH65" i="31"/>
  <c r="BG65" i="31"/>
  <c r="BF65" i="31"/>
  <c r="BE65" i="31"/>
  <c r="BD65" i="31"/>
  <c r="BL65" i="31" s="1"/>
  <c r="BC65" i="31"/>
  <c r="AM65" i="31"/>
  <c r="AL65" i="31"/>
  <c r="AK65" i="31"/>
  <c r="AJ65" i="31"/>
  <c r="AI65" i="31"/>
  <c r="AH65" i="31"/>
  <c r="AG65" i="31"/>
  <c r="AF65" i="31"/>
  <c r="AE65" i="31"/>
  <c r="AC65" i="31"/>
  <c r="P65" i="31"/>
  <c r="GB64" i="31"/>
  <c r="GA64" i="31"/>
  <c r="FZ64" i="31"/>
  <c r="FY64" i="31"/>
  <c r="FW64" i="31"/>
  <c r="FV64" i="31"/>
  <c r="FU64" i="31"/>
  <c r="FT64" i="31"/>
  <c r="EZ64" i="31"/>
  <c r="EY64" i="31"/>
  <c r="FO64" i="31"/>
  <c r="EQ64" i="31"/>
  <c r="DW64" i="31"/>
  <c r="DV64" i="31"/>
  <c r="DM64" i="31"/>
  <c r="CL64" i="31"/>
  <c r="BK64" i="31"/>
  <c r="BJ64" i="31"/>
  <c r="BI64" i="31"/>
  <c r="BH64" i="31"/>
  <c r="BG64" i="31"/>
  <c r="BF64" i="31"/>
  <c r="BE64" i="31"/>
  <c r="BD64" i="31"/>
  <c r="BC64" i="31"/>
  <c r="AM64" i="31"/>
  <c r="AL64" i="31"/>
  <c r="AK64" i="31"/>
  <c r="AJ64" i="31"/>
  <c r="AI64" i="31"/>
  <c r="AH64" i="31"/>
  <c r="AG64" i="31"/>
  <c r="AF64" i="31"/>
  <c r="AE64" i="31"/>
  <c r="AC64" i="31"/>
  <c r="P64" i="31"/>
  <c r="CC64" i="31" s="1"/>
  <c r="GB63" i="31"/>
  <c r="GA63" i="31"/>
  <c r="FZ63" i="31"/>
  <c r="FY63" i="31"/>
  <c r="FW63" i="31"/>
  <c r="FV63" i="31"/>
  <c r="FU63" i="31"/>
  <c r="FT63" i="31"/>
  <c r="EZ63" i="31"/>
  <c r="EY63" i="31"/>
  <c r="FP63" i="31" s="1"/>
  <c r="EQ63" i="31"/>
  <c r="DW63" i="31"/>
  <c r="DV63" i="31"/>
  <c r="DM63" i="31"/>
  <c r="CL63" i="31"/>
  <c r="GX63" i="31" s="1"/>
  <c r="BK63" i="31"/>
  <c r="BJ63" i="31"/>
  <c r="BI63" i="31"/>
  <c r="BH63" i="31"/>
  <c r="BG63" i="31"/>
  <c r="BF63" i="31"/>
  <c r="BQ63" i="31" s="1"/>
  <c r="BE63" i="31"/>
  <c r="BD63" i="31"/>
  <c r="BC63" i="31"/>
  <c r="AM63" i="31"/>
  <c r="AL63" i="31"/>
  <c r="AK63" i="31"/>
  <c r="AJ63" i="31"/>
  <c r="AI63" i="31"/>
  <c r="AH63" i="31"/>
  <c r="AG63" i="31"/>
  <c r="AF63" i="31"/>
  <c r="AE63" i="31"/>
  <c r="AC63" i="31"/>
  <c r="P63" i="31"/>
  <c r="CD63" i="31"/>
  <c r="GB62" i="31"/>
  <c r="GA62" i="31"/>
  <c r="FZ62" i="31"/>
  <c r="FY62" i="31"/>
  <c r="FW62" i="31"/>
  <c r="FV62" i="31"/>
  <c r="FU62" i="31"/>
  <c r="FT62" i="31"/>
  <c r="EZ62" i="31"/>
  <c r="EY62" i="31"/>
  <c r="FI62" i="31" s="1"/>
  <c r="EQ62" i="31"/>
  <c r="DW62" i="31"/>
  <c r="DV62" i="31"/>
  <c r="DM62" i="31"/>
  <c r="CL62" i="31"/>
  <c r="BK62" i="31"/>
  <c r="BJ62" i="31"/>
  <c r="BI62" i="31"/>
  <c r="BH62" i="31"/>
  <c r="BG62" i="31"/>
  <c r="BF62" i="31"/>
  <c r="BE62" i="31"/>
  <c r="BD62" i="31"/>
  <c r="BC62" i="31"/>
  <c r="AM62" i="31"/>
  <c r="AL62" i="31"/>
  <c r="AK62" i="31"/>
  <c r="AJ62" i="31"/>
  <c r="AI62" i="31"/>
  <c r="AH62" i="31"/>
  <c r="AG62" i="31"/>
  <c r="AF62" i="31"/>
  <c r="AE62" i="31"/>
  <c r="AC62" i="31"/>
  <c r="P62" i="31"/>
  <c r="CC62" i="31"/>
  <c r="GB61" i="31"/>
  <c r="GA61" i="31"/>
  <c r="FZ61" i="31"/>
  <c r="FY61" i="31"/>
  <c r="FW61" i="31"/>
  <c r="FV61" i="31"/>
  <c r="FU61" i="31"/>
  <c r="FT61" i="31"/>
  <c r="EZ61" i="31"/>
  <c r="EY61" i="31"/>
  <c r="EQ61" i="31"/>
  <c r="DW61" i="31"/>
  <c r="DV61" i="31"/>
  <c r="DM61" i="31"/>
  <c r="CL61" i="31"/>
  <c r="GX61" i="31"/>
  <c r="BK61" i="31"/>
  <c r="BJ61" i="31"/>
  <c r="BI61" i="31"/>
  <c r="BH61" i="31"/>
  <c r="BG61" i="31"/>
  <c r="BL61" i="31" s="1"/>
  <c r="BF61" i="31"/>
  <c r="BE61" i="31"/>
  <c r="BD61" i="31"/>
  <c r="BC61" i="31"/>
  <c r="AM61" i="31"/>
  <c r="AL61" i="31"/>
  <c r="AK61" i="31"/>
  <c r="AJ61" i="31"/>
  <c r="AI61" i="31"/>
  <c r="AH61" i="31"/>
  <c r="AG61" i="31"/>
  <c r="AF61" i="31"/>
  <c r="AE61" i="31"/>
  <c r="AC61" i="31"/>
  <c r="P61" i="31"/>
  <c r="CC61" i="31"/>
  <c r="GB60" i="31"/>
  <c r="GA60" i="31"/>
  <c r="FZ60" i="31"/>
  <c r="FY60" i="31"/>
  <c r="FW60" i="31"/>
  <c r="FV60" i="31"/>
  <c r="FU60" i="31"/>
  <c r="FT60" i="31"/>
  <c r="EZ60" i="31"/>
  <c r="EY60" i="31"/>
  <c r="FO60" i="31"/>
  <c r="EQ60" i="31"/>
  <c r="DW60" i="31"/>
  <c r="DV60" i="31"/>
  <c r="DM60" i="31"/>
  <c r="CL60" i="31"/>
  <c r="GX60" i="31" s="1"/>
  <c r="BK60" i="31"/>
  <c r="BJ60" i="31"/>
  <c r="BI60" i="31"/>
  <c r="BH60" i="31"/>
  <c r="BG60" i="31"/>
  <c r="BF60" i="31"/>
  <c r="BE60" i="31"/>
  <c r="BD60" i="31"/>
  <c r="BL60" i="31" s="1"/>
  <c r="BR60" i="31" s="1"/>
  <c r="BC60" i="31"/>
  <c r="AM60" i="31"/>
  <c r="AL60" i="31"/>
  <c r="AK60" i="31"/>
  <c r="AJ60" i="31"/>
  <c r="AI60" i="31"/>
  <c r="AH60" i="31"/>
  <c r="AG60" i="31"/>
  <c r="AF60" i="31"/>
  <c r="AE60" i="31"/>
  <c r="AC60" i="31"/>
  <c r="P60" i="31"/>
  <c r="CD60" i="31" s="1"/>
  <c r="GB59" i="31"/>
  <c r="GA59" i="31"/>
  <c r="FZ59" i="31"/>
  <c r="FY59" i="31"/>
  <c r="FW59" i="31"/>
  <c r="FV59" i="31"/>
  <c r="FU59" i="31"/>
  <c r="FT59" i="31"/>
  <c r="EZ59" i="31"/>
  <c r="EY59" i="31"/>
  <c r="FO59" i="31" s="1"/>
  <c r="EQ59" i="31"/>
  <c r="DW59" i="31"/>
  <c r="DV59" i="31"/>
  <c r="DM59" i="31"/>
  <c r="CL59" i="31"/>
  <c r="GX59" i="31"/>
  <c r="BK59" i="31"/>
  <c r="BJ59" i="31"/>
  <c r="BI59" i="31"/>
  <c r="BH59" i="31"/>
  <c r="BG59" i="31"/>
  <c r="BF59" i="31"/>
  <c r="BE59" i="31"/>
  <c r="BD59" i="31"/>
  <c r="BC59" i="31"/>
  <c r="AM59" i="31"/>
  <c r="AL59" i="31"/>
  <c r="AK59" i="31"/>
  <c r="AJ59" i="31"/>
  <c r="AI59" i="31"/>
  <c r="AH59" i="31"/>
  <c r="AG59" i="31"/>
  <c r="AF59" i="31"/>
  <c r="AE59" i="31"/>
  <c r="AC59" i="31"/>
  <c r="P59" i="31"/>
  <c r="CC59" i="31" s="1"/>
  <c r="GB58" i="31"/>
  <c r="GA58" i="31"/>
  <c r="FZ58" i="31"/>
  <c r="FY58" i="31"/>
  <c r="FW58" i="31"/>
  <c r="FV58" i="31"/>
  <c r="FU58" i="31"/>
  <c r="FT58" i="31"/>
  <c r="EZ58" i="31"/>
  <c r="EY58" i="31"/>
  <c r="EQ58" i="31"/>
  <c r="DW58" i="31"/>
  <c r="DV58" i="31"/>
  <c r="DM58" i="31"/>
  <c r="CL58" i="31"/>
  <c r="GX58" i="31" s="1"/>
  <c r="BK58" i="31"/>
  <c r="BJ58" i="31"/>
  <c r="BI58" i="31"/>
  <c r="BH58" i="31"/>
  <c r="BG58" i="31"/>
  <c r="BF58" i="31"/>
  <c r="BE58" i="31"/>
  <c r="BD58" i="31"/>
  <c r="BC58" i="31"/>
  <c r="BL58" i="31" s="1"/>
  <c r="AM58" i="31"/>
  <c r="AL58" i="31"/>
  <c r="AK58" i="31"/>
  <c r="AJ58" i="31"/>
  <c r="AI58" i="31"/>
  <c r="AH58" i="31"/>
  <c r="AG58" i="31"/>
  <c r="AF58" i="31"/>
  <c r="AE58" i="31"/>
  <c r="AC58" i="31"/>
  <c r="P58" i="31"/>
  <c r="CC58" i="31" s="1"/>
  <c r="GB57" i="31"/>
  <c r="GA57" i="31"/>
  <c r="FZ57" i="31"/>
  <c r="FY57" i="31"/>
  <c r="FW57" i="31"/>
  <c r="FV57" i="31"/>
  <c r="FU57" i="31"/>
  <c r="FT57" i="31"/>
  <c r="EZ57" i="31"/>
  <c r="EY57" i="31"/>
  <c r="FO57" i="31" s="1"/>
  <c r="FN57" i="31"/>
  <c r="FL57" i="31" s="1"/>
  <c r="EQ57" i="31"/>
  <c r="DW57" i="31"/>
  <c r="DV57" i="31"/>
  <c r="DM57" i="31"/>
  <c r="CL57" i="31"/>
  <c r="GX57" i="31" s="1"/>
  <c r="BK57" i="31"/>
  <c r="BJ57" i="31"/>
  <c r="BI57" i="31"/>
  <c r="BL57" i="31" s="1"/>
  <c r="BH57" i="31"/>
  <c r="BG57" i="31"/>
  <c r="BF57" i="31"/>
  <c r="BE57" i="31"/>
  <c r="BD57" i="31"/>
  <c r="BC57" i="31"/>
  <c r="AM57" i="31"/>
  <c r="AL57" i="31"/>
  <c r="AK57" i="31"/>
  <c r="AJ57" i="31"/>
  <c r="AI57" i="31"/>
  <c r="AH57" i="31"/>
  <c r="AG57" i="31"/>
  <c r="AF57" i="31"/>
  <c r="AE57" i="31"/>
  <c r="AC57" i="31"/>
  <c r="P57" i="31"/>
  <c r="CD57" i="31"/>
  <c r="GB56" i="31"/>
  <c r="GA56" i="31"/>
  <c r="FZ56" i="31"/>
  <c r="FY56" i="31"/>
  <c r="FW56" i="31"/>
  <c r="FV56" i="31"/>
  <c r="FU56" i="31"/>
  <c r="FT56" i="31"/>
  <c r="EZ56" i="31"/>
  <c r="EY56" i="31"/>
  <c r="EQ56" i="31"/>
  <c r="DW56" i="31"/>
  <c r="DV56" i="31"/>
  <c r="DM56" i="31"/>
  <c r="CL56" i="31"/>
  <c r="GX56" i="31"/>
  <c r="BK56" i="31"/>
  <c r="BJ56" i="31"/>
  <c r="BI56" i="31"/>
  <c r="BH56" i="31"/>
  <c r="BG56" i="31"/>
  <c r="BF56" i="31"/>
  <c r="BE56" i="31"/>
  <c r="BD56" i="31"/>
  <c r="BC56" i="31"/>
  <c r="AM56" i="31"/>
  <c r="AL56" i="31"/>
  <c r="AK56" i="31"/>
  <c r="AJ56" i="31"/>
  <c r="AI56" i="31"/>
  <c r="AH56" i="31"/>
  <c r="AG56" i="31"/>
  <c r="AF56" i="31"/>
  <c r="AE56" i="31"/>
  <c r="AC56" i="31"/>
  <c r="P56" i="31"/>
  <c r="GB55" i="31"/>
  <c r="GA55" i="31"/>
  <c r="FZ55" i="31"/>
  <c r="FY55" i="31"/>
  <c r="FW55" i="31"/>
  <c r="FV55" i="31"/>
  <c r="FU55" i="31"/>
  <c r="FT55" i="31"/>
  <c r="EZ55" i="31"/>
  <c r="EY55" i="31"/>
  <c r="FP55" i="31"/>
  <c r="EQ55" i="31"/>
  <c r="DW55" i="31"/>
  <c r="DV55" i="31"/>
  <c r="DM55" i="31"/>
  <c r="CL55" i="31"/>
  <c r="GX55" i="31"/>
  <c r="BK55" i="31"/>
  <c r="BJ55" i="31"/>
  <c r="BI55" i="31"/>
  <c r="BH55" i="31"/>
  <c r="BL55" i="31" s="1"/>
  <c r="BG55" i="31"/>
  <c r="BF55" i="31"/>
  <c r="BE55" i="31"/>
  <c r="BD55" i="31"/>
  <c r="BC55" i="31"/>
  <c r="AM55" i="31"/>
  <c r="AL55" i="31"/>
  <c r="AK55" i="31"/>
  <c r="AJ55" i="31"/>
  <c r="AI55" i="31"/>
  <c r="AH55" i="31"/>
  <c r="AG55" i="31"/>
  <c r="AF55" i="31"/>
  <c r="AE55" i="31"/>
  <c r="AC55" i="31"/>
  <c r="P55" i="31"/>
  <c r="CD55" i="31"/>
  <c r="GB27" i="31"/>
  <c r="GA27" i="31"/>
  <c r="FZ27" i="31"/>
  <c r="FY27" i="31"/>
  <c r="FW27" i="31"/>
  <c r="FV27" i="31"/>
  <c r="FU27" i="31"/>
  <c r="FT27" i="31"/>
  <c r="EZ27" i="31"/>
  <c r="EY27" i="31"/>
  <c r="FP27" i="31"/>
  <c r="EQ27" i="31"/>
  <c r="DW27" i="31"/>
  <c r="DV27" i="31"/>
  <c r="DM27" i="31"/>
  <c r="CL27" i="31"/>
  <c r="GX27" i="31" s="1"/>
  <c r="BK27" i="31"/>
  <c r="BJ27" i="31"/>
  <c r="BI27" i="31"/>
  <c r="BH27" i="31"/>
  <c r="BG27" i="31"/>
  <c r="BF27" i="31"/>
  <c r="BE27" i="31"/>
  <c r="BD27" i="31"/>
  <c r="BC27" i="31"/>
  <c r="AM27" i="31"/>
  <c r="AL27" i="31"/>
  <c r="AK27" i="31"/>
  <c r="AJ27" i="31"/>
  <c r="AI27" i="31"/>
  <c r="AH27" i="31"/>
  <c r="AG27" i="31"/>
  <c r="AF27" i="31"/>
  <c r="AE27" i="31"/>
  <c r="AO27" i="31" s="1"/>
  <c r="AR27" i="31" s="1"/>
  <c r="AC27" i="31"/>
  <c r="P27" i="31"/>
  <c r="CC27" i="31"/>
  <c r="GB26" i="31"/>
  <c r="GA26" i="31"/>
  <c r="FZ26" i="31"/>
  <c r="FY26" i="31"/>
  <c r="FW26" i="31"/>
  <c r="FV26" i="31"/>
  <c r="FU26" i="31"/>
  <c r="FT26" i="31"/>
  <c r="EZ26" i="31"/>
  <c r="EY26" i="31"/>
  <c r="EQ26" i="31"/>
  <c r="DW26" i="31"/>
  <c r="DV26" i="31"/>
  <c r="DM26" i="31"/>
  <c r="CL26" i="31"/>
  <c r="GX26" i="31"/>
  <c r="BK26" i="31"/>
  <c r="BJ26" i="31"/>
  <c r="BI26" i="31"/>
  <c r="BH26" i="31"/>
  <c r="BG26" i="31"/>
  <c r="BL26" i="31" s="1"/>
  <c r="BF26" i="31"/>
  <c r="BE26" i="31"/>
  <c r="BD26" i="31"/>
  <c r="BC26" i="31"/>
  <c r="AM26" i="31"/>
  <c r="AL26" i="31"/>
  <c r="AK26" i="31"/>
  <c r="AJ26" i="31"/>
  <c r="AI26" i="31"/>
  <c r="AH26" i="31"/>
  <c r="AG26" i="31"/>
  <c r="AF26" i="31"/>
  <c r="AE26" i="31"/>
  <c r="AC26" i="31"/>
  <c r="P26" i="31"/>
  <c r="CD26" i="31" s="1"/>
  <c r="GB25" i="31"/>
  <c r="GA25" i="31"/>
  <c r="FZ25" i="31"/>
  <c r="FY25" i="31"/>
  <c r="FW25" i="31"/>
  <c r="FV25" i="31"/>
  <c r="FU25" i="31"/>
  <c r="FT25" i="31"/>
  <c r="EZ25" i="31"/>
  <c r="EY25" i="31"/>
  <c r="EQ25" i="31"/>
  <c r="DW25" i="31"/>
  <c r="DV25" i="31"/>
  <c r="DM25" i="31"/>
  <c r="CL25" i="31"/>
  <c r="GX25" i="31" s="1"/>
  <c r="BK25" i="31"/>
  <c r="BJ25" i="31"/>
  <c r="BI25" i="31"/>
  <c r="BH25" i="31"/>
  <c r="BG25" i="31"/>
  <c r="BF25" i="31"/>
  <c r="BE25" i="31"/>
  <c r="BD25" i="31"/>
  <c r="BC25" i="31"/>
  <c r="AM25" i="31"/>
  <c r="AL25" i="31"/>
  <c r="AK25" i="31"/>
  <c r="AJ25" i="31"/>
  <c r="AI25" i="31"/>
  <c r="AH25" i="31"/>
  <c r="AG25" i="31"/>
  <c r="AF25" i="31"/>
  <c r="AE25" i="31"/>
  <c r="AC25" i="31"/>
  <c r="P25" i="31"/>
  <c r="CD25" i="31" s="1"/>
  <c r="GB24" i="31"/>
  <c r="GA24" i="31"/>
  <c r="FZ24" i="31"/>
  <c r="FY24" i="31"/>
  <c r="FW24" i="31"/>
  <c r="FV24" i="31"/>
  <c r="FU24" i="31"/>
  <c r="FT24" i="31"/>
  <c r="EZ24" i="31"/>
  <c r="EY24" i="31"/>
  <c r="FO24" i="31" s="1"/>
  <c r="FP24" i="31"/>
  <c r="EQ24" i="31"/>
  <c r="DW24" i="31"/>
  <c r="DV24" i="31"/>
  <c r="DM24" i="31"/>
  <c r="CL24" i="31"/>
  <c r="GX24" i="31"/>
  <c r="BK24" i="31"/>
  <c r="BJ24" i="31"/>
  <c r="BI24" i="31"/>
  <c r="BH24" i="31"/>
  <c r="BG24" i="31"/>
  <c r="BF24" i="31"/>
  <c r="BE24" i="31"/>
  <c r="BL24" i="31" s="1"/>
  <c r="BD24" i="31"/>
  <c r="BC24" i="31"/>
  <c r="AM24" i="31"/>
  <c r="AL24" i="31"/>
  <c r="AK24" i="31"/>
  <c r="AJ24" i="31"/>
  <c r="AI24" i="31"/>
  <c r="AH24" i="31"/>
  <c r="AG24" i="31"/>
  <c r="AF24" i="31"/>
  <c r="AE24" i="31"/>
  <c r="AC24" i="31"/>
  <c r="P24" i="31"/>
  <c r="CC24" i="31"/>
  <c r="GB23" i="31"/>
  <c r="GA23" i="31"/>
  <c r="FZ23" i="31"/>
  <c r="FY23" i="31"/>
  <c r="FW23" i="31"/>
  <c r="FV23" i="31"/>
  <c r="FU23" i="31"/>
  <c r="FT23" i="31"/>
  <c r="EZ23" i="31"/>
  <c r="EY23" i="31"/>
  <c r="FQ23" i="31" s="1"/>
  <c r="EQ23" i="31"/>
  <c r="DW23" i="31"/>
  <c r="DV23" i="31"/>
  <c r="DM23" i="31"/>
  <c r="CL23" i="31"/>
  <c r="GX23" i="31"/>
  <c r="BK23" i="31"/>
  <c r="BJ23" i="31"/>
  <c r="BI23" i="31"/>
  <c r="BH23" i="31"/>
  <c r="BG23" i="31"/>
  <c r="BF23" i="31"/>
  <c r="BE23" i="31"/>
  <c r="BD23" i="31"/>
  <c r="BC23" i="31"/>
  <c r="AM23" i="31"/>
  <c r="AL23" i="31"/>
  <c r="AK23" i="31"/>
  <c r="AJ23" i="31"/>
  <c r="AI23" i="31"/>
  <c r="AH23" i="31"/>
  <c r="AG23" i="31"/>
  <c r="AF23" i="31"/>
  <c r="AE23" i="31"/>
  <c r="AC23" i="31"/>
  <c r="P23" i="31"/>
  <c r="CC23" i="31"/>
  <c r="GB22" i="31"/>
  <c r="GA22" i="31"/>
  <c r="FZ22" i="31"/>
  <c r="FY22" i="31"/>
  <c r="FW22" i="31"/>
  <c r="FV22" i="31"/>
  <c r="FU22" i="31"/>
  <c r="FT22" i="31"/>
  <c r="EZ22" i="31"/>
  <c r="EY22" i="31"/>
  <c r="FN22" i="31"/>
  <c r="EQ22" i="31"/>
  <c r="DW22" i="31"/>
  <c r="DV22" i="31"/>
  <c r="DM22" i="31"/>
  <c r="CL22" i="31"/>
  <c r="GX22" i="31" s="1"/>
  <c r="BK22" i="31"/>
  <c r="BJ22" i="31"/>
  <c r="BI22" i="31"/>
  <c r="BH22" i="31"/>
  <c r="BG22" i="31"/>
  <c r="BF22" i="31"/>
  <c r="BL22" i="31" s="1"/>
  <c r="BT22" i="31" s="1"/>
  <c r="BE22" i="31"/>
  <c r="BD22" i="31"/>
  <c r="BC22" i="31"/>
  <c r="AM22" i="31"/>
  <c r="AL22" i="31"/>
  <c r="AK22" i="31"/>
  <c r="AJ22" i="31"/>
  <c r="AI22" i="31"/>
  <c r="AH22" i="31"/>
  <c r="AG22" i="31"/>
  <c r="AF22" i="31"/>
  <c r="AE22" i="31"/>
  <c r="AC22" i="31"/>
  <c r="P22" i="31"/>
  <c r="CC22" i="31"/>
  <c r="GB21" i="31"/>
  <c r="GA21" i="31"/>
  <c r="FZ21" i="31"/>
  <c r="FY21" i="31"/>
  <c r="FW21" i="31"/>
  <c r="FV21" i="31"/>
  <c r="FU21" i="31"/>
  <c r="FT21" i="31"/>
  <c r="EZ21" i="31"/>
  <c r="FJ21" i="31" s="1"/>
  <c r="EY21" i="31"/>
  <c r="FP21" i="31" s="1"/>
  <c r="EQ21" i="31"/>
  <c r="DW21" i="31"/>
  <c r="DV21" i="31"/>
  <c r="DM21" i="31"/>
  <c r="CL21" i="31"/>
  <c r="GX21" i="31"/>
  <c r="BK21" i="31"/>
  <c r="BJ21" i="31"/>
  <c r="BI21" i="31"/>
  <c r="BH21" i="31"/>
  <c r="BG21" i="31"/>
  <c r="BF21" i="31"/>
  <c r="BE21" i="31"/>
  <c r="BD21" i="31"/>
  <c r="BC21" i="31"/>
  <c r="BL21" i="31" s="1"/>
  <c r="AM21" i="31"/>
  <c r="AL21" i="31"/>
  <c r="AK21" i="31"/>
  <c r="AJ21" i="31"/>
  <c r="AI21" i="31"/>
  <c r="AH21" i="31"/>
  <c r="AG21" i="31"/>
  <c r="AF21" i="31"/>
  <c r="AE21" i="31"/>
  <c r="AC21" i="31"/>
  <c r="P21" i="31"/>
  <c r="CD21" i="31" s="1"/>
  <c r="GB20" i="31"/>
  <c r="GA20" i="31"/>
  <c r="FZ20" i="31"/>
  <c r="FY20" i="31"/>
  <c r="FW20" i="31"/>
  <c r="FV20" i="31"/>
  <c r="FU20" i="31"/>
  <c r="FT20" i="31"/>
  <c r="EZ20" i="31"/>
  <c r="EY20" i="31"/>
  <c r="FO20" i="31"/>
  <c r="EQ20" i="31"/>
  <c r="DW20" i="31"/>
  <c r="DV20" i="31"/>
  <c r="DM20" i="31"/>
  <c r="CL20" i="31"/>
  <c r="GX20" i="31"/>
  <c r="BK20" i="31"/>
  <c r="BJ20" i="31"/>
  <c r="BI20" i="31"/>
  <c r="BH20" i="31"/>
  <c r="BG20" i="31"/>
  <c r="BF20" i="31"/>
  <c r="BE20" i="31"/>
  <c r="BD20" i="31"/>
  <c r="BC20" i="31"/>
  <c r="AM20" i="31"/>
  <c r="AL20" i="31"/>
  <c r="AK20" i="31"/>
  <c r="AJ20" i="31"/>
  <c r="AI20" i="31"/>
  <c r="AH20" i="31"/>
  <c r="AG20" i="31"/>
  <c r="AF20" i="31"/>
  <c r="AE20" i="31"/>
  <c r="AC20" i="31"/>
  <c r="P20" i="31"/>
  <c r="CC20" i="31"/>
  <c r="GB19" i="31"/>
  <c r="GA19" i="31"/>
  <c r="FZ19" i="31"/>
  <c r="FY19" i="31"/>
  <c r="FW19" i="31"/>
  <c r="FV19" i="31"/>
  <c r="FU19" i="31"/>
  <c r="FT19" i="31"/>
  <c r="EZ19" i="31"/>
  <c r="EY19" i="31"/>
  <c r="FO19" i="31"/>
  <c r="EQ19" i="31"/>
  <c r="DW19" i="31"/>
  <c r="DV19" i="31"/>
  <c r="DM19" i="31"/>
  <c r="CL19" i="31"/>
  <c r="GX19" i="31" s="1"/>
  <c r="BK19" i="31"/>
  <c r="BJ19" i="31"/>
  <c r="BI19" i="31"/>
  <c r="BH19" i="31"/>
  <c r="BG19" i="31"/>
  <c r="BF19" i="31"/>
  <c r="BE19" i="31"/>
  <c r="BD19" i="31"/>
  <c r="BC19" i="31"/>
  <c r="AM19" i="31"/>
  <c r="AL19" i="31"/>
  <c r="AK19" i="31"/>
  <c r="AJ19" i="31"/>
  <c r="AI19" i="31"/>
  <c r="AH19" i="31"/>
  <c r="AG19" i="31"/>
  <c r="AF19" i="31"/>
  <c r="AE19" i="31"/>
  <c r="AC19" i="31"/>
  <c r="P19" i="31"/>
  <c r="CD19" i="31"/>
  <c r="GB18" i="31"/>
  <c r="GA18" i="31"/>
  <c r="FZ18" i="31"/>
  <c r="FY18" i="31"/>
  <c r="FW18" i="31"/>
  <c r="FV18" i="31"/>
  <c r="FU18" i="31"/>
  <c r="FT18" i="31"/>
  <c r="EZ18" i="31"/>
  <c r="FH18" i="31" s="1"/>
  <c r="EY18" i="31"/>
  <c r="EQ18" i="31"/>
  <c r="DW18" i="31"/>
  <c r="DV18" i="31"/>
  <c r="DM18" i="31"/>
  <c r="CL18" i="31"/>
  <c r="GX18" i="31" s="1"/>
  <c r="BK18" i="31"/>
  <c r="BJ18" i="31"/>
  <c r="BI18" i="31"/>
  <c r="BH18" i="31"/>
  <c r="BG18" i="31"/>
  <c r="BF18" i="31"/>
  <c r="BE18" i="31"/>
  <c r="BD18" i="31"/>
  <c r="BC18" i="31"/>
  <c r="BL18" i="31" s="1"/>
  <c r="AM18" i="31"/>
  <c r="AL18" i="31"/>
  <c r="AK18" i="31"/>
  <c r="AJ18" i="31"/>
  <c r="AI18" i="31"/>
  <c r="AH18" i="31"/>
  <c r="AG18" i="31"/>
  <c r="AF18" i="31"/>
  <c r="AE18" i="31"/>
  <c r="AC18" i="31"/>
  <c r="P18" i="31"/>
  <c r="CD18" i="31"/>
  <c r="GB17" i="31"/>
  <c r="GA17" i="31"/>
  <c r="FZ17" i="31"/>
  <c r="FY17" i="31"/>
  <c r="FW17" i="31"/>
  <c r="FV17" i="31"/>
  <c r="FU17" i="31"/>
  <c r="FT17" i="31"/>
  <c r="EZ17" i="31"/>
  <c r="EY17" i="31"/>
  <c r="FI17" i="31"/>
  <c r="FP17" i="31"/>
  <c r="FM17" i="31" s="1"/>
  <c r="EQ17" i="31"/>
  <c r="DW17" i="31"/>
  <c r="DV17" i="31"/>
  <c r="DM17" i="31"/>
  <c r="CL17" i="31"/>
  <c r="GX17" i="31"/>
  <c r="BK17" i="31"/>
  <c r="BJ17" i="31"/>
  <c r="BI17" i="31"/>
  <c r="BH17" i="31"/>
  <c r="BG17" i="31"/>
  <c r="BF17" i="31"/>
  <c r="BE17" i="31"/>
  <c r="BD17" i="31"/>
  <c r="BC17" i="31"/>
  <c r="AM17" i="31"/>
  <c r="AL17" i="31"/>
  <c r="AK17" i="31"/>
  <c r="AJ17" i="31"/>
  <c r="AI17" i="31"/>
  <c r="AH17" i="31"/>
  <c r="AG17" i="31"/>
  <c r="AF17" i="31"/>
  <c r="AE17" i="31"/>
  <c r="AC17" i="31"/>
  <c r="P17" i="31"/>
  <c r="CD17" i="31"/>
  <c r="GB16" i="31"/>
  <c r="GA16" i="31"/>
  <c r="FZ16" i="31"/>
  <c r="GD16" i="31" s="1"/>
  <c r="GO16" i="31" s="1"/>
  <c r="FY16" i="31"/>
  <c r="FW16" i="31"/>
  <c r="FV16" i="31"/>
  <c r="FU16" i="31"/>
  <c r="FT16" i="31"/>
  <c r="EZ16" i="31"/>
  <c r="EY16" i="31"/>
  <c r="FH16" i="31" s="1"/>
  <c r="FQ16" i="31"/>
  <c r="EQ16" i="31"/>
  <c r="DW16" i="31"/>
  <c r="DV16" i="31"/>
  <c r="DM16" i="31"/>
  <c r="CL16" i="31"/>
  <c r="GX16" i="31" s="1"/>
  <c r="BK16" i="31"/>
  <c r="BJ16" i="31"/>
  <c r="BI16" i="31"/>
  <c r="BL16" i="31" s="1"/>
  <c r="BV16" i="31" s="1"/>
  <c r="EG16" i="31" s="1"/>
  <c r="BH16" i="31"/>
  <c r="BG16" i="31"/>
  <c r="BF16" i="31"/>
  <c r="BE16" i="31"/>
  <c r="BD16" i="31"/>
  <c r="BC16" i="31"/>
  <c r="AM16" i="31"/>
  <c r="AL16" i="31"/>
  <c r="AK16" i="31"/>
  <c r="AJ16" i="31"/>
  <c r="AI16" i="31"/>
  <c r="AH16" i="31"/>
  <c r="AG16" i="31"/>
  <c r="AF16" i="31"/>
  <c r="AE16" i="31"/>
  <c r="P16" i="31"/>
  <c r="GB15" i="31"/>
  <c r="GA15" i="31"/>
  <c r="FZ15" i="31"/>
  <c r="FY15" i="31"/>
  <c r="FW15" i="31"/>
  <c r="FV15" i="31"/>
  <c r="FU15" i="31"/>
  <c r="FT15" i="31"/>
  <c r="EZ15" i="31"/>
  <c r="EY15" i="31"/>
  <c r="FJ15" i="31" s="1"/>
  <c r="EQ15" i="31"/>
  <c r="DW15" i="31"/>
  <c r="DV15" i="31"/>
  <c r="DM15" i="31"/>
  <c r="CL15" i="31"/>
  <c r="GX15" i="31"/>
  <c r="BK15" i="31"/>
  <c r="BJ15" i="31"/>
  <c r="BI15" i="31"/>
  <c r="BH15" i="31"/>
  <c r="BG15" i="31"/>
  <c r="BF15" i="31"/>
  <c r="BE15" i="31"/>
  <c r="BD15" i="31"/>
  <c r="BC15" i="31"/>
  <c r="BL15" i="31" s="1"/>
  <c r="AM15" i="31"/>
  <c r="AL15" i="31"/>
  <c r="AK15" i="31"/>
  <c r="AJ15" i="31"/>
  <c r="AI15" i="31"/>
  <c r="AH15" i="31"/>
  <c r="AG15" i="31"/>
  <c r="AF15" i="31"/>
  <c r="AE15" i="31"/>
  <c r="P15" i="31"/>
  <c r="CD15" i="31" s="1"/>
  <c r="CC15" i="31"/>
  <c r="GB14" i="31"/>
  <c r="GA14" i="31"/>
  <c r="FZ14" i="31"/>
  <c r="FY14" i="31"/>
  <c r="FW14" i="31"/>
  <c r="FV14" i="31"/>
  <c r="FU14" i="31"/>
  <c r="FT14" i="31"/>
  <c r="EZ14" i="31"/>
  <c r="EY14" i="31"/>
  <c r="FH14" i="31" s="1"/>
  <c r="EQ14" i="31"/>
  <c r="DW14" i="31"/>
  <c r="DV14" i="31"/>
  <c r="DM14" i="31"/>
  <c r="CL14" i="31"/>
  <c r="GX14" i="31"/>
  <c r="BK14" i="31"/>
  <c r="BJ14" i="31"/>
  <c r="BI14" i="31"/>
  <c r="BH14" i="31"/>
  <c r="BG14" i="31"/>
  <c r="BF14" i="31"/>
  <c r="BE14" i="31"/>
  <c r="BD14" i="31"/>
  <c r="BC14" i="31"/>
  <c r="AM14" i="31"/>
  <c r="AL14" i="31"/>
  <c r="AK14" i="31"/>
  <c r="AJ14" i="31"/>
  <c r="AI14" i="31"/>
  <c r="AH14" i="31"/>
  <c r="AG14" i="31"/>
  <c r="AF14" i="31"/>
  <c r="AE14" i="31"/>
  <c r="P14" i="31"/>
  <c r="CC14" i="31"/>
  <c r="GB13" i="31"/>
  <c r="GA13" i="31"/>
  <c r="FZ13" i="31"/>
  <c r="FY13" i="31"/>
  <c r="FW13" i="31"/>
  <c r="FV13" i="31"/>
  <c r="FU13" i="31"/>
  <c r="FT13" i="31"/>
  <c r="EZ13" i="31"/>
  <c r="EY13" i="31"/>
  <c r="FI13" i="31" s="1"/>
  <c r="EQ13" i="31"/>
  <c r="DW13" i="31"/>
  <c r="DV13" i="31"/>
  <c r="DM13" i="31"/>
  <c r="CL13" i="31"/>
  <c r="GX13" i="31" s="1"/>
  <c r="BK13" i="31"/>
  <c r="BJ13" i="31"/>
  <c r="BI13" i="31"/>
  <c r="BH13" i="31"/>
  <c r="BG13" i="31"/>
  <c r="BF13" i="31"/>
  <c r="BE13" i="31"/>
  <c r="BD13" i="31"/>
  <c r="BC13" i="31"/>
  <c r="BL13" i="31" s="1"/>
  <c r="AM13" i="31"/>
  <c r="AL13" i="31"/>
  <c r="AK13" i="31"/>
  <c r="AJ13" i="31"/>
  <c r="AI13" i="31"/>
  <c r="AH13" i="31"/>
  <c r="AG13" i="31"/>
  <c r="AF13" i="31"/>
  <c r="AE13" i="31"/>
  <c r="P13" i="31"/>
  <c r="CC13" i="31"/>
  <c r="GB12" i="31"/>
  <c r="GA12" i="31"/>
  <c r="FZ12" i="31"/>
  <c r="FY12" i="31"/>
  <c r="FW12" i="31"/>
  <c r="FV12" i="31"/>
  <c r="FU12" i="31"/>
  <c r="FT12" i="31"/>
  <c r="EZ12" i="31"/>
  <c r="FJ12" i="31" s="1"/>
  <c r="EY12" i="31"/>
  <c r="EQ12" i="31"/>
  <c r="DW12" i="31"/>
  <c r="DV12" i="31"/>
  <c r="DM12" i="31"/>
  <c r="CL12" i="31"/>
  <c r="GX12" i="31"/>
  <c r="BK12" i="31"/>
  <c r="BJ12" i="31"/>
  <c r="BI12" i="31"/>
  <c r="BH12" i="31"/>
  <c r="BG12" i="31"/>
  <c r="BF12" i="31"/>
  <c r="BE12" i="31"/>
  <c r="BD12" i="31"/>
  <c r="BL12" i="31" s="1"/>
  <c r="BC12" i="31"/>
  <c r="AM12" i="31"/>
  <c r="AL12" i="31"/>
  <c r="AK12" i="31"/>
  <c r="AJ12" i="31"/>
  <c r="AI12" i="31"/>
  <c r="AH12" i="31"/>
  <c r="AG12" i="31"/>
  <c r="AF12" i="31"/>
  <c r="AE12" i="31"/>
  <c r="P12" i="31"/>
  <c r="CD12" i="31" s="1"/>
  <c r="GB11" i="31"/>
  <c r="GA11" i="31"/>
  <c r="FZ11" i="31"/>
  <c r="GD11" i="31" s="1"/>
  <c r="GM11" i="31" s="1"/>
  <c r="FY11" i="31"/>
  <c r="FW11" i="31"/>
  <c r="FV11" i="31"/>
  <c r="FU11" i="31"/>
  <c r="FT11" i="31"/>
  <c r="EZ11" i="31"/>
  <c r="EY11" i="31"/>
  <c r="FP11" i="31" s="1"/>
  <c r="FO11" i="31"/>
  <c r="EQ11" i="31"/>
  <c r="DW11" i="31"/>
  <c r="DV11" i="31"/>
  <c r="DM11" i="31"/>
  <c r="CL11" i="31"/>
  <c r="GX11" i="31" s="1"/>
  <c r="BK11" i="31"/>
  <c r="BJ11" i="31"/>
  <c r="BI11" i="31"/>
  <c r="BL11" i="31" s="1"/>
  <c r="BH11" i="31"/>
  <c r="BG11" i="31"/>
  <c r="BF11" i="31"/>
  <c r="BE11" i="31"/>
  <c r="BD11" i="31"/>
  <c r="BC11" i="31"/>
  <c r="AM11" i="31"/>
  <c r="AL11" i="31"/>
  <c r="AK11" i="31"/>
  <c r="AJ11" i="31"/>
  <c r="AI11" i="31"/>
  <c r="AH11" i="31"/>
  <c r="AG11" i="31"/>
  <c r="AF11" i="31"/>
  <c r="AE11" i="31"/>
  <c r="P11" i="31"/>
  <c r="CC11" i="31"/>
  <c r="GB10" i="31"/>
  <c r="GA10" i="31"/>
  <c r="FZ10" i="31"/>
  <c r="FY10" i="31"/>
  <c r="FW10" i="31"/>
  <c r="FV10" i="31"/>
  <c r="FU10" i="31"/>
  <c r="FT10" i="31"/>
  <c r="EZ10" i="31"/>
  <c r="FH10" i="31"/>
  <c r="EY10" i="31"/>
  <c r="FO10" i="31"/>
  <c r="EQ10" i="31"/>
  <c r="DW10" i="31"/>
  <c r="DV10" i="31"/>
  <c r="DM10" i="31"/>
  <c r="CL10" i="31"/>
  <c r="GX10" i="31"/>
  <c r="BK10" i="31"/>
  <c r="BJ10" i="31"/>
  <c r="BI10" i="31"/>
  <c r="BH10" i="31"/>
  <c r="BG10" i="31"/>
  <c r="BF10" i="31"/>
  <c r="BE10" i="31"/>
  <c r="BD10" i="31"/>
  <c r="BC10" i="31"/>
  <c r="AM10" i="31"/>
  <c r="AL10" i="31"/>
  <c r="AK10" i="31"/>
  <c r="AJ10" i="31"/>
  <c r="AI10" i="31"/>
  <c r="AH10" i="31"/>
  <c r="AG10" i="31"/>
  <c r="AF10" i="31"/>
  <c r="AE10" i="31"/>
  <c r="P10" i="31"/>
  <c r="CD10" i="31"/>
  <c r="GB9" i="31"/>
  <c r="GA9" i="31"/>
  <c r="FZ9" i="31"/>
  <c r="FY9" i="31"/>
  <c r="FW9" i="31"/>
  <c r="FV9" i="31"/>
  <c r="FU9" i="31"/>
  <c r="FT9" i="31"/>
  <c r="EZ9" i="31"/>
  <c r="FH9" i="31" s="1"/>
  <c r="EY9" i="31"/>
  <c r="FI9" i="31" s="1"/>
  <c r="FP9" i="31"/>
  <c r="EQ9" i="31"/>
  <c r="DW9" i="31"/>
  <c r="DV9" i="31"/>
  <c r="DM9" i="31"/>
  <c r="GX9" i="31"/>
  <c r="BK9" i="31"/>
  <c r="BJ9" i="31"/>
  <c r="BI9" i="31"/>
  <c r="BH9" i="31"/>
  <c r="BG9" i="31"/>
  <c r="BF9" i="31"/>
  <c r="BE9" i="31"/>
  <c r="BD9" i="31"/>
  <c r="BC9" i="31"/>
  <c r="AM9" i="31"/>
  <c r="AL9" i="31"/>
  <c r="AK9" i="31"/>
  <c r="AJ9" i="31"/>
  <c r="AI9" i="31"/>
  <c r="AH9" i="31"/>
  <c r="AG9" i="31"/>
  <c r="AF9" i="31"/>
  <c r="AE9" i="31"/>
  <c r="P9" i="31"/>
  <c r="CD9" i="31" s="1"/>
  <c r="GC3" i="31"/>
  <c r="GC62" i="31" s="1"/>
  <c r="GD62" i="31" s="1"/>
  <c r="GH62" i="31" s="1"/>
  <c r="AN3" i="31"/>
  <c r="AN17" i="31" s="1"/>
  <c r="AN18" i="31"/>
  <c r="FQ18" i="31"/>
  <c r="CD27" i="31"/>
  <c r="FJ55" i="31"/>
  <c r="FN64" i="31"/>
  <c r="FL64" i="31"/>
  <c r="CC21" i="31"/>
  <c r="FJ56" i="31"/>
  <c r="FN58" i="31"/>
  <c r="FP64" i="31"/>
  <c r="CD66" i="31"/>
  <c r="FO66" i="31"/>
  <c r="FQ56" i="31"/>
  <c r="CD62" i="31"/>
  <c r="FI68" i="31"/>
  <c r="FO63" i="31"/>
  <c r="FN9" i="31"/>
  <c r="CD11" i="31"/>
  <c r="FQ63" i="31"/>
  <c r="CC57" i="31"/>
  <c r="CC60" i="31"/>
  <c r="CD61" i="31"/>
  <c r="CC17" i="31"/>
  <c r="FQ17" i="31"/>
  <c r="FN18" i="31"/>
  <c r="FN20" i="31"/>
  <c r="FL20" i="31"/>
  <c r="FQ55" i="31"/>
  <c r="FN56" i="31"/>
  <c r="FL56" i="31" s="1"/>
  <c r="FJ63" i="31"/>
  <c r="FQ64" i="31"/>
  <c r="FJ68" i="31"/>
  <c r="CD24" i="31"/>
  <c r="FQ9" i="31"/>
  <c r="FM9" i="31" s="1"/>
  <c r="FN17" i="31"/>
  <c r="FL17" i="31" s="1"/>
  <c r="FC17" i="31" s="1"/>
  <c r="CC18" i="31"/>
  <c r="CC10" i="31"/>
  <c r="FQ11" i="31"/>
  <c r="FJ17" i="31"/>
  <c r="FP18" i="31"/>
  <c r="FM18" i="31"/>
  <c r="FP20" i="31"/>
  <c r="FI55" i="31"/>
  <c r="FH68" i="31"/>
  <c r="FN68" i="31"/>
  <c r="GC65" i="31"/>
  <c r="GC61" i="31"/>
  <c r="GC66" i="31"/>
  <c r="GC58" i="31"/>
  <c r="GC67" i="31"/>
  <c r="GC60" i="31"/>
  <c r="GC25" i="31"/>
  <c r="GD25" i="31"/>
  <c r="GC24" i="31"/>
  <c r="GC63" i="31"/>
  <c r="GC11" i="31"/>
  <c r="GC26" i="31"/>
  <c r="GC23" i="31"/>
  <c r="GC18" i="31"/>
  <c r="FQ14" i="31"/>
  <c r="FP14" i="31"/>
  <c r="FN14" i="31"/>
  <c r="FI26" i="31"/>
  <c r="FP26" i="31"/>
  <c r="FH26" i="31"/>
  <c r="FJ26" i="31"/>
  <c r="FI11" i="31"/>
  <c r="CD13" i="31"/>
  <c r="FQ13" i="31"/>
  <c r="FP13" i="31"/>
  <c r="CC9" i="31"/>
  <c r="FO13" i="31"/>
  <c r="BL19" i="31"/>
  <c r="BS19" i="31" s="1"/>
  <c r="FO14" i="31"/>
  <c r="GC15" i="31"/>
  <c r="GC16" i="31"/>
  <c r="FN26" i="31"/>
  <c r="FO15" i="31"/>
  <c r="FQ25" i="31"/>
  <c r="FI25" i="31"/>
  <c r="BL27" i="31"/>
  <c r="FO17" i="31"/>
  <c r="FJ19" i="31"/>
  <c r="BL20" i="31"/>
  <c r="CD20" i="31"/>
  <c r="CD22" i="31"/>
  <c r="FQ22" i="31"/>
  <c r="FI22" i="31"/>
  <c r="CD23" i="31"/>
  <c r="FH25" i="31"/>
  <c r="AN27" i="31"/>
  <c r="FN61" i="31"/>
  <c r="FH61" i="31"/>
  <c r="FQ61" i="31"/>
  <c r="FO61" i="31"/>
  <c r="FP61" i="31"/>
  <c r="FM61" i="31" s="1"/>
  <c r="FH19" i="31"/>
  <c r="FN19" i="31"/>
  <c r="FL19" i="31"/>
  <c r="FO9" i="31"/>
  <c r="FL9" i="31"/>
  <c r="FH15" i="31"/>
  <c r="FK17" i="31"/>
  <c r="AN67" i="31"/>
  <c r="AN55" i="31"/>
  <c r="AN68" i="31"/>
  <c r="FK11" i="31"/>
  <c r="AN14" i="31"/>
  <c r="AN15" i="31"/>
  <c r="FH17" i="31"/>
  <c r="FB17" i="31" s="1"/>
  <c r="FN21" i="31"/>
  <c r="FK22" i="31"/>
  <c r="FP22" i="31"/>
  <c r="FH23" i="31"/>
  <c r="FK25" i="31"/>
  <c r="FK27" i="31"/>
  <c r="FI58" i="31"/>
  <c r="FH58" i="31"/>
  <c r="FH27" i="31"/>
  <c r="CD67" i="31"/>
  <c r="CC67" i="31"/>
  <c r="FN59" i="31"/>
  <c r="FJ59" i="31"/>
  <c r="FQ59" i="31"/>
  <c r="FI59" i="31"/>
  <c r="FK59" i="31"/>
  <c r="CC55" i="31"/>
  <c r="FP59" i="31"/>
  <c r="FQ60" i="31"/>
  <c r="FH60" i="31"/>
  <c r="FK60" i="31"/>
  <c r="FJ60" i="31"/>
  <c r="FN60" i="31"/>
  <c r="FL60" i="31"/>
  <c r="GX66" i="31"/>
  <c r="BL66" i="31"/>
  <c r="BR66" i="31"/>
  <c r="GX62" i="31"/>
  <c r="FH64" i="31"/>
  <c r="FJ64" i="31"/>
  <c r="FI64" i="31"/>
  <c r="CC65" i="31"/>
  <c r="CD65" i="31"/>
  <c r="FQ67" i="31"/>
  <c r="FK67" i="31"/>
  <c r="FO67" i="31"/>
  <c r="FJ67" i="31"/>
  <c r="FN67" i="31"/>
  <c r="FK55" i="31"/>
  <c r="FK56" i="31"/>
  <c r="FO56" i="31"/>
  <c r="CC63" i="31"/>
  <c r="GX64" i="31"/>
  <c r="FN65" i="31"/>
  <c r="FJ65" i="31"/>
  <c r="FH65" i="31"/>
  <c r="FH55" i="31"/>
  <c r="FH56" i="31"/>
  <c r="FH57" i="31"/>
  <c r="FK58" i="31"/>
  <c r="FO65" i="31"/>
  <c r="GD65" i="31"/>
  <c r="FQ66" i="31"/>
  <c r="FM66" i="31"/>
  <c r="FI66" i="31"/>
  <c r="FN66" i="31"/>
  <c r="FH66" i="31"/>
  <c r="CD69" i="31"/>
  <c r="FN69" i="31"/>
  <c r="FJ69" i="31"/>
  <c r="FI69" i="31"/>
  <c r="FO69" i="31"/>
  <c r="BL63" i="31"/>
  <c r="FM63" i="31"/>
  <c r="FH63" i="31"/>
  <c r="FI63" i="31"/>
  <c r="FN63" i="31"/>
  <c r="FL63" i="31"/>
  <c r="GX68" i="31"/>
  <c r="FK69" i="31"/>
  <c r="FP69" i="31"/>
  <c r="FK64" i="31"/>
  <c r="BG672" i="28"/>
  <c r="BA672" i="28"/>
  <c r="BB672" i="28"/>
  <c r="BC672" i="28"/>
  <c r="BD672" i="28"/>
  <c r="BE672" i="28"/>
  <c r="BF672" i="28"/>
  <c r="BH672" i="28"/>
  <c r="BI672" i="28"/>
  <c r="AI672" i="28"/>
  <c r="AC672" i="28"/>
  <c r="AD672" i="28"/>
  <c r="AE672" i="28"/>
  <c r="AF672" i="28"/>
  <c r="AG672" i="28"/>
  <c r="AH672" i="28"/>
  <c r="AJ672" i="28"/>
  <c r="AK672" i="28"/>
  <c r="AL2" i="28"/>
  <c r="AL677" i="28"/>
  <c r="D672" i="28"/>
  <c r="BG673" i="28"/>
  <c r="BA673" i="28"/>
  <c r="BB673" i="28"/>
  <c r="BC673" i="28"/>
  <c r="BD673" i="28"/>
  <c r="BE673" i="28"/>
  <c r="BF673" i="28"/>
  <c r="BH673" i="28"/>
  <c r="BI673" i="28"/>
  <c r="AI673" i="28"/>
  <c r="AC673" i="28"/>
  <c r="AD673" i="28"/>
  <c r="AE673" i="28"/>
  <c r="AF673" i="28"/>
  <c r="AG673" i="28"/>
  <c r="AH673" i="28"/>
  <c r="AJ673" i="28"/>
  <c r="AK673" i="28"/>
  <c r="AL673" i="28"/>
  <c r="D673" i="28"/>
  <c r="BG674" i="28"/>
  <c r="BA674" i="28"/>
  <c r="BB674" i="28"/>
  <c r="BC674" i="28"/>
  <c r="BD674" i="28"/>
  <c r="BE674" i="28"/>
  <c r="BF674" i="28"/>
  <c r="BH674" i="28"/>
  <c r="BI674" i="28"/>
  <c r="AI674" i="28"/>
  <c r="AC674" i="28"/>
  <c r="AD674" i="28"/>
  <c r="AE674" i="28"/>
  <c r="AF674" i="28"/>
  <c r="AG674" i="28"/>
  <c r="AH674" i="28"/>
  <c r="AJ674" i="28"/>
  <c r="AK674" i="28"/>
  <c r="D674" i="28"/>
  <c r="BG675" i="28"/>
  <c r="BA675" i="28"/>
  <c r="BB675" i="28"/>
  <c r="BC675" i="28"/>
  <c r="BD675" i="28"/>
  <c r="BE675" i="28"/>
  <c r="BF675" i="28"/>
  <c r="BH675" i="28"/>
  <c r="BI675" i="28"/>
  <c r="AI675" i="28"/>
  <c r="AC675" i="28"/>
  <c r="AD675" i="28"/>
  <c r="AE675" i="28"/>
  <c r="AF675" i="28"/>
  <c r="AG675" i="28"/>
  <c r="AH675" i="28"/>
  <c r="AJ675" i="28"/>
  <c r="AK675" i="28"/>
  <c r="D675" i="28"/>
  <c r="BG676" i="28"/>
  <c r="BA676" i="28"/>
  <c r="BB676" i="28"/>
  <c r="BC676" i="28"/>
  <c r="BD676" i="28"/>
  <c r="BE676" i="28"/>
  <c r="BF676" i="28"/>
  <c r="BH676" i="28"/>
  <c r="BI676" i="28"/>
  <c r="AI676" i="28"/>
  <c r="AC676" i="28"/>
  <c r="AD676" i="28"/>
  <c r="AE676" i="28"/>
  <c r="AF676" i="28"/>
  <c r="AG676" i="28"/>
  <c r="AH676" i="28"/>
  <c r="AJ676" i="28"/>
  <c r="AK676" i="28"/>
  <c r="D676" i="28"/>
  <c r="BG677" i="28"/>
  <c r="BA677" i="28"/>
  <c r="BB677" i="28"/>
  <c r="BC677" i="28"/>
  <c r="BD677" i="28"/>
  <c r="BE677" i="28"/>
  <c r="BF677" i="28"/>
  <c r="BH677" i="28"/>
  <c r="BI677" i="28"/>
  <c r="AI677" i="28"/>
  <c r="AC677" i="28"/>
  <c r="AD677" i="28"/>
  <c r="AE677" i="28"/>
  <c r="AF677" i="28"/>
  <c r="AG677" i="28"/>
  <c r="AH677" i="28"/>
  <c r="AJ677" i="28"/>
  <c r="AK677" i="28"/>
  <c r="D677" i="28"/>
  <c r="BG678" i="28"/>
  <c r="BA678" i="28"/>
  <c r="BB678" i="28"/>
  <c r="BC678" i="28"/>
  <c r="BD678" i="28"/>
  <c r="BE678" i="28"/>
  <c r="BF678" i="28"/>
  <c r="BH678" i="28"/>
  <c r="BI678" i="28"/>
  <c r="AI678" i="28"/>
  <c r="AC678" i="28"/>
  <c r="AD678" i="28"/>
  <c r="AE678" i="28"/>
  <c r="AF678" i="28"/>
  <c r="AG678" i="28"/>
  <c r="AH678" i="28"/>
  <c r="AJ678" i="28"/>
  <c r="AK678" i="28"/>
  <c r="D678" i="28"/>
  <c r="BG679" i="28"/>
  <c r="BA679" i="28"/>
  <c r="BB679" i="28"/>
  <c r="BC679" i="28"/>
  <c r="BD679" i="28"/>
  <c r="BE679" i="28"/>
  <c r="BF679" i="28"/>
  <c r="BH679" i="28"/>
  <c r="BI679" i="28"/>
  <c r="AI679" i="28"/>
  <c r="AC679" i="28"/>
  <c r="AD679" i="28"/>
  <c r="AE679" i="28"/>
  <c r="AF679" i="28"/>
  <c r="AG679" i="28"/>
  <c r="AH679" i="28"/>
  <c r="AJ679" i="28"/>
  <c r="AK679" i="28"/>
  <c r="D679" i="28"/>
  <c r="BG680" i="28"/>
  <c r="BA680" i="28"/>
  <c r="BB680" i="28"/>
  <c r="BC680" i="28"/>
  <c r="BD680" i="28"/>
  <c r="BE680" i="28"/>
  <c r="BF680" i="28"/>
  <c r="BH680" i="28"/>
  <c r="BI680" i="28"/>
  <c r="AI680" i="28"/>
  <c r="AC680" i="28"/>
  <c r="AD680" i="28"/>
  <c r="AE680" i="28"/>
  <c r="AF680" i="28"/>
  <c r="AG680" i="28"/>
  <c r="AH680" i="28"/>
  <c r="AJ680" i="28"/>
  <c r="AK680" i="28"/>
  <c r="D680" i="28"/>
  <c r="BG681" i="28"/>
  <c r="BA681" i="28"/>
  <c r="BB681" i="28"/>
  <c r="BC681" i="28"/>
  <c r="BD681" i="28"/>
  <c r="BE681" i="28"/>
  <c r="BF681" i="28"/>
  <c r="BH681" i="28"/>
  <c r="BI681" i="28"/>
  <c r="AI681" i="28"/>
  <c r="AC681" i="28"/>
  <c r="AD681" i="28"/>
  <c r="AE681" i="28"/>
  <c r="AF681" i="28"/>
  <c r="AG681" i="28"/>
  <c r="AH681" i="28"/>
  <c r="AJ681" i="28"/>
  <c r="AK681" i="28"/>
  <c r="D681" i="28"/>
  <c r="BG682" i="28"/>
  <c r="BA682" i="28"/>
  <c r="BB682" i="28"/>
  <c r="BC682" i="28"/>
  <c r="BD682" i="28"/>
  <c r="BE682" i="28"/>
  <c r="BF682" i="28"/>
  <c r="BH682" i="28"/>
  <c r="BI682" i="28"/>
  <c r="AI682" i="28"/>
  <c r="AC682" i="28"/>
  <c r="AD682" i="28"/>
  <c r="AE682" i="28"/>
  <c r="AF682" i="28"/>
  <c r="AG682" i="28"/>
  <c r="AH682" i="28"/>
  <c r="AJ682" i="28"/>
  <c r="AK682" i="28"/>
  <c r="D682" i="28"/>
  <c r="BG683" i="28"/>
  <c r="BA683" i="28"/>
  <c r="BB683" i="28"/>
  <c r="BC683" i="28"/>
  <c r="BD683" i="28"/>
  <c r="BE683" i="28"/>
  <c r="BF683" i="28"/>
  <c r="BH683" i="28"/>
  <c r="BI683" i="28"/>
  <c r="AI683" i="28"/>
  <c r="AC683" i="28"/>
  <c r="AD683" i="28"/>
  <c r="AE683" i="28"/>
  <c r="AF683" i="28"/>
  <c r="AG683" i="28"/>
  <c r="AH683" i="28"/>
  <c r="AJ683" i="28"/>
  <c r="AK683" i="28"/>
  <c r="D683" i="28"/>
  <c r="BG684" i="28"/>
  <c r="BA684" i="28"/>
  <c r="BB684" i="28"/>
  <c r="BC684" i="28"/>
  <c r="BD684" i="28"/>
  <c r="BE684" i="28"/>
  <c r="BF684" i="28"/>
  <c r="BH684" i="28"/>
  <c r="BI684" i="28"/>
  <c r="AI684" i="28"/>
  <c r="AC684" i="28"/>
  <c r="AD684" i="28"/>
  <c r="AE684" i="28"/>
  <c r="AF684" i="28"/>
  <c r="AG684" i="28"/>
  <c r="AH684" i="28"/>
  <c r="AJ684" i="28"/>
  <c r="AK684" i="28"/>
  <c r="D684" i="28"/>
  <c r="BG685" i="28"/>
  <c r="BA685" i="28"/>
  <c r="BB685" i="28"/>
  <c r="BC685" i="28"/>
  <c r="BD685" i="28"/>
  <c r="BE685" i="28"/>
  <c r="BF685" i="28"/>
  <c r="BH685" i="28"/>
  <c r="BI685" i="28"/>
  <c r="AI685" i="28"/>
  <c r="AC685" i="28"/>
  <c r="AD685" i="28"/>
  <c r="AE685" i="28"/>
  <c r="AF685" i="28"/>
  <c r="AG685" i="28"/>
  <c r="AH685" i="28"/>
  <c r="AJ685" i="28"/>
  <c r="AK685" i="28"/>
  <c r="D685" i="28"/>
  <c r="BG686" i="28"/>
  <c r="BA686" i="28"/>
  <c r="BB686" i="28"/>
  <c r="BC686" i="28"/>
  <c r="BD686" i="28"/>
  <c r="BE686" i="28"/>
  <c r="BF686" i="28"/>
  <c r="BH686" i="28"/>
  <c r="BI686" i="28"/>
  <c r="AI686" i="28"/>
  <c r="AC686" i="28"/>
  <c r="AD686" i="28"/>
  <c r="AE686" i="28"/>
  <c r="AF686" i="28"/>
  <c r="AG686" i="28"/>
  <c r="AH686" i="28"/>
  <c r="AJ686" i="28"/>
  <c r="AK686" i="28"/>
  <c r="D686" i="28"/>
  <c r="BG687" i="28"/>
  <c r="BA687" i="28"/>
  <c r="BB687" i="28"/>
  <c r="BC687" i="28"/>
  <c r="BD687" i="28"/>
  <c r="BE687" i="28"/>
  <c r="BF687" i="28"/>
  <c r="BH687" i="28"/>
  <c r="BI687" i="28"/>
  <c r="AI687" i="28"/>
  <c r="AC687" i="28"/>
  <c r="AD687" i="28"/>
  <c r="AE687" i="28"/>
  <c r="AF687" i="28"/>
  <c r="AG687" i="28"/>
  <c r="AH687" i="28"/>
  <c r="AJ687" i="28"/>
  <c r="AK687" i="28"/>
  <c r="D687" i="28"/>
  <c r="BG688" i="28"/>
  <c r="BA688" i="28"/>
  <c r="BB688" i="28"/>
  <c r="BC688" i="28"/>
  <c r="BD688" i="28"/>
  <c r="BE688" i="28"/>
  <c r="BF688" i="28"/>
  <c r="BH688" i="28"/>
  <c r="BI688" i="28"/>
  <c r="AI688" i="28"/>
  <c r="AC688" i="28"/>
  <c r="AD688" i="28"/>
  <c r="AE688" i="28"/>
  <c r="AF688" i="28"/>
  <c r="AG688" i="28"/>
  <c r="AH688" i="28"/>
  <c r="AJ688" i="28"/>
  <c r="AK688" i="28"/>
  <c r="D688" i="28"/>
  <c r="BG689" i="28"/>
  <c r="BA689" i="28"/>
  <c r="BB689" i="28"/>
  <c r="BC689" i="28"/>
  <c r="BD689" i="28"/>
  <c r="BE689" i="28"/>
  <c r="BF689" i="28"/>
  <c r="BH689" i="28"/>
  <c r="BI689" i="28"/>
  <c r="AI689" i="28"/>
  <c r="AC689" i="28"/>
  <c r="AD689" i="28"/>
  <c r="AE689" i="28"/>
  <c r="AF689" i="28"/>
  <c r="AG689" i="28"/>
  <c r="AH689" i="28"/>
  <c r="AJ689" i="28"/>
  <c r="AK689" i="28"/>
  <c r="D689" i="28"/>
  <c r="BG690" i="28"/>
  <c r="BA690" i="28"/>
  <c r="BB690" i="28"/>
  <c r="BC690" i="28"/>
  <c r="BD690" i="28"/>
  <c r="BE690" i="28"/>
  <c r="BF690" i="28"/>
  <c r="BH690" i="28"/>
  <c r="BI690" i="28"/>
  <c r="AI690" i="28"/>
  <c r="AC690" i="28"/>
  <c r="AD690" i="28"/>
  <c r="AE690" i="28"/>
  <c r="AF690" i="28"/>
  <c r="AG690" i="28"/>
  <c r="AH690" i="28"/>
  <c r="AJ690" i="28"/>
  <c r="AK690" i="28"/>
  <c r="D690" i="28"/>
  <c r="BG691" i="28"/>
  <c r="BA691" i="28"/>
  <c r="BB691" i="28"/>
  <c r="BC691" i="28"/>
  <c r="BD691" i="28"/>
  <c r="BE691" i="28"/>
  <c r="BF691" i="28"/>
  <c r="BH691" i="28"/>
  <c r="BI691" i="28"/>
  <c r="AI691" i="28"/>
  <c r="AC691" i="28"/>
  <c r="AD691" i="28"/>
  <c r="AE691" i="28"/>
  <c r="AF691" i="28"/>
  <c r="AG691" i="28"/>
  <c r="AH691" i="28"/>
  <c r="AJ691" i="28"/>
  <c r="AK691" i="28"/>
  <c r="D691" i="28"/>
  <c r="BG692" i="28"/>
  <c r="BA692" i="28"/>
  <c r="BB692" i="28"/>
  <c r="BC692" i="28"/>
  <c r="BD692" i="28"/>
  <c r="BE692" i="28"/>
  <c r="BF692" i="28"/>
  <c r="BH692" i="28"/>
  <c r="BI692" i="28"/>
  <c r="AI692" i="28"/>
  <c r="AC692" i="28"/>
  <c r="AD692" i="28"/>
  <c r="AE692" i="28"/>
  <c r="AF692" i="28"/>
  <c r="AG692" i="28"/>
  <c r="AH692" i="28"/>
  <c r="AJ692" i="28"/>
  <c r="AK692" i="28"/>
  <c r="D692" i="28"/>
  <c r="BG693" i="28"/>
  <c r="BA693" i="28"/>
  <c r="BB693" i="28"/>
  <c r="BC693" i="28"/>
  <c r="BD693" i="28"/>
  <c r="BE693" i="28"/>
  <c r="BF693" i="28"/>
  <c r="BH693" i="28"/>
  <c r="BI693" i="28"/>
  <c r="AI693" i="28"/>
  <c r="AC693" i="28"/>
  <c r="AD693" i="28"/>
  <c r="AE693" i="28"/>
  <c r="AF693" i="28"/>
  <c r="AG693" i="28"/>
  <c r="AH693" i="28"/>
  <c r="AJ693" i="28"/>
  <c r="AK693" i="28"/>
  <c r="AL693" i="28"/>
  <c r="D693" i="28"/>
  <c r="BG694" i="28"/>
  <c r="BA694" i="28"/>
  <c r="BB694" i="28"/>
  <c r="BC694" i="28"/>
  <c r="BD694" i="28"/>
  <c r="BE694" i="28"/>
  <c r="BF694" i="28"/>
  <c r="BH694" i="28"/>
  <c r="BI694" i="28"/>
  <c r="AI694" i="28"/>
  <c r="AC694" i="28"/>
  <c r="AD694" i="28"/>
  <c r="AE694" i="28"/>
  <c r="AF694" i="28"/>
  <c r="AG694" i="28"/>
  <c r="AH694" i="28"/>
  <c r="AJ694" i="28"/>
  <c r="AK694" i="28"/>
  <c r="D694" i="28"/>
  <c r="BG695" i="28"/>
  <c r="BA695" i="28"/>
  <c r="BB695" i="28"/>
  <c r="BC695" i="28"/>
  <c r="BD695" i="28"/>
  <c r="BE695" i="28"/>
  <c r="BF695" i="28"/>
  <c r="BH695" i="28"/>
  <c r="BI695" i="28"/>
  <c r="AI695" i="28"/>
  <c r="AC695" i="28"/>
  <c r="AD695" i="28"/>
  <c r="AE695" i="28"/>
  <c r="AF695" i="28"/>
  <c r="AG695" i="28"/>
  <c r="AH695" i="28"/>
  <c r="AJ695" i="28"/>
  <c r="AK695" i="28"/>
  <c r="D695" i="28"/>
  <c r="BG696" i="28"/>
  <c r="BA696" i="28"/>
  <c r="BB696" i="28"/>
  <c r="BC696" i="28"/>
  <c r="BD696" i="28"/>
  <c r="BE696" i="28"/>
  <c r="BF696" i="28"/>
  <c r="BH696" i="28"/>
  <c r="BI696" i="28"/>
  <c r="AI696" i="28"/>
  <c r="AC696" i="28"/>
  <c r="AD696" i="28"/>
  <c r="AE696" i="28"/>
  <c r="AF696" i="28"/>
  <c r="AG696" i="28"/>
  <c r="AH696" i="28"/>
  <c r="AJ696" i="28"/>
  <c r="AK696" i="28"/>
  <c r="D696" i="28"/>
  <c r="BG697" i="28"/>
  <c r="BA697" i="28"/>
  <c r="BB697" i="28"/>
  <c r="BC697" i="28"/>
  <c r="BD697" i="28"/>
  <c r="BE697" i="28"/>
  <c r="BF697" i="28"/>
  <c r="BH697" i="28"/>
  <c r="BI697" i="28"/>
  <c r="AI697" i="28"/>
  <c r="AC697" i="28"/>
  <c r="AD697" i="28"/>
  <c r="AE697" i="28"/>
  <c r="AF697" i="28"/>
  <c r="AG697" i="28"/>
  <c r="AH697" i="28"/>
  <c r="AJ697" i="28"/>
  <c r="AK697" i="28"/>
  <c r="D697" i="28"/>
  <c r="BG698" i="28"/>
  <c r="BA698" i="28"/>
  <c r="BB698" i="28"/>
  <c r="BC698" i="28"/>
  <c r="BD698" i="28"/>
  <c r="BE698" i="28"/>
  <c r="BF698" i="28"/>
  <c r="BH698" i="28"/>
  <c r="BI698" i="28"/>
  <c r="AI698" i="28"/>
  <c r="AC698" i="28"/>
  <c r="AD698" i="28"/>
  <c r="AE698" i="28"/>
  <c r="AF698" i="28"/>
  <c r="AG698" i="28"/>
  <c r="AH698" i="28"/>
  <c r="AJ698" i="28"/>
  <c r="AK698" i="28"/>
  <c r="D698" i="28"/>
  <c r="BG699" i="28"/>
  <c r="BA699" i="28"/>
  <c r="BB699" i="28"/>
  <c r="BC699" i="28"/>
  <c r="BD699" i="28"/>
  <c r="BE699" i="28"/>
  <c r="BF699" i="28"/>
  <c r="BH699" i="28"/>
  <c r="BI699" i="28"/>
  <c r="AI699" i="28"/>
  <c r="AC699" i="28"/>
  <c r="AD699" i="28"/>
  <c r="AE699" i="28"/>
  <c r="AF699" i="28"/>
  <c r="AG699" i="28"/>
  <c r="AH699" i="28"/>
  <c r="AJ699" i="28"/>
  <c r="AK699" i="28"/>
  <c r="D699" i="28"/>
  <c r="BG700" i="28"/>
  <c r="BA700" i="28"/>
  <c r="BB700" i="28"/>
  <c r="BC700" i="28"/>
  <c r="BD700" i="28"/>
  <c r="BE700" i="28"/>
  <c r="BF700" i="28"/>
  <c r="BH700" i="28"/>
  <c r="BI700" i="28"/>
  <c r="AI700" i="28"/>
  <c r="AC700" i="28"/>
  <c r="AD700" i="28"/>
  <c r="AE700" i="28"/>
  <c r="AF700" i="28"/>
  <c r="AG700" i="28"/>
  <c r="AH700" i="28"/>
  <c r="AJ700" i="28"/>
  <c r="AK700" i="28"/>
  <c r="D700" i="28"/>
  <c r="BG701" i="28"/>
  <c r="BA701" i="28"/>
  <c r="BB701" i="28"/>
  <c r="BC701" i="28"/>
  <c r="BD701" i="28"/>
  <c r="BE701" i="28"/>
  <c r="BF701" i="28"/>
  <c r="BH701" i="28"/>
  <c r="BI701" i="28"/>
  <c r="AI701" i="28"/>
  <c r="AC701" i="28"/>
  <c r="AD701" i="28"/>
  <c r="AE701" i="28"/>
  <c r="AF701" i="28"/>
  <c r="AG701" i="28"/>
  <c r="AH701" i="28"/>
  <c r="AJ701" i="28"/>
  <c r="AK701" i="28"/>
  <c r="D701" i="28"/>
  <c r="BG702" i="28"/>
  <c r="BA702" i="28"/>
  <c r="BB702" i="28"/>
  <c r="BC702" i="28"/>
  <c r="BD702" i="28"/>
  <c r="BE702" i="28"/>
  <c r="BF702" i="28"/>
  <c r="BH702" i="28"/>
  <c r="BI702" i="28"/>
  <c r="AI702" i="28"/>
  <c r="AC702" i="28"/>
  <c r="AD702" i="28"/>
  <c r="AE702" i="28"/>
  <c r="AF702" i="28"/>
  <c r="AG702" i="28"/>
  <c r="AH702" i="28"/>
  <c r="AJ702" i="28"/>
  <c r="AK702" i="28"/>
  <c r="D702" i="28"/>
  <c r="BG703" i="28"/>
  <c r="BA703" i="28"/>
  <c r="BB703" i="28"/>
  <c r="BC703" i="28"/>
  <c r="BD703" i="28"/>
  <c r="BE703" i="28"/>
  <c r="BF703" i="28"/>
  <c r="BH703" i="28"/>
  <c r="BI703" i="28"/>
  <c r="AI703" i="28"/>
  <c r="AC703" i="28"/>
  <c r="AD703" i="28"/>
  <c r="AE703" i="28"/>
  <c r="AF703" i="28"/>
  <c r="AG703" i="28"/>
  <c r="AH703" i="28"/>
  <c r="AJ703" i="28"/>
  <c r="AK703" i="28"/>
  <c r="D703" i="28"/>
  <c r="BG704" i="28"/>
  <c r="BA704" i="28"/>
  <c r="BB704" i="28"/>
  <c r="BC704" i="28"/>
  <c r="BD704" i="28"/>
  <c r="BE704" i="28"/>
  <c r="BF704" i="28"/>
  <c r="BH704" i="28"/>
  <c r="BI704" i="28"/>
  <c r="AI704" i="28"/>
  <c r="AC704" i="28"/>
  <c r="AD704" i="28"/>
  <c r="AE704" i="28"/>
  <c r="AF704" i="28"/>
  <c r="AG704" i="28"/>
  <c r="AH704" i="28"/>
  <c r="AJ704" i="28"/>
  <c r="AK704" i="28"/>
  <c r="D704" i="28"/>
  <c r="BG705" i="28"/>
  <c r="BA705" i="28"/>
  <c r="BB705" i="28"/>
  <c r="BC705" i="28"/>
  <c r="BD705" i="28"/>
  <c r="BE705" i="28"/>
  <c r="BF705" i="28"/>
  <c r="BH705" i="28"/>
  <c r="BI705" i="28"/>
  <c r="AI705" i="28"/>
  <c r="AC705" i="28"/>
  <c r="AD705" i="28"/>
  <c r="AE705" i="28"/>
  <c r="AF705" i="28"/>
  <c r="AG705" i="28"/>
  <c r="AH705" i="28"/>
  <c r="AJ705" i="28"/>
  <c r="AK705" i="28"/>
  <c r="D705" i="28"/>
  <c r="BG706" i="28"/>
  <c r="BA706" i="28"/>
  <c r="BB706" i="28"/>
  <c r="BC706" i="28"/>
  <c r="BD706" i="28"/>
  <c r="BE706" i="28"/>
  <c r="BF706" i="28"/>
  <c r="BH706" i="28"/>
  <c r="BI706" i="28"/>
  <c r="AI706" i="28"/>
  <c r="AC706" i="28"/>
  <c r="AD706" i="28"/>
  <c r="AE706" i="28"/>
  <c r="AF706" i="28"/>
  <c r="AG706" i="28"/>
  <c r="AH706" i="28"/>
  <c r="AJ706" i="28"/>
  <c r="AK706" i="28"/>
  <c r="D706" i="28"/>
  <c r="BG707" i="28"/>
  <c r="BA707" i="28"/>
  <c r="BB707" i="28"/>
  <c r="BC707" i="28"/>
  <c r="BD707" i="28"/>
  <c r="BE707" i="28"/>
  <c r="BF707" i="28"/>
  <c r="BH707" i="28"/>
  <c r="BI707" i="28"/>
  <c r="AI707" i="28"/>
  <c r="AC707" i="28"/>
  <c r="AD707" i="28"/>
  <c r="AE707" i="28"/>
  <c r="AF707" i="28"/>
  <c r="AG707" i="28"/>
  <c r="AH707" i="28"/>
  <c r="AJ707" i="28"/>
  <c r="AK707" i="28"/>
  <c r="D707" i="28"/>
  <c r="BG708" i="28"/>
  <c r="BA708" i="28"/>
  <c r="BB708" i="28"/>
  <c r="BC708" i="28"/>
  <c r="BD708" i="28"/>
  <c r="BE708" i="28"/>
  <c r="BF708" i="28"/>
  <c r="BH708" i="28"/>
  <c r="BI708" i="28"/>
  <c r="AI708" i="28"/>
  <c r="AC708" i="28"/>
  <c r="AD708" i="28"/>
  <c r="AE708" i="28"/>
  <c r="AF708" i="28"/>
  <c r="AG708" i="28"/>
  <c r="AH708" i="28"/>
  <c r="AJ708" i="28"/>
  <c r="AK708" i="28"/>
  <c r="D708" i="28"/>
  <c r="BG709" i="28"/>
  <c r="BA709" i="28"/>
  <c r="BB709" i="28"/>
  <c r="BC709" i="28"/>
  <c r="BD709" i="28"/>
  <c r="BE709" i="28"/>
  <c r="BF709" i="28"/>
  <c r="BH709" i="28"/>
  <c r="BI709" i="28"/>
  <c r="AI709" i="28"/>
  <c r="AC709" i="28"/>
  <c r="AD709" i="28"/>
  <c r="AE709" i="28"/>
  <c r="AF709" i="28"/>
  <c r="AG709" i="28"/>
  <c r="AH709" i="28"/>
  <c r="AJ709" i="28"/>
  <c r="AK709" i="28"/>
  <c r="D709" i="28"/>
  <c r="BG710" i="28"/>
  <c r="BA710" i="28"/>
  <c r="BB710" i="28"/>
  <c r="BC710" i="28"/>
  <c r="BD710" i="28"/>
  <c r="BE710" i="28"/>
  <c r="BF710" i="28"/>
  <c r="BH710" i="28"/>
  <c r="BI710" i="28"/>
  <c r="AI710" i="28"/>
  <c r="AC710" i="28"/>
  <c r="AD710" i="28"/>
  <c r="AE710" i="28"/>
  <c r="AF710" i="28"/>
  <c r="AG710" i="28"/>
  <c r="AH710" i="28"/>
  <c r="AJ710" i="28"/>
  <c r="AK710" i="28"/>
  <c r="D710" i="28"/>
  <c r="BG711" i="28"/>
  <c r="BA711" i="28"/>
  <c r="BB711" i="28"/>
  <c r="BC711" i="28"/>
  <c r="BD711" i="28"/>
  <c r="BE711" i="28"/>
  <c r="BF711" i="28"/>
  <c r="BH711" i="28"/>
  <c r="BI711" i="28"/>
  <c r="AI711" i="28"/>
  <c r="AC711" i="28"/>
  <c r="AD711" i="28"/>
  <c r="AE711" i="28"/>
  <c r="AF711" i="28"/>
  <c r="AG711" i="28"/>
  <c r="AH711" i="28"/>
  <c r="AJ711" i="28"/>
  <c r="AK711" i="28"/>
  <c r="D711" i="28"/>
  <c r="BG712" i="28"/>
  <c r="BA712" i="28"/>
  <c r="BB712" i="28"/>
  <c r="BC712" i="28"/>
  <c r="BD712" i="28"/>
  <c r="BE712" i="28"/>
  <c r="BF712" i="28"/>
  <c r="BH712" i="28"/>
  <c r="BI712" i="28"/>
  <c r="AI712" i="28"/>
  <c r="AC712" i="28"/>
  <c r="AD712" i="28"/>
  <c r="AE712" i="28"/>
  <c r="AF712" i="28"/>
  <c r="AG712" i="28"/>
  <c r="AH712" i="28"/>
  <c r="AJ712" i="28"/>
  <c r="AK712" i="28"/>
  <c r="D712" i="28"/>
  <c r="BG713" i="28"/>
  <c r="BA713" i="28"/>
  <c r="BB713" i="28"/>
  <c r="BC713" i="28"/>
  <c r="BD713" i="28"/>
  <c r="BE713" i="28"/>
  <c r="BF713" i="28"/>
  <c r="BH713" i="28"/>
  <c r="BI713" i="28"/>
  <c r="AI713" i="28"/>
  <c r="AC713" i="28"/>
  <c r="AD713" i="28"/>
  <c r="AE713" i="28"/>
  <c r="AF713" i="28"/>
  <c r="AG713" i="28"/>
  <c r="AH713" i="28"/>
  <c r="AJ713" i="28"/>
  <c r="AK713" i="28"/>
  <c r="D713" i="28"/>
  <c r="BG714" i="28"/>
  <c r="BA714" i="28"/>
  <c r="BB714" i="28"/>
  <c r="BC714" i="28"/>
  <c r="BD714" i="28"/>
  <c r="BE714" i="28"/>
  <c r="BF714" i="28"/>
  <c r="BH714" i="28"/>
  <c r="BI714" i="28"/>
  <c r="AI714" i="28"/>
  <c r="AC714" i="28"/>
  <c r="AD714" i="28"/>
  <c r="AE714" i="28"/>
  <c r="AF714" i="28"/>
  <c r="AG714" i="28"/>
  <c r="AH714" i="28"/>
  <c r="AJ714" i="28"/>
  <c r="AK714" i="28"/>
  <c r="D714" i="28"/>
  <c r="BG715" i="28"/>
  <c r="BA715" i="28"/>
  <c r="BB715" i="28"/>
  <c r="BC715" i="28"/>
  <c r="BD715" i="28"/>
  <c r="BE715" i="28"/>
  <c r="BF715" i="28"/>
  <c r="BH715" i="28"/>
  <c r="BI715" i="28"/>
  <c r="AI715" i="28"/>
  <c r="AC715" i="28"/>
  <c r="AD715" i="28"/>
  <c r="AE715" i="28"/>
  <c r="AF715" i="28"/>
  <c r="AG715" i="28"/>
  <c r="AH715" i="28"/>
  <c r="AJ715" i="28"/>
  <c r="AK715" i="28"/>
  <c r="AL715" i="28"/>
  <c r="D715" i="28"/>
  <c r="BG716" i="28"/>
  <c r="BA716" i="28"/>
  <c r="BB716" i="28"/>
  <c r="BC716" i="28"/>
  <c r="BD716" i="28"/>
  <c r="BE716" i="28"/>
  <c r="BF716" i="28"/>
  <c r="BH716" i="28"/>
  <c r="BI716" i="28"/>
  <c r="AI716" i="28"/>
  <c r="AC716" i="28"/>
  <c r="AD716" i="28"/>
  <c r="AE716" i="28"/>
  <c r="AF716" i="28"/>
  <c r="AG716" i="28"/>
  <c r="AH716" i="28"/>
  <c r="AJ716" i="28"/>
  <c r="AK716" i="28"/>
  <c r="AL716" i="28"/>
  <c r="D716" i="28"/>
  <c r="BG717" i="28"/>
  <c r="BA717" i="28"/>
  <c r="BB717" i="28"/>
  <c r="BC717" i="28"/>
  <c r="BD717" i="28"/>
  <c r="BE717" i="28"/>
  <c r="BF717" i="28"/>
  <c r="BH717" i="28"/>
  <c r="BI717" i="28"/>
  <c r="AI717" i="28"/>
  <c r="AC717" i="28"/>
  <c r="AD717" i="28"/>
  <c r="AE717" i="28"/>
  <c r="AF717" i="28"/>
  <c r="AG717" i="28"/>
  <c r="AH717" i="28"/>
  <c r="AJ717" i="28"/>
  <c r="AK717" i="28"/>
  <c r="AL717" i="28"/>
  <c r="D717" i="28"/>
  <c r="BG718" i="28"/>
  <c r="BA718" i="28"/>
  <c r="BB718" i="28"/>
  <c r="BC718" i="28"/>
  <c r="BD718" i="28"/>
  <c r="BE718" i="28"/>
  <c r="BF718" i="28"/>
  <c r="BH718" i="28"/>
  <c r="BI718" i="28"/>
  <c r="AI718" i="28"/>
  <c r="AC718" i="28"/>
  <c r="AD718" i="28"/>
  <c r="AE718" i="28"/>
  <c r="AF718" i="28"/>
  <c r="AG718" i="28"/>
  <c r="AH718" i="28"/>
  <c r="AJ718" i="28"/>
  <c r="AK718" i="28"/>
  <c r="AL718" i="28"/>
  <c r="D718" i="28"/>
  <c r="BG719" i="28"/>
  <c r="BA719" i="28"/>
  <c r="BB719" i="28"/>
  <c r="BC719" i="28"/>
  <c r="BD719" i="28"/>
  <c r="BE719" i="28"/>
  <c r="BF719" i="28"/>
  <c r="BH719" i="28"/>
  <c r="BI719" i="28"/>
  <c r="AI719" i="28"/>
  <c r="AC719" i="28"/>
  <c r="AD719" i="28"/>
  <c r="AE719" i="28"/>
  <c r="AF719" i="28"/>
  <c r="AG719" i="28"/>
  <c r="AH719" i="28"/>
  <c r="AJ719" i="28"/>
  <c r="AK719" i="28"/>
  <c r="AL719" i="28"/>
  <c r="D719" i="28"/>
  <c r="BG720" i="28"/>
  <c r="BA720" i="28"/>
  <c r="BB720" i="28"/>
  <c r="BC720" i="28"/>
  <c r="BD720" i="28"/>
  <c r="BE720" i="28"/>
  <c r="BF720" i="28"/>
  <c r="BH720" i="28"/>
  <c r="BI720" i="28"/>
  <c r="AI720" i="28"/>
  <c r="AC720" i="28"/>
  <c r="AD720" i="28"/>
  <c r="AE720" i="28"/>
  <c r="AF720" i="28"/>
  <c r="AG720" i="28"/>
  <c r="AH720" i="28"/>
  <c r="AJ720" i="28"/>
  <c r="AK720" i="28"/>
  <c r="AL720" i="28"/>
  <c r="D720" i="28"/>
  <c r="BG721" i="28"/>
  <c r="BA721" i="28"/>
  <c r="BB721" i="28"/>
  <c r="BC721" i="28"/>
  <c r="BD721" i="28"/>
  <c r="BE721" i="28"/>
  <c r="BF721" i="28"/>
  <c r="BH721" i="28"/>
  <c r="BI721" i="28"/>
  <c r="AI721" i="28"/>
  <c r="AC721" i="28"/>
  <c r="AD721" i="28"/>
  <c r="AE721" i="28"/>
  <c r="AF721" i="28"/>
  <c r="AG721" i="28"/>
  <c r="AH721" i="28"/>
  <c r="AJ721" i="28"/>
  <c r="AK721" i="28"/>
  <c r="AL721" i="28"/>
  <c r="D721" i="28"/>
  <c r="BG722" i="28"/>
  <c r="BA722" i="28"/>
  <c r="BB722" i="28"/>
  <c r="BC722" i="28"/>
  <c r="BD722" i="28"/>
  <c r="BE722" i="28"/>
  <c r="BF722" i="28"/>
  <c r="BH722" i="28"/>
  <c r="BI722" i="28"/>
  <c r="AI722" i="28"/>
  <c r="AC722" i="28"/>
  <c r="AD722" i="28"/>
  <c r="AE722" i="28"/>
  <c r="AF722" i="28"/>
  <c r="AG722" i="28"/>
  <c r="AH722" i="28"/>
  <c r="AJ722" i="28"/>
  <c r="AK722" i="28"/>
  <c r="AL722" i="28"/>
  <c r="D722" i="28"/>
  <c r="BG723" i="28"/>
  <c r="BA723" i="28"/>
  <c r="BB723" i="28"/>
  <c r="BC723" i="28"/>
  <c r="BD723" i="28"/>
  <c r="BE723" i="28"/>
  <c r="BF723" i="28"/>
  <c r="BH723" i="28"/>
  <c r="BI723" i="28"/>
  <c r="AI723" i="28"/>
  <c r="AC723" i="28"/>
  <c r="AD723" i="28"/>
  <c r="AE723" i="28"/>
  <c r="AF723" i="28"/>
  <c r="AG723" i="28"/>
  <c r="AH723" i="28"/>
  <c r="AJ723" i="28"/>
  <c r="AK723" i="28"/>
  <c r="AL723" i="28"/>
  <c r="D723" i="28"/>
  <c r="BG724" i="28"/>
  <c r="BA724" i="28"/>
  <c r="BB724" i="28"/>
  <c r="BC724" i="28"/>
  <c r="BD724" i="28"/>
  <c r="BE724" i="28"/>
  <c r="BF724" i="28"/>
  <c r="BH724" i="28"/>
  <c r="BI724" i="28"/>
  <c r="AI724" i="28"/>
  <c r="AC724" i="28"/>
  <c r="AD724" i="28"/>
  <c r="AE724" i="28"/>
  <c r="AF724" i="28"/>
  <c r="AG724" i="28"/>
  <c r="AH724" i="28"/>
  <c r="AJ724" i="28"/>
  <c r="AK724" i="28"/>
  <c r="AL724" i="28"/>
  <c r="D724" i="28"/>
  <c r="BG725" i="28"/>
  <c r="BA725" i="28"/>
  <c r="BB725" i="28"/>
  <c r="BC725" i="28"/>
  <c r="BD725" i="28"/>
  <c r="BE725" i="28"/>
  <c r="BF725" i="28"/>
  <c r="BH725" i="28"/>
  <c r="BI725" i="28"/>
  <c r="AI725" i="28"/>
  <c r="AC725" i="28"/>
  <c r="AD725" i="28"/>
  <c r="AE725" i="28"/>
  <c r="AF725" i="28"/>
  <c r="AG725" i="28"/>
  <c r="AH725" i="28"/>
  <c r="AJ725" i="28"/>
  <c r="AK725" i="28"/>
  <c r="AL725" i="28"/>
  <c r="D725" i="28"/>
  <c r="BG726" i="28"/>
  <c r="BA726" i="28"/>
  <c r="BB726" i="28"/>
  <c r="BC726" i="28"/>
  <c r="BD726" i="28"/>
  <c r="BE726" i="28"/>
  <c r="BF726" i="28"/>
  <c r="BH726" i="28"/>
  <c r="BI726" i="28"/>
  <c r="AI726" i="28"/>
  <c r="AC726" i="28"/>
  <c r="AD726" i="28"/>
  <c r="AE726" i="28"/>
  <c r="AF726" i="28"/>
  <c r="AG726" i="28"/>
  <c r="AH726" i="28"/>
  <c r="AJ726" i="28"/>
  <c r="AK726" i="28"/>
  <c r="AL726" i="28"/>
  <c r="D726" i="28"/>
  <c r="BG727" i="28"/>
  <c r="BA727" i="28"/>
  <c r="BB727" i="28"/>
  <c r="BC727" i="28"/>
  <c r="BD727" i="28"/>
  <c r="BE727" i="28"/>
  <c r="BF727" i="28"/>
  <c r="BH727" i="28"/>
  <c r="BI727" i="28"/>
  <c r="AI727" i="28"/>
  <c r="AC727" i="28"/>
  <c r="AD727" i="28"/>
  <c r="AE727" i="28"/>
  <c r="AF727" i="28"/>
  <c r="AG727" i="28"/>
  <c r="AH727" i="28"/>
  <c r="AJ727" i="28"/>
  <c r="AK727" i="28"/>
  <c r="AL727" i="28"/>
  <c r="D727" i="28"/>
  <c r="BG728" i="28"/>
  <c r="BA728" i="28"/>
  <c r="BB728" i="28"/>
  <c r="BC728" i="28"/>
  <c r="BD728" i="28"/>
  <c r="BE728" i="28"/>
  <c r="BF728" i="28"/>
  <c r="BH728" i="28"/>
  <c r="BI728" i="28"/>
  <c r="AI728" i="28"/>
  <c r="AC728" i="28"/>
  <c r="AD728" i="28"/>
  <c r="AE728" i="28"/>
  <c r="AF728" i="28"/>
  <c r="AG728" i="28"/>
  <c r="AH728" i="28"/>
  <c r="AJ728" i="28"/>
  <c r="AK728" i="28"/>
  <c r="AL728" i="28"/>
  <c r="D728" i="28"/>
  <c r="BG729" i="28"/>
  <c r="BA729" i="28"/>
  <c r="BB729" i="28"/>
  <c r="BC729" i="28"/>
  <c r="BD729" i="28"/>
  <c r="BE729" i="28"/>
  <c r="BF729" i="28"/>
  <c r="BH729" i="28"/>
  <c r="BI729" i="28"/>
  <c r="AI729" i="28"/>
  <c r="AC729" i="28"/>
  <c r="AD729" i="28"/>
  <c r="AE729" i="28"/>
  <c r="AF729" i="28"/>
  <c r="AG729" i="28"/>
  <c r="AH729" i="28"/>
  <c r="AJ729" i="28"/>
  <c r="AK729" i="28"/>
  <c r="AL729" i="28"/>
  <c r="D729" i="28"/>
  <c r="BG730" i="28"/>
  <c r="BA730" i="28"/>
  <c r="BB730" i="28"/>
  <c r="BC730" i="28"/>
  <c r="BD730" i="28"/>
  <c r="BE730" i="28"/>
  <c r="BF730" i="28"/>
  <c r="BH730" i="28"/>
  <c r="BI730" i="28"/>
  <c r="AI730" i="28"/>
  <c r="AC730" i="28"/>
  <c r="AD730" i="28"/>
  <c r="AE730" i="28"/>
  <c r="AF730" i="28"/>
  <c r="AG730" i="28"/>
  <c r="AH730" i="28"/>
  <c r="AJ730" i="28"/>
  <c r="AK730" i="28"/>
  <c r="AL730" i="28"/>
  <c r="D730" i="28"/>
  <c r="BG731" i="28"/>
  <c r="BA731" i="28"/>
  <c r="BB731" i="28"/>
  <c r="BC731" i="28"/>
  <c r="BD731" i="28"/>
  <c r="BE731" i="28"/>
  <c r="BF731" i="28"/>
  <c r="BH731" i="28"/>
  <c r="BI731" i="28"/>
  <c r="AI731" i="28"/>
  <c r="AC731" i="28"/>
  <c r="AD731" i="28"/>
  <c r="AE731" i="28"/>
  <c r="AF731" i="28"/>
  <c r="AG731" i="28"/>
  <c r="AH731" i="28"/>
  <c r="AJ731" i="28"/>
  <c r="AK731" i="28"/>
  <c r="AL731" i="28"/>
  <c r="D731" i="28"/>
  <c r="BG732" i="28"/>
  <c r="BA732" i="28"/>
  <c r="BB732" i="28"/>
  <c r="BC732" i="28"/>
  <c r="BD732" i="28"/>
  <c r="BE732" i="28"/>
  <c r="BF732" i="28"/>
  <c r="BH732" i="28"/>
  <c r="BI732" i="28"/>
  <c r="AI732" i="28"/>
  <c r="AC732" i="28"/>
  <c r="AD732" i="28"/>
  <c r="AE732" i="28"/>
  <c r="AF732" i="28"/>
  <c r="AG732" i="28"/>
  <c r="AH732" i="28"/>
  <c r="AJ732" i="28"/>
  <c r="AK732" i="28"/>
  <c r="AL732" i="28"/>
  <c r="D732" i="28"/>
  <c r="BG733" i="28"/>
  <c r="BA733" i="28"/>
  <c r="BB733" i="28"/>
  <c r="BC733" i="28"/>
  <c r="BD733" i="28"/>
  <c r="BE733" i="28"/>
  <c r="BF733" i="28"/>
  <c r="BH733" i="28"/>
  <c r="BI733" i="28"/>
  <c r="AI733" i="28"/>
  <c r="AC733" i="28"/>
  <c r="AD733" i="28"/>
  <c r="AE733" i="28"/>
  <c r="AF733" i="28"/>
  <c r="AG733" i="28"/>
  <c r="AH733" i="28"/>
  <c r="AJ733" i="28"/>
  <c r="AK733" i="28"/>
  <c r="AL733" i="28"/>
  <c r="D733" i="28"/>
  <c r="BG734" i="28"/>
  <c r="BA734" i="28"/>
  <c r="BB734" i="28"/>
  <c r="BC734" i="28"/>
  <c r="BD734" i="28"/>
  <c r="BE734" i="28"/>
  <c r="BF734" i="28"/>
  <c r="BH734" i="28"/>
  <c r="BI734" i="28"/>
  <c r="AI734" i="28"/>
  <c r="AC734" i="28"/>
  <c r="AD734" i="28"/>
  <c r="AE734" i="28"/>
  <c r="AF734" i="28"/>
  <c r="AG734" i="28"/>
  <c r="AH734" i="28"/>
  <c r="AJ734" i="28"/>
  <c r="AK734" i="28"/>
  <c r="AL734" i="28"/>
  <c r="D734" i="28"/>
  <c r="BG735" i="28"/>
  <c r="BA735" i="28"/>
  <c r="BB735" i="28"/>
  <c r="BC735" i="28"/>
  <c r="BD735" i="28"/>
  <c r="BE735" i="28"/>
  <c r="BF735" i="28"/>
  <c r="BH735" i="28"/>
  <c r="BI735" i="28"/>
  <c r="AI735" i="28"/>
  <c r="AC735" i="28"/>
  <c r="AD735" i="28"/>
  <c r="AE735" i="28"/>
  <c r="AF735" i="28"/>
  <c r="AG735" i="28"/>
  <c r="AH735" i="28"/>
  <c r="AJ735" i="28"/>
  <c r="AK735" i="28"/>
  <c r="AL735" i="28"/>
  <c r="D735" i="28"/>
  <c r="BG736" i="28"/>
  <c r="BA736" i="28"/>
  <c r="BB736" i="28"/>
  <c r="BC736" i="28"/>
  <c r="BD736" i="28"/>
  <c r="BE736" i="28"/>
  <c r="BF736" i="28"/>
  <c r="BH736" i="28"/>
  <c r="BI736" i="28"/>
  <c r="AI736" i="28"/>
  <c r="AC736" i="28"/>
  <c r="AD736" i="28"/>
  <c r="AE736" i="28"/>
  <c r="AF736" i="28"/>
  <c r="AG736" i="28"/>
  <c r="AH736" i="28"/>
  <c r="AJ736" i="28"/>
  <c r="AK736" i="28"/>
  <c r="AL736" i="28"/>
  <c r="D736" i="28"/>
  <c r="BG737" i="28"/>
  <c r="BA737" i="28"/>
  <c r="BB737" i="28"/>
  <c r="BC737" i="28"/>
  <c r="BD737" i="28"/>
  <c r="BE737" i="28"/>
  <c r="BF737" i="28"/>
  <c r="BH737" i="28"/>
  <c r="BI737" i="28"/>
  <c r="AI737" i="28"/>
  <c r="AC737" i="28"/>
  <c r="AD737" i="28"/>
  <c r="AE737" i="28"/>
  <c r="AF737" i="28"/>
  <c r="AG737" i="28"/>
  <c r="AH737" i="28"/>
  <c r="AJ737" i="28"/>
  <c r="AK737" i="28"/>
  <c r="AL737" i="28"/>
  <c r="D737" i="28"/>
  <c r="BG738" i="28"/>
  <c r="BA738" i="28"/>
  <c r="BB738" i="28"/>
  <c r="BC738" i="28"/>
  <c r="BD738" i="28"/>
  <c r="BE738" i="28"/>
  <c r="BF738" i="28"/>
  <c r="BH738" i="28"/>
  <c r="BI738" i="28"/>
  <c r="AI738" i="28"/>
  <c r="AC738" i="28"/>
  <c r="AD738" i="28"/>
  <c r="AE738" i="28"/>
  <c r="AF738" i="28"/>
  <c r="AG738" i="28"/>
  <c r="AH738" i="28"/>
  <c r="AJ738" i="28"/>
  <c r="AK738" i="28"/>
  <c r="AL738" i="28"/>
  <c r="D738" i="28"/>
  <c r="BG739" i="28"/>
  <c r="BA739" i="28"/>
  <c r="BB739" i="28"/>
  <c r="BC739" i="28"/>
  <c r="BD739" i="28"/>
  <c r="BE739" i="28"/>
  <c r="BF739" i="28"/>
  <c r="BH739" i="28"/>
  <c r="BI739" i="28"/>
  <c r="AI739" i="28"/>
  <c r="AC739" i="28"/>
  <c r="AD739" i="28"/>
  <c r="AE739" i="28"/>
  <c r="AF739" i="28"/>
  <c r="AG739" i="28"/>
  <c r="AH739" i="28"/>
  <c r="AJ739" i="28"/>
  <c r="AK739" i="28"/>
  <c r="AL739" i="28"/>
  <c r="D739" i="28"/>
  <c r="BG740" i="28"/>
  <c r="BA740" i="28"/>
  <c r="BB740" i="28"/>
  <c r="BC740" i="28"/>
  <c r="BD740" i="28"/>
  <c r="BE740" i="28"/>
  <c r="BF740" i="28"/>
  <c r="BH740" i="28"/>
  <c r="BI740" i="28"/>
  <c r="AI740" i="28"/>
  <c r="AC740" i="28"/>
  <c r="AD740" i="28"/>
  <c r="AE740" i="28"/>
  <c r="AF740" i="28"/>
  <c r="AG740" i="28"/>
  <c r="AH740" i="28"/>
  <c r="AJ740" i="28"/>
  <c r="AK740" i="28"/>
  <c r="AL740" i="28"/>
  <c r="D740" i="28"/>
  <c r="BG741" i="28"/>
  <c r="BA741" i="28"/>
  <c r="BB741" i="28"/>
  <c r="BC741" i="28"/>
  <c r="BD741" i="28"/>
  <c r="BE741" i="28"/>
  <c r="BF741" i="28"/>
  <c r="BH741" i="28"/>
  <c r="BI741" i="28"/>
  <c r="AI741" i="28"/>
  <c r="AC741" i="28"/>
  <c r="AD741" i="28"/>
  <c r="AE741" i="28"/>
  <c r="AF741" i="28"/>
  <c r="AG741" i="28"/>
  <c r="AH741" i="28"/>
  <c r="AJ741" i="28"/>
  <c r="AK741" i="28"/>
  <c r="AL741" i="28"/>
  <c r="D741" i="28"/>
  <c r="BG624" i="28"/>
  <c r="BA624" i="28"/>
  <c r="BB624" i="28"/>
  <c r="BC624" i="28"/>
  <c r="BD624" i="28"/>
  <c r="BE624" i="28"/>
  <c r="BF624" i="28"/>
  <c r="BH624" i="28"/>
  <c r="BI624" i="28"/>
  <c r="AI624" i="28"/>
  <c r="AC624" i="28"/>
  <c r="AD624" i="28"/>
  <c r="AE624" i="28"/>
  <c r="AF624" i="28"/>
  <c r="AG624" i="28"/>
  <c r="AH624" i="28"/>
  <c r="AJ624" i="28"/>
  <c r="AK624" i="28"/>
  <c r="AL624" i="28"/>
  <c r="D624" i="28"/>
  <c r="BG625" i="28"/>
  <c r="BA625" i="28"/>
  <c r="BB625" i="28"/>
  <c r="BC625" i="28"/>
  <c r="BD625" i="28"/>
  <c r="BE625" i="28"/>
  <c r="BF625" i="28"/>
  <c r="BH625" i="28"/>
  <c r="BI625" i="28"/>
  <c r="AI625" i="28"/>
  <c r="AC625" i="28"/>
  <c r="AD625" i="28"/>
  <c r="AE625" i="28"/>
  <c r="AF625" i="28"/>
  <c r="AG625" i="28"/>
  <c r="AH625" i="28"/>
  <c r="AJ625" i="28"/>
  <c r="AK625" i="28"/>
  <c r="AL625" i="28"/>
  <c r="D625" i="28"/>
  <c r="BG626" i="28"/>
  <c r="BA626" i="28"/>
  <c r="BB626" i="28"/>
  <c r="BC626" i="28"/>
  <c r="BD626" i="28"/>
  <c r="BE626" i="28"/>
  <c r="BF626" i="28"/>
  <c r="BH626" i="28"/>
  <c r="BI626" i="28"/>
  <c r="AI626" i="28"/>
  <c r="AC626" i="28"/>
  <c r="AD626" i="28"/>
  <c r="AE626" i="28"/>
  <c r="AF626" i="28"/>
  <c r="AG626" i="28"/>
  <c r="AH626" i="28"/>
  <c r="AJ626" i="28"/>
  <c r="AK626" i="28"/>
  <c r="AL626" i="28"/>
  <c r="D626" i="28"/>
  <c r="BG627" i="28"/>
  <c r="BA627" i="28"/>
  <c r="BB627" i="28"/>
  <c r="BC627" i="28"/>
  <c r="BD627" i="28"/>
  <c r="BE627" i="28"/>
  <c r="BF627" i="28"/>
  <c r="BH627" i="28"/>
  <c r="BI627" i="28"/>
  <c r="AI627" i="28"/>
  <c r="AC627" i="28"/>
  <c r="AD627" i="28"/>
  <c r="AE627" i="28"/>
  <c r="AF627" i="28"/>
  <c r="AG627" i="28"/>
  <c r="AH627" i="28"/>
  <c r="AJ627" i="28"/>
  <c r="AK627" i="28"/>
  <c r="AL627" i="28"/>
  <c r="D627" i="28"/>
  <c r="BG628" i="28"/>
  <c r="BA628" i="28"/>
  <c r="BB628" i="28"/>
  <c r="BC628" i="28"/>
  <c r="BD628" i="28"/>
  <c r="BE628" i="28"/>
  <c r="BF628" i="28"/>
  <c r="BH628" i="28"/>
  <c r="BI628" i="28"/>
  <c r="AI628" i="28"/>
  <c r="AC628" i="28"/>
  <c r="AD628" i="28"/>
  <c r="AE628" i="28"/>
  <c r="AF628" i="28"/>
  <c r="AG628" i="28"/>
  <c r="AH628" i="28"/>
  <c r="AJ628" i="28"/>
  <c r="AK628" i="28"/>
  <c r="AL628" i="28"/>
  <c r="D628" i="28"/>
  <c r="BG629" i="28"/>
  <c r="BA629" i="28"/>
  <c r="BB629" i="28"/>
  <c r="BC629" i="28"/>
  <c r="BD629" i="28"/>
  <c r="BE629" i="28"/>
  <c r="BF629" i="28"/>
  <c r="BH629" i="28"/>
  <c r="BI629" i="28"/>
  <c r="AI629" i="28"/>
  <c r="AC629" i="28"/>
  <c r="AD629" i="28"/>
  <c r="AE629" i="28"/>
  <c r="AF629" i="28"/>
  <c r="AG629" i="28"/>
  <c r="AH629" i="28"/>
  <c r="AJ629" i="28"/>
  <c r="AK629" i="28"/>
  <c r="AL629" i="28"/>
  <c r="D629" i="28"/>
  <c r="BG630" i="28"/>
  <c r="BA630" i="28"/>
  <c r="BB630" i="28"/>
  <c r="BC630" i="28"/>
  <c r="BD630" i="28"/>
  <c r="BE630" i="28"/>
  <c r="BF630" i="28"/>
  <c r="BH630" i="28"/>
  <c r="BI630" i="28"/>
  <c r="AI630" i="28"/>
  <c r="AC630" i="28"/>
  <c r="AD630" i="28"/>
  <c r="AE630" i="28"/>
  <c r="AF630" i="28"/>
  <c r="AG630" i="28"/>
  <c r="AH630" i="28"/>
  <c r="AJ630" i="28"/>
  <c r="AK630" i="28"/>
  <c r="AL630" i="28"/>
  <c r="D630" i="28"/>
  <c r="BG631" i="28"/>
  <c r="BA631" i="28"/>
  <c r="BB631" i="28"/>
  <c r="BC631" i="28"/>
  <c r="BD631" i="28"/>
  <c r="BE631" i="28"/>
  <c r="BF631" i="28"/>
  <c r="BH631" i="28"/>
  <c r="BI631" i="28"/>
  <c r="AI631" i="28"/>
  <c r="AC631" i="28"/>
  <c r="AD631" i="28"/>
  <c r="AE631" i="28"/>
  <c r="AF631" i="28"/>
  <c r="AG631" i="28"/>
  <c r="AH631" i="28"/>
  <c r="AJ631" i="28"/>
  <c r="AK631" i="28"/>
  <c r="AL631" i="28"/>
  <c r="D631" i="28"/>
  <c r="BG632" i="28"/>
  <c r="BA632" i="28"/>
  <c r="BB632" i="28"/>
  <c r="BC632" i="28"/>
  <c r="BD632" i="28"/>
  <c r="BE632" i="28"/>
  <c r="BF632" i="28"/>
  <c r="BH632" i="28"/>
  <c r="BI632" i="28"/>
  <c r="AI632" i="28"/>
  <c r="AC632" i="28"/>
  <c r="AD632" i="28"/>
  <c r="AE632" i="28"/>
  <c r="AF632" i="28"/>
  <c r="AG632" i="28"/>
  <c r="AH632" i="28"/>
  <c r="AJ632" i="28"/>
  <c r="AK632" i="28"/>
  <c r="AL632" i="28"/>
  <c r="D632" i="28"/>
  <c r="BG633" i="28"/>
  <c r="BA633" i="28"/>
  <c r="BB633" i="28"/>
  <c r="BC633" i="28"/>
  <c r="BD633" i="28"/>
  <c r="BE633" i="28"/>
  <c r="BF633" i="28"/>
  <c r="BH633" i="28"/>
  <c r="BI633" i="28"/>
  <c r="AI633" i="28"/>
  <c r="AC633" i="28"/>
  <c r="AD633" i="28"/>
  <c r="AE633" i="28"/>
  <c r="AF633" i="28"/>
  <c r="AG633" i="28"/>
  <c r="AH633" i="28"/>
  <c r="AJ633" i="28"/>
  <c r="AK633" i="28"/>
  <c r="AL633" i="28"/>
  <c r="D633" i="28"/>
  <c r="BG634" i="28"/>
  <c r="BA634" i="28"/>
  <c r="BB634" i="28"/>
  <c r="BC634" i="28"/>
  <c r="BD634" i="28"/>
  <c r="BE634" i="28"/>
  <c r="BF634" i="28"/>
  <c r="BH634" i="28"/>
  <c r="BI634" i="28"/>
  <c r="AI634" i="28"/>
  <c r="AC634" i="28"/>
  <c r="AD634" i="28"/>
  <c r="AE634" i="28"/>
  <c r="AF634" i="28"/>
  <c r="AG634" i="28"/>
  <c r="AH634" i="28"/>
  <c r="AJ634" i="28"/>
  <c r="AK634" i="28"/>
  <c r="AL634" i="28"/>
  <c r="D634" i="28"/>
  <c r="BG635" i="28"/>
  <c r="BA635" i="28"/>
  <c r="BB635" i="28"/>
  <c r="BC635" i="28"/>
  <c r="BD635" i="28"/>
  <c r="BE635" i="28"/>
  <c r="BF635" i="28"/>
  <c r="BH635" i="28"/>
  <c r="BI635" i="28"/>
  <c r="AI635" i="28"/>
  <c r="AC635" i="28"/>
  <c r="AD635" i="28"/>
  <c r="AE635" i="28"/>
  <c r="AF635" i="28"/>
  <c r="AG635" i="28"/>
  <c r="AH635" i="28"/>
  <c r="AJ635" i="28"/>
  <c r="AK635" i="28"/>
  <c r="AL635" i="28"/>
  <c r="D635" i="28"/>
  <c r="BG636" i="28"/>
  <c r="BA636" i="28"/>
  <c r="BB636" i="28"/>
  <c r="BC636" i="28"/>
  <c r="BD636" i="28"/>
  <c r="BE636" i="28"/>
  <c r="BF636" i="28"/>
  <c r="BH636" i="28"/>
  <c r="BI636" i="28"/>
  <c r="AI636" i="28"/>
  <c r="AC636" i="28"/>
  <c r="AD636" i="28"/>
  <c r="AE636" i="28"/>
  <c r="AF636" i="28"/>
  <c r="AG636" i="28"/>
  <c r="AH636" i="28"/>
  <c r="AJ636" i="28"/>
  <c r="AK636" i="28"/>
  <c r="AL636" i="28"/>
  <c r="D636" i="28"/>
  <c r="BG637" i="28"/>
  <c r="BA637" i="28"/>
  <c r="BB637" i="28"/>
  <c r="BC637" i="28"/>
  <c r="BD637" i="28"/>
  <c r="BE637" i="28"/>
  <c r="BF637" i="28"/>
  <c r="BH637" i="28"/>
  <c r="BI637" i="28"/>
  <c r="AI637" i="28"/>
  <c r="AC637" i="28"/>
  <c r="AD637" i="28"/>
  <c r="AE637" i="28"/>
  <c r="AF637" i="28"/>
  <c r="AG637" i="28"/>
  <c r="AH637" i="28"/>
  <c r="AJ637" i="28"/>
  <c r="AK637" i="28"/>
  <c r="AL637" i="28"/>
  <c r="D637" i="28"/>
  <c r="BG638" i="28"/>
  <c r="BA638" i="28"/>
  <c r="BB638" i="28"/>
  <c r="BC638" i="28"/>
  <c r="BD638" i="28"/>
  <c r="BE638" i="28"/>
  <c r="BF638" i="28"/>
  <c r="BH638" i="28"/>
  <c r="BI638" i="28"/>
  <c r="AI638" i="28"/>
  <c r="AC638" i="28"/>
  <c r="AD638" i="28"/>
  <c r="AE638" i="28"/>
  <c r="AF638" i="28"/>
  <c r="AG638" i="28"/>
  <c r="AH638" i="28"/>
  <c r="AJ638" i="28"/>
  <c r="AK638" i="28"/>
  <c r="AL638" i="28"/>
  <c r="D638" i="28"/>
  <c r="BG639" i="28"/>
  <c r="BA639" i="28"/>
  <c r="BB639" i="28"/>
  <c r="BC639" i="28"/>
  <c r="BD639" i="28"/>
  <c r="BE639" i="28"/>
  <c r="BF639" i="28"/>
  <c r="BH639" i="28"/>
  <c r="BI639" i="28"/>
  <c r="AI639" i="28"/>
  <c r="AC639" i="28"/>
  <c r="AD639" i="28"/>
  <c r="AE639" i="28"/>
  <c r="AF639" i="28"/>
  <c r="AG639" i="28"/>
  <c r="AH639" i="28"/>
  <c r="AJ639" i="28"/>
  <c r="AK639" i="28"/>
  <c r="AL639" i="28"/>
  <c r="D639" i="28"/>
  <c r="BG640" i="28"/>
  <c r="BA640" i="28"/>
  <c r="BB640" i="28"/>
  <c r="BC640" i="28"/>
  <c r="BD640" i="28"/>
  <c r="BE640" i="28"/>
  <c r="BF640" i="28"/>
  <c r="BH640" i="28"/>
  <c r="BI640" i="28"/>
  <c r="AI640" i="28"/>
  <c r="AC640" i="28"/>
  <c r="AD640" i="28"/>
  <c r="AE640" i="28"/>
  <c r="AF640" i="28"/>
  <c r="AG640" i="28"/>
  <c r="AH640" i="28"/>
  <c r="AJ640" i="28"/>
  <c r="AK640" i="28"/>
  <c r="AL640" i="28"/>
  <c r="D640" i="28"/>
  <c r="BG641" i="28"/>
  <c r="BA641" i="28"/>
  <c r="BB641" i="28"/>
  <c r="BC641" i="28"/>
  <c r="BD641" i="28"/>
  <c r="BE641" i="28"/>
  <c r="BF641" i="28"/>
  <c r="BH641" i="28"/>
  <c r="BI641" i="28"/>
  <c r="AI641" i="28"/>
  <c r="AC641" i="28"/>
  <c r="AD641" i="28"/>
  <c r="AE641" i="28"/>
  <c r="AF641" i="28"/>
  <c r="AG641" i="28"/>
  <c r="AH641" i="28"/>
  <c r="AJ641" i="28"/>
  <c r="AK641" i="28"/>
  <c r="AL641" i="28"/>
  <c r="D641" i="28"/>
  <c r="BG642" i="28"/>
  <c r="BA642" i="28"/>
  <c r="BB642" i="28"/>
  <c r="BC642" i="28"/>
  <c r="BD642" i="28"/>
  <c r="BE642" i="28"/>
  <c r="BF642" i="28"/>
  <c r="BH642" i="28"/>
  <c r="BI642" i="28"/>
  <c r="AI642" i="28"/>
  <c r="AC642" i="28"/>
  <c r="AD642" i="28"/>
  <c r="AE642" i="28"/>
  <c r="AF642" i="28"/>
  <c r="AG642" i="28"/>
  <c r="AH642" i="28"/>
  <c r="AJ642" i="28"/>
  <c r="AK642" i="28"/>
  <c r="AL642" i="28"/>
  <c r="D642" i="28"/>
  <c r="BG643" i="28"/>
  <c r="BA643" i="28"/>
  <c r="BB643" i="28"/>
  <c r="BC643" i="28"/>
  <c r="BD643" i="28"/>
  <c r="BE643" i="28"/>
  <c r="BF643" i="28"/>
  <c r="BH643" i="28"/>
  <c r="BI643" i="28"/>
  <c r="AI643" i="28"/>
  <c r="AC643" i="28"/>
  <c r="AD643" i="28"/>
  <c r="AE643" i="28"/>
  <c r="AF643" i="28"/>
  <c r="AG643" i="28"/>
  <c r="AH643" i="28"/>
  <c r="AJ643" i="28"/>
  <c r="AK643" i="28"/>
  <c r="AL643" i="28"/>
  <c r="D643" i="28"/>
  <c r="BG644" i="28"/>
  <c r="BA644" i="28"/>
  <c r="BB644" i="28"/>
  <c r="BC644" i="28"/>
  <c r="BD644" i="28"/>
  <c r="BE644" i="28"/>
  <c r="BF644" i="28"/>
  <c r="BH644" i="28"/>
  <c r="BI644" i="28"/>
  <c r="AI644" i="28"/>
  <c r="AC644" i="28"/>
  <c r="AD644" i="28"/>
  <c r="AE644" i="28"/>
  <c r="AF644" i="28"/>
  <c r="AG644" i="28"/>
  <c r="AH644" i="28"/>
  <c r="AJ644" i="28"/>
  <c r="AK644" i="28"/>
  <c r="AL644" i="28"/>
  <c r="D644" i="28"/>
  <c r="BG645" i="28"/>
  <c r="BA645" i="28"/>
  <c r="BB645" i="28"/>
  <c r="BC645" i="28"/>
  <c r="BD645" i="28"/>
  <c r="BE645" i="28"/>
  <c r="BF645" i="28"/>
  <c r="BH645" i="28"/>
  <c r="BI645" i="28"/>
  <c r="AI645" i="28"/>
  <c r="AC645" i="28"/>
  <c r="AD645" i="28"/>
  <c r="AE645" i="28"/>
  <c r="AF645" i="28"/>
  <c r="AG645" i="28"/>
  <c r="AH645" i="28"/>
  <c r="AJ645" i="28"/>
  <c r="AK645" i="28"/>
  <c r="AL645" i="28"/>
  <c r="D645" i="28"/>
  <c r="BG646" i="28"/>
  <c r="BA646" i="28"/>
  <c r="BB646" i="28"/>
  <c r="BC646" i="28"/>
  <c r="BD646" i="28"/>
  <c r="BE646" i="28"/>
  <c r="BF646" i="28"/>
  <c r="BH646" i="28"/>
  <c r="BI646" i="28"/>
  <c r="AI646" i="28"/>
  <c r="AC646" i="28"/>
  <c r="AD646" i="28"/>
  <c r="AE646" i="28"/>
  <c r="AF646" i="28"/>
  <c r="AG646" i="28"/>
  <c r="AH646" i="28"/>
  <c r="AJ646" i="28"/>
  <c r="AK646" i="28"/>
  <c r="AL646" i="28"/>
  <c r="D646" i="28"/>
  <c r="BG647" i="28"/>
  <c r="BA647" i="28"/>
  <c r="BB647" i="28"/>
  <c r="BC647" i="28"/>
  <c r="BD647" i="28"/>
  <c r="BE647" i="28"/>
  <c r="BF647" i="28"/>
  <c r="BH647" i="28"/>
  <c r="BI647" i="28"/>
  <c r="AI647" i="28"/>
  <c r="AC647" i="28"/>
  <c r="AD647" i="28"/>
  <c r="AE647" i="28"/>
  <c r="AF647" i="28"/>
  <c r="AG647" i="28"/>
  <c r="AH647" i="28"/>
  <c r="AJ647" i="28"/>
  <c r="AK647" i="28"/>
  <c r="AL647" i="28"/>
  <c r="D647" i="28"/>
  <c r="BG648" i="28"/>
  <c r="BA648" i="28"/>
  <c r="BB648" i="28"/>
  <c r="BC648" i="28"/>
  <c r="BD648" i="28"/>
  <c r="BE648" i="28"/>
  <c r="BF648" i="28"/>
  <c r="BH648" i="28"/>
  <c r="BI648" i="28"/>
  <c r="AI648" i="28"/>
  <c r="AC648" i="28"/>
  <c r="AD648" i="28"/>
  <c r="AE648" i="28"/>
  <c r="AF648" i="28"/>
  <c r="AG648" i="28"/>
  <c r="AH648" i="28"/>
  <c r="AJ648" i="28"/>
  <c r="AK648" i="28"/>
  <c r="AL648" i="28"/>
  <c r="D648" i="28"/>
  <c r="BG649" i="28"/>
  <c r="BA649" i="28"/>
  <c r="BB649" i="28"/>
  <c r="BC649" i="28"/>
  <c r="BD649" i="28"/>
  <c r="BE649" i="28"/>
  <c r="BF649" i="28"/>
  <c r="BH649" i="28"/>
  <c r="BI649" i="28"/>
  <c r="AI649" i="28"/>
  <c r="AC649" i="28"/>
  <c r="AD649" i="28"/>
  <c r="AE649" i="28"/>
  <c r="AF649" i="28"/>
  <c r="AG649" i="28"/>
  <c r="AH649" i="28"/>
  <c r="AJ649" i="28"/>
  <c r="AK649" i="28"/>
  <c r="AL649" i="28"/>
  <c r="D649" i="28"/>
  <c r="BG650" i="28"/>
  <c r="BA650" i="28"/>
  <c r="BB650" i="28"/>
  <c r="BC650" i="28"/>
  <c r="BD650" i="28"/>
  <c r="BE650" i="28"/>
  <c r="BF650" i="28"/>
  <c r="BH650" i="28"/>
  <c r="BI650" i="28"/>
  <c r="AI650" i="28"/>
  <c r="AC650" i="28"/>
  <c r="AD650" i="28"/>
  <c r="AE650" i="28"/>
  <c r="AF650" i="28"/>
  <c r="AG650" i="28"/>
  <c r="AH650" i="28"/>
  <c r="AJ650" i="28"/>
  <c r="AK650" i="28"/>
  <c r="AL650" i="28"/>
  <c r="D650" i="28"/>
  <c r="BG651" i="28"/>
  <c r="BA651" i="28"/>
  <c r="BB651" i="28"/>
  <c r="BC651" i="28"/>
  <c r="BD651" i="28"/>
  <c r="BE651" i="28"/>
  <c r="BF651" i="28"/>
  <c r="BH651" i="28"/>
  <c r="BI651" i="28"/>
  <c r="AI651" i="28"/>
  <c r="AC651" i="28"/>
  <c r="AD651" i="28"/>
  <c r="AE651" i="28"/>
  <c r="AF651" i="28"/>
  <c r="AG651" i="28"/>
  <c r="AH651" i="28"/>
  <c r="AJ651" i="28"/>
  <c r="AK651" i="28"/>
  <c r="AL651" i="28"/>
  <c r="D651" i="28"/>
  <c r="BG652" i="28"/>
  <c r="BA652" i="28"/>
  <c r="BB652" i="28"/>
  <c r="BC652" i="28"/>
  <c r="BD652" i="28"/>
  <c r="BE652" i="28"/>
  <c r="BF652" i="28"/>
  <c r="BH652" i="28"/>
  <c r="BI652" i="28"/>
  <c r="AI652" i="28"/>
  <c r="AC652" i="28"/>
  <c r="AD652" i="28"/>
  <c r="AE652" i="28"/>
  <c r="AF652" i="28"/>
  <c r="AG652" i="28"/>
  <c r="AH652" i="28"/>
  <c r="AJ652" i="28"/>
  <c r="AK652" i="28"/>
  <c r="AL652" i="28"/>
  <c r="D652" i="28"/>
  <c r="BG653" i="28"/>
  <c r="BA653" i="28"/>
  <c r="BB653" i="28"/>
  <c r="BC653" i="28"/>
  <c r="BD653" i="28"/>
  <c r="BE653" i="28"/>
  <c r="BF653" i="28"/>
  <c r="BH653" i="28"/>
  <c r="BI653" i="28"/>
  <c r="AI653" i="28"/>
  <c r="AC653" i="28"/>
  <c r="AD653" i="28"/>
  <c r="AE653" i="28"/>
  <c r="AF653" i="28"/>
  <c r="AG653" i="28"/>
  <c r="AH653" i="28"/>
  <c r="AJ653" i="28"/>
  <c r="AK653" i="28"/>
  <c r="AL653" i="28"/>
  <c r="D653" i="28"/>
  <c r="BG654" i="28"/>
  <c r="BA654" i="28"/>
  <c r="BB654" i="28"/>
  <c r="BC654" i="28"/>
  <c r="BD654" i="28"/>
  <c r="BE654" i="28"/>
  <c r="BF654" i="28"/>
  <c r="BH654" i="28"/>
  <c r="BI654" i="28"/>
  <c r="AI654" i="28"/>
  <c r="AC654" i="28"/>
  <c r="AD654" i="28"/>
  <c r="AE654" i="28"/>
  <c r="AF654" i="28"/>
  <c r="AG654" i="28"/>
  <c r="AH654" i="28"/>
  <c r="AJ654" i="28"/>
  <c r="AK654" i="28"/>
  <c r="AL654" i="28"/>
  <c r="D654" i="28"/>
  <c r="BG655" i="28"/>
  <c r="BA655" i="28"/>
  <c r="BB655" i="28"/>
  <c r="BC655" i="28"/>
  <c r="BD655" i="28"/>
  <c r="BE655" i="28"/>
  <c r="BF655" i="28"/>
  <c r="BH655" i="28"/>
  <c r="BI655" i="28"/>
  <c r="AI655" i="28"/>
  <c r="AC655" i="28"/>
  <c r="AD655" i="28"/>
  <c r="AE655" i="28"/>
  <c r="AF655" i="28"/>
  <c r="AG655" i="28"/>
  <c r="AH655" i="28"/>
  <c r="AJ655" i="28"/>
  <c r="AK655" i="28"/>
  <c r="AL655" i="28"/>
  <c r="D655" i="28"/>
  <c r="BG656" i="28"/>
  <c r="BA656" i="28"/>
  <c r="BB656" i="28"/>
  <c r="BC656" i="28"/>
  <c r="BD656" i="28"/>
  <c r="BE656" i="28"/>
  <c r="BF656" i="28"/>
  <c r="BH656" i="28"/>
  <c r="BI656" i="28"/>
  <c r="AI656" i="28"/>
  <c r="AC656" i="28"/>
  <c r="AD656" i="28"/>
  <c r="AE656" i="28"/>
  <c r="AF656" i="28"/>
  <c r="AG656" i="28"/>
  <c r="AH656" i="28"/>
  <c r="AJ656" i="28"/>
  <c r="AK656" i="28"/>
  <c r="AL656" i="28"/>
  <c r="D656" i="28"/>
  <c r="BG657" i="28"/>
  <c r="BA657" i="28"/>
  <c r="BB657" i="28"/>
  <c r="BC657" i="28"/>
  <c r="BD657" i="28"/>
  <c r="BE657" i="28"/>
  <c r="BF657" i="28"/>
  <c r="BH657" i="28"/>
  <c r="BI657" i="28"/>
  <c r="AI657" i="28"/>
  <c r="AC657" i="28"/>
  <c r="AD657" i="28"/>
  <c r="AE657" i="28"/>
  <c r="AF657" i="28"/>
  <c r="AG657" i="28"/>
  <c r="AH657" i="28"/>
  <c r="AJ657" i="28"/>
  <c r="AK657" i="28"/>
  <c r="AL657" i="28"/>
  <c r="D657" i="28"/>
  <c r="BG658" i="28"/>
  <c r="BA658" i="28"/>
  <c r="BB658" i="28"/>
  <c r="BC658" i="28"/>
  <c r="BD658" i="28"/>
  <c r="BE658" i="28"/>
  <c r="BF658" i="28"/>
  <c r="BH658" i="28"/>
  <c r="BI658" i="28"/>
  <c r="AI658" i="28"/>
  <c r="AC658" i="28"/>
  <c r="AD658" i="28"/>
  <c r="AE658" i="28"/>
  <c r="AF658" i="28"/>
  <c r="AG658" i="28"/>
  <c r="AH658" i="28"/>
  <c r="AJ658" i="28"/>
  <c r="AK658" i="28"/>
  <c r="AL658" i="28"/>
  <c r="D658" i="28"/>
  <c r="BG659" i="28"/>
  <c r="BA659" i="28"/>
  <c r="BB659" i="28"/>
  <c r="BC659" i="28"/>
  <c r="BD659" i="28"/>
  <c r="BE659" i="28"/>
  <c r="BF659" i="28"/>
  <c r="BH659" i="28"/>
  <c r="BI659" i="28"/>
  <c r="AI659" i="28"/>
  <c r="AC659" i="28"/>
  <c r="AD659" i="28"/>
  <c r="AE659" i="28"/>
  <c r="AF659" i="28"/>
  <c r="AG659" i="28"/>
  <c r="AH659" i="28"/>
  <c r="AJ659" i="28"/>
  <c r="AK659" i="28"/>
  <c r="AL659" i="28"/>
  <c r="D659" i="28"/>
  <c r="BG660" i="28"/>
  <c r="BA660" i="28"/>
  <c r="BB660" i="28"/>
  <c r="BC660" i="28"/>
  <c r="BD660" i="28"/>
  <c r="BE660" i="28"/>
  <c r="BF660" i="28"/>
  <c r="BH660" i="28"/>
  <c r="BI660" i="28"/>
  <c r="AI660" i="28"/>
  <c r="AC660" i="28"/>
  <c r="AD660" i="28"/>
  <c r="AE660" i="28"/>
  <c r="AF660" i="28"/>
  <c r="AG660" i="28"/>
  <c r="AH660" i="28"/>
  <c r="AJ660" i="28"/>
  <c r="AK660" i="28"/>
  <c r="AL660" i="28"/>
  <c r="D660" i="28"/>
  <c r="BG661" i="28"/>
  <c r="BA661" i="28"/>
  <c r="BB661" i="28"/>
  <c r="BC661" i="28"/>
  <c r="BD661" i="28"/>
  <c r="BE661" i="28"/>
  <c r="BF661" i="28"/>
  <c r="BH661" i="28"/>
  <c r="BI661" i="28"/>
  <c r="AI661" i="28"/>
  <c r="AC661" i="28"/>
  <c r="AD661" i="28"/>
  <c r="AE661" i="28"/>
  <c r="AF661" i="28"/>
  <c r="AG661" i="28"/>
  <c r="AH661" i="28"/>
  <c r="AJ661" i="28"/>
  <c r="AK661" i="28"/>
  <c r="AL661" i="28"/>
  <c r="D661" i="28"/>
  <c r="BG662" i="28"/>
  <c r="BA662" i="28"/>
  <c r="BB662" i="28"/>
  <c r="BC662" i="28"/>
  <c r="BD662" i="28"/>
  <c r="BE662" i="28"/>
  <c r="BF662" i="28"/>
  <c r="BH662" i="28"/>
  <c r="BI662" i="28"/>
  <c r="AI662" i="28"/>
  <c r="AC662" i="28"/>
  <c r="AD662" i="28"/>
  <c r="AE662" i="28"/>
  <c r="AF662" i="28"/>
  <c r="AG662" i="28"/>
  <c r="AH662" i="28"/>
  <c r="AJ662" i="28"/>
  <c r="AK662" i="28"/>
  <c r="AL662" i="28"/>
  <c r="D662" i="28"/>
  <c r="BG663" i="28"/>
  <c r="BA663" i="28"/>
  <c r="BB663" i="28"/>
  <c r="BC663" i="28"/>
  <c r="BD663" i="28"/>
  <c r="BE663" i="28"/>
  <c r="BF663" i="28"/>
  <c r="BH663" i="28"/>
  <c r="BI663" i="28"/>
  <c r="AI663" i="28"/>
  <c r="AC663" i="28"/>
  <c r="AD663" i="28"/>
  <c r="AE663" i="28"/>
  <c r="AF663" i="28"/>
  <c r="AG663" i="28"/>
  <c r="AH663" i="28"/>
  <c r="AJ663" i="28"/>
  <c r="AK663" i="28"/>
  <c r="AL663" i="28"/>
  <c r="D663" i="28"/>
  <c r="BG664" i="28"/>
  <c r="BA664" i="28"/>
  <c r="BB664" i="28"/>
  <c r="BC664" i="28"/>
  <c r="BD664" i="28"/>
  <c r="BE664" i="28"/>
  <c r="BF664" i="28"/>
  <c r="BH664" i="28"/>
  <c r="BI664" i="28"/>
  <c r="AI664" i="28"/>
  <c r="AC664" i="28"/>
  <c r="AD664" i="28"/>
  <c r="AE664" i="28"/>
  <c r="AF664" i="28"/>
  <c r="AG664" i="28"/>
  <c r="AH664" i="28"/>
  <c r="AJ664" i="28"/>
  <c r="AK664" i="28"/>
  <c r="AL664" i="28"/>
  <c r="D664" i="28"/>
  <c r="BG665" i="28"/>
  <c r="BA665" i="28"/>
  <c r="BB665" i="28"/>
  <c r="BC665" i="28"/>
  <c r="BD665" i="28"/>
  <c r="BE665" i="28"/>
  <c r="BF665" i="28"/>
  <c r="BH665" i="28"/>
  <c r="BI665" i="28"/>
  <c r="AI665" i="28"/>
  <c r="AC665" i="28"/>
  <c r="AD665" i="28"/>
  <c r="AE665" i="28"/>
  <c r="AF665" i="28"/>
  <c r="AG665" i="28"/>
  <c r="AH665" i="28"/>
  <c r="AJ665" i="28"/>
  <c r="AK665" i="28"/>
  <c r="AL665" i="28"/>
  <c r="D665" i="28"/>
  <c r="BG666" i="28"/>
  <c r="BA666" i="28"/>
  <c r="BB666" i="28"/>
  <c r="BC666" i="28"/>
  <c r="BD666" i="28"/>
  <c r="BE666" i="28"/>
  <c r="BF666" i="28"/>
  <c r="BH666" i="28"/>
  <c r="BI666" i="28"/>
  <c r="AI666" i="28"/>
  <c r="AC666" i="28"/>
  <c r="AD666" i="28"/>
  <c r="AE666" i="28"/>
  <c r="AF666" i="28"/>
  <c r="AG666" i="28"/>
  <c r="AH666" i="28"/>
  <c r="AJ666" i="28"/>
  <c r="AK666" i="28"/>
  <c r="AL666" i="28"/>
  <c r="D666" i="28"/>
  <c r="BG667" i="28"/>
  <c r="BA667" i="28"/>
  <c r="BB667" i="28"/>
  <c r="BC667" i="28"/>
  <c r="BD667" i="28"/>
  <c r="BE667" i="28"/>
  <c r="BF667" i="28"/>
  <c r="BH667" i="28"/>
  <c r="BI667" i="28"/>
  <c r="AI667" i="28"/>
  <c r="AC667" i="28"/>
  <c r="AD667" i="28"/>
  <c r="AE667" i="28"/>
  <c r="AF667" i="28"/>
  <c r="AG667" i="28"/>
  <c r="AH667" i="28"/>
  <c r="AJ667" i="28"/>
  <c r="AK667" i="28"/>
  <c r="AL667" i="28"/>
  <c r="D667" i="28"/>
  <c r="BG668" i="28"/>
  <c r="BA668" i="28"/>
  <c r="BB668" i="28"/>
  <c r="BC668" i="28"/>
  <c r="BD668" i="28"/>
  <c r="BE668" i="28"/>
  <c r="BF668" i="28"/>
  <c r="BH668" i="28"/>
  <c r="BI668" i="28"/>
  <c r="AI668" i="28"/>
  <c r="AC668" i="28"/>
  <c r="AD668" i="28"/>
  <c r="AE668" i="28"/>
  <c r="AF668" i="28"/>
  <c r="AG668" i="28"/>
  <c r="AH668" i="28"/>
  <c r="AJ668" i="28"/>
  <c r="AK668" i="28"/>
  <c r="AL668" i="28"/>
  <c r="D668" i="28"/>
  <c r="BG669" i="28"/>
  <c r="BA669" i="28"/>
  <c r="BB669" i="28"/>
  <c r="BC669" i="28"/>
  <c r="BD669" i="28"/>
  <c r="BE669" i="28"/>
  <c r="BF669" i="28"/>
  <c r="BH669" i="28"/>
  <c r="BI669" i="28"/>
  <c r="AI669" i="28"/>
  <c r="AC669" i="28"/>
  <c r="AD669" i="28"/>
  <c r="AE669" i="28"/>
  <c r="AF669" i="28"/>
  <c r="AG669" i="28"/>
  <c r="AH669" i="28"/>
  <c r="AJ669" i="28"/>
  <c r="AK669" i="28"/>
  <c r="AL669" i="28"/>
  <c r="D669" i="28"/>
  <c r="BG550" i="28"/>
  <c r="BA550" i="28"/>
  <c r="BB550" i="28"/>
  <c r="BC550" i="28"/>
  <c r="BD550" i="28"/>
  <c r="BE550" i="28"/>
  <c r="BF550" i="28"/>
  <c r="BH550" i="28"/>
  <c r="BI550" i="28"/>
  <c r="AI550" i="28"/>
  <c r="AC550" i="28"/>
  <c r="AD550" i="28"/>
  <c r="AE550" i="28"/>
  <c r="AF550" i="28"/>
  <c r="AG550" i="28"/>
  <c r="AH550" i="28"/>
  <c r="AJ550" i="28"/>
  <c r="AK550" i="28"/>
  <c r="AL550" i="28"/>
  <c r="D550" i="28"/>
  <c r="BG551" i="28"/>
  <c r="BA551" i="28"/>
  <c r="BB551" i="28"/>
  <c r="BC551" i="28"/>
  <c r="BD551" i="28"/>
  <c r="BE551" i="28"/>
  <c r="BF551" i="28"/>
  <c r="BH551" i="28"/>
  <c r="BI551" i="28"/>
  <c r="AI551" i="28"/>
  <c r="AC551" i="28"/>
  <c r="AD551" i="28"/>
  <c r="AE551" i="28"/>
  <c r="AF551" i="28"/>
  <c r="AG551" i="28"/>
  <c r="AH551" i="28"/>
  <c r="AJ551" i="28"/>
  <c r="AK551" i="28"/>
  <c r="AL551" i="28"/>
  <c r="D551" i="28"/>
  <c r="BG552" i="28"/>
  <c r="BA552" i="28"/>
  <c r="BB552" i="28"/>
  <c r="BC552" i="28"/>
  <c r="BD552" i="28"/>
  <c r="BE552" i="28"/>
  <c r="BF552" i="28"/>
  <c r="BH552" i="28"/>
  <c r="BI552" i="28"/>
  <c r="AI552" i="28"/>
  <c r="AC552" i="28"/>
  <c r="AD552" i="28"/>
  <c r="AE552" i="28"/>
  <c r="AF552" i="28"/>
  <c r="AG552" i="28"/>
  <c r="AH552" i="28"/>
  <c r="AJ552" i="28"/>
  <c r="AK552" i="28"/>
  <c r="AL552" i="28"/>
  <c r="D552" i="28"/>
  <c r="BG553" i="28"/>
  <c r="BA553" i="28"/>
  <c r="BB553" i="28"/>
  <c r="BC553" i="28"/>
  <c r="BD553" i="28"/>
  <c r="BE553" i="28"/>
  <c r="BF553" i="28"/>
  <c r="BH553" i="28"/>
  <c r="BI553" i="28"/>
  <c r="AI553" i="28"/>
  <c r="AC553" i="28"/>
  <c r="AD553" i="28"/>
  <c r="AE553" i="28"/>
  <c r="AF553" i="28"/>
  <c r="AG553" i="28"/>
  <c r="AH553" i="28"/>
  <c r="AJ553" i="28"/>
  <c r="AK553" i="28"/>
  <c r="AL553" i="28"/>
  <c r="D553" i="28"/>
  <c r="BG554" i="28"/>
  <c r="BA554" i="28"/>
  <c r="BB554" i="28"/>
  <c r="BC554" i="28"/>
  <c r="BD554" i="28"/>
  <c r="BE554" i="28"/>
  <c r="BF554" i="28"/>
  <c r="BH554" i="28"/>
  <c r="BI554" i="28"/>
  <c r="AI554" i="28"/>
  <c r="AC554" i="28"/>
  <c r="AD554" i="28"/>
  <c r="AE554" i="28"/>
  <c r="AF554" i="28"/>
  <c r="AG554" i="28"/>
  <c r="AH554" i="28"/>
  <c r="AJ554" i="28"/>
  <c r="AK554" i="28"/>
  <c r="AL554" i="28"/>
  <c r="D554" i="28"/>
  <c r="BG555" i="28"/>
  <c r="BA555" i="28"/>
  <c r="BB555" i="28"/>
  <c r="BC555" i="28"/>
  <c r="BD555" i="28"/>
  <c r="BE555" i="28"/>
  <c r="BF555" i="28"/>
  <c r="BH555" i="28"/>
  <c r="BI555" i="28"/>
  <c r="AI555" i="28"/>
  <c r="AC555" i="28"/>
  <c r="AD555" i="28"/>
  <c r="AE555" i="28"/>
  <c r="AF555" i="28"/>
  <c r="AG555" i="28"/>
  <c r="AH555" i="28"/>
  <c r="AJ555" i="28"/>
  <c r="AK555" i="28"/>
  <c r="AL555" i="28"/>
  <c r="D555" i="28"/>
  <c r="BG556" i="28"/>
  <c r="BA556" i="28"/>
  <c r="BB556" i="28"/>
  <c r="BC556" i="28"/>
  <c r="BD556" i="28"/>
  <c r="BE556" i="28"/>
  <c r="BF556" i="28"/>
  <c r="BH556" i="28"/>
  <c r="BI556" i="28"/>
  <c r="AI556" i="28"/>
  <c r="AC556" i="28"/>
  <c r="AD556" i="28"/>
  <c r="AE556" i="28"/>
  <c r="AF556" i="28"/>
  <c r="AG556" i="28"/>
  <c r="AH556" i="28"/>
  <c r="AJ556" i="28"/>
  <c r="AK556" i="28"/>
  <c r="AL556" i="28"/>
  <c r="D556" i="28"/>
  <c r="BG557" i="28"/>
  <c r="BA557" i="28"/>
  <c r="BB557" i="28"/>
  <c r="BC557" i="28"/>
  <c r="BD557" i="28"/>
  <c r="BE557" i="28"/>
  <c r="BF557" i="28"/>
  <c r="BH557" i="28"/>
  <c r="BI557" i="28"/>
  <c r="AI557" i="28"/>
  <c r="AC557" i="28"/>
  <c r="AD557" i="28"/>
  <c r="AE557" i="28"/>
  <c r="AF557" i="28"/>
  <c r="AG557" i="28"/>
  <c r="AH557" i="28"/>
  <c r="AJ557" i="28"/>
  <c r="AK557" i="28"/>
  <c r="AL557" i="28"/>
  <c r="D557" i="28"/>
  <c r="BG558" i="28"/>
  <c r="BA558" i="28"/>
  <c r="BB558" i="28"/>
  <c r="BC558" i="28"/>
  <c r="BD558" i="28"/>
  <c r="BE558" i="28"/>
  <c r="BF558" i="28"/>
  <c r="BH558" i="28"/>
  <c r="BI558" i="28"/>
  <c r="AI558" i="28"/>
  <c r="AC558" i="28"/>
  <c r="AD558" i="28"/>
  <c r="AE558" i="28"/>
  <c r="AF558" i="28"/>
  <c r="AG558" i="28"/>
  <c r="AH558" i="28"/>
  <c r="AJ558" i="28"/>
  <c r="AK558" i="28"/>
  <c r="AL558" i="28"/>
  <c r="D558" i="28"/>
  <c r="BG559" i="28"/>
  <c r="BA559" i="28"/>
  <c r="BB559" i="28"/>
  <c r="BC559" i="28"/>
  <c r="BD559" i="28"/>
  <c r="BE559" i="28"/>
  <c r="BF559" i="28"/>
  <c r="BH559" i="28"/>
  <c r="BI559" i="28"/>
  <c r="AI559" i="28"/>
  <c r="AC559" i="28"/>
  <c r="AD559" i="28"/>
  <c r="AE559" i="28"/>
  <c r="AF559" i="28"/>
  <c r="AG559" i="28"/>
  <c r="AH559" i="28"/>
  <c r="AJ559" i="28"/>
  <c r="AK559" i="28"/>
  <c r="AL559" i="28"/>
  <c r="D559" i="28"/>
  <c r="BG560" i="28"/>
  <c r="BA560" i="28"/>
  <c r="BB560" i="28"/>
  <c r="BC560" i="28"/>
  <c r="BD560" i="28"/>
  <c r="BE560" i="28"/>
  <c r="BF560" i="28"/>
  <c r="BH560" i="28"/>
  <c r="BI560" i="28"/>
  <c r="AI560" i="28"/>
  <c r="AC560" i="28"/>
  <c r="AD560" i="28"/>
  <c r="AE560" i="28"/>
  <c r="AF560" i="28"/>
  <c r="AG560" i="28"/>
  <c r="AH560" i="28"/>
  <c r="AJ560" i="28"/>
  <c r="AK560" i="28"/>
  <c r="AL560" i="28"/>
  <c r="D560" i="28"/>
  <c r="BG561" i="28"/>
  <c r="BA561" i="28"/>
  <c r="BB561" i="28"/>
  <c r="BC561" i="28"/>
  <c r="BD561" i="28"/>
  <c r="BE561" i="28"/>
  <c r="BF561" i="28"/>
  <c r="BH561" i="28"/>
  <c r="BI561" i="28"/>
  <c r="AI561" i="28"/>
  <c r="AC561" i="28"/>
  <c r="AD561" i="28"/>
  <c r="AE561" i="28"/>
  <c r="AF561" i="28"/>
  <c r="AG561" i="28"/>
  <c r="AH561" i="28"/>
  <c r="AJ561" i="28"/>
  <c r="AK561" i="28"/>
  <c r="AL561" i="28"/>
  <c r="D561" i="28"/>
  <c r="BG562" i="28"/>
  <c r="BA562" i="28"/>
  <c r="BB562" i="28"/>
  <c r="BC562" i="28"/>
  <c r="BD562" i="28"/>
  <c r="BE562" i="28"/>
  <c r="BF562" i="28"/>
  <c r="BH562" i="28"/>
  <c r="BI562" i="28"/>
  <c r="AI562" i="28"/>
  <c r="AC562" i="28"/>
  <c r="AD562" i="28"/>
  <c r="AE562" i="28"/>
  <c r="AF562" i="28"/>
  <c r="AG562" i="28"/>
  <c r="AH562" i="28"/>
  <c r="AJ562" i="28"/>
  <c r="AK562" i="28"/>
  <c r="AL562" i="28"/>
  <c r="D562" i="28"/>
  <c r="BG563" i="28"/>
  <c r="BA563" i="28"/>
  <c r="BB563" i="28"/>
  <c r="BC563" i="28"/>
  <c r="BD563" i="28"/>
  <c r="BE563" i="28"/>
  <c r="BF563" i="28"/>
  <c r="BH563" i="28"/>
  <c r="BI563" i="28"/>
  <c r="AI563" i="28"/>
  <c r="AC563" i="28"/>
  <c r="AD563" i="28"/>
  <c r="AE563" i="28"/>
  <c r="AF563" i="28"/>
  <c r="AG563" i="28"/>
  <c r="AH563" i="28"/>
  <c r="AJ563" i="28"/>
  <c r="AK563" i="28"/>
  <c r="AL563" i="28"/>
  <c r="D563" i="28"/>
  <c r="BG564" i="28"/>
  <c r="BA564" i="28"/>
  <c r="BB564" i="28"/>
  <c r="BC564" i="28"/>
  <c r="BD564" i="28"/>
  <c r="BE564" i="28"/>
  <c r="BF564" i="28"/>
  <c r="BH564" i="28"/>
  <c r="BI564" i="28"/>
  <c r="AI564" i="28"/>
  <c r="AC564" i="28"/>
  <c r="AD564" i="28"/>
  <c r="AE564" i="28"/>
  <c r="AF564" i="28"/>
  <c r="AG564" i="28"/>
  <c r="AH564" i="28"/>
  <c r="AJ564" i="28"/>
  <c r="AK564" i="28"/>
  <c r="AL564" i="28"/>
  <c r="D564" i="28"/>
  <c r="BG565" i="28"/>
  <c r="BA565" i="28"/>
  <c r="BB565" i="28"/>
  <c r="BC565" i="28"/>
  <c r="BD565" i="28"/>
  <c r="BE565" i="28"/>
  <c r="BF565" i="28"/>
  <c r="BH565" i="28"/>
  <c r="BI565" i="28"/>
  <c r="AI565" i="28"/>
  <c r="AC565" i="28"/>
  <c r="AD565" i="28"/>
  <c r="AE565" i="28"/>
  <c r="AF565" i="28"/>
  <c r="AG565" i="28"/>
  <c r="AH565" i="28"/>
  <c r="AJ565" i="28"/>
  <c r="AK565" i="28"/>
  <c r="AL565" i="28"/>
  <c r="D565" i="28"/>
  <c r="BG566" i="28"/>
  <c r="BA566" i="28"/>
  <c r="BB566" i="28"/>
  <c r="BC566" i="28"/>
  <c r="BD566" i="28"/>
  <c r="BE566" i="28"/>
  <c r="BF566" i="28"/>
  <c r="BH566" i="28"/>
  <c r="BI566" i="28"/>
  <c r="AI566" i="28"/>
  <c r="AC566" i="28"/>
  <c r="AD566" i="28"/>
  <c r="AE566" i="28"/>
  <c r="AF566" i="28"/>
  <c r="AG566" i="28"/>
  <c r="AH566" i="28"/>
  <c r="AJ566" i="28"/>
  <c r="AK566" i="28"/>
  <c r="AL566" i="28"/>
  <c r="D566" i="28"/>
  <c r="BG567" i="28"/>
  <c r="BA567" i="28"/>
  <c r="BB567" i="28"/>
  <c r="BC567" i="28"/>
  <c r="BD567" i="28"/>
  <c r="BE567" i="28"/>
  <c r="BF567" i="28"/>
  <c r="BH567" i="28"/>
  <c r="BI567" i="28"/>
  <c r="AI567" i="28"/>
  <c r="AC567" i="28"/>
  <c r="AD567" i="28"/>
  <c r="AE567" i="28"/>
  <c r="AF567" i="28"/>
  <c r="AG567" i="28"/>
  <c r="AH567" i="28"/>
  <c r="AJ567" i="28"/>
  <c r="AK567" i="28"/>
  <c r="AL567" i="28"/>
  <c r="D567" i="28"/>
  <c r="BG568" i="28"/>
  <c r="BA568" i="28"/>
  <c r="BB568" i="28"/>
  <c r="BC568" i="28"/>
  <c r="BD568" i="28"/>
  <c r="BE568" i="28"/>
  <c r="BF568" i="28"/>
  <c r="BH568" i="28"/>
  <c r="BI568" i="28"/>
  <c r="AI568" i="28"/>
  <c r="AC568" i="28"/>
  <c r="AD568" i="28"/>
  <c r="AE568" i="28"/>
  <c r="AF568" i="28"/>
  <c r="AG568" i="28"/>
  <c r="AH568" i="28"/>
  <c r="AJ568" i="28"/>
  <c r="AK568" i="28"/>
  <c r="AL568" i="28"/>
  <c r="D568" i="28"/>
  <c r="BG569" i="28"/>
  <c r="BA569" i="28"/>
  <c r="BB569" i="28"/>
  <c r="BC569" i="28"/>
  <c r="BD569" i="28"/>
  <c r="BE569" i="28"/>
  <c r="BF569" i="28"/>
  <c r="BH569" i="28"/>
  <c r="BI569" i="28"/>
  <c r="AI569" i="28"/>
  <c r="AC569" i="28"/>
  <c r="AD569" i="28"/>
  <c r="AE569" i="28"/>
  <c r="AF569" i="28"/>
  <c r="AG569" i="28"/>
  <c r="AH569" i="28"/>
  <c r="AJ569" i="28"/>
  <c r="AK569" i="28"/>
  <c r="AL569" i="28"/>
  <c r="D569" i="28"/>
  <c r="BG570" i="28"/>
  <c r="BA570" i="28"/>
  <c r="BB570" i="28"/>
  <c r="BC570" i="28"/>
  <c r="BD570" i="28"/>
  <c r="BE570" i="28"/>
  <c r="BF570" i="28"/>
  <c r="BH570" i="28"/>
  <c r="BI570" i="28"/>
  <c r="AI570" i="28"/>
  <c r="AC570" i="28"/>
  <c r="AD570" i="28"/>
  <c r="AE570" i="28"/>
  <c r="AF570" i="28"/>
  <c r="AG570" i="28"/>
  <c r="AH570" i="28"/>
  <c r="AJ570" i="28"/>
  <c r="AK570" i="28"/>
  <c r="AL570" i="28"/>
  <c r="D570" i="28"/>
  <c r="BG571" i="28"/>
  <c r="BA571" i="28"/>
  <c r="BB571" i="28"/>
  <c r="BC571" i="28"/>
  <c r="BD571" i="28"/>
  <c r="BE571" i="28"/>
  <c r="BF571" i="28"/>
  <c r="BH571" i="28"/>
  <c r="BI571" i="28"/>
  <c r="AI571" i="28"/>
  <c r="AC571" i="28"/>
  <c r="AD571" i="28"/>
  <c r="AE571" i="28"/>
  <c r="AF571" i="28"/>
  <c r="AG571" i="28"/>
  <c r="AH571" i="28"/>
  <c r="AJ571" i="28"/>
  <c r="AK571" i="28"/>
  <c r="AL571" i="28"/>
  <c r="D571" i="28"/>
  <c r="BG572" i="28"/>
  <c r="BA572" i="28"/>
  <c r="BB572" i="28"/>
  <c r="BC572" i="28"/>
  <c r="BD572" i="28"/>
  <c r="BE572" i="28"/>
  <c r="BF572" i="28"/>
  <c r="BH572" i="28"/>
  <c r="BI572" i="28"/>
  <c r="AI572" i="28"/>
  <c r="AC572" i="28"/>
  <c r="AD572" i="28"/>
  <c r="AE572" i="28"/>
  <c r="AF572" i="28"/>
  <c r="AG572" i="28"/>
  <c r="AH572" i="28"/>
  <c r="AJ572" i="28"/>
  <c r="AK572" i="28"/>
  <c r="AL572" i="28"/>
  <c r="D572" i="28"/>
  <c r="BG573" i="28"/>
  <c r="BA573" i="28"/>
  <c r="BB573" i="28"/>
  <c r="BC573" i="28"/>
  <c r="BD573" i="28"/>
  <c r="BE573" i="28"/>
  <c r="BF573" i="28"/>
  <c r="BH573" i="28"/>
  <c r="BI573" i="28"/>
  <c r="AI573" i="28"/>
  <c r="AC573" i="28"/>
  <c r="AD573" i="28"/>
  <c r="AE573" i="28"/>
  <c r="AF573" i="28"/>
  <c r="AG573" i="28"/>
  <c r="AH573" i="28"/>
  <c r="AJ573" i="28"/>
  <c r="AK573" i="28"/>
  <c r="AL573" i="28"/>
  <c r="D573" i="28"/>
  <c r="BG574" i="28"/>
  <c r="BA574" i="28"/>
  <c r="BB574" i="28"/>
  <c r="BC574" i="28"/>
  <c r="BD574" i="28"/>
  <c r="BE574" i="28"/>
  <c r="BF574" i="28"/>
  <c r="BH574" i="28"/>
  <c r="BI574" i="28"/>
  <c r="AI574" i="28"/>
  <c r="AC574" i="28"/>
  <c r="AD574" i="28"/>
  <c r="AE574" i="28"/>
  <c r="AF574" i="28"/>
  <c r="AG574" i="28"/>
  <c r="AH574" i="28"/>
  <c r="AJ574" i="28"/>
  <c r="AK574" i="28"/>
  <c r="AL574" i="28"/>
  <c r="D574" i="28"/>
  <c r="BG575" i="28"/>
  <c r="BA575" i="28"/>
  <c r="BB575" i="28"/>
  <c r="BC575" i="28"/>
  <c r="BD575" i="28"/>
  <c r="BE575" i="28"/>
  <c r="BF575" i="28"/>
  <c r="BH575" i="28"/>
  <c r="BI575" i="28"/>
  <c r="AI575" i="28"/>
  <c r="AC575" i="28"/>
  <c r="AD575" i="28"/>
  <c r="AE575" i="28"/>
  <c r="AF575" i="28"/>
  <c r="AG575" i="28"/>
  <c r="AH575" i="28"/>
  <c r="AJ575" i="28"/>
  <c r="AK575" i="28"/>
  <c r="AL575" i="28"/>
  <c r="D575" i="28"/>
  <c r="BG576" i="28"/>
  <c r="BA576" i="28"/>
  <c r="BB576" i="28"/>
  <c r="BC576" i="28"/>
  <c r="BD576" i="28"/>
  <c r="BE576" i="28"/>
  <c r="BF576" i="28"/>
  <c r="BH576" i="28"/>
  <c r="BI576" i="28"/>
  <c r="AI576" i="28"/>
  <c r="AC576" i="28"/>
  <c r="AD576" i="28"/>
  <c r="AE576" i="28"/>
  <c r="AF576" i="28"/>
  <c r="AG576" i="28"/>
  <c r="AH576" i="28"/>
  <c r="AJ576" i="28"/>
  <c r="AK576" i="28"/>
  <c r="AL576" i="28"/>
  <c r="D576" i="28"/>
  <c r="BG577" i="28"/>
  <c r="BA577" i="28"/>
  <c r="BB577" i="28"/>
  <c r="BC577" i="28"/>
  <c r="BD577" i="28"/>
  <c r="BE577" i="28"/>
  <c r="BF577" i="28"/>
  <c r="BH577" i="28"/>
  <c r="BI577" i="28"/>
  <c r="AI577" i="28"/>
  <c r="AC577" i="28"/>
  <c r="AD577" i="28"/>
  <c r="AE577" i="28"/>
  <c r="AF577" i="28"/>
  <c r="AG577" i="28"/>
  <c r="AH577" i="28"/>
  <c r="AJ577" i="28"/>
  <c r="AK577" i="28"/>
  <c r="AL577" i="28"/>
  <c r="D577" i="28"/>
  <c r="BG578" i="28"/>
  <c r="BA578" i="28"/>
  <c r="BB578" i="28"/>
  <c r="BC578" i="28"/>
  <c r="BD578" i="28"/>
  <c r="BE578" i="28"/>
  <c r="BF578" i="28"/>
  <c r="BH578" i="28"/>
  <c r="BI578" i="28"/>
  <c r="AI578" i="28"/>
  <c r="AC578" i="28"/>
  <c r="AD578" i="28"/>
  <c r="AE578" i="28"/>
  <c r="AF578" i="28"/>
  <c r="AG578" i="28"/>
  <c r="AH578" i="28"/>
  <c r="AJ578" i="28"/>
  <c r="AK578" i="28"/>
  <c r="AL578" i="28"/>
  <c r="D578" i="28"/>
  <c r="BG579" i="28"/>
  <c r="BA579" i="28"/>
  <c r="BB579" i="28"/>
  <c r="BC579" i="28"/>
  <c r="BD579" i="28"/>
  <c r="BE579" i="28"/>
  <c r="BF579" i="28"/>
  <c r="BH579" i="28"/>
  <c r="BI579" i="28"/>
  <c r="AI579" i="28"/>
  <c r="AC579" i="28"/>
  <c r="AD579" i="28"/>
  <c r="AE579" i="28"/>
  <c r="AF579" i="28"/>
  <c r="AG579" i="28"/>
  <c r="AH579" i="28"/>
  <c r="AJ579" i="28"/>
  <c r="AK579" i="28"/>
  <c r="AL579" i="28"/>
  <c r="D579" i="28"/>
  <c r="BG580" i="28"/>
  <c r="BA580" i="28"/>
  <c r="BB580" i="28"/>
  <c r="BC580" i="28"/>
  <c r="BD580" i="28"/>
  <c r="BE580" i="28"/>
  <c r="BF580" i="28"/>
  <c r="BH580" i="28"/>
  <c r="BI580" i="28"/>
  <c r="AI580" i="28"/>
  <c r="AC580" i="28"/>
  <c r="AD580" i="28"/>
  <c r="AE580" i="28"/>
  <c r="AF580" i="28"/>
  <c r="AG580" i="28"/>
  <c r="AH580" i="28"/>
  <c r="AJ580" i="28"/>
  <c r="AK580" i="28"/>
  <c r="AL580" i="28"/>
  <c r="D580" i="28"/>
  <c r="BG581" i="28"/>
  <c r="BA581" i="28"/>
  <c r="BB581" i="28"/>
  <c r="BC581" i="28"/>
  <c r="BD581" i="28"/>
  <c r="BE581" i="28"/>
  <c r="BF581" i="28"/>
  <c r="BH581" i="28"/>
  <c r="BI581" i="28"/>
  <c r="AI581" i="28"/>
  <c r="AC581" i="28"/>
  <c r="AD581" i="28"/>
  <c r="AE581" i="28"/>
  <c r="AF581" i="28"/>
  <c r="AG581" i="28"/>
  <c r="AH581" i="28"/>
  <c r="AJ581" i="28"/>
  <c r="AK581" i="28"/>
  <c r="AL581" i="28"/>
  <c r="D581" i="28"/>
  <c r="BG582" i="28"/>
  <c r="BA582" i="28"/>
  <c r="BB582" i="28"/>
  <c r="BC582" i="28"/>
  <c r="BD582" i="28"/>
  <c r="BE582" i="28"/>
  <c r="BF582" i="28"/>
  <c r="BH582" i="28"/>
  <c r="BI582" i="28"/>
  <c r="AI582" i="28"/>
  <c r="AC582" i="28"/>
  <c r="AD582" i="28"/>
  <c r="AE582" i="28"/>
  <c r="AF582" i="28"/>
  <c r="AG582" i="28"/>
  <c r="AH582" i="28"/>
  <c r="AJ582" i="28"/>
  <c r="AK582" i="28"/>
  <c r="AL582" i="28"/>
  <c r="D582" i="28"/>
  <c r="BG583" i="28"/>
  <c r="BA583" i="28"/>
  <c r="BB583" i="28"/>
  <c r="BC583" i="28"/>
  <c r="BD583" i="28"/>
  <c r="BE583" i="28"/>
  <c r="BF583" i="28"/>
  <c r="BH583" i="28"/>
  <c r="BI583" i="28"/>
  <c r="AI583" i="28"/>
  <c r="AC583" i="28"/>
  <c r="AD583" i="28"/>
  <c r="AE583" i="28"/>
  <c r="AF583" i="28"/>
  <c r="AG583" i="28"/>
  <c r="AH583" i="28"/>
  <c r="AJ583" i="28"/>
  <c r="AK583" i="28"/>
  <c r="AL583" i="28"/>
  <c r="D583" i="28"/>
  <c r="BG584" i="28"/>
  <c r="BA584" i="28"/>
  <c r="BB584" i="28"/>
  <c r="BC584" i="28"/>
  <c r="BD584" i="28"/>
  <c r="BE584" i="28"/>
  <c r="BF584" i="28"/>
  <c r="BH584" i="28"/>
  <c r="BI584" i="28"/>
  <c r="AI584" i="28"/>
  <c r="AC584" i="28"/>
  <c r="AD584" i="28"/>
  <c r="AE584" i="28"/>
  <c r="AF584" i="28"/>
  <c r="AG584" i="28"/>
  <c r="AH584" i="28"/>
  <c r="AJ584" i="28"/>
  <c r="AK584" i="28"/>
  <c r="AL584" i="28"/>
  <c r="D584" i="28"/>
  <c r="BG585" i="28"/>
  <c r="BA585" i="28"/>
  <c r="BB585" i="28"/>
  <c r="BC585" i="28"/>
  <c r="BD585" i="28"/>
  <c r="BE585" i="28"/>
  <c r="BF585" i="28"/>
  <c r="BH585" i="28"/>
  <c r="BI585" i="28"/>
  <c r="AI585" i="28"/>
  <c r="AC585" i="28"/>
  <c r="AD585" i="28"/>
  <c r="AE585" i="28"/>
  <c r="AF585" i="28"/>
  <c r="AG585" i="28"/>
  <c r="AH585" i="28"/>
  <c r="AJ585" i="28"/>
  <c r="AK585" i="28"/>
  <c r="AL585" i="28"/>
  <c r="D585" i="28"/>
  <c r="BG586" i="28"/>
  <c r="BA586" i="28"/>
  <c r="BB586" i="28"/>
  <c r="BC586" i="28"/>
  <c r="BD586" i="28"/>
  <c r="BE586" i="28"/>
  <c r="BF586" i="28"/>
  <c r="BH586" i="28"/>
  <c r="BI586" i="28"/>
  <c r="AI586" i="28"/>
  <c r="AC586" i="28"/>
  <c r="AD586" i="28"/>
  <c r="AE586" i="28"/>
  <c r="AF586" i="28"/>
  <c r="AG586" i="28"/>
  <c r="AH586" i="28"/>
  <c r="AJ586" i="28"/>
  <c r="AK586" i="28"/>
  <c r="AL586" i="28"/>
  <c r="D586" i="28"/>
  <c r="BG587" i="28"/>
  <c r="BA587" i="28"/>
  <c r="BB587" i="28"/>
  <c r="BC587" i="28"/>
  <c r="BD587" i="28"/>
  <c r="BE587" i="28"/>
  <c r="BF587" i="28"/>
  <c r="BH587" i="28"/>
  <c r="BI587" i="28"/>
  <c r="AI587" i="28"/>
  <c r="AC587" i="28"/>
  <c r="AD587" i="28"/>
  <c r="AE587" i="28"/>
  <c r="AF587" i="28"/>
  <c r="AG587" i="28"/>
  <c r="AH587" i="28"/>
  <c r="AJ587" i="28"/>
  <c r="AK587" i="28"/>
  <c r="AL587" i="28"/>
  <c r="D587" i="28"/>
  <c r="BG588" i="28"/>
  <c r="BA588" i="28"/>
  <c r="BB588" i="28"/>
  <c r="BC588" i="28"/>
  <c r="BD588" i="28"/>
  <c r="BE588" i="28"/>
  <c r="BF588" i="28"/>
  <c r="BH588" i="28"/>
  <c r="BI588" i="28"/>
  <c r="AI588" i="28"/>
  <c r="AC588" i="28"/>
  <c r="AD588" i="28"/>
  <c r="AE588" i="28"/>
  <c r="AF588" i="28"/>
  <c r="AG588" i="28"/>
  <c r="AH588" i="28"/>
  <c r="AJ588" i="28"/>
  <c r="AK588" i="28"/>
  <c r="AL588" i="28"/>
  <c r="D588" i="28"/>
  <c r="BG589" i="28"/>
  <c r="BA589" i="28"/>
  <c r="BB589" i="28"/>
  <c r="BC589" i="28"/>
  <c r="BD589" i="28"/>
  <c r="BE589" i="28"/>
  <c r="BF589" i="28"/>
  <c r="BH589" i="28"/>
  <c r="BI589" i="28"/>
  <c r="AI589" i="28"/>
  <c r="AC589" i="28"/>
  <c r="AD589" i="28"/>
  <c r="AE589" i="28"/>
  <c r="AF589" i="28"/>
  <c r="AG589" i="28"/>
  <c r="AH589" i="28"/>
  <c r="AJ589" i="28"/>
  <c r="AK589" i="28"/>
  <c r="AL589" i="28"/>
  <c r="D589" i="28"/>
  <c r="BG590" i="28"/>
  <c r="BA590" i="28"/>
  <c r="BB590" i="28"/>
  <c r="BC590" i="28"/>
  <c r="BD590" i="28"/>
  <c r="BE590" i="28"/>
  <c r="BF590" i="28"/>
  <c r="BH590" i="28"/>
  <c r="BI590" i="28"/>
  <c r="AI590" i="28"/>
  <c r="AC590" i="28"/>
  <c r="AD590" i="28"/>
  <c r="AE590" i="28"/>
  <c r="AF590" i="28"/>
  <c r="AG590" i="28"/>
  <c r="AH590" i="28"/>
  <c r="AJ590" i="28"/>
  <c r="AK590" i="28"/>
  <c r="AL590" i="28"/>
  <c r="D590" i="28"/>
  <c r="BG591" i="28"/>
  <c r="BA591" i="28"/>
  <c r="BB591" i="28"/>
  <c r="BC591" i="28"/>
  <c r="BD591" i="28"/>
  <c r="BE591" i="28"/>
  <c r="BF591" i="28"/>
  <c r="BH591" i="28"/>
  <c r="BI591" i="28"/>
  <c r="AI591" i="28"/>
  <c r="AC591" i="28"/>
  <c r="AD591" i="28"/>
  <c r="AE591" i="28"/>
  <c r="AF591" i="28"/>
  <c r="AG591" i="28"/>
  <c r="AH591" i="28"/>
  <c r="AJ591" i="28"/>
  <c r="AK591" i="28"/>
  <c r="AL591" i="28"/>
  <c r="D591" i="28"/>
  <c r="BG592" i="28"/>
  <c r="BA592" i="28"/>
  <c r="BB592" i="28"/>
  <c r="BC592" i="28"/>
  <c r="BD592" i="28"/>
  <c r="BE592" i="28"/>
  <c r="BF592" i="28"/>
  <c r="BH592" i="28"/>
  <c r="BI592" i="28"/>
  <c r="AI592" i="28"/>
  <c r="AC592" i="28"/>
  <c r="AD592" i="28"/>
  <c r="AE592" i="28"/>
  <c r="AF592" i="28"/>
  <c r="AG592" i="28"/>
  <c r="AH592" i="28"/>
  <c r="AJ592" i="28"/>
  <c r="AK592" i="28"/>
  <c r="AL592" i="28"/>
  <c r="D592" i="28"/>
  <c r="BG593" i="28"/>
  <c r="BA593" i="28"/>
  <c r="BB593" i="28"/>
  <c r="BC593" i="28"/>
  <c r="BD593" i="28"/>
  <c r="BE593" i="28"/>
  <c r="BF593" i="28"/>
  <c r="BH593" i="28"/>
  <c r="BI593" i="28"/>
  <c r="AI593" i="28"/>
  <c r="AC593" i="28"/>
  <c r="AD593" i="28"/>
  <c r="AE593" i="28"/>
  <c r="AF593" i="28"/>
  <c r="AG593" i="28"/>
  <c r="AH593" i="28"/>
  <c r="AJ593" i="28"/>
  <c r="AK593" i="28"/>
  <c r="AL593" i="28"/>
  <c r="D593" i="28"/>
  <c r="BG594" i="28"/>
  <c r="BA594" i="28"/>
  <c r="BB594" i="28"/>
  <c r="BC594" i="28"/>
  <c r="BD594" i="28"/>
  <c r="BE594" i="28"/>
  <c r="BF594" i="28"/>
  <c r="BH594" i="28"/>
  <c r="BI594" i="28"/>
  <c r="AI594" i="28"/>
  <c r="AC594" i="28"/>
  <c r="AD594" i="28"/>
  <c r="AE594" i="28"/>
  <c r="AF594" i="28"/>
  <c r="AG594" i="28"/>
  <c r="AH594" i="28"/>
  <c r="AJ594" i="28"/>
  <c r="AK594" i="28"/>
  <c r="AL594" i="28"/>
  <c r="D594" i="28"/>
  <c r="BG595" i="28"/>
  <c r="BA595" i="28"/>
  <c r="BB595" i="28"/>
  <c r="BC595" i="28"/>
  <c r="BD595" i="28"/>
  <c r="BE595" i="28"/>
  <c r="BF595" i="28"/>
  <c r="BH595" i="28"/>
  <c r="BI595" i="28"/>
  <c r="AI595" i="28"/>
  <c r="AC595" i="28"/>
  <c r="AD595" i="28"/>
  <c r="AE595" i="28"/>
  <c r="AF595" i="28"/>
  <c r="AG595" i="28"/>
  <c r="AH595" i="28"/>
  <c r="AJ595" i="28"/>
  <c r="AK595" i="28"/>
  <c r="AL595" i="28"/>
  <c r="D595" i="28"/>
  <c r="BG596" i="28"/>
  <c r="BA596" i="28"/>
  <c r="BB596" i="28"/>
  <c r="BC596" i="28"/>
  <c r="BD596" i="28"/>
  <c r="BE596" i="28"/>
  <c r="BF596" i="28"/>
  <c r="BH596" i="28"/>
  <c r="BI596" i="28"/>
  <c r="AI596" i="28"/>
  <c r="AC596" i="28"/>
  <c r="AD596" i="28"/>
  <c r="AE596" i="28"/>
  <c r="AF596" i="28"/>
  <c r="AG596" i="28"/>
  <c r="AH596" i="28"/>
  <c r="AJ596" i="28"/>
  <c r="AK596" i="28"/>
  <c r="AL596" i="28"/>
  <c r="D596" i="28"/>
  <c r="BG597" i="28"/>
  <c r="BA597" i="28"/>
  <c r="BB597" i="28"/>
  <c r="BC597" i="28"/>
  <c r="BD597" i="28"/>
  <c r="BE597" i="28"/>
  <c r="BF597" i="28"/>
  <c r="BH597" i="28"/>
  <c r="BI597" i="28"/>
  <c r="AI597" i="28"/>
  <c r="AC597" i="28"/>
  <c r="AD597" i="28"/>
  <c r="AE597" i="28"/>
  <c r="AF597" i="28"/>
  <c r="AG597" i="28"/>
  <c r="AH597" i="28"/>
  <c r="AJ597" i="28"/>
  <c r="AK597" i="28"/>
  <c r="AL597" i="28"/>
  <c r="D597" i="28"/>
  <c r="BG598" i="28"/>
  <c r="BA598" i="28"/>
  <c r="BB598" i="28"/>
  <c r="BC598" i="28"/>
  <c r="BD598" i="28"/>
  <c r="BE598" i="28"/>
  <c r="BF598" i="28"/>
  <c r="BH598" i="28"/>
  <c r="BI598" i="28"/>
  <c r="AI598" i="28"/>
  <c r="AC598" i="28"/>
  <c r="AD598" i="28"/>
  <c r="AE598" i="28"/>
  <c r="AF598" i="28"/>
  <c r="AG598" i="28"/>
  <c r="AH598" i="28"/>
  <c r="AJ598" i="28"/>
  <c r="AK598" i="28"/>
  <c r="AL598" i="28"/>
  <c r="D598" i="28"/>
  <c r="BG599" i="28"/>
  <c r="BA599" i="28"/>
  <c r="BB599" i="28"/>
  <c r="BC599" i="28"/>
  <c r="BD599" i="28"/>
  <c r="BE599" i="28"/>
  <c r="BF599" i="28"/>
  <c r="BH599" i="28"/>
  <c r="BI599" i="28"/>
  <c r="AI599" i="28"/>
  <c r="AC599" i="28"/>
  <c r="AD599" i="28"/>
  <c r="AE599" i="28"/>
  <c r="AF599" i="28"/>
  <c r="AG599" i="28"/>
  <c r="AH599" i="28"/>
  <c r="AJ599" i="28"/>
  <c r="AK599" i="28"/>
  <c r="AL599" i="28"/>
  <c r="D599" i="28"/>
  <c r="BG600" i="28"/>
  <c r="BA600" i="28"/>
  <c r="BB600" i="28"/>
  <c r="BC600" i="28"/>
  <c r="BD600" i="28"/>
  <c r="BE600" i="28"/>
  <c r="BF600" i="28"/>
  <c r="BH600" i="28"/>
  <c r="BI600" i="28"/>
  <c r="AI600" i="28"/>
  <c r="AC600" i="28"/>
  <c r="AD600" i="28"/>
  <c r="AE600" i="28"/>
  <c r="AF600" i="28"/>
  <c r="AG600" i="28"/>
  <c r="AH600" i="28"/>
  <c r="AJ600" i="28"/>
  <c r="AK600" i="28"/>
  <c r="AL600" i="28"/>
  <c r="D600" i="28"/>
  <c r="BG601" i="28"/>
  <c r="BA601" i="28"/>
  <c r="BB601" i="28"/>
  <c r="BC601" i="28"/>
  <c r="BD601" i="28"/>
  <c r="BE601" i="28"/>
  <c r="BF601" i="28"/>
  <c r="BH601" i="28"/>
  <c r="BI601" i="28"/>
  <c r="AI601" i="28"/>
  <c r="AC601" i="28"/>
  <c r="AD601" i="28"/>
  <c r="AE601" i="28"/>
  <c r="AF601" i="28"/>
  <c r="AG601" i="28"/>
  <c r="AH601" i="28"/>
  <c r="AJ601" i="28"/>
  <c r="AK601" i="28"/>
  <c r="AL601" i="28"/>
  <c r="D601" i="28"/>
  <c r="BG602" i="28"/>
  <c r="BA602" i="28"/>
  <c r="BB602" i="28"/>
  <c r="BC602" i="28"/>
  <c r="BD602" i="28"/>
  <c r="BE602" i="28"/>
  <c r="BF602" i="28"/>
  <c r="BH602" i="28"/>
  <c r="BI602" i="28"/>
  <c r="AI602" i="28"/>
  <c r="AC602" i="28"/>
  <c r="AD602" i="28"/>
  <c r="AE602" i="28"/>
  <c r="AF602" i="28"/>
  <c r="AG602" i="28"/>
  <c r="AH602" i="28"/>
  <c r="AJ602" i="28"/>
  <c r="AK602" i="28"/>
  <c r="AL602" i="28"/>
  <c r="D602" i="28"/>
  <c r="BG603" i="28"/>
  <c r="BA603" i="28"/>
  <c r="BB603" i="28"/>
  <c r="BC603" i="28"/>
  <c r="BD603" i="28"/>
  <c r="BE603" i="28"/>
  <c r="BF603" i="28"/>
  <c r="BH603" i="28"/>
  <c r="BI603" i="28"/>
  <c r="AI603" i="28"/>
  <c r="AC603" i="28"/>
  <c r="AD603" i="28"/>
  <c r="AE603" i="28"/>
  <c r="AF603" i="28"/>
  <c r="AG603" i="28"/>
  <c r="AH603" i="28"/>
  <c r="AJ603" i="28"/>
  <c r="AK603" i="28"/>
  <c r="AL603" i="28"/>
  <c r="D603" i="28"/>
  <c r="BG604" i="28"/>
  <c r="BA604" i="28"/>
  <c r="BB604" i="28"/>
  <c r="BC604" i="28"/>
  <c r="BD604" i="28"/>
  <c r="BE604" i="28"/>
  <c r="BF604" i="28"/>
  <c r="BH604" i="28"/>
  <c r="BI604" i="28"/>
  <c r="AI604" i="28"/>
  <c r="AC604" i="28"/>
  <c r="AD604" i="28"/>
  <c r="AE604" i="28"/>
  <c r="AF604" i="28"/>
  <c r="AG604" i="28"/>
  <c r="AH604" i="28"/>
  <c r="AJ604" i="28"/>
  <c r="AK604" i="28"/>
  <c r="AL604" i="28"/>
  <c r="D604" i="28"/>
  <c r="BG605" i="28"/>
  <c r="BA605" i="28"/>
  <c r="BB605" i="28"/>
  <c r="BC605" i="28"/>
  <c r="BD605" i="28"/>
  <c r="BE605" i="28"/>
  <c r="BF605" i="28"/>
  <c r="BH605" i="28"/>
  <c r="BI605" i="28"/>
  <c r="AI605" i="28"/>
  <c r="AC605" i="28"/>
  <c r="AD605" i="28"/>
  <c r="AE605" i="28"/>
  <c r="AF605" i="28"/>
  <c r="AG605" i="28"/>
  <c r="AH605" i="28"/>
  <c r="AJ605" i="28"/>
  <c r="AK605" i="28"/>
  <c r="AL605" i="28"/>
  <c r="D605" i="28"/>
  <c r="BG606" i="28"/>
  <c r="BA606" i="28"/>
  <c r="BB606" i="28"/>
  <c r="BC606" i="28"/>
  <c r="BD606" i="28"/>
  <c r="BE606" i="28"/>
  <c r="BF606" i="28"/>
  <c r="BH606" i="28"/>
  <c r="BI606" i="28"/>
  <c r="AI606" i="28"/>
  <c r="AC606" i="28"/>
  <c r="AD606" i="28"/>
  <c r="AE606" i="28"/>
  <c r="AF606" i="28"/>
  <c r="AG606" i="28"/>
  <c r="AH606" i="28"/>
  <c r="AJ606" i="28"/>
  <c r="AK606" i="28"/>
  <c r="AL606" i="28"/>
  <c r="D606" i="28"/>
  <c r="BG607" i="28"/>
  <c r="BA607" i="28"/>
  <c r="BB607" i="28"/>
  <c r="BC607" i="28"/>
  <c r="BD607" i="28"/>
  <c r="BE607" i="28"/>
  <c r="BF607" i="28"/>
  <c r="BH607" i="28"/>
  <c r="BI607" i="28"/>
  <c r="AI607" i="28"/>
  <c r="AC607" i="28"/>
  <c r="AD607" i="28"/>
  <c r="AE607" i="28"/>
  <c r="AF607" i="28"/>
  <c r="AG607" i="28"/>
  <c r="AH607" i="28"/>
  <c r="AJ607" i="28"/>
  <c r="AK607" i="28"/>
  <c r="AL607" i="28"/>
  <c r="D607" i="28"/>
  <c r="BG608" i="28"/>
  <c r="BA608" i="28"/>
  <c r="BB608" i="28"/>
  <c r="BC608" i="28"/>
  <c r="BD608" i="28"/>
  <c r="BE608" i="28"/>
  <c r="BF608" i="28"/>
  <c r="BH608" i="28"/>
  <c r="BI608" i="28"/>
  <c r="AI608" i="28"/>
  <c r="AC608" i="28"/>
  <c r="AD608" i="28"/>
  <c r="AE608" i="28"/>
  <c r="AF608" i="28"/>
  <c r="AG608" i="28"/>
  <c r="AH608" i="28"/>
  <c r="AJ608" i="28"/>
  <c r="AK608" i="28"/>
  <c r="AL608" i="28"/>
  <c r="D608" i="28"/>
  <c r="BG609" i="28"/>
  <c r="BA609" i="28"/>
  <c r="BB609" i="28"/>
  <c r="BC609" i="28"/>
  <c r="BD609" i="28"/>
  <c r="BE609" i="28"/>
  <c r="BF609" i="28"/>
  <c r="BH609" i="28"/>
  <c r="BI609" i="28"/>
  <c r="AI609" i="28"/>
  <c r="AC609" i="28"/>
  <c r="AD609" i="28"/>
  <c r="AE609" i="28"/>
  <c r="AF609" i="28"/>
  <c r="AG609" i="28"/>
  <c r="AH609" i="28"/>
  <c r="AJ609" i="28"/>
  <c r="AK609" i="28"/>
  <c r="AL609" i="28"/>
  <c r="D609" i="28"/>
  <c r="BG610" i="28"/>
  <c r="BA610" i="28"/>
  <c r="BB610" i="28"/>
  <c r="BC610" i="28"/>
  <c r="BD610" i="28"/>
  <c r="BE610" i="28"/>
  <c r="BF610" i="28"/>
  <c r="BH610" i="28"/>
  <c r="BI610" i="28"/>
  <c r="AI610" i="28"/>
  <c r="AC610" i="28"/>
  <c r="AD610" i="28"/>
  <c r="AE610" i="28"/>
  <c r="AF610" i="28"/>
  <c r="AG610" i="28"/>
  <c r="AH610" i="28"/>
  <c r="AJ610" i="28"/>
  <c r="AK610" i="28"/>
  <c r="AL610" i="28"/>
  <c r="D610" i="28"/>
  <c r="BG611" i="28"/>
  <c r="BA611" i="28"/>
  <c r="BB611" i="28"/>
  <c r="BC611" i="28"/>
  <c r="BD611" i="28"/>
  <c r="BE611" i="28"/>
  <c r="BF611" i="28"/>
  <c r="BH611" i="28"/>
  <c r="BI611" i="28"/>
  <c r="AI611" i="28"/>
  <c r="AC611" i="28"/>
  <c r="AD611" i="28"/>
  <c r="AE611" i="28"/>
  <c r="AF611" i="28"/>
  <c r="AG611" i="28"/>
  <c r="AH611" i="28"/>
  <c r="AJ611" i="28"/>
  <c r="AK611" i="28"/>
  <c r="AL611" i="28"/>
  <c r="D611" i="28"/>
  <c r="BG612" i="28"/>
  <c r="BA612" i="28"/>
  <c r="BB612" i="28"/>
  <c r="BC612" i="28"/>
  <c r="BD612" i="28"/>
  <c r="BE612" i="28"/>
  <c r="BF612" i="28"/>
  <c r="BH612" i="28"/>
  <c r="BI612" i="28"/>
  <c r="AI612" i="28"/>
  <c r="AC612" i="28"/>
  <c r="AD612" i="28"/>
  <c r="AE612" i="28"/>
  <c r="AF612" i="28"/>
  <c r="AG612" i="28"/>
  <c r="AH612" i="28"/>
  <c r="AJ612" i="28"/>
  <c r="AK612" i="28"/>
  <c r="AL612" i="28"/>
  <c r="D612" i="28"/>
  <c r="BG613" i="28"/>
  <c r="BA613" i="28"/>
  <c r="BB613" i="28"/>
  <c r="BC613" i="28"/>
  <c r="BD613" i="28"/>
  <c r="BE613" i="28"/>
  <c r="BF613" i="28"/>
  <c r="BH613" i="28"/>
  <c r="BI613" i="28"/>
  <c r="AI613" i="28"/>
  <c r="AC613" i="28"/>
  <c r="AD613" i="28"/>
  <c r="AE613" i="28"/>
  <c r="AF613" i="28"/>
  <c r="AG613" i="28"/>
  <c r="AH613" i="28"/>
  <c r="AJ613" i="28"/>
  <c r="AK613" i="28"/>
  <c r="AL613" i="28"/>
  <c r="D613" i="28"/>
  <c r="BG614" i="28"/>
  <c r="BA614" i="28"/>
  <c r="BB614" i="28"/>
  <c r="BC614" i="28"/>
  <c r="BD614" i="28"/>
  <c r="BE614" i="28"/>
  <c r="BF614" i="28"/>
  <c r="BH614" i="28"/>
  <c r="BI614" i="28"/>
  <c r="AI614" i="28"/>
  <c r="AC614" i="28"/>
  <c r="AD614" i="28"/>
  <c r="AE614" i="28"/>
  <c r="AF614" i="28"/>
  <c r="AG614" i="28"/>
  <c r="AH614" i="28"/>
  <c r="AJ614" i="28"/>
  <c r="AK614" i="28"/>
  <c r="AL614" i="28"/>
  <c r="D614" i="28"/>
  <c r="BG615" i="28"/>
  <c r="BA615" i="28"/>
  <c r="BB615" i="28"/>
  <c r="BC615" i="28"/>
  <c r="BD615" i="28"/>
  <c r="BE615" i="28"/>
  <c r="BF615" i="28"/>
  <c r="BH615" i="28"/>
  <c r="BI615" i="28"/>
  <c r="AI615" i="28"/>
  <c r="AC615" i="28"/>
  <c r="AD615" i="28"/>
  <c r="AE615" i="28"/>
  <c r="AF615" i="28"/>
  <c r="AG615" i="28"/>
  <c r="AH615" i="28"/>
  <c r="AJ615" i="28"/>
  <c r="AK615" i="28"/>
  <c r="AL615" i="28"/>
  <c r="D615" i="28"/>
  <c r="BG616" i="28"/>
  <c r="BA616" i="28"/>
  <c r="BB616" i="28"/>
  <c r="BC616" i="28"/>
  <c r="BD616" i="28"/>
  <c r="BE616" i="28"/>
  <c r="BF616" i="28"/>
  <c r="BH616" i="28"/>
  <c r="BI616" i="28"/>
  <c r="AI616" i="28"/>
  <c r="AC616" i="28"/>
  <c r="AD616" i="28"/>
  <c r="AE616" i="28"/>
  <c r="AF616" i="28"/>
  <c r="AG616" i="28"/>
  <c r="AH616" i="28"/>
  <c r="AJ616" i="28"/>
  <c r="AK616" i="28"/>
  <c r="AL616" i="28"/>
  <c r="D616" i="28"/>
  <c r="BG617" i="28"/>
  <c r="BA617" i="28"/>
  <c r="BB617" i="28"/>
  <c r="BC617" i="28"/>
  <c r="BD617" i="28"/>
  <c r="BE617" i="28"/>
  <c r="BF617" i="28"/>
  <c r="BH617" i="28"/>
  <c r="BI617" i="28"/>
  <c r="AI617" i="28"/>
  <c r="AC617" i="28"/>
  <c r="AD617" i="28"/>
  <c r="AE617" i="28"/>
  <c r="AF617" i="28"/>
  <c r="AG617" i="28"/>
  <c r="AH617" i="28"/>
  <c r="AJ617" i="28"/>
  <c r="AK617" i="28"/>
  <c r="AL617" i="28"/>
  <c r="D617" i="28"/>
  <c r="BG618" i="28"/>
  <c r="BA618" i="28"/>
  <c r="BB618" i="28"/>
  <c r="BC618" i="28"/>
  <c r="BD618" i="28"/>
  <c r="BE618" i="28"/>
  <c r="BF618" i="28"/>
  <c r="BH618" i="28"/>
  <c r="BI618" i="28"/>
  <c r="AI618" i="28"/>
  <c r="AC618" i="28"/>
  <c r="AD618" i="28"/>
  <c r="AE618" i="28"/>
  <c r="AF618" i="28"/>
  <c r="AG618" i="28"/>
  <c r="AH618" i="28"/>
  <c r="AJ618" i="28"/>
  <c r="AK618" i="28"/>
  <c r="AL618" i="28"/>
  <c r="D618" i="28"/>
  <c r="BG619" i="28"/>
  <c r="BA619" i="28"/>
  <c r="BB619" i="28"/>
  <c r="BC619" i="28"/>
  <c r="BD619" i="28"/>
  <c r="BE619" i="28"/>
  <c r="BF619" i="28"/>
  <c r="BH619" i="28"/>
  <c r="BI619" i="28"/>
  <c r="AI619" i="28"/>
  <c r="AC619" i="28"/>
  <c r="AD619" i="28"/>
  <c r="AE619" i="28"/>
  <c r="AF619" i="28"/>
  <c r="AG619" i="28"/>
  <c r="AH619" i="28"/>
  <c r="AJ619" i="28"/>
  <c r="AK619" i="28"/>
  <c r="AL619" i="28"/>
  <c r="D619" i="28"/>
  <c r="BG620" i="28"/>
  <c r="BA620" i="28"/>
  <c r="BB620" i="28"/>
  <c r="BC620" i="28"/>
  <c r="BD620" i="28"/>
  <c r="BE620" i="28"/>
  <c r="BF620" i="28"/>
  <c r="BH620" i="28"/>
  <c r="BI620" i="28"/>
  <c r="AI620" i="28"/>
  <c r="AC620" i="28"/>
  <c r="AD620" i="28"/>
  <c r="AE620" i="28"/>
  <c r="AF620" i="28"/>
  <c r="AG620" i="28"/>
  <c r="AH620" i="28"/>
  <c r="AJ620" i="28"/>
  <c r="AK620" i="28"/>
  <c r="AL620" i="28"/>
  <c r="D620" i="28"/>
  <c r="BG459" i="28"/>
  <c r="BA459" i="28"/>
  <c r="BB459" i="28"/>
  <c r="BC459" i="28"/>
  <c r="BD459" i="28"/>
  <c r="BE459" i="28"/>
  <c r="BF459" i="28"/>
  <c r="BH459" i="28"/>
  <c r="BI459" i="28"/>
  <c r="AI459" i="28"/>
  <c r="AC459" i="28"/>
  <c r="AD459" i="28"/>
  <c r="AE459" i="28"/>
  <c r="AF459" i="28"/>
  <c r="AG459" i="28"/>
  <c r="AH459" i="28"/>
  <c r="AJ459" i="28"/>
  <c r="AK459" i="28"/>
  <c r="AL459" i="28"/>
  <c r="D459" i="28"/>
  <c r="BG460" i="28"/>
  <c r="BA460" i="28"/>
  <c r="BB460" i="28"/>
  <c r="BC460" i="28"/>
  <c r="BD460" i="28"/>
  <c r="BE460" i="28"/>
  <c r="BF460" i="28"/>
  <c r="BH460" i="28"/>
  <c r="BI460" i="28"/>
  <c r="AI460" i="28"/>
  <c r="AC460" i="28"/>
  <c r="AD460" i="28"/>
  <c r="AE460" i="28"/>
  <c r="AF460" i="28"/>
  <c r="AG460" i="28"/>
  <c r="AH460" i="28"/>
  <c r="AJ460" i="28"/>
  <c r="AK460" i="28"/>
  <c r="AL460" i="28"/>
  <c r="D460" i="28"/>
  <c r="BG461" i="28"/>
  <c r="BA461" i="28"/>
  <c r="BB461" i="28"/>
  <c r="BC461" i="28"/>
  <c r="BD461" i="28"/>
  <c r="BE461" i="28"/>
  <c r="BF461" i="28"/>
  <c r="BH461" i="28"/>
  <c r="BI461" i="28"/>
  <c r="AI461" i="28"/>
  <c r="AC461" i="28"/>
  <c r="AD461" i="28"/>
  <c r="AE461" i="28"/>
  <c r="AF461" i="28"/>
  <c r="AG461" i="28"/>
  <c r="AH461" i="28"/>
  <c r="AJ461" i="28"/>
  <c r="AK461" i="28"/>
  <c r="AL461" i="28"/>
  <c r="D461" i="28"/>
  <c r="BG462" i="28"/>
  <c r="BA462" i="28"/>
  <c r="BB462" i="28"/>
  <c r="BC462" i="28"/>
  <c r="BD462" i="28"/>
  <c r="BE462" i="28"/>
  <c r="BF462" i="28"/>
  <c r="BH462" i="28"/>
  <c r="BI462" i="28"/>
  <c r="AI462" i="28"/>
  <c r="AC462" i="28"/>
  <c r="AD462" i="28"/>
  <c r="AE462" i="28"/>
  <c r="AF462" i="28"/>
  <c r="AG462" i="28"/>
  <c r="AH462" i="28"/>
  <c r="AJ462" i="28"/>
  <c r="AK462" i="28"/>
  <c r="AL462" i="28"/>
  <c r="D462" i="28"/>
  <c r="BG463" i="28"/>
  <c r="BA463" i="28"/>
  <c r="BB463" i="28"/>
  <c r="BC463" i="28"/>
  <c r="BD463" i="28"/>
  <c r="BE463" i="28"/>
  <c r="BF463" i="28"/>
  <c r="BH463" i="28"/>
  <c r="BI463" i="28"/>
  <c r="AI463" i="28"/>
  <c r="AC463" i="28"/>
  <c r="AD463" i="28"/>
  <c r="AE463" i="28"/>
  <c r="AF463" i="28"/>
  <c r="AG463" i="28"/>
  <c r="AH463" i="28"/>
  <c r="AJ463" i="28"/>
  <c r="AK463" i="28"/>
  <c r="AL463" i="28"/>
  <c r="D463" i="28"/>
  <c r="BG464" i="28"/>
  <c r="BA464" i="28"/>
  <c r="BB464" i="28"/>
  <c r="BC464" i="28"/>
  <c r="BD464" i="28"/>
  <c r="BE464" i="28"/>
  <c r="BF464" i="28"/>
  <c r="BH464" i="28"/>
  <c r="BI464" i="28"/>
  <c r="AI464" i="28"/>
  <c r="AC464" i="28"/>
  <c r="AD464" i="28"/>
  <c r="AE464" i="28"/>
  <c r="AF464" i="28"/>
  <c r="AG464" i="28"/>
  <c r="AH464" i="28"/>
  <c r="AJ464" i="28"/>
  <c r="AK464" i="28"/>
  <c r="AL464" i="28"/>
  <c r="D464" i="28"/>
  <c r="BG465" i="28"/>
  <c r="BA465" i="28"/>
  <c r="BB465" i="28"/>
  <c r="BC465" i="28"/>
  <c r="BD465" i="28"/>
  <c r="BE465" i="28"/>
  <c r="BF465" i="28"/>
  <c r="BH465" i="28"/>
  <c r="BI465" i="28"/>
  <c r="AI465" i="28"/>
  <c r="AC465" i="28"/>
  <c r="AD465" i="28"/>
  <c r="AE465" i="28"/>
  <c r="AF465" i="28"/>
  <c r="AG465" i="28"/>
  <c r="AH465" i="28"/>
  <c r="AJ465" i="28"/>
  <c r="AK465" i="28"/>
  <c r="AL465" i="28"/>
  <c r="D465" i="28"/>
  <c r="BG466" i="28"/>
  <c r="BA466" i="28"/>
  <c r="BB466" i="28"/>
  <c r="BC466" i="28"/>
  <c r="BD466" i="28"/>
  <c r="BE466" i="28"/>
  <c r="BF466" i="28"/>
  <c r="BH466" i="28"/>
  <c r="BI466" i="28"/>
  <c r="AI466" i="28"/>
  <c r="AC466" i="28"/>
  <c r="AD466" i="28"/>
  <c r="AE466" i="28"/>
  <c r="AF466" i="28"/>
  <c r="AG466" i="28"/>
  <c r="AH466" i="28"/>
  <c r="AJ466" i="28"/>
  <c r="AK466" i="28"/>
  <c r="AL466" i="28"/>
  <c r="D466" i="28"/>
  <c r="BG467" i="28"/>
  <c r="BA467" i="28"/>
  <c r="BB467" i="28"/>
  <c r="BC467" i="28"/>
  <c r="BD467" i="28"/>
  <c r="BE467" i="28"/>
  <c r="BF467" i="28"/>
  <c r="BH467" i="28"/>
  <c r="BI467" i="28"/>
  <c r="AI467" i="28"/>
  <c r="AC467" i="28"/>
  <c r="AD467" i="28"/>
  <c r="AE467" i="28"/>
  <c r="AF467" i="28"/>
  <c r="AG467" i="28"/>
  <c r="AH467" i="28"/>
  <c r="AJ467" i="28"/>
  <c r="AK467" i="28"/>
  <c r="AL467" i="28"/>
  <c r="D467" i="28"/>
  <c r="BG468" i="28"/>
  <c r="BA468" i="28"/>
  <c r="BB468" i="28"/>
  <c r="BC468" i="28"/>
  <c r="BD468" i="28"/>
  <c r="BE468" i="28"/>
  <c r="BF468" i="28"/>
  <c r="BH468" i="28"/>
  <c r="BI468" i="28"/>
  <c r="AI468" i="28"/>
  <c r="AC468" i="28"/>
  <c r="AD468" i="28"/>
  <c r="AE468" i="28"/>
  <c r="AF468" i="28"/>
  <c r="AG468" i="28"/>
  <c r="AH468" i="28"/>
  <c r="AJ468" i="28"/>
  <c r="AK468" i="28"/>
  <c r="AL468" i="28"/>
  <c r="D468" i="28"/>
  <c r="BG469" i="28"/>
  <c r="BA469" i="28"/>
  <c r="BB469" i="28"/>
  <c r="BC469" i="28"/>
  <c r="BD469" i="28"/>
  <c r="BE469" i="28"/>
  <c r="BF469" i="28"/>
  <c r="BH469" i="28"/>
  <c r="BI469" i="28"/>
  <c r="AI469" i="28"/>
  <c r="AC469" i="28"/>
  <c r="AD469" i="28"/>
  <c r="AE469" i="28"/>
  <c r="AF469" i="28"/>
  <c r="AG469" i="28"/>
  <c r="AH469" i="28"/>
  <c r="AJ469" i="28"/>
  <c r="AK469" i="28"/>
  <c r="AL469" i="28"/>
  <c r="D469" i="28"/>
  <c r="BG470" i="28"/>
  <c r="BA470" i="28"/>
  <c r="BB470" i="28"/>
  <c r="BC470" i="28"/>
  <c r="BD470" i="28"/>
  <c r="BE470" i="28"/>
  <c r="BF470" i="28"/>
  <c r="BH470" i="28"/>
  <c r="BI470" i="28"/>
  <c r="AI470" i="28"/>
  <c r="AC470" i="28"/>
  <c r="AD470" i="28"/>
  <c r="AE470" i="28"/>
  <c r="AF470" i="28"/>
  <c r="AG470" i="28"/>
  <c r="AH470" i="28"/>
  <c r="AJ470" i="28"/>
  <c r="AK470" i="28"/>
  <c r="AL470" i="28"/>
  <c r="D470" i="28"/>
  <c r="BG471" i="28"/>
  <c r="BA471" i="28"/>
  <c r="BB471" i="28"/>
  <c r="BC471" i="28"/>
  <c r="BD471" i="28"/>
  <c r="BE471" i="28"/>
  <c r="BF471" i="28"/>
  <c r="BH471" i="28"/>
  <c r="BI471" i="28"/>
  <c r="AI471" i="28"/>
  <c r="AC471" i="28"/>
  <c r="AD471" i="28"/>
  <c r="AE471" i="28"/>
  <c r="AF471" i="28"/>
  <c r="AG471" i="28"/>
  <c r="AH471" i="28"/>
  <c r="AJ471" i="28"/>
  <c r="AK471" i="28"/>
  <c r="AL471" i="28"/>
  <c r="D471" i="28"/>
  <c r="BG472" i="28"/>
  <c r="BA472" i="28"/>
  <c r="BB472" i="28"/>
  <c r="BC472" i="28"/>
  <c r="BD472" i="28"/>
  <c r="BE472" i="28"/>
  <c r="BF472" i="28"/>
  <c r="BH472" i="28"/>
  <c r="BI472" i="28"/>
  <c r="AI472" i="28"/>
  <c r="AC472" i="28"/>
  <c r="AD472" i="28"/>
  <c r="AE472" i="28"/>
  <c r="AF472" i="28"/>
  <c r="AG472" i="28"/>
  <c r="AH472" i="28"/>
  <c r="AJ472" i="28"/>
  <c r="AK472" i="28"/>
  <c r="AL472" i="28"/>
  <c r="D472" i="28"/>
  <c r="BG473" i="28"/>
  <c r="BA473" i="28"/>
  <c r="BB473" i="28"/>
  <c r="BC473" i="28"/>
  <c r="BD473" i="28"/>
  <c r="BE473" i="28"/>
  <c r="BF473" i="28"/>
  <c r="BH473" i="28"/>
  <c r="BI473" i="28"/>
  <c r="AI473" i="28"/>
  <c r="AC473" i="28"/>
  <c r="AD473" i="28"/>
  <c r="AE473" i="28"/>
  <c r="AF473" i="28"/>
  <c r="AG473" i="28"/>
  <c r="AH473" i="28"/>
  <c r="AJ473" i="28"/>
  <c r="AK473" i="28"/>
  <c r="AL473" i="28"/>
  <c r="D473" i="28"/>
  <c r="BG474" i="28"/>
  <c r="BA474" i="28"/>
  <c r="BB474" i="28"/>
  <c r="BC474" i="28"/>
  <c r="BD474" i="28"/>
  <c r="BE474" i="28"/>
  <c r="BF474" i="28"/>
  <c r="BH474" i="28"/>
  <c r="BI474" i="28"/>
  <c r="AI474" i="28"/>
  <c r="AC474" i="28"/>
  <c r="AD474" i="28"/>
  <c r="AE474" i="28"/>
  <c r="AF474" i="28"/>
  <c r="AG474" i="28"/>
  <c r="AH474" i="28"/>
  <c r="AJ474" i="28"/>
  <c r="AK474" i="28"/>
  <c r="AL474" i="28"/>
  <c r="D474" i="28"/>
  <c r="BG475" i="28"/>
  <c r="BA475" i="28"/>
  <c r="BB475" i="28"/>
  <c r="BC475" i="28"/>
  <c r="BD475" i="28"/>
  <c r="BE475" i="28"/>
  <c r="BF475" i="28"/>
  <c r="BH475" i="28"/>
  <c r="BI475" i="28"/>
  <c r="AI475" i="28"/>
  <c r="AC475" i="28"/>
  <c r="AD475" i="28"/>
  <c r="AE475" i="28"/>
  <c r="AF475" i="28"/>
  <c r="AG475" i="28"/>
  <c r="AH475" i="28"/>
  <c r="AJ475" i="28"/>
  <c r="AK475" i="28"/>
  <c r="AL475" i="28"/>
  <c r="D475" i="28"/>
  <c r="BG476" i="28"/>
  <c r="BA476" i="28"/>
  <c r="BB476" i="28"/>
  <c r="BC476" i="28"/>
  <c r="BD476" i="28"/>
  <c r="BE476" i="28"/>
  <c r="BF476" i="28"/>
  <c r="BH476" i="28"/>
  <c r="BI476" i="28"/>
  <c r="AI476" i="28"/>
  <c r="AC476" i="28"/>
  <c r="AD476" i="28"/>
  <c r="AE476" i="28"/>
  <c r="AF476" i="28"/>
  <c r="AG476" i="28"/>
  <c r="AH476" i="28"/>
  <c r="AJ476" i="28"/>
  <c r="AK476" i="28"/>
  <c r="AL476" i="28"/>
  <c r="D476" i="28"/>
  <c r="BG477" i="28"/>
  <c r="BA477" i="28"/>
  <c r="BB477" i="28"/>
  <c r="BC477" i="28"/>
  <c r="BD477" i="28"/>
  <c r="BE477" i="28"/>
  <c r="BF477" i="28"/>
  <c r="BH477" i="28"/>
  <c r="BI477" i="28"/>
  <c r="AI477" i="28"/>
  <c r="AC477" i="28"/>
  <c r="AD477" i="28"/>
  <c r="AE477" i="28"/>
  <c r="AF477" i="28"/>
  <c r="AG477" i="28"/>
  <c r="AH477" i="28"/>
  <c r="AJ477" i="28"/>
  <c r="AK477" i="28"/>
  <c r="AL477" i="28"/>
  <c r="D477" i="28"/>
  <c r="BG478" i="28"/>
  <c r="BA478" i="28"/>
  <c r="BB478" i="28"/>
  <c r="BC478" i="28"/>
  <c r="BD478" i="28"/>
  <c r="BE478" i="28"/>
  <c r="BF478" i="28"/>
  <c r="BH478" i="28"/>
  <c r="BI478" i="28"/>
  <c r="AI478" i="28"/>
  <c r="AC478" i="28"/>
  <c r="AD478" i="28"/>
  <c r="AE478" i="28"/>
  <c r="AF478" i="28"/>
  <c r="AG478" i="28"/>
  <c r="AH478" i="28"/>
  <c r="AJ478" i="28"/>
  <c r="AK478" i="28"/>
  <c r="AL478" i="28"/>
  <c r="D478" i="28"/>
  <c r="BG479" i="28"/>
  <c r="BA479" i="28"/>
  <c r="BB479" i="28"/>
  <c r="BC479" i="28"/>
  <c r="BD479" i="28"/>
  <c r="BE479" i="28"/>
  <c r="BF479" i="28"/>
  <c r="BH479" i="28"/>
  <c r="BI479" i="28"/>
  <c r="AI479" i="28"/>
  <c r="AC479" i="28"/>
  <c r="AD479" i="28"/>
  <c r="AE479" i="28"/>
  <c r="AF479" i="28"/>
  <c r="AG479" i="28"/>
  <c r="AH479" i="28"/>
  <c r="AJ479" i="28"/>
  <c r="AK479" i="28"/>
  <c r="AL479" i="28"/>
  <c r="D479" i="28"/>
  <c r="BG480" i="28"/>
  <c r="BA480" i="28"/>
  <c r="BB480" i="28"/>
  <c r="BC480" i="28"/>
  <c r="BD480" i="28"/>
  <c r="BE480" i="28"/>
  <c r="BF480" i="28"/>
  <c r="BH480" i="28"/>
  <c r="BI480" i="28"/>
  <c r="AI480" i="28"/>
  <c r="AC480" i="28"/>
  <c r="AD480" i="28"/>
  <c r="AE480" i="28"/>
  <c r="AF480" i="28"/>
  <c r="AG480" i="28"/>
  <c r="AH480" i="28"/>
  <c r="AJ480" i="28"/>
  <c r="AK480" i="28"/>
  <c r="AL480" i="28"/>
  <c r="D480" i="28"/>
  <c r="BG481" i="28"/>
  <c r="BA481" i="28"/>
  <c r="BB481" i="28"/>
  <c r="BC481" i="28"/>
  <c r="BD481" i="28"/>
  <c r="BE481" i="28"/>
  <c r="BF481" i="28"/>
  <c r="BH481" i="28"/>
  <c r="BI481" i="28"/>
  <c r="AI481" i="28"/>
  <c r="AC481" i="28"/>
  <c r="AD481" i="28"/>
  <c r="AE481" i="28"/>
  <c r="AF481" i="28"/>
  <c r="AG481" i="28"/>
  <c r="AH481" i="28"/>
  <c r="AJ481" i="28"/>
  <c r="AK481" i="28"/>
  <c r="AL481" i="28"/>
  <c r="D481" i="28"/>
  <c r="BG482" i="28"/>
  <c r="BA482" i="28"/>
  <c r="BB482" i="28"/>
  <c r="BC482" i="28"/>
  <c r="BD482" i="28"/>
  <c r="BE482" i="28"/>
  <c r="BF482" i="28"/>
  <c r="BH482" i="28"/>
  <c r="BI482" i="28"/>
  <c r="AI482" i="28"/>
  <c r="AC482" i="28"/>
  <c r="AD482" i="28"/>
  <c r="AE482" i="28"/>
  <c r="AF482" i="28"/>
  <c r="AG482" i="28"/>
  <c r="AH482" i="28"/>
  <c r="AJ482" i="28"/>
  <c r="AK482" i="28"/>
  <c r="AL482" i="28"/>
  <c r="D482" i="28"/>
  <c r="BG483" i="28"/>
  <c r="BA483" i="28"/>
  <c r="BB483" i="28"/>
  <c r="BC483" i="28"/>
  <c r="BD483" i="28"/>
  <c r="BE483" i="28"/>
  <c r="BF483" i="28"/>
  <c r="BH483" i="28"/>
  <c r="BI483" i="28"/>
  <c r="AI483" i="28"/>
  <c r="AC483" i="28"/>
  <c r="AD483" i="28"/>
  <c r="AE483" i="28"/>
  <c r="AF483" i="28"/>
  <c r="AG483" i="28"/>
  <c r="AH483" i="28"/>
  <c r="AJ483" i="28"/>
  <c r="AK483" i="28"/>
  <c r="AL483" i="28"/>
  <c r="D483" i="28"/>
  <c r="BG484" i="28"/>
  <c r="BA484" i="28"/>
  <c r="BB484" i="28"/>
  <c r="BC484" i="28"/>
  <c r="BD484" i="28"/>
  <c r="BE484" i="28"/>
  <c r="BF484" i="28"/>
  <c r="BH484" i="28"/>
  <c r="BI484" i="28"/>
  <c r="AI484" i="28"/>
  <c r="AC484" i="28"/>
  <c r="AD484" i="28"/>
  <c r="AE484" i="28"/>
  <c r="AF484" i="28"/>
  <c r="AG484" i="28"/>
  <c r="AH484" i="28"/>
  <c r="AJ484" i="28"/>
  <c r="AK484" i="28"/>
  <c r="AL484" i="28"/>
  <c r="D484" i="28"/>
  <c r="BG485" i="28"/>
  <c r="BA485" i="28"/>
  <c r="BB485" i="28"/>
  <c r="BC485" i="28"/>
  <c r="BD485" i="28"/>
  <c r="BE485" i="28"/>
  <c r="BF485" i="28"/>
  <c r="BH485" i="28"/>
  <c r="BI485" i="28"/>
  <c r="AI485" i="28"/>
  <c r="AC485" i="28"/>
  <c r="AD485" i="28"/>
  <c r="AE485" i="28"/>
  <c r="AF485" i="28"/>
  <c r="AG485" i="28"/>
  <c r="AH485" i="28"/>
  <c r="AJ485" i="28"/>
  <c r="AK485" i="28"/>
  <c r="AL485" i="28"/>
  <c r="D485" i="28"/>
  <c r="BG486" i="28"/>
  <c r="BA486" i="28"/>
  <c r="BB486" i="28"/>
  <c r="BC486" i="28"/>
  <c r="BD486" i="28"/>
  <c r="BE486" i="28"/>
  <c r="BF486" i="28"/>
  <c r="BH486" i="28"/>
  <c r="BI486" i="28"/>
  <c r="AI486" i="28"/>
  <c r="AC486" i="28"/>
  <c r="AD486" i="28"/>
  <c r="AE486" i="28"/>
  <c r="AF486" i="28"/>
  <c r="AG486" i="28"/>
  <c r="AH486" i="28"/>
  <c r="AJ486" i="28"/>
  <c r="AK486" i="28"/>
  <c r="AL486" i="28"/>
  <c r="D486" i="28"/>
  <c r="BG487" i="28"/>
  <c r="BA487" i="28"/>
  <c r="BB487" i="28"/>
  <c r="BC487" i="28"/>
  <c r="BD487" i="28"/>
  <c r="BE487" i="28"/>
  <c r="BF487" i="28"/>
  <c r="BH487" i="28"/>
  <c r="BI487" i="28"/>
  <c r="AI487" i="28"/>
  <c r="AC487" i="28"/>
  <c r="AD487" i="28"/>
  <c r="AE487" i="28"/>
  <c r="AF487" i="28"/>
  <c r="AG487" i="28"/>
  <c r="AH487" i="28"/>
  <c r="AJ487" i="28"/>
  <c r="AK487" i="28"/>
  <c r="AL487" i="28"/>
  <c r="D487" i="28"/>
  <c r="BG488" i="28"/>
  <c r="BA488" i="28"/>
  <c r="BB488" i="28"/>
  <c r="BC488" i="28"/>
  <c r="BD488" i="28"/>
  <c r="BE488" i="28"/>
  <c r="BF488" i="28"/>
  <c r="BH488" i="28"/>
  <c r="BI488" i="28"/>
  <c r="AI488" i="28"/>
  <c r="AC488" i="28"/>
  <c r="AD488" i="28"/>
  <c r="AE488" i="28"/>
  <c r="AF488" i="28"/>
  <c r="AG488" i="28"/>
  <c r="AH488" i="28"/>
  <c r="AJ488" i="28"/>
  <c r="AK488" i="28"/>
  <c r="AL488" i="28"/>
  <c r="D488" i="28"/>
  <c r="BG489" i="28"/>
  <c r="BA489" i="28"/>
  <c r="BB489" i="28"/>
  <c r="BC489" i="28"/>
  <c r="BD489" i="28"/>
  <c r="BE489" i="28"/>
  <c r="BF489" i="28"/>
  <c r="BH489" i="28"/>
  <c r="BI489" i="28"/>
  <c r="AI489" i="28"/>
  <c r="AC489" i="28"/>
  <c r="AD489" i="28"/>
  <c r="AE489" i="28"/>
  <c r="AF489" i="28"/>
  <c r="AG489" i="28"/>
  <c r="AH489" i="28"/>
  <c r="AJ489" i="28"/>
  <c r="AK489" i="28"/>
  <c r="AL489" i="28"/>
  <c r="D489" i="28"/>
  <c r="BG490" i="28"/>
  <c r="BA490" i="28"/>
  <c r="BB490" i="28"/>
  <c r="BC490" i="28"/>
  <c r="BD490" i="28"/>
  <c r="BE490" i="28"/>
  <c r="BF490" i="28"/>
  <c r="BH490" i="28"/>
  <c r="BI490" i="28"/>
  <c r="AI490" i="28"/>
  <c r="AC490" i="28"/>
  <c r="AD490" i="28"/>
  <c r="AE490" i="28"/>
  <c r="AF490" i="28"/>
  <c r="AG490" i="28"/>
  <c r="AH490" i="28"/>
  <c r="AJ490" i="28"/>
  <c r="AK490" i="28"/>
  <c r="AL490" i="28"/>
  <c r="D490" i="28"/>
  <c r="BG491" i="28"/>
  <c r="BA491" i="28"/>
  <c r="BB491" i="28"/>
  <c r="BC491" i="28"/>
  <c r="BD491" i="28"/>
  <c r="BE491" i="28"/>
  <c r="BF491" i="28"/>
  <c r="BH491" i="28"/>
  <c r="BI491" i="28"/>
  <c r="AI491" i="28"/>
  <c r="AC491" i="28"/>
  <c r="AD491" i="28"/>
  <c r="AE491" i="28"/>
  <c r="AF491" i="28"/>
  <c r="AG491" i="28"/>
  <c r="AH491" i="28"/>
  <c r="AJ491" i="28"/>
  <c r="AK491" i="28"/>
  <c r="AL491" i="28"/>
  <c r="D491" i="28"/>
  <c r="BG492" i="28"/>
  <c r="BA492" i="28"/>
  <c r="BB492" i="28"/>
  <c r="BC492" i="28"/>
  <c r="BD492" i="28"/>
  <c r="BE492" i="28"/>
  <c r="BF492" i="28"/>
  <c r="BH492" i="28"/>
  <c r="BI492" i="28"/>
  <c r="AI492" i="28"/>
  <c r="AC492" i="28"/>
  <c r="AD492" i="28"/>
  <c r="AE492" i="28"/>
  <c r="AF492" i="28"/>
  <c r="AG492" i="28"/>
  <c r="AH492" i="28"/>
  <c r="AJ492" i="28"/>
  <c r="AK492" i="28"/>
  <c r="AL492" i="28"/>
  <c r="D492" i="28"/>
  <c r="BG493" i="28"/>
  <c r="BA493" i="28"/>
  <c r="BB493" i="28"/>
  <c r="BC493" i="28"/>
  <c r="BD493" i="28"/>
  <c r="BE493" i="28"/>
  <c r="BF493" i="28"/>
  <c r="BH493" i="28"/>
  <c r="BI493" i="28"/>
  <c r="AI493" i="28"/>
  <c r="AC493" i="28"/>
  <c r="AD493" i="28"/>
  <c r="AE493" i="28"/>
  <c r="AF493" i="28"/>
  <c r="AG493" i="28"/>
  <c r="AH493" i="28"/>
  <c r="AJ493" i="28"/>
  <c r="AK493" i="28"/>
  <c r="AL493" i="28"/>
  <c r="D493" i="28"/>
  <c r="BG494" i="28"/>
  <c r="BA494" i="28"/>
  <c r="BB494" i="28"/>
  <c r="BC494" i="28"/>
  <c r="BD494" i="28"/>
  <c r="BE494" i="28"/>
  <c r="BF494" i="28"/>
  <c r="BH494" i="28"/>
  <c r="BI494" i="28"/>
  <c r="AI494" i="28"/>
  <c r="AC494" i="28"/>
  <c r="AD494" i="28"/>
  <c r="AE494" i="28"/>
  <c r="AF494" i="28"/>
  <c r="AG494" i="28"/>
  <c r="AH494" i="28"/>
  <c r="AJ494" i="28"/>
  <c r="AK494" i="28"/>
  <c r="AL494" i="28"/>
  <c r="D494" i="28"/>
  <c r="BG495" i="28"/>
  <c r="BA495" i="28"/>
  <c r="BB495" i="28"/>
  <c r="BC495" i="28"/>
  <c r="BD495" i="28"/>
  <c r="BE495" i="28"/>
  <c r="BF495" i="28"/>
  <c r="BH495" i="28"/>
  <c r="BI495" i="28"/>
  <c r="AI495" i="28"/>
  <c r="AC495" i="28"/>
  <c r="AD495" i="28"/>
  <c r="AE495" i="28"/>
  <c r="AF495" i="28"/>
  <c r="AG495" i="28"/>
  <c r="AH495" i="28"/>
  <c r="AJ495" i="28"/>
  <c r="AK495" i="28"/>
  <c r="AL495" i="28"/>
  <c r="D495" i="28"/>
  <c r="BG496" i="28"/>
  <c r="BA496" i="28"/>
  <c r="BB496" i="28"/>
  <c r="BC496" i="28"/>
  <c r="BD496" i="28"/>
  <c r="BE496" i="28"/>
  <c r="BF496" i="28"/>
  <c r="BH496" i="28"/>
  <c r="BI496" i="28"/>
  <c r="AI496" i="28"/>
  <c r="AC496" i="28"/>
  <c r="AD496" i="28"/>
  <c r="AE496" i="28"/>
  <c r="AF496" i="28"/>
  <c r="AG496" i="28"/>
  <c r="AH496" i="28"/>
  <c r="AJ496" i="28"/>
  <c r="AK496" i="28"/>
  <c r="AL496" i="28"/>
  <c r="D496" i="28"/>
  <c r="BG497" i="28"/>
  <c r="BA497" i="28"/>
  <c r="BB497" i="28"/>
  <c r="BC497" i="28"/>
  <c r="BD497" i="28"/>
  <c r="BE497" i="28"/>
  <c r="BF497" i="28"/>
  <c r="BH497" i="28"/>
  <c r="BI497" i="28"/>
  <c r="AI497" i="28"/>
  <c r="AC497" i="28"/>
  <c r="AD497" i="28"/>
  <c r="AE497" i="28"/>
  <c r="AF497" i="28"/>
  <c r="AG497" i="28"/>
  <c r="AH497" i="28"/>
  <c r="AJ497" i="28"/>
  <c r="AK497" i="28"/>
  <c r="AL497" i="28"/>
  <c r="D497" i="28"/>
  <c r="BG498" i="28"/>
  <c r="BA498" i="28"/>
  <c r="BB498" i="28"/>
  <c r="BC498" i="28"/>
  <c r="BD498" i="28"/>
  <c r="BE498" i="28"/>
  <c r="BF498" i="28"/>
  <c r="BH498" i="28"/>
  <c r="BI498" i="28"/>
  <c r="AI498" i="28"/>
  <c r="AC498" i="28"/>
  <c r="AD498" i="28"/>
  <c r="AE498" i="28"/>
  <c r="AF498" i="28"/>
  <c r="AG498" i="28"/>
  <c r="AH498" i="28"/>
  <c r="AJ498" i="28"/>
  <c r="AK498" i="28"/>
  <c r="AL498" i="28"/>
  <c r="D498" i="28"/>
  <c r="BG499" i="28"/>
  <c r="BA499" i="28"/>
  <c r="BB499" i="28"/>
  <c r="BC499" i="28"/>
  <c r="BD499" i="28"/>
  <c r="BE499" i="28"/>
  <c r="BF499" i="28"/>
  <c r="BH499" i="28"/>
  <c r="BI499" i="28"/>
  <c r="AI499" i="28"/>
  <c r="AC499" i="28"/>
  <c r="AD499" i="28"/>
  <c r="AE499" i="28"/>
  <c r="AF499" i="28"/>
  <c r="AG499" i="28"/>
  <c r="AH499" i="28"/>
  <c r="AJ499" i="28"/>
  <c r="AK499" i="28"/>
  <c r="AL499" i="28"/>
  <c r="D499" i="28"/>
  <c r="BG500" i="28"/>
  <c r="BA500" i="28"/>
  <c r="BB500" i="28"/>
  <c r="BC500" i="28"/>
  <c r="BD500" i="28"/>
  <c r="BE500" i="28"/>
  <c r="BF500" i="28"/>
  <c r="BH500" i="28"/>
  <c r="BI500" i="28"/>
  <c r="AI500" i="28"/>
  <c r="AC500" i="28"/>
  <c r="AD500" i="28"/>
  <c r="AE500" i="28"/>
  <c r="AF500" i="28"/>
  <c r="AG500" i="28"/>
  <c r="AH500" i="28"/>
  <c r="AJ500" i="28"/>
  <c r="AK500" i="28"/>
  <c r="AL500" i="28"/>
  <c r="D500" i="28"/>
  <c r="BG501" i="28"/>
  <c r="BA501" i="28"/>
  <c r="BB501" i="28"/>
  <c r="BC501" i="28"/>
  <c r="BD501" i="28"/>
  <c r="BE501" i="28"/>
  <c r="BF501" i="28"/>
  <c r="BH501" i="28"/>
  <c r="BI501" i="28"/>
  <c r="AI501" i="28"/>
  <c r="AC501" i="28"/>
  <c r="AD501" i="28"/>
  <c r="AE501" i="28"/>
  <c r="AF501" i="28"/>
  <c r="AG501" i="28"/>
  <c r="AH501" i="28"/>
  <c r="AJ501" i="28"/>
  <c r="AK501" i="28"/>
  <c r="AL501" i="28"/>
  <c r="D501" i="28"/>
  <c r="BG502" i="28"/>
  <c r="BA502" i="28"/>
  <c r="BB502" i="28"/>
  <c r="BC502" i="28"/>
  <c r="BD502" i="28"/>
  <c r="BE502" i="28"/>
  <c r="BF502" i="28"/>
  <c r="BH502" i="28"/>
  <c r="BI502" i="28"/>
  <c r="AI502" i="28"/>
  <c r="AC502" i="28"/>
  <c r="AD502" i="28"/>
  <c r="AE502" i="28"/>
  <c r="AF502" i="28"/>
  <c r="AG502" i="28"/>
  <c r="AH502" i="28"/>
  <c r="AJ502" i="28"/>
  <c r="AK502" i="28"/>
  <c r="AL502" i="28"/>
  <c r="D502" i="28"/>
  <c r="BG503" i="28"/>
  <c r="BA503" i="28"/>
  <c r="BB503" i="28"/>
  <c r="BC503" i="28"/>
  <c r="BD503" i="28"/>
  <c r="BE503" i="28"/>
  <c r="BF503" i="28"/>
  <c r="BH503" i="28"/>
  <c r="BI503" i="28"/>
  <c r="AI503" i="28"/>
  <c r="AC503" i="28"/>
  <c r="AD503" i="28"/>
  <c r="AE503" i="28"/>
  <c r="AF503" i="28"/>
  <c r="AG503" i="28"/>
  <c r="AH503" i="28"/>
  <c r="AJ503" i="28"/>
  <c r="AK503" i="28"/>
  <c r="AL503" i="28"/>
  <c r="D503" i="28"/>
  <c r="BG504" i="28"/>
  <c r="BA504" i="28"/>
  <c r="BB504" i="28"/>
  <c r="BC504" i="28"/>
  <c r="BD504" i="28"/>
  <c r="BE504" i="28"/>
  <c r="BF504" i="28"/>
  <c r="BH504" i="28"/>
  <c r="BI504" i="28"/>
  <c r="AI504" i="28"/>
  <c r="AC504" i="28"/>
  <c r="AD504" i="28"/>
  <c r="AE504" i="28"/>
  <c r="AF504" i="28"/>
  <c r="AG504" i="28"/>
  <c r="AH504" i="28"/>
  <c r="AJ504" i="28"/>
  <c r="AK504" i="28"/>
  <c r="AL504" i="28"/>
  <c r="D504" i="28"/>
  <c r="BG505" i="28"/>
  <c r="BA505" i="28"/>
  <c r="BB505" i="28"/>
  <c r="BC505" i="28"/>
  <c r="BD505" i="28"/>
  <c r="BE505" i="28"/>
  <c r="BF505" i="28"/>
  <c r="BH505" i="28"/>
  <c r="BI505" i="28"/>
  <c r="AI505" i="28"/>
  <c r="AC505" i="28"/>
  <c r="AD505" i="28"/>
  <c r="AE505" i="28"/>
  <c r="AF505" i="28"/>
  <c r="AG505" i="28"/>
  <c r="AH505" i="28"/>
  <c r="AJ505" i="28"/>
  <c r="AK505" i="28"/>
  <c r="AL505" i="28"/>
  <c r="D505" i="28"/>
  <c r="BG506" i="28"/>
  <c r="BA506" i="28"/>
  <c r="BB506" i="28"/>
  <c r="BC506" i="28"/>
  <c r="BD506" i="28"/>
  <c r="BE506" i="28"/>
  <c r="BF506" i="28"/>
  <c r="BH506" i="28"/>
  <c r="BI506" i="28"/>
  <c r="AI506" i="28"/>
  <c r="AC506" i="28"/>
  <c r="AD506" i="28"/>
  <c r="AE506" i="28"/>
  <c r="AF506" i="28"/>
  <c r="AG506" i="28"/>
  <c r="AH506" i="28"/>
  <c r="AJ506" i="28"/>
  <c r="AK506" i="28"/>
  <c r="AL506" i="28"/>
  <c r="D506" i="28"/>
  <c r="BG507" i="28"/>
  <c r="BA507" i="28"/>
  <c r="BB507" i="28"/>
  <c r="BC507" i="28"/>
  <c r="BD507" i="28"/>
  <c r="BE507" i="28"/>
  <c r="BF507" i="28"/>
  <c r="BH507" i="28"/>
  <c r="BI507" i="28"/>
  <c r="AI507" i="28"/>
  <c r="AC507" i="28"/>
  <c r="AD507" i="28"/>
  <c r="AE507" i="28"/>
  <c r="AF507" i="28"/>
  <c r="AG507" i="28"/>
  <c r="AH507" i="28"/>
  <c r="AJ507" i="28"/>
  <c r="AK507" i="28"/>
  <c r="AL507" i="28"/>
  <c r="D507" i="28"/>
  <c r="BG508" i="28"/>
  <c r="BA508" i="28"/>
  <c r="BB508" i="28"/>
  <c r="BC508" i="28"/>
  <c r="BD508" i="28"/>
  <c r="BE508" i="28"/>
  <c r="BF508" i="28"/>
  <c r="BH508" i="28"/>
  <c r="BI508" i="28"/>
  <c r="AI508" i="28"/>
  <c r="AC508" i="28"/>
  <c r="AD508" i="28"/>
  <c r="AE508" i="28"/>
  <c r="AF508" i="28"/>
  <c r="AG508" i="28"/>
  <c r="AH508" i="28"/>
  <c r="AJ508" i="28"/>
  <c r="AK508" i="28"/>
  <c r="AL508" i="28"/>
  <c r="D508" i="28"/>
  <c r="BG509" i="28"/>
  <c r="BA509" i="28"/>
  <c r="BB509" i="28"/>
  <c r="BC509" i="28"/>
  <c r="BD509" i="28"/>
  <c r="BE509" i="28"/>
  <c r="BF509" i="28"/>
  <c r="BH509" i="28"/>
  <c r="BI509" i="28"/>
  <c r="AI509" i="28"/>
  <c r="AC509" i="28"/>
  <c r="AD509" i="28"/>
  <c r="AE509" i="28"/>
  <c r="AF509" i="28"/>
  <c r="AG509" i="28"/>
  <c r="AH509" i="28"/>
  <c r="AJ509" i="28"/>
  <c r="AK509" i="28"/>
  <c r="AL509" i="28"/>
  <c r="D509" i="28"/>
  <c r="BG510" i="28"/>
  <c r="BA510" i="28"/>
  <c r="BB510" i="28"/>
  <c r="BC510" i="28"/>
  <c r="BD510" i="28"/>
  <c r="BE510" i="28"/>
  <c r="BF510" i="28"/>
  <c r="BH510" i="28"/>
  <c r="BI510" i="28"/>
  <c r="AI510" i="28"/>
  <c r="AC510" i="28"/>
  <c r="AD510" i="28"/>
  <c r="AE510" i="28"/>
  <c r="AF510" i="28"/>
  <c r="AG510" i="28"/>
  <c r="AH510" i="28"/>
  <c r="AJ510" i="28"/>
  <c r="AK510" i="28"/>
  <c r="AL510" i="28"/>
  <c r="D510" i="28"/>
  <c r="BG511" i="28"/>
  <c r="BA511" i="28"/>
  <c r="BB511" i="28"/>
  <c r="BC511" i="28"/>
  <c r="BD511" i="28"/>
  <c r="BE511" i="28"/>
  <c r="BF511" i="28"/>
  <c r="BH511" i="28"/>
  <c r="BI511" i="28"/>
  <c r="AI511" i="28"/>
  <c r="AC511" i="28"/>
  <c r="AD511" i="28"/>
  <c r="AE511" i="28"/>
  <c r="AF511" i="28"/>
  <c r="AG511" i="28"/>
  <c r="AH511" i="28"/>
  <c r="AJ511" i="28"/>
  <c r="AK511" i="28"/>
  <c r="AL511" i="28"/>
  <c r="D511" i="28"/>
  <c r="BG512" i="28"/>
  <c r="BA512" i="28"/>
  <c r="BB512" i="28"/>
  <c r="BC512" i="28"/>
  <c r="BD512" i="28"/>
  <c r="BE512" i="28"/>
  <c r="BF512" i="28"/>
  <c r="BH512" i="28"/>
  <c r="BI512" i="28"/>
  <c r="AI512" i="28"/>
  <c r="AC512" i="28"/>
  <c r="AD512" i="28"/>
  <c r="AE512" i="28"/>
  <c r="AF512" i="28"/>
  <c r="AG512" i="28"/>
  <c r="AH512" i="28"/>
  <c r="AJ512" i="28"/>
  <c r="AK512" i="28"/>
  <c r="AL512" i="28"/>
  <c r="D512" i="28"/>
  <c r="BG513" i="28"/>
  <c r="BA513" i="28"/>
  <c r="BB513" i="28"/>
  <c r="BC513" i="28"/>
  <c r="BD513" i="28"/>
  <c r="BE513" i="28"/>
  <c r="BF513" i="28"/>
  <c r="BH513" i="28"/>
  <c r="BI513" i="28"/>
  <c r="AI513" i="28"/>
  <c r="AC513" i="28"/>
  <c r="AD513" i="28"/>
  <c r="AE513" i="28"/>
  <c r="AF513" i="28"/>
  <c r="AG513" i="28"/>
  <c r="AH513" i="28"/>
  <c r="AJ513" i="28"/>
  <c r="AK513" i="28"/>
  <c r="AL513" i="28"/>
  <c r="D513" i="28"/>
  <c r="BG514" i="28"/>
  <c r="BA514" i="28"/>
  <c r="BB514" i="28"/>
  <c r="BC514" i="28"/>
  <c r="BD514" i="28"/>
  <c r="BE514" i="28"/>
  <c r="BF514" i="28"/>
  <c r="BH514" i="28"/>
  <c r="BI514" i="28"/>
  <c r="AI514" i="28"/>
  <c r="AC514" i="28"/>
  <c r="AD514" i="28"/>
  <c r="AE514" i="28"/>
  <c r="AF514" i="28"/>
  <c r="AG514" i="28"/>
  <c r="AH514" i="28"/>
  <c r="AJ514" i="28"/>
  <c r="AK514" i="28"/>
  <c r="AL514" i="28"/>
  <c r="D514" i="28"/>
  <c r="BG515" i="28"/>
  <c r="BA515" i="28"/>
  <c r="BB515" i="28"/>
  <c r="BC515" i="28"/>
  <c r="BD515" i="28"/>
  <c r="BE515" i="28"/>
  <c r="BF515" i="28"/>
  <c r="BH515" i="28"/>
  <c r="BI515" i="28"/>
  <c r="AI515" i="28"/>
  <c r="AC515" i="28"/>
  <c r="AD515" i="28"/>
  <c r="AE515" i="28"/>
  <c r="AF515" i="28"/>
  <c r="AG515" i="28"/>
  <c r="AH515" i="28"/>
  <c r="AJ515" i="28"/>
  <c r="AK515" i="28"/>
  <c r="AL515" i="28"/>
  <c r="D515" i="28"/>
  <c r="BG516" i="28"/>
  <c r="BA516" i="28"/>
  <c r="BB516" i="28"/>
  <c r="BC516" i="28"/>
  <c r="BD516" i="28"/>
  <c r="BE516" i="28"/>
  <c r="BF516" i="28"/>
  <c r="BH516" i="28"/>
  <c r="BI516" i="28"/>
  <c r="AI516" i="28"/>
  <c r="AC516" i="28"/>
  <c r="AD516" i="28"/>
  <c r="AE516" i="28"/>
  <c r="AF516" i="28"/>
  <c r="AG516" i="28"/>
  <c r="AH516" i="28"/>
  <c r="AJ516" i="28"/>
  <c r="AK516" i="28"/>
  <c r="AL516" i="28"/>
  <c r="D516" i="28"/>
  <c r="BG517" i="28"/>
  <c r="BA517" i="28"/>
  <c r="BB517" i="28"/>
  <c r="BC517" i="28"/>
  <c r="BD517" i="28"/>
  <c r="BE517" i="28"/>
  <c r="BF517" i="28"/>
  <c r="BH517" i="28"/>
  <c r="BI517" i="28"/>
  <c r="AI517" i="28"/>
  <c r="AC517" i="28"/>
  <c r="AD517" i="28"/>
  <c r="AE517" i="28"/>
  <c r="AF517" i="28"/>
  <c r="AG517" i="28"/>
  <c r="AH517" i="28"/>
  <c r="AJ517" i="28"/>
  <c r="AK517" i="28"/>
  <c r="AL517" i="28"/>
  <c r="D517" i="28"/>
  <c r="BG518" i="28"/>
  <c r="BA518" i="28"/>
  <c r="BB518" i="28"/>
  <c r="BC518" i="28"/>
  <c r="BD518" i="28"/>
  <c r="BE518" i="28"/>
  <c r="BF518" i="28"/>
  <c r="BH518" i="28"/>
  <c r="BI518" i="28"/>
  <c r="AI518" i="28"/>
  <c r="AC518" i="28"/>
  <c r="AD518" i="28"/>
  <c r="AE518" i="28"/>
  <c r="AF518" i="28"/>
  <c r="AG518" i="28"/>
  <c r="AH518" i="28"/>
  <c r="AJ518" i="28"/>
  <c r="AK518" i="28"/>
  <c r="AL518" i="28"/>
  <c r="D518" i="28"/>
  <c r="BG519" i="28"/>
  <c r="BA519" i="28"/>
  <c r="BB519" i="28"/>
  <c r="BC519" i="28"/>
  <c r="BD519" i="28"/>
  <c r="BE519" i="28"/>
  <c r="BF519" i="28"/>
  <c r="BH519" i="28"/>
  <c r="BI519" i="28"/>
  <c r="AI519" i="28"/>
  <c r="AC519" i="28"/>
  <c r="AD519" i="28"/>
  <c r="AE519" i="28"/>
  <c r="AF519" i="28"/>
  <c r="AG519" i="28"/>
  <c r="AH519" i="28"/>
  <c r="AJ519" i="28"/>
  <c r="AK519" i="28"/>
  <c r="AL519" i="28"/>
  <c r="D519" i="28"/>
  <c r="BG520" i="28"/>
  <c r="BA520" i="28"/>
  <c r="BB520" i="28"/>
  <c r="BC520" i="28"/>
  <c r="BD520" i="28"/>
  <c r="BE520" i="28"/>
  <c r="BF520" i="28"/>
  <c r="BH520" i="28"/>
  <c r="BI520" i="28"/>
  <c r="AI520" i="28"/>
  <c r="AC520" i="28"/>
  <c r="AD520" i="28"/>
  <c r="AE520" i="28"/>
  <c r="AF520" i="28"/>
  <c r="AG520" i="28"/>
  <c r="AH520" i="28"/>
  <c r="AJ520" i="28"/>
  <c r="AK520" i="28"/>
  <c r="AL520" i="28"/>
  <c r="D520" i="28"/>
  <c r="BG521" i="28"/>
  <c r="BA521" i="28"/>
  <c r="BB521" i="28"/>
  <c r="BC521" i="28"/>
  <c r="BD521" i="28"/>
  <c r="BE521" i="28"/>
  <c r="BF521" i="28"/>
  <c r="BH521" i="28"/>
  <c r="BI521" i="28"/>
  <c r="AI521" i="28"/>
  <c r="AC521" i="28"/>
  <c r="AD521" i="28"/>
  <c r="AE521" i="28"/>
  <c r="AF521" i="28"/>
  <c r="AG521" i="28"/>
  <c r="AH521" i="28"/>
  <c r="AJ521" i="28"/>
  <c r="AK521" i="28"/>
  <c r="AL521" i="28"/>
  <c r="D521" i="28"/>
  <c r="BG522" i="28"/>
  <c r="BA522" i="28"/>
  <c r="BB522" i="28"/>
  <c r="BC522" i="28"/>
  <c r="BD522" i="28"/>
  <c r="BE522" i="28"/>
  <c r="BF522" i="28"/>
  <c r="BH522" i="28"/>
  <c r="BI522" i="28"/>
  <c r="AI522" i="28"/>
  <c r="AC522" i="28"/>
  <c r="AD522" i="28"/>
  <c r="AE522" i="28"/>
  <c r="AF522" i="28"/>
  <c r="AG522" i="28"/>
  <c r="AH522" i="28"/>
  <c r="AJ522" i="28"/>
  <c r="AK522" i="28"/>
  <c r="AL522" i="28"/>
  <c r="D522" i="28"/>
  <c r="BG523" i="28"/>
  <c r="BA523" i="28"/>
  <c r="BB523" i="28"/>
  <c r="BC523" i="28"/>
  <c r="BD523" i="28"/>
  <c r="BE523" i="28"/>
  <c r="BF523" i="28"/>
  <c r="BH523" i="28"/>
  <c r="BI523" i="28"/>
  <c r="AI523" i="28"/>
  <c r="AC523" i="28"/>
  <c r="AD523" i="28"/>
  <c r="AE523" i="28"/>
  <c r="AF523" i="28"/>
  <c r="AG523" i="28"/>
  <c r="AH523" i="28"/>
  <c r="AJ523" i="28"/>
  <c r="AK523" i="28"/>
  <c r="AL523" i="28"/>
  <c r="D523" i="28"/>
  <c r="BG524" i="28"/>
  <c r="BA524" i="28"/>
  <c r="BB524" i="28"/>
  <c r="BC524" i="28"/>
  <c r="BD524" i="28"/>
  <c r="BE524" i="28"/>
  <c r="BF524" i="28"/>
  <c r="BH524" i="28"/>
  <c r="BI524" i="28"/>
  <c r="AI524" i="28"/>
  <c r="AC524" i="28"/>
  <c r="AD524" i="28"/>
  <c r="AE524" i="28"/>
  <c r="AF524" i="28"/>
  <c r="AG524" i="28"/>
  <c r="AH524" i="28"/>
  <c r="AJ524" i="28"/>
  <c r="AK524" i="28"/>
  <c r="AL524" i="28"/>
  <c r="D524" i="28"/>
  <c r="BG525" i="28"/>
  <c r="BA525" i="28"/>
  <c r="BB525" i="28"/>
  <c r="BC525" i="28"/>
  <c r="BD525" i="28"/>
  <c r="BE525" i="28"/>
  <c r="BF525" i="28"/>
  <c r="BH525" i="28"/>
  <c r="BI525" i="28"/>
  <c r="AI525" i="28"/>
  <c r="AC525" i="28"/>
  <c r="AD525" i="28"/>
  <c r="AE525" i="28"/>
  <c r="AF525" i="28"/>
  <c r="AG525" i="28"/>
  <c r="AH525" i="28"/>
  <c r="AJ525" i="28"/>
  <c r="AK525" i="28"/>
  <c r="AL525" i="28"/>
  <c r="D525" i="28"/>
  <c r="BG526" i="28"/>
  <c r="BA526" i="28"/>
  <c r="BB526" i="28"/>
  <c r="BC526" i="28"/>
  <c r="BD526" i="28"/>
  <c r="BE526" i="28"/>
  <c r="BF526" i="28"/>
  <c r="BH526" i="28"/>
  <c r="BI526" i="28"/>
  <c r="AI526" i="28"/>
  <c r="AC526" i="28"/>
  <c r="AD526" i="28"/>
  <c r="AE526" i="28"/>
  <c r="AF526" i="28"/>
  <c r="AG526" i="28"/>
  <c r="AH526" i="28"/>
  <c r="AJ526" i="28"/>
  <c r="AK526" i="28"/>
  <c r="AL526" i="28"/>
  <c r="D526" i="28"/>
  <c r="BG527" i="28"/>
  <c r="BA527" i="28"/>
  <c r="BB527" i="28"/>
  <c r="BC527" i="28"/>
  <c r="BD527" i="28"/>
  <c r="BE527" i="28"/>
  <c r="BF527" i="28"/>
  <c r="BH527" i="28"/>
  <c r="BI527" i="28"/>
  <c r="AI527" i="28"/>
  <c r="AC527" i="28"/>
  <c r="AD527" i="28"/>
  <c r="AE527" i="28"/>
  <c r="AF527" i="28"/>
  <c r="AG527" i="28"/>
  <c r="AH527" i="28"/>
  <c r="AJ527" i="28"/>
  <c r="AK527" i="28"/>
  <c r="AL527" i="28"/>
  <c r="D527" i="28"/>
  <c r="BG528" i="28"/>
  <c r="BA528" i="28"/>
  <c r="BB528" i="28"/>
  <c r="BC528" i="28"/>
  <c r="BD528" i="28"/>
  <c r="BE528" i="28"/>
  <c r="BF528" i="28"/>
  <c r="BH528" i="28"/>
  <c r="BI528" i="28"/>
  <c r="AI528" i="28"/>
  <c r="AC528" i="28"/>
  <c r="AD528" i="28"/>
  <c r="AE528" i="28"/>
  <c r="AF528" i="28"/>
  <c r="AG528" i="28"/>
  <c r="AH528" i="28"/>
  <c r="AJ528" i="28"/>
  <c r="AK528" i="28"/>
  <c r="AL528" i="28"/>
  <c r="D528" i="28"/>
  <c r="BG529" i="28"/>
  <c r="BA529" i="28"/>
  <c r="BB529" i="28"/>
  <c r="BC529" i="28"/>
  <c r="BD529" i="28"/>
  <c r="BE529" i="28"/>
  <c r="BF529" i="28"/>
  <c r="BH529" i="28"/>
  <c r="BI529" i="28"/>
  <c r="AI529" i="28"/>
  <c r="AC529" i="28"/>
  <c r="AD529" i="28"/>
  <c r="AE529" i="28"/>
  <c r="AF529" i="28"/>
  <c r="AG529" i="28"/>
  <c r="AH529" i="28"/>
  <c r="AJ529" i="28"/>
  <c r="AK529" i="28"/>
  <c r="AL529" i="28"/>
  <c r="D529" i="28"/>
  <c r="BG530" i="28"/>
  <c r="BA530" i="28"/>
  <c r="BB530" i="28"/>
  <c r="BC530" i="28"/>
  <c r="BD530" i="28"/>
  <c r="BE530" i="28"/>
  <c r="BF530" i="28"/>
  <c r="BH530" i="28"/>
  <c r="BI530" i="28"/>
  <c r="AI530" i="28"/>
  <c r="AC530" i="28"/>
  <c r="AD530" i="28"/>
  <c r="AE530" i="28"/>
  <c r="AF530" i="28"/>
  <c r="AG530" i="28"/>
  <c r="AH530" i="28"/>
  <c r="AJ530" i="28"/>
  <c r="AK530" i="28"/>
  <c r="AL530" i="28"/>
  <c r="D530" i="28"/>
  <c r="BG531" i="28"/>
  <c r="BA531" i="28"/>
  <c r="BB531" i="28"/>
  <c r="BC531" i="28"/>
  <c r="BD531" i="28"/>
  <c r="BE531" i="28"/>
  <c r="BF531" i="28"/>
  <c r="BH531" i="28"/>
  <c r="BI531" i="28"/>
  <c r="AI531" i="28"/>
  <c r="AC531" i="28"/>
  <c r="AD531" i="28"/>
  <c r="AE531" i="28"/>
  <c r="AF531" i="28"/>
  <c r="AG531" i="28"/>
  <c r="AH531" i="28"/>
  <c r="AJ531" i="28"/>
  <c r="AK531" i="28"/>
  <c r="AL531" i="28"/>
  <c r="D531" i="28"/>
  <c r="BG532" i="28"/>
  <c r="BA532" i="28"/>
  <c r="BB532" i="28"/>
  <c r="BC532" i="28"/>
  <c r="BD532" i="28"/>
  <c r="BE532" i="28"/>
  <c r="BF532" i="28"/>
  <c r="BH532" i="28"/>
  <c r="BI532" i="28"/>
  <c r="AI532" i="28"/>
  <c r="AC532" i="28"/>
  <c r="AD532" i="28"/>
  <c r="AE532" i="28"/>
  <c r="AF532" i="28"/>
  <c r="AG532" i="28"/>
  <c r="AH532" i="28"/>
  <c r="AJ532" i="28"/>
  <c r="AK532" i="28"/>
  <c r="AL532" i="28"/>
  <c r="D532" i="28"/>
  <c r="BG533" i="28"/>
  <c r="BA533" i="28"/>
  <c r="BB533" i="28"/>
  <c r="BC533" i="28"/>
  <c r="BD533" i="28"/>
  <c r="BE533" i="28"/>
  <c r="BF533" i="28"/>
  <c r="BH533" i="28"/>
  <c r="BI533" i="28"/>
  <c r="AI533" i="28"/>
  <c r="AC533" i="28"/>
  <c r="AD533" i="28"/>
  <c r="AE533" i="28"/>
  <c r="AF533" i="28"/>
  <c r="AG533" i="28"/>
  <c r="AH533" i="28"/>
  <c r="AJ533" i="28"/>
  <c r="AK533" i="28"/>
  <c r="AL533" i="28"/>
  <c r="D533" i="28"/>
  <c r="BG534" i="28"/>
  <c r="BA534" i="28"/>
  <c r="BB534" i="28"/>
  <c r="BC534" i="28"/>
  <c r="BD534" i="28"/>
  <c r="BE534" i="28"/>
  <c r="BF534" i="28"/>
  <c r="BH534" i="28"/>
  <c r="BI534" i="28"/>
  <c r="AI534" i="28"/>
  <c r="AC534" i="28"/>
  <c r="AD534" i="28"/>
  <c r="AE534" i="28"/>
  <c r="AF534" i="28"/>
  <c r="AG534" i="28"/>
  <c r="AH534" i="28"/>
  <c r="AJ534" i="28"/>
  <c r="AK534" i="28"/>
  <c r="AL534" i="28"/>
  <c r="D534" i="28"/>
  <c r="BG535" i="28"/>
  <c r="BA535" i="28"/>
  <c r="BB535" i="28"/>
  <c r="BC535" i="28"/>
  <c r="BD535" i="28"/>
  <c r="BE535" i="28"/>
  <c r="BF535" i="28"/>
  <c r="BH535" i="28"/>
  <c r="BI535" i="28"/>
  <c r="AI535" i="28"/>
  <c r="AC535" i="28"/>
  <c r="AD535" i="28"/>
  <c r="AE535" i="28"/>
  <c r="AF535" i="28"/>
  <c r="AG535" i="28"/>
  <c r="AH535" i="28"/>
  <c r="AJ535" i="28"/>
  <c r="AK535" i="28"/>
  <c r="AL535" i="28"/>
  <c r="D535" i="28"/>
  <c r="BG536" i="28"/>
  <c r="BA536" i="28"/>
  <c r="BB536" i="28"/>
  <c r="BC536" i="28"/>
  <c r="BD536" i="28"/>
  <c r="BE536" i="28"/>
  <c r="BF536" i="28"/>
  <c r="BH536" i="28"/>
  <c r="BI536" i="28"/>
  <c r="AI536" i="28"/>
  <c r="AC536" i="28"/>
  <c r="AD536" i="28"/>
  <c r="AE536" i="28"/>
  <c r="AF536" i="28"/>
  <c r="AG536" i="28"/>
  <c r="AH536" i="28"/>
  <c r="AJ536" i="28"/>
  <c r="AK536" i="28"/>
  <c r="AL536" i="28"/>
  <c r="D536" i="28"/>
  <c r="BG537" i="28"/>
  <c r="BA537" i="28"/>
  <c r="BB537" i="28"/>
  <c r="BC537" i="28"/>
  <c r="BD537" i="28"/>
  <c r="BE537" i="28"/>
  <c r="BF537" i="28"/>
  <c r="BH537" i="28"/>
  <c r="BI537" i="28"/>
  <c r="AI537" i="28"/>
  <c r="AC537" i="28"/>
  <c r="AD537" i="28"/>
  <c r="AE537" i="28"/>
  <c r="AF537" i="28"/>
  <c r="AG537" i="28"/>
  <c r="AH537" i="28"/>
  <c r="AJ537" i="28"/>
  <c r="AK537" i="28"/>
  <c r="AL537" i="28"/>
  <c r="D537" i="28"/>
  <c r="BG538" i="28"/>
  <c r="BA538" i="28"/>
  <c r="BB538" i="28"/>
  <c r="BC538" i="28"/>
  <c r="BD538" i="28"/>
  <c r="BE538" i="28"/>
  <c r="BF538" i="28"/>
  <c r="BH538" i="28"/>
  <c r="BI538" i="28"/>
  <c r="AI538" i="28"/>
  <c r="AC538" i="28"/>
  <c r="AD538" i="28"/>
  <c r="AE538" i="28"/>
  <c r="AF538" i="28"/>
  <c r="AG538" i="28"/>
  <c r="AH538" i="28"/>
  <c r="AJ538" i="28"/>
  <c r="AK538" i="28"/>
  <c r="AL538" i="28"/>
  <c r="D538" i="28"/>
  <c r="BG539" i="28"/>
  <c r="BA539" i="28"/>
  <c r="BB539" i="28"/>
  <c r="BC539" i="28"/>
  <c r="BD539" i="28"/>
  <c r="BE539" i="28"/>
  <c r="BF539" i="28"/>
  <c r="BH539" i="28"/>
  <c r="BI539" i="28"/>
  <c r="AI539" i="28"/>
  <c r="AC539" i="28"/>
  <c r="AD539" i="28"/>
  <c r="AE539" i="28"/>
  <c r="AF539" i="28"/>
  <c r="AG539" i="28"/>
  <c r="AH539" i="28"/>
  <c r="AJ539" i="28"/>
  <c r="AK539" i="28"/>
  <c r="AL539" i="28"/>
  <c r="D539" i="28"/>
  <c r="BG540" i="28"/>
  <c r="BA540" i="28"/>
  <c r="BB540" i="28"/>
  <c r="BC540" i="28"/>
  <c r="BD540" i="28"/>
  <c r="BE540" i="28"/>
  <c r="BF540" i="28"/>
  <c r="BH540" i="28"/>
  <c r="BI540" i="28"/>
  <c r="AI540" i="28"/>
  <c r="AC540" i="28"/>
  <c r="AD540" i="28"/>
  <c r="AE540" i="28"/>
  <c r="AF540" i="28"/>
  <c r="AG540" i="28"/>
  <c r="AH540" i="28"/>
  <c r="AJ540" i="28"/>
  <c r="AK540" i="28"/>
  <c r="AL540" i="28"/>
  <c r="D540" i="28"/>
  <c r="BG541" i="28"/>
  <c r="BA541" i="28"/>
  <c r="BB541" i="28"/>
  <c r="BC541" i="28"/>
  <c r="BD541" i="28"/>
  <c r="BE541" i="28"/>
  <c r="BF541" i="28"/>
  <c r="BH541" i="28"/>
  <c r="BI541" i="28"/>
  <c r="AI541" i="28"/>
  <c r="AC541" i="28"/>
  <c r="AD541" i="28"/>
  <c r="AE541" i="28"/>
  <c r="AF541" i="28"/>
  <c r="AG541" i="28"/>
  <c r="AH541" i="28"/>
  <c r="AJ541" i="28"/>
  <c r="AK541" i="28"/>
  <c r="AL541" i="28"/>
  <c r="D541" i="28"/>
  <c r="BG542" i="28"/>
  <c r="BA542" i="28"/>
  <c r="BB542" i="28"/>
  <c r="BC542" i="28"/>
  <c r="BD542" i="28"/>
  <c r="BE542" i="28"/>
  <c r="BF542" i="28"/>
  <c r="BH542" i="28"/>
  <c r="BI542" i="28"/>
  <c r="AI542" i="28"/>
  <c r="AC542" i="28"/>
  <c r="AD542" i="28"/>
  <c r="AE542" i="28"/>
  <c r="AF542" i="28"/>
  <c r="AG542" i="28"/>
  <c r="AH542" i="28"/>
  <c r="AJ542" i="28"/>
  <c r="AK542" i="28"/>
  <c r="AL542" i="28"/>
  <c r="D542" i="28"/>
  <c r="BG543" i="28"/>
  <c r="BA543" i="28"/>
  <c r="BB543" i="28"/>
  <c r="BC543" i="28"/>
  <c r="BD543" i="28"/>
  <c r="BE543" i="28"/>
  <c r="BF543" i="28"/>
  <c r="BH543" i="28"/>
  <c r="BI543" i="28"/>
  <c r="AI543" i="28"/>
  <c r="AC543" i="28"/>
  <c r="AD543" i="28"/>
  <c r="AE543" i="28"/>
  <c r="AF543" i="28"/>
  <c r="AG543" i="28"/>
  <c r="AH543" i="28"/>
  <c r="AJ543" i="28"/>
  <c r="AK543" i="28"/>
  <c r="AL543" i="28"/>
  <c r="D543" i="28"/>
  <c r="BG544" i="28"/>
  <c r="BA544" i="28"/>
  <c r="BB544" i="28"/>
  <c r="BC544" i="28"/>
  <c r="BD544" i="28"/>
  <c r="BE544" i="28"/>
  <c r="BF544" i="28"/>
  <c r="BH544" i="28"/>
  <c r="BI544" i="28"/>
  <c r="AI544" i="28"/>
  <c r="AC544" i="28"/>
  <c r="AD544" i="28"/>
  <c r="AE544" i="28"/>
  <c r="AF544" i="28"/>
  <c r="AG544" i="28"/>
  <c r="AH544" i="28"/>
  <c r="AJ544" i="28"/>
  <c r="AK544" i="28"/>
  <c r="AL544" i="28"/>
  <c r="D544" i="28"/>
  <c r="BG545" i="28"/>
  <c r="BA545" i="28"/>
  <c r="BB545" i="28"/>
  <c r="BC545" i="28"/>
  <c r="BD545" i="28"/>
  <c r="BE545" i="28"/>
  <c r="BF545" i="28"/>
  <c r="BH545" i="28"/>
  <c r="BI545" i="28"/>
  <c r="AI545" i="28"/>
  <c r="AC545" i="28"/>
  <c r="AD545" i="28"/>
  <c r="AE545" i="28"/>
  <c r="AF545" i="28"/>
  <c r="AG545" i="28"/>
  <c r="AH545" i="28"/>
  <c r="AJ545" i="28"/>
  <c r="AK545" i="28"/>
  <c r="AL545" i="28"/>
  <c r="D545" i="28"/>
  <c r="BG546" i="28"/>
  <c r="BA546" i="28"/>
  <c r="BB546" i="28"/>
  <c r="BC546" i="28"/>
  <c r="BD546" i="28"/>
  <c r="BE546" i="28"/>
  <c r="BF546" i="28"/>
  <c r="BH546" i="28"/>
  <c r="BI546" i="28"/>
  <c r="AI546" i="28"/>
  <c r="AC546" i="28"/>
  <c r="AD546" i="28"/>
  <c r="AE546" i="28"/>
  <c r="AF546" i="28"/>
  <c r="AG546" i="28"/>
  <c r="AH546" i="28"/>
  <c r="AJ546" i="28"/>
  <c r="AK546" i="28"/>
  <c r="AL546" i="28"/>
  <c r="D546" i="28"/>
  <c r="BG547" i="28"/>
  <c r="BA547" i="28"/>
  <c r="BB547" i="28"/>
  <c r="BC547" i="28"/>
  <c r="BD547" i="28"/>
  <c r="BE547" i="28"/>
  <c r="BF547" i="28"/>
  <c r="BH547" i="28"/>
  <c r="BI547" i="28"/>
  <c r="AI547" i="28"/>
  <c r="AC547" i="28"/>
  <c r="AD547" i="28"/>
  <c r="AE547" i="28"/>
  <c r="AF547" i="28"/>
  <c r="AG547" i="28"/>
  <c r="AH547" i="28"/>
  <c r="AJ547" i="28"/>
  <c r="AK547" i="28"/>
  <c r="AL547" i="28"/>
  <c r="D547" i="28"/>
  <c r="BG393" i="28"/>
  <c r="BA393" i="28"/>
  <c r="BB393" i="28"/>
  <c r="BC393" i="28"/>
  <c r="BD393" i="28"/>
  <c r="BE393" i="28"/>
  <c r="BF393" i="28"/>
  <c r="BH393" i="28"/>
  <c r="BI393" i="28"/>
  <c r="AI393" i="28"/>
  <c r="AC393" i="28"/>
  <c r="AD393" i="28"/>
  <c r="AE393" i="28"/>
  <c r="AF393" i="28"/>
  <c r="AG393" i="28"/>
  <c r="AH393" i="28"/>
  <c r="AJ393" i="28"/>
  <c r="AK393" i="28"/>
  <c r="AL393" i="28"/>
  <c r="D393" i="28"/>
  <c r="BG394" i="28"/>
  <c r="BA394" i="28"/>
  <c r="BB394" i="28"/>
  <c r="BC394" i="28"/>
  <c r="BD394" i="28"/>
  <c r="BE394" i="28"/>
  <c r="BF394" i="28"/>
  <c r="BH394" i="28"/>
  <c r="BI394" i="28"/>
  <c r="AI394" i="28"/>
  <c r="AC394" i="28"/>
  <c r="AD394" i="28"/>
  <c r="AE394" i="28"/>
  <c r="AF394" i="28"/>
  <c r="AG394" i="28"/>
  <c r="AH394" i="28"/>
  <c r="AJ394" i="28"/>
  <c r="AK394" i="28"/>
  <c r="AL394" i="28"/>
  <c r="D394" i="28"/>
  <c r="BG395" i="28"/>
  <c r="BA395" i="28"/>
  <c r="BB395" i="28"/>
  <c r="BC395" i="28"/>
  <c r="BD395" i="28"/>
  <c r="BE395" i="28"/>
  <c r="BF395" i="28"/>
  <c r="BH395" i="28"/>
  <c r="BI395" i="28"/>
  <c r="AI395" i="28"/>
  <c r="AC395" i="28"/>
  <c r="AD395" i="28"/>
  <c r="AE395" i="28"/>
  <c r="AF395" i="28"/>
  <c r="AG395" i="28"/>
  <c r="AH395" i="28"/>
  <c r="AJ395" i="28"/>
  <c r="AK395" i="28"/>
  <c r="AL395" i="28"/>
  <c r="D395" i="28"/>
  <c r="BG396" i="28"/>
  <c r="BA396" i="28"/>
  <c r="BB396" i="28"/>
  <c r="BC396" i="28"/>
  <c r="BD396" i="28"/>
  <c r="BE396" i="28"/>
  <c r="BF396" i="28"/>
  <c r="BH396" i="28"/>
  <c r="BI396" i="28"/>
  <c r="AI396" i="28"/>
  <c r="AC396" i="28"/>
  <c r="AD396" i="28"/>
  <c r="AE396" i="28"/>
  <c r="AF396" i="28"/>
  <c r="AG396" i="28"/>
  <c r="AH396" i="28"/>
  <c r="AJ396" i="28"/>
  <c r="AK396" i="28"/>
  <c r="AL396" i="28"/>
  <c r="D396" i="28"/>
  <c r="BG397" i="28"/>
  <c r="BA397" i="28"/>
  <c r="BB397" i="28"/>
  <c r="BC397" i="28"/>
  <c r="BD397" i="28"/>
  <c r="BE397" i="28"/>
  <c r="BF397" i="28"/>
  <c r="BH397" i="28"/>
  <c r="BI397" i="28"/>
  <c r="AI397" i="28"/>
  <c r="AC397" i="28"/>
  <c r="AD397" i="28"/>
  <c r="AE397" i="28"/>
  <c r="AF397" i="28"/>
  <c r="AG397" i="28"/>
  <c r="AH397" i="28"/>
  <c r="AJ397" i="28"/>
  <c r="AK397" i="28"/>
  <c r="AL397" i="28"/>
  <c r="D397" i="28"/>
  <c r="BG398" i="28"/>
  <c r="BA398" i="28"/>
  <c r="BB398" i="28"/>
  <c r="BC398" i="28"/>
  <c r="BD398" i="28"/>
  <c r="BE398" i="28"/>
  <c r="BF398" i="28"/>
  <c r="BH398" i="28"/>
  <c r="BI398" i="28"/>
  <c r="AI398" i="28"/>
  <c r="AC398" i="28"/>
  <c r="AD398" i="28"/>
  <c r="AE398" i="28"/>
  <c r="AF398" i="28"/>
  <c r="AG398" i="28"/>
  <c r="AH398" i="28"/>
  <c r="AJ398" i="28"/>
  <c r="AK398" i="28"/>
  <c r="AL398" i="28"/>
  <c r="D398" i="28"/>
  <c r="BG399" i="28"/>
  <c r="BA399" i="28"/>
  <c r="BB399" i="28"/>
  <c r="BC399" i="28"/>
  <c r="BD399" i="28"/>
  <c r="BE399" i="28"/>
  <c r="BF399" i="28"/>
  <c r="BH399" i="28"/>
  <c r="BI399" i="28"/>
  <c r="AI399" i="28"/>
  <c r="AC399" i="28"/>
  <c r="AD399" i="28"/>
  <c r="AE399" i="28"/>
  <c r="AF399" i="28"/>
  <c r="AG399" i="28"/>
  <c r="AH399" i="28"/>
  <c r="AJ399" i="28"/>
  <c r="AK399" i="28"/>
  <c r="AL399" i="28"/>
  <c r="D399" i="28"/>
  <c r="BG400" i="28"/>
  <c r="BA400" i="28"/>
  <c r="BB400" i="28"/>
  <c r="BC400" i="28"/>
  <c r="BD400" i="28"/>
  <c r="BE400" i="28"/>
  <c r="BF400" i="28"/>
  <c r="BH400" i="28"/>
  <c r="BI400" i="28"/>
  <c r="AI400" i="28"/>
  <c r="AC400" i="28"/>
  <c r="AD400" i="28"/>
  <c r="AE400" i="28"/>
  <c r="AF400" i="28"/>
  <c r="AG400" i="28"/>
  <c r="AH400" i="28"/>
  <c r="AJ400" i="28"/>
  <c r="AK400" i="28"/>
  <c r="AL400" i="28"/>
  <c r="D400" i="28"/>
  <c r="BG401" i="28"/>
  <c r="BA401" i="28"/>
  <c r="BB401" i="28"/>
  <c r="BC401" i="28"/>
  <c r="BD401" i="28"/>
  <c r="BE401" i="28"/>
  <c r="BF401" i="28"/>
  <c r="BH401" i="28"/>
  <c r="BI401" i="28"/>
  <c r="AI401" i="28"/>
  <c r="AC401" i="28"/>
  <c r="AD401" i="28"/>
  <c r="AE401" i="28"/>
  <c r="AF401" i="28"/>
  <c r="AG401" i="28"/>
  <c r="AH401" i="28"/>
  <c r="AJ401" i="28"/>
  <c r="AK401" i="28"/>
  <c r="AL401" i="28"/>
  <c r="D401" i="28"/>
  <c r="BG402" i="28"/>
  <c r="BA402" i="28"/>
  <c r="BB402" i="28"/>
  <c r="BC402" i="28"/>
  <c r="BD402" i="28"/>
  <c r="BE402" i="28"/>
  <c r="BF402" i="28"/>
  <c r="BH402" i="28"/>
  <c r="BI402" i="28"/>
  <c r="AI402" i="28"/>
  <c r="AC402" i="28"/>
  <c r="AD402" i="28"/>
  <c r="AE402" i="28"/>
  <c r="AF402" i="28"/>
  <c r="AG402" i="28"/>
  <c r="AH402" i="28"/>
  <c r="AJ402" i="28"/>
  <c r="AK402" i="28"/>
  <c r="AL402" i="28"/>
  <c r="D402" i="28"/>
  <c r="BG403" i="28"/>
  <c r="BA403" i="28"/>
  <c r="BB403" i="28"/>
  <c r="BC403" i="28"/>
  <c r="BD403" i="28"/>
  <c r="BE403" i="28"/>
  <c r="BF403" i="28"/>
  <c r="BH403" i="28"/>
  <c r="BI403" i="28"/>
  <c r="AI403" i="28"/>
  <c r="AC403" i="28"/>
  <c r="AD403" i="28"/>
  <c r="AE403" i="28"/>
  <c r="AF403" i="28"/>
  <c r="AG403" i="28"/>
  <c r="AH403" i="28"/>
  <c r="AJ403" i="28"/>
  <c r="AK403" i="28"/>
  <c r="AL403" i="28"/>
  <c r="D403" i="28"/>
  <c r="BG404" i="28"/>
  <c r="BA404" i="28"/>
  <c r="BB404" i="28"/>
  <c r="BC404" i="28"/>
  <c r="BD404" i="28"/>
  <c r="BE404" i="28"/>
  <c r="BF404" i="28"/>
  <c r="BH404" i="28"/>
  <c r="BI404" i="28"/>
  <c r="AI404" i="28"/>
  <c r="AC404" i="28"/>
  <c r="AD404" i="28"/>
  <c r="AE404" i="28"/>
  <c r="AF404" i="28"/>
  <c r="AG404" i="28"/>
  <c r="AH404" i="28"/>
  <c r="AJ404" i="28"/>
  <c r="AK404" i="28"/>
  <c r="AL404" i="28"/>
  <c r="D404" i="28"/>
  <c r="BG405" i="28"/>
  <c r="BA405" i="28"/>
  <c r="BB405" i="28"/>
  <c r="BC405" i="28"/>
  <c r="BD405" i="28"/>
  <c r="BE405" i="28"/>
  <c r="BF405" i="28"/>
  <c r="BH405" i="28"/>
  <c r="BI405" i="28"/>
  <c r="AI405" i="28"/>
  <c r="AC405" i="28"/>
  <c r="AD405" i="28"/>
  <c r="AE405" i="28"/>
  <c r="AF405" i="28"/>
  <c r="AG405" i="28"/>
  <c r="AH405" i="28"/>
  <c r="AJ405" i="28"/>
  <c r="AK405" i="28"/>
  <c r="AL405" i="28"/>
  <c r="D405" i="28"/>
  <c r="BG406" i="28"/>
  <c r="BA406" i="28"/>
  <c r="BB406" i="28"/>
  <c r="BC406" i="28"/>
  <c r="BD406" i="28"/>
  <c r="BE406" i="28"/>
  <c r="BF406" i="28"/>
  <c r="BH406" i="28"/>
  <c r="BI406" i="28"/>
  <c r="AI406" i="28"/>
  <c r="AC406" i="28"/>
  <c r="AD406" i="28"/>
  <c r="AE406" i="28"/>
  <c r="AF406" i="28"/>
  <c r="AG406" i="28"/>
  <c r="AH406" i="28"/>
  <c r="AJ406" i="28"/>
  <c r="AK406" i="28"/>
  <c r="AL406" i="28"/>
  <c r="D406" i="28"/>
  <c r="BG407" i="28"/>
  <c r="BA407" i="28"/>
  <c r="BB407" i="28"/>
  <c r="BC407" i="28"/>
  <c r="BD407" i="28"/>
  <c r="BE407" i="28"/>
  <c r="BF407" i="28"/>
  <c r="BH407" i="28"/>
  <c r="BI407" i="28"/>
  <c r="AI407" i="28"/>
  <c r="AC407" i="28"/>
  <c r="AD407" i="28"/>
  <c r="AE407" i="28"/>
  <c r="AF407" i="28"/>
  <c r="AG407" i="28"/>
  <c r="AH407" i="28"/>
  <c r="AJ407" i="28"/>
  <c r="AK407" i="28"/>
  <c r="AL407" i="28"/>
  <c r="D407" i="28"/>
  <c r="BG408" i="28"/>
  <c r="BA408" i="28"/>
  <c r="BB408" i="28"/>
  <c r="BC408" i="28"/>
  <c r="BD408" i="28"/>
  <c r="BE408" i="28"/>
  <c r="BF408" i="28"/>
  <c r="BH408" i="28"/>
  <c r="BI408" i="28"/>
  <c r="AI408" i="28"/>
  <c r="AC408" i="28"/>
  <c r="AD408" i="28"/>
  <c r="AE408" i="28"/>
  <c r="AF408" i="28"/>
  <c r="AG408" i="28"/>
  <c r="AH408" i="28"/>
  <c r="AJ408" i="28"/>
  <c r="AK408" i="28"/>
  <c r="AL408" i="28"/>
  <c r="D408" i="28"/>
  <c r="BG409" i="28"/>
  <c r="BA409" i="28"/>
  <c r="BB409" i="28"/>
  <c r="BC409" i="28"/>
  <c r="BD409" i="28"/>
  <c r="BE409" i="28"/>
  <c r="BF409" i="28"/>
  <c r="BH409" i="28"/>
  <c r="BI409" i="28"/>
  <c r="AI409" i="28"/>
  <c r="AC409" i="28"/>
  <c r="AD409" i="28"/>
  <c r="AE409" i="28"/>
  <c r="AF409" i="28"/>
  <c r="AG409" i="28"/>
  <c r="AH409" i="28"/>
  <c r="AJ409" i="28"/>
  <c r="AK409" i="28"/>
  <c r="AL409" i="28"/>
  <c r="D409" i="28"/>
  <c r="BG410" i="28"/>
  <c r="BA410" i="28"/>
  <c r="BB410" i="28"/>
  <c r="BC410" i="28"/>
  <c r="BD410" i="28"/>
  <c r="BE410" i="28"/>
  <c r="BF410" i="28"/>
  <c r="BH410" i="28"/>
  <c r="BI410" i="28"/>
  <c r="AI410" i="28"/>
  <c r="AC410" i="28"/>
  <c r="AD410" i="28"/>
  <c r="AE410" i="28"/>
  <c r="AF410" i="28"/>
  <c r="AG410" i="28"/>
  <c r="AH410" i="28"/>
  <c r="AJ410" i="28"/>
  <c r="AK410" i="28"/>
  <c r="AL410" i="28"/>
  <c r="D410" i="28"/>
  <c r="BG411" i="28"/>
  <c r="BA411" i="28"/>
  <c r="BB411" i="28"/>
  <c r="BC411" i="28"/>
  <c r="BD411" i="28"/>
  <c r="BE411" i="28"/>
  <c r="BF411" i="28"/>
  <c r="BH411" i="28"/>
  <c r="BI411" i="28"/>
  <c r="AI411" i="28"/>
  <c r="AC411" i="28"/>
  <c r="AD411" i="28"/>
  <c r="AE411" i="28"/>
  <c r="AF411" i="28"/>
  <c r="AG411" i="28"/>
  <c r="AH411" i="28"/>
  <c r="AJ411" i="28"/>
  <c r="AK411" i="28"/>
  <c r="AL411" i="28"/>
  <c r="D411" i="28"/>
  <c r="BG412" i="28"/>
  <c r="BA412" i="28"/>
  <c r="BB412" i="28"/>
  <c r="BC412" i="28"/>
  <c r="BD412" i="28"/>
  <c r="BE412" i="28"/>
  <c r="BF412" i="28"/>
  <c r="BH412" i="28"/>
  <c r="BI412" i="28"/>
  <c r="AI412" i="28"/>
  <c r="AC412" i="28"/>
  <c r="AD412" i="28"/>
  <c r="AE412" i="28"/>
  <c r="AF412" i="28"/>
  <c r="AG412" i="28"/>
  <c r="AH412" i="28"/>
  <c r="AJ412" i="28"/>
  <c r="AK412" i="28"/>
  <c r="AL412" i="28"/>
  <c r="D412" i="28"/>
  <c r="BG413" i="28"/>
  <c r="BA413" i="28"/>
  <c r="BB413" i="28"/>
  <c r="BC413" i="28"/>
  <c r="BD413" i="28"/>
  <c r="BE413" i="28"/>
  <c r="BF413" i="28"/>
  <c r="BH413" i="28"/>
  <c r="BI413" i="28"/>
  <c r="AI413" i="28"/>
  <c r="AC413" i="28"/>
  <c r="AD413" i="28"/>
  <c r="AE413" i="28"/>
  <c r="AF413" i="28"/>
  <c r="AG413" i="28"/>
  <c r="AH413" i="28"/>
  <c r="AJ413" i="28"/>
  <c r="AK413" i="28"/>
  <c r="AL413" i="28"/>
  <c r="D413" i="28"/>
  <c r="BG414" i="28"/>
  <c r="BA414" i="28"/>
  <c r="BB414" i="28"/>
  <c r="BC414" i="28"/>
  <c r="BD414" i="28"/>
  <c r="BE414" i="28"/>
  <c r="BF414" i="28"/>
  <c r="BH414" i="28"/>
  <c r="BI414" i="28"/>
  <c r="AI414" i="28"/>
  <c r="AC414" i="28"/>
  <c r="AD414" i="28"/>
  <c r="AE414" i="28"/>
  <c r="AF414" i="28"/>
  <c r="AG414" i="28"/>
  <c r="AH414" i="28"/>
  <c r="AJ414" i="28"/>
  <c r="AK414" i="28"/>
  <c r="AL414" i="28"/>
  <c r="D414" i="28"/>
  <c r="BG415" i="28"/>
  <c r="BA415" i="28"/>
  <c r="BB415" i="28"/>
  <c r="BC415" i="28"/>
  <c r="BD415" i="28"/>
  <c r="BE415" i="28"/>
  <c r="BF415" i="28"/>
  <c r="BH415" i="28"/>
  <c r="BI415" i="28"/>
  <c r="AI415" i="28"/>
  <c r="AC415" i="28"/>
  <c r="AD415" i="28"/>
  <c r="AE415" i="28"/>
  <c r="AF415" i="28"/>
  <c r="AG415" i="28"/>
  <c r="AH415" i="28"/>
  <c r="AJ415" i="28"/>
  <c r="AK415" i="28"/>
  <c r="AL415" i="28"/>
  <c r="D415" i="28"/>
  <c r="BG416" i="28"/>
  <c r="BA416" i="28"/>
  <c r="BB416" i="28"/>
  <c r="BC416" i="28"/>
  <c r="BD416" i="28"/>
  <c r="BE416" i="28"/>
  <c r="BF416" i="28"/>
  <c r="BH416" i="28"/>
  <c r="BI416" i="28"/>
  <c r="AI416" i="28"/>
  <c r="AC416" i="28"/>
  <c r="AD416" i="28"/>
  <c r="AE416" i="28"/>
  <c r="AF416" i="28"/>
  <c r="AG416" i="28"/>
  <c r="AH416" i="28"/>
  <c r="AJ416" i="28"/>
  <c r="AK416" i="28"/>
  <c r="AL416" i="28"/>
  <c r="D416" i="28"/>
  <c r="BG417" i="28"/>
  <c r="BA417" i="28"/>
  <c r="BB417" i="28"/>
  <c r="BC417" i="28"/>
  <c r="BD417" i="28"/>
  <c r="BE417" i="28"/>
  <c r="BF417" i="28"/>
  <c r="BH417" i="28"/>
  <c r="BI417" i="28"/>
  <c r="AI417" i="28"/>
  <c r="AC417" i="28"/>
  <c r="AD417" i="28"/>
  <c r="AE417" i="28"/>
  <c r="AF417" i="28"/>
  <c r="AG417" i="28"/>
  <c r="AH417" i="28"/>
  <c r="AJ417" i="28"/>
  <c r="AK417" i="28"/>
  <c r="AL417" i="28"/>
  <c r="D417" i="28"/>
  <c r="BG418" i="28"/>
  <c r="BA418" i="28"/>
  <c r="BB418" i="28"/>
  <c r="BC418" i="28"/>
  <c r="BD418" i="28"/>
  <c r="BE418" i="28"/>
  <c r="BF418" i="28"/>
  <c r="BH418" i="28"/>
  <c r="BI418" i="28"/>
  <c r="AI418" i="28"/>
  <c r="AC418" i="28"/>
  <c r="AD418" i="28"/>
  <c r="AE418" i="28"/>
  <c r="AF418" i="28"/>
  <c r="AG418" i="28"/>
  <c r="AH418" i="28"/>
  <c r="AJ418" i="28"/>
  <c r="AK418" i="28"/>
  <c r="AL418" i="28"/>
  <c r="D418" i="28"/>
  <c r="BG419" i="28"/>
  <c r="BA419" i="28"/>
  <c r="BB419" i="28"/>
  <c r="BC419" i="28"/>
  <c r="BD419" i="28"/>
  <c r="BE419" i="28"/>
  <c r="BF419" i="28"/>
  <c r="BH419" i="28"/>
  <c r="BI419" i="28"/>
  <c r="AI419" i="28"/>
  <c r="AC419" i="28"/>
  <c r="AD419" i="28"/>
  <c r="AE419" i="28"/>
  <c r="AF419" i="28"/>
  <c r="AG419" i="28"/>
  <c r="AH419" i="28"/>
  <c r="AJ419" i="28"/>
  <c r="AK419" i="28"/>
  <c r="AL419" i="28"/>
  <c r="D419" i="28"/>
  <c r="BG420" i="28"/>
  <c r="BA420" i="28"/>
  <c r="BB420" i="28"/>
  <c r="BC420" i="28"/>
  <c r="BD420" i="28"/>
  <c r="BE420" i="28"/>
  <c r="BF420" i="28"/>
  <c r="BH420" i="28"/>
  <c r="BI420" i="28"/>
  <c r="AI420" i="28"/>
  <c r="AC420" i="28"/>
  <c r="AD420" i="28"/>
  <c r="AE420" i="28"/>
  <c r="AF420" i="28"/>
  <c r="AG420" i="28"/>
  <c r="AH420" i="28"/>
  <c r="AJ420" i="28"/>
  <c r="AK420" i="28"/>
  <c r="AL420" i="28"/>
  <c r="D420" i="28"/>
  <c r="BG421" i="28"/>
  <c r="BA421" i="28"/>
  <c r="BB421" i="28"/>
  <c r="BC421" i="28"/>
  <c r="BD421" i="28"/>
  <c r="BE421" i="28"/>
  <c r="BF421" i="28"/>
  <c r="BH421" i="28"/>
  <c r="BI421" i="28"/>
  <c r="AI421" i="28"/>
  <c r="AC421" i="28"/>
  <c r="AD421" i="28"/>
  <c r="AE421" i="28"/>
  <c r="AF421" i="28"/>
  <c r="AG421" i="28"/>
  <c r="AH421" i="28"/>
  <c r="AJ421" i="28"/>
  <c r="AK421" i="28"/>
  <c r="AL421" i="28"/>
  <c r="D421" i="28"/>
  <c r="BG422" i="28"/>
  <c r="BA422" i="28"/>
  <c r="BB422" i="28"/>
  <c r="BC422" i="28"/>
  <c r="BD422" i="28"/>
  <c r="BE422" i="28"/>
  <c r="BF422" i="28"/>
  <c r="BH422" i="28"/>
  <c r="BI422" i="28"/>
  <c r="AI422" i="28"/>
  <c r="AC422" i="28"/>
  <c r="AD422" i="28"/>
  <c r="AE422" i="28"/>
  <c r="AF422" i="28"/>
  <c r="AG422" i="28"/>
  <c r="AH422" i="28"/>
  <c r="AJ422" i="28"/>
  <c r="AK422" i="28"/>
  <c r="AL422" i="28"/>
  <c r="D422" i="28"/>
  <c r="BG423" i="28"/>
  <c r="BA423" i="28"/>
  <c r="BB423" i="28"/>
  <c r="BC423" i="28"/>
  <c r="BD423" i="28"/>
  <c r="BE423" i="28"/>
  <c r="BF423" i="28"/>
  <c r="BH423" i="28"/>
  <c r="BI423" i="28"/>
  <c r="AI423" i="28"/>
  <c r="AC423" i="28"/>
  <c r="AD423" i="28"/>
  <c r="AE423" i="28"/>
  <c r="AF423" i="28"/>
  <c r="AG423" i="28"/>
  <c r="AH423" i="28"/>
  <c r="AJ423" i="28"/>
  <c r="AK423" i="28"/>
  <c r="AL423" i="28"/>
  <c r="D423" i="28"/>
  <c r="BG424" i="28"/>
  <c r="BA424" i="28"/>
  <c r="BB424" i="28"/>
  <c r="BC424" i="28"/>
  <c r="BD424" i="28"/>
  <c r="BE424" i="28"/>
  <c r="BF424" i="28"/>
  <c r="BH424" i="28"/>
  <c r="BI424" i="28"/>
  <c r="AI424" i="28"/>
  <c r="AC424" i="28"/>
  <c r="AD424" i="28"/>
  <c r="AE424" i="28"/>
  <c r="AF424" i="28"/>
  <c r="AG424" i="28"/>
  <c r="AH424" i="28"/>
  <c r="AJ424" i="28"/>
  <c r="AK424" i="28"/>
  <c r="AL424" i="28"/>
  <c r="D424" i="28"/>
  <c r="BG425" i="28"/>
  <c r="BA425" i="28"/>
  <c r="BB425" i="28"/>
  <c r="BC425" i="28"/>
  <c r="BD425" i="28"/>
  <c r="BE425" i="28"/>
  <c r="BF425" i="28"/>
  <c r="BH425" i="28"/>
  <c r="BI425" i="28"/>
  <c r="AI425" i="28"/>
  <c r="AC425" i="28"/>
  <c r="AD425" i="28"/>
  <c r="AE425" i="28"/>
  <c r="AF425" i="28"/>
  <c r="AG425" i="28"/>
  <c r="AH425" i="28"/>
  <c r="AJ425" i="28"/>
  <c r="AK425" i="28"/>
  <c r="AL425" i="28"/>
  <c r="D425" i="28"/>
  <c r="BG426" i="28"/>
  <c r="BA426" i="28"/>
  <c r="BB426" i="28"/>
  <c r="BC426" i="28"/>
  <c r="BD426" i="28"/>
  <c r="BE426" i="28"/>
  <c r="BF426" i="28"/>
  <c r="BH426" i="28"/>
  <c r="BI426" i="28"/>
  <c r="AI426" i="28"/>
  <c r="AC426" i="28"/>
  <c r="AD426" i="28"/>
  <c r="AE426" i="28"/>
  <c r="AF426" i="28"/>
  <c r="AG426" i="28"/>
  <c r="AH426" i="28"/>
  <c r="AJ426" i="28"/>
  <c r="AK426" i="28"/>
  <c r="AL426" i="28"/>
  <c r="D426" i="28"/>
  <c r="BG427" i="28"/>
  <c r="BA427" i="28"/>
  <c r="BB427" i="28"/>
  <c r="BC427" i="28"/>
  <c r="BD427" i="28"/>
  <c r="BE427" i="28"/>
  <c r="BF427" i="28"/>
  <c r="BH427" i="28"/>
  <c r="BI427" i="28"/>
  <c r="AI427" i="28"/>
  <c r="AC427" i="28"/>
  <c r="AD427" i="28"/>
  <c r="AE427" i="28"/>
  <c r="AF427" i="28"/>
  <c r="AG427" i="28"/>
  <c r="AH427" i="28"/>
  <c r="AJ427" i="28"/>
  <c r="AK427" i="28"/>
  <c r="AL427" i="28"/>
  <c r="D427" i="28"/>
  <c r="BG428" i="28"/>
  <c r="BA428" i="28"/>
  <c r="BB428" i="28"/>
  <c r="BC428" i="28"/>
  <c r="BD428" i="28"/>
  <c r="BE428" i="28"/>
  <c r="BF428" i="28"/>
  <c r="BH428" i="28"/>
  <c r="BI428" i="28"/>
  <c r="AI428" i="28"/>
  <c r="AC428" i="28"/>
  <c r="AD428" i="28"/>
  <c r="AE428" i="28"/>
  <c r="AF428" i="28"/>
  <c r="AG428" i="28"/>
  <c r="AH428" i="28"/>
  <c r="AJ428" i="28"/>
  <c r="AK428" i="28"/>
  <c r="AL428" i="28"/>
  <c r="D428" i="28"/>
  <c r="BG429" i="28"/>
  <c r="BA429" i="28"/>
  <c r="BB429" i="28"/>
  <c r="BC429" i="28"/>
  <c r="BD429" i="28"/>
  <c r="BE429" i="28"/>
  <c r="BF429" i="28"/>
  <c r="BH429" i="28"/>
  <c r="BI429" i="28"/>
  <c r="AI429" i="28"/>
  <c r="AC429" i="28"/>
  <c r="AD429" i="28"/>
  <c r="AE429" i="28"/>
  <c r="AF429" i="28"/>
  <c r="AG429" i="28"/>
  <c r="AH429" i="28"/>
  <c r="AJ429" i="28"/>
  <c r="AK429" i="28"/>
  <c r="AL429" i="28"/>
  <c r="D429" i="28"/>
  <c r="BG430" i="28"/>
  <c r="BA430" i="28"/>
  <c r="BB430" i="28"/>
  <c r="BC430" i="28"/>
  <c r="BD430" i="28"/>
  <c r="BE430" i="28"/>
  <c r="BF430" i="28"/>
  <c r="BH430" i="28"/>
  <c r="BI430" i="28"/>
  <c r="AI430" i="28"/>
  <c r="AC430" i="28"/>
  <c r="AD430" i="28"/>
  <c r="AE430" i="28"/>
  <c r="AF430" i="28"/>
  <c r="AG430" i="28"/>
  <c r="AH430" i="28"/>
  <c r="AJ430" i="28"/>
  <c r="AK430" i="28"/>
  <c r="AL430" i="28"/>
  <c r="D430" i="28"/>
  <c r="BG431" i="28"/>
  <c r="BA431" i="28"/>
  <c r="BB431" i="28"/>
  <c r="BC431" i="28"/>
  <c r="BD431" i="28"/>
  <c r="BE431" i="28"/>
  <c r="BF431" i="28"/>
  <c r="BH431" i="28"/>
  <c r="BI431" i="28"/>
  <c r="AI431" i="28"/>
  <c r="AC431" i="28"/>
  <c r="AD431" i="28"/>
  <c r="AE431" i="28"/>
  <c r="AF431" i="28"/>
  <c r="AG431" i="28"/>
  <c r="AH431" i="28"/>
  <c r="AJ431" i="28"/>
  <c r="AK431" i="28"/>
  <c r="AL431" i="28"/>
  <c r="D431" i="28"/>
  <c r="BG432" i="28"/>
  <c r="BA432" i="28"/>
  <c r="BB432" i="28"/>
  <c r="BC432" i="28"/>
  <c r="BD432" i="28"/>
  <c r="BE432" i="28"/>
  <c r="BF432" i="28"/>
  <c r="BH432" i="28"/>
  <c r="BI432" i="28"/>
  <c r="AI432" i="28"/>
  <c r="AC432" i="28"/>
  <c r="AD432" i="28"/>
  <c r="AE432" i="28"/>
  <c r="AF432" i="28"/>
  <c r="AG432" i="28"/>
  <c r="AH432" i="28"/>
  <c r="AJ432" i="28"/>
  <c r="AK432" i="28"/>
  <c r="AL432" i="28"/>
  <c r="D432" i="28"/>
  <c r="BG433" i="28"/>
  <c r="BA433" i="28"/>
  <c r="BB433" i="28"/>
  <c r="BC433" i="28"/>
  <c r="BD433" i="28"/>
  <c r="BE433" i="28"/>
  <c r="BF433" i="28"/>
  <c r="BH433" i="28"/>
  <c r="BI433" i="28"/>
  <c r="AI433" i="28"/>
  <c r="AC433" i="28"/>
  <c r="AD433" i="28"/>
  <c r="AE433" i="28"/>
  <c r="AF433" i="28"/>
  <c r="AG433" i="28"/>
  <c r="AH433" i="28"/>
  <c r="AJ433" i="28"/>
  <c r="AK433" i="28"/>
  <c r="AL433" i="28"/>
  <c r="D433" i="28"/>
  <c r="BG434" i="28"/>
  <c r="BA434" i="28"/>
  <c r="BB434" i="28"/>
  <c r="BC434" i="28"/>
  <c r="BD434" i="28"/>
  <c r="BE434" i="28"/>
  <c r="BF434" i="28"/>
  <c r="BH434" i="28"/>
  <c r="BI434" i="28"/>
  <c r="AI434" i="28"/>
  <c r="AC434" i="28"/>
  <c r="AD434" i="28"/>
  <c r="AE434" i="28"/>
  <c r="AF434" i="28"/>
  <c r="AG434" i="28"/>
  <c r="AH434" i="28"/>
  <c r="AJ434" i="28"/>
  <c r="AK434" i="28"/>
  <c r="AL434" i="28"/>
  <c r="D434" i="28"/>
  <c r="BG435" i="28"/>
  <c r="BA435" i="28"/>
  <c r="BB435" i="28"/>
  <c r="BC435" i="28"/>
  <c r="BD435" i="28"/>
  <c r="BE435" i="28"/>
  <c r="BF435" i="28"/>
  <c r="BH435" i="28"/>
  <c r="BI435" i="28"/>
  <c r="AI435" i="28"/>
  <c r="AC435" i="28"/>
  <c r="AD435" i="28"/>
  <c r="AE435" i="28"/>
  <c r="AF435" i="28"/>
  <c r="AG435" i="28"/>
  <c r="AH435" i="28"/>
  <c r="AJ435" i="28"/>
  <c r="AK435" i="28"/>
  <c r="AL435" i="28"/>
  <c r="D435" i="28"/>
  <c r="BG436" i="28"/>
  <c r="BA436" i="28"/>
  <c r="BB436" i="28"/>
  <c r="BC436" i="28"/>
  <c r="BD436" i="28"/>
  <c r="BE436" i="28"/>
  <c r="BF436" i="28"/>
  <c r="BH436" i="28"/>
  <c r="BI436" i="28"/>
  <c r="AI436" i="28"/>
  <c r="AC436" i="28"/>
  <c r="AD436" i="28"/>
  <c r="AE436" i="28"/>
  <c r="AF436" i="28"/>
  <c r="AG436" i="28"/>
  <c r="AH436" i="28"/>
  <c r="AJ436" i="28"/>
  <c r="AK436" i="28"/>
  <c r="AL436" i="28"/>
  <c r="D436" i="28"/>
  <c r="BG437" i="28"/>
  <c r="BA437" i="28"/>
  <c r="BB437" i="28"/>
  <c r="BC437" i="28"/>
  <c r="BD437" i="28"/>
  <c r="BE437" i="28"/>
  <c r="BF437" i="28"/>
  <c r="BH437" i="28"/>
  <c r="BI437" i="28"/>
  <c r="AI437" i="28"/>
  <c r="AC437" i="28"/>
  <c r="AD437" i="28"/>
  <c r="AE437" i="28"/>
  <c r="AF437" i="28"/>
  <c r="AG437" i="28"/>
  <c r="AH437" i="28"/>
  <c r="AJ437" i="28"/>
  <c r="AK437" i="28"/>
  <c r="AL437" i="28"/>
  <c r="D437" i="28"/>
  <c r="BG438" i="28"/>
  <c r="BA438" i="28"/>
  <c r="BB438" i="28"/>
  <c r="BC438" i="28"/>
  <c r="BD438" i="28"/>
  <c r="BE438" i="28"/>
  <c r="BF438" i="28"/>
  <c r="BH438" i="28"/>
  <c r="BI438" i="28"/>
  <c r="AI438" i="28"/>
  <c r="AC438" i="28"/>
  <c r="AD438" i="28"/>
  <c r="AE438" i="28"/>
  <c r="AF438" i="28"/>
  <c r="AG438" i="28"/>
  <c r="AH438" i="28"/>
  <c r="AJ438" i="28"/>
  <c r="AK438" i="28"/>
  <c r="AL438" i="28"/>
  <c r="D438" i="28"/>
  <c r="BG439" i="28"/>
  <c r="BA439" i="28"/>
  <c r="BB439" i="28"/>
  <c r="BC439" i="28"/>
  <c r="BD439" i="28"/>
  <c r="BE439" i="28"/>
  <c r="BF439" i="28"/>
  <c r="BH439" i="28"/>
  <c r="BI439" i="28"/>
  <c r="AI439" i="28"/>
  <c r="AC439" i="28"/>
  <c r="AD439" i="28"/>
  <c r="AE439" i="28"/>
  <c r="AF439" i="28"/>
  <c r="AG439" i="28"/>
  <c r="AH439" i="28"/>
  <c r="AJ439" i="28"/>
  <c r="AK439" i="28"/>
  <c r="AL439" i="28"/>
  <c r="D439" i="28"/>
  <c r="BG440" i="28"/>
  <c r="BA440" i="28"/>
  <c r="BB440" i="28"/>
  <c r="BC440" i="28"/>
  <c r="BD440" i="28"/>
  <c r="BE440" i="28"/>
  <c r="BF440" i="28"/>
  <c r="BH440" i="28"/>
  <c r="BI440" i="28"/>
  <c r="AI440" i="28"/>
  <c r="AC440" i="28"/>
  <c r="AD440" i="28"/>
  <c r="AE440" i="28"/>
  <c r="AF440" i="28"/>
  <c r="AG440" i="28"/>
  <c r="AH440" i="28"/>
  <c r="AJ440" i="28"/>
  <c r="AK440" i="28"/>
  <c r="AL440" i="28"/>
  <c r="D440" i="28"/>
  <c r="BG441" i="28"/>
  <c r="BA441" i="28"/>
  <c r="BB441" i="28"/>
  <c r="BC441" i="28"/>
  <c r="BD441" i="28"/>
  <c r="BE441" i="28"/>
  <c r="BF441" i="28"/>
  <c r="BH441" i="28"/>
  <c r="BI441" i="28"/>
  <c r="AI441" i="28"/>
  <c r="AC441" i="28"/>
  <c r="AD441" i="28"/>
  <c r="AE441" i="28"/>
  <c r="AF441" i="28"/>
  <c r="AG441" i="28"/>
  <c r="AH441" i="28"/>
  <c r="AJ441" i="28"/>
  <c r="AK441" i="28"/>
  <c r="AL441" i="28"/>
  <c r="D441" i="28"/>
  <c r="BG442" i="28"/>
  <c r="BA442" i="28"/>
  <c r="BB442" i="28"/>
  <c r="BC442" i="28"/>
  <c r="BD442" i="28"/>
  <c r="BE442" i="28"/>
  <c r="BF442" i="28"/>
  <c r="BH442" i="28"/>
  <c r="BI442" i="28"/>
  <c r="AI442" i="28"/>
  <c r="AC442" i="28"/>
  <c r="AD442" i="28"/>
  <c r="AE442" i="28"/>
  <c r="AF442" i="28"/>
  <c r="AG442" i="28"/>
  <c r="AH442" i="28"/>
  <c r="AJ442" i="28"/>
  <c r="AK442" i="28"/>
  <c r="AL442" i="28"/>
  <c r="D442" i="28"/>
  <c r="BG443" i="28"/>
  <c r="BA443" i="28"/>
  <c r="BB443" i="28"/>
  <c r="BC443" i="28"/>
  <c r="BD443" i="28"/>
  <c r="BE443" i="28"/>
  <c r="BF443" i="28"/>
  <c r="BH443" i="28"/>
  <c r="BI443" i="28"/>
  <c r="AI443" i="28"/>
  <c r="AC443" i="28"/>
  <c r="AD443" i="28"/>
  <c r="AE443" i="28"/>
  <c r="AF443" i="28"/>
  <c r="AG443" i="28"/>
  <c r="AH443" i="28"/>
  <c r="AJ443" i="28"/>
  <c r="AK443" i="28"/>
  <c r="AL443" i="28"/>
  <c r="D443" i="28"/>
  <c r="BG444" i="28"/>
  <c r="BA444" i="28"/>
  <c r="BB444" i="28"/>
  <c r="BC444" i="28"/>
  <c r="BD444" i="28"/>
  <c r="BE444" i="28"/>
  <c r="BF444" i="28"/>
  <c r="BH444" i="28"/>
  <c r="BI444" i="28"/>
  <c r="AI444" i="28"/>
  <c r="AC444" i="28"/>
  <c r="AD444" i="28"/>
  <c r="AE444" i="28"/>
  <c r="AF444" i="28"/>
  <c r="AG444" i="28"/>
  <c r="AH444" i="28"/>
  <c r="AJ444" i="28"/>
  <c r="AK444" i="28"/>
  <c r="AL444" i="28"/>
  <c r="D444" i="28"/>
  <c r="BG445" i="28"/>
  <c r="BA445" i="28"/>
  <c r="BB445" i="28"/>
  <c r="BC445" i="28"/>
  <c r="BD445" i="28"/>
  <c r="BE445" i="28"/>
  <c r="BF445" i="28"/>
  <c r="BH445" i="28"/>
  <c r="BI445" i="28"/>
  <c r="AI445" i="28"/>
  <c r="AC445" i="28"/>
  <c r="AD445" i="28"/>
  <c r="AE445" i="28"/>
  <c r="AF445" i="28"/>
  <c r="AG445" i="28"/>
  <c r="AH445" i="28"/>
  <c r="AJ445" i="28"/>
  <c r="AK445" i="28"/>
  <c r="AL445" i="28"/>
  <c r="D445" i="28"/>
  <c r="BG446" i="28"/>
  <c r="BA446" i="28"/>
  <c r="BB446" i="28"/>
  <c r="BC446" i="28"/>
  <c r="BD446" i="28"/>
  <c r="BE446" i="28"/>
  <c r="BF446" i="28"/>
  <c r="BH446" i="28"/>
  <c r="BI446" i="28"/>
  <c r="AI446" i="28"/>
  <c r="AC446" i="28"/>
  <c r="AD446" i="28"/>
  <c r="AE446" i="28"/>
  <c r="AF446" i="28"/>
  <c r="AG446" i="28"/>
  <c r="AH446" i="28"/>
  <c r="AJ446" i="28"/>
  <c r="AK446" i="28"/>
  <c r="AL446" i="28"/>
  <c r="D446" i="28"/>
  <c r="BG447" i="28"/>
  <c r="BA447" i="28"/>
  <c r="BB447" i="28"/>
  <c r="BC447" i="28"/>
  <c r="BD447" i="28"/>
  <c r="BE447" i="28"/>
  <c r="BF447" i="28"/>
  <c r="BH447" i="28"/>
  <c r="BI447" i="28"/>
  <c r="AI447" i="28"/>
  <c r="AC447" i="28"/>
  <c r="AD447" i="28"/>
  <c r="AE447" i="28"/>
  <c r="AF447" i="28"/>
  <c r="AG447" i="28"/>
  <c r="AH447" i="28"/>
  <c r="AJ447" i="28"/>
  <c r="AK447" i="28"/>
  <c r="AL447" i="28"/>
  <c r="D447" i="28"/>
  <c r="BG448" i="28"/>
  <c r="BA448" i="28"/>
  <c r="BB448" i="28"/>
  <c r="BC448" i="28"/>
  <c r="BD448" i="28"/>
  <c r="BE448" i="28"/>
  <c r="BF448" i="28"/>
  <c r="BH448" i="28"/>
  <c r="BI448" i="28"/>
  <c r="AI448" i="28"/>
  <c r="AC448" i="28"/>
  <c r="AD448" i="28"/>
  <c r="AE448" i="28"/>
  <c r="AF448" i="28"/>
  <c r="AG448" i="28"/>
  <c r="AH448" i="28"/>
  <c r="AJ448" i="28"/>
  <c r="AK448" i="28"/>
  <c r="AL448" i="28"/>
  <c r="D448" i="28"/>
  <c r="BG449" i="28"/>
  <c r="BA449" i="28"/>
  <c r="BB449" i="28"/>
  <c r="BC449" i="28"/>
  <c r="BD449" i="28"/>
  <c r="BE449" i="28"/>
  <c r="BF449" i="28"/>
  <c r="BH449" i="28"/>
  <c r="BI449" i="28"/>
  <c r="AI449" i="28"/>
  <c r="AC449" i="28"/>
  <c r="AD449" i="28"/>
  <c r="AE449" i="28"/>
  <c r="AF449" i="28"/>
  <c r="AG449" i="28"/>
  <c r="AH449" i="28"/>
  <c r="AJ449" i="28"/>
  <c r="AK449" i="28"/>
  <c r="AL449" i="28"/>
  <c r="D449" i="28"/>
  <c r="BG450" i="28"/>
  <c r="BA450" i="28"/>
  <c r="BB450" i="28"/>
  <c r="BC450" i="28"/>
  <c r="BD450" i="28"/>
  <c r="BE450" i="28"/>
  <c r="BF450" i="28"/>
  <c r="BH450" i="28"/>
  <c r="BI450" i="28"/>
  <c r="AI450" i="28"/>
  <c r="AC450" i="28"/>
  <c r="AD450" i="28"/>
  <c r="AE450" i="28"/>
  <c r="AF450" i="28"/>
  <c r="AG450" i="28"/>
  <c r="AH450" i="28"/>
  <c r="AJ450" i="28"/>
  <c r="AK450" i="28"/>
  <c r="AL450" i="28"/>
  <c r="D450" i="28"/>
  <c r="BG451" i="28"/>
  <c r="BA451" i="28"/>
  <c r="BB451" i="28"/>
  <c r="BC451" i="28"/>
  <c r="BD451" i="28"/>
  <c r="BE451" i="28"/>
  <c r="BF451" i="28"/>
  <c r="BH451" i="28"/>
  <c r="BI451" i="28"/>
  <c r="AI451" i="28"/>
  <c r="AC451" i="28"/>
  <c r="AD451" i="28"/>
  <c r="AE451" i="28"/>
  <c r="AF451" i="28"/>
  <c r="AG451" i="28"/>
  <c r="AH451" i="28"/>
  <c r="AJ451" i="28"/>
  <c r="AK451" i="28"/>
  <c r="AL451" i="28"/>
  <c r="D451" i="28"/>
  <c r="BG452" i="28"/>
  <c r="BA452" i="28"/>
  <c r="BB452" i="28"/>
  <c r="BC452" i="28"/>
  <c r="BD452" i="28"/>
  <c r="BE452" i="28"/>
  <c r="BF452" i="28"/>
  <c r="BH452" i="28"/>
  <c r="BI452" i="28"/>
  <c r="AI452" i="28"/>
  <c r="AC452" i="28"/>
  <c r="AD452" i="28"/>
  <c r="AE452" i="28"/>
  <c r="AF452" i="28"/>
  <c r="AG452" i="28"/>
  <c r="AH452" i="28"/>
  <c r="AJ452" i="28"/>
  <c r="AK452" i="28"/>
  <c r="AL452" i="28"/>
  <c r="D452" i="28"/>
  <c r="BG453" i="28"/>
  <c r="BA453" i="28"/>
  <c r="BB453" i="28"/>
  <c r="BC453" i="28"/>
  <c r="BD453" i="28"/>
  <c r="BE453" i="28"/>
  <c r="BF453" i="28"/>
  <c r="BH453" i="28"/>
  <c r="BI453" i="28"/>
  <c r="AI453" i="28"/>
  <c r="AC453" i="28"/>
  <c r="AD453" i="28"/>
  <c r="AE453" i="28"/>
  <c r="AF453" i="28"/>
  <c r="AG453" i="28"/>
  <c r="AH453" i="28"/>
  <c r="AJ453" i="28"/>
  <c r="AK453" i="28"/>
  <c r="AL453" i="28"/>
  <c r="D453" i="28"/>
  <c r="BG454" i="28"/>
  <c r="BA454" i="28"/>
  <c r="BB454" i="28"/>
  <c r="BC454" i="28"/>
  <c r="BD454" i="28"/>
  <c r="BE454" i="28"/>
  <c r="BF454" i="28"/>
  <c r="BH454" i="28"/>
  <c r="BI454" i="28"/>
  <c r="AI454" i="28"/>
  <c r="AC454" i="28"/>
  <c r="AD454" i="28"/>
  <c r="AE454" i="28"/>
  <c r="AF454" i="28"/>
  <c r="AG454" i="28"/>
  <c r="AH454" i="28"/>
  <c r="AJ454" i="28"/>
  <c r="AK454" i="28"/>
  <c r="AL454" i="28"/>
  <c r="D454" i="28"/>
  <c r="BG455" i="28"/>
  <c r="BA455" i="28"/>
  <c r="BB455" i="28"/>
  <c r="BC455" i="28"/>
  <c r="BD455" i="28"/>
  <c r="BE455" i="28"/>
  <c r="BF455" i="28"/>
  <c r="BH455" i="28"/>
  <c r="BI455" i="28"/>
  <c r="AI455" i="28"/>
  <c r="AC455" i="28"/>
  <c r="AD455" i="28"/>
  <c r="AE455" i="28"/>
  <c r="AF455" i="28"/>
  <c r="AG455" i="28"/>
  <c r="AH455" i="28"/>
  <c r="AJ455" i="28"/>
  <c r="AK455" i="28"/>
  <c r="AL455" i="28"/>
  <c r="D455" i="28"/>
  <c r="BG456" i="28"/>
  <c r="BA456" i="28"/>
  <c r="BB456" i="28"/>
  <c r="BC456" i="28"/>
  <c r="BD456" i="28"/>
  <c r="BE456" i="28"/>
  <c r="BF456" i="28"/>
  <c r="BH456" i="28"/>
  <c r="BI456" i="28"/>
  <c r="AI456" i="28"/>
  <c r="AC456" i="28"/>
  <c r="AD456" i="28"/>
  <c r="AE456" i="28"/>
  <c r="AF456" i="28"/>
  <c r="AG456" i="28"/>
  <c r="AH456" i="28"/>
  <c r="AJ456" i="28"/>
  <c r="AK456" i="28"/>
  <c r="AL456" i="28"/>
  <c r="D456" i="28"/>
  <c r="BG332" i="28"/>
  <c r="BA332" i="28"/>
  <c r="BB332" i="28"/>
  <c r="BC332" i="28"/>
  <c r="BD332" i="28"/>
  <c r="BE332" i="28"/>
  <c r="BF332" i="28"/>
  <c r="BH332" i="28"/>
  <c r="BI332" i="28"/>
  <c r="AI332" i="28"/>
  <c r="AC332" i="28"/>
  <c r="AD332" i="28"/>
  <c r="AE332" i="28"/>
  <c r="AF332" i="28"/>
  <c r="AG332" i="28"/>
  <c r="AH332" i="28"/>
  <c r="AJ332" i="28"/>
  <c r="AK332" i="28"/>
  <c r="AL332" i="28"/>
  <c r="D332" i="28"/>
  <c r="BG333" i="28"/>
  <c r="BA333" i="28"/>
  <c r="BB333" i="28"/>
  <c r="BC333" i="28"/>
  <c r="BD333" i="28"/>
  <c r="BE333" i="28"/>
  <c r="BF333" i="28"/>
  <c r="BH333" i="28"/>
  <c r="BI333" i="28"/>
  <c r="AI333" i="28"/>
  <c r="AC333" i="28"/>
  <c r="AD333" i="28"/>
  <c r="AE333" i="28"/>
  <c r="AF333" i="28"/>
  <c r="AG333" i="28"/>
  <c r="AH333" i="28"/>
  <c r="AJ333" i="28"/>
  <c r="AK333" i="28"/>
  <c r="AL333" i="28"/>
  <c r="D333" i="28"/>
  <c r="BG334" i="28"/>
  <c r="BA334" i="28"/>
  <c r="BB334" i="28"/>
  <c r="BC334" i="28"/>
  <c r="BD334" i="28"/>
  <c r="BE334" i="28"/>
  <c r="BF334" i="28"/>
  <c r="BH334" i="28"/>
  <c r="BI334" i="28"/>
  <c r="AI334" i="28"/>
  <c r="AC334" i="28"/>
  <c r="AD334" i="28"/>
  <c r="AE334" i="28"/>
  <c r="AF334" i="28"/>
  <c r="AG334" i="28"/>
  <c r="AH334" i="28"/>
  <c r="AJ334" i="28"/>
  <c r="AK334" i="28"/>
  <c r="AL334" i="28"/>
  <c r="D334" i="28"/>
  <c r="BG335" i="28"/>
  <c r="BA335" i="28"/>
  <c r="BB335" i="28"/>
  <c r="BC335" i="28"/>
  <c r="BD335" i="28"/>
  <c r="BE335" i="28"/>
  <c r="BF335" i="28"/>
  <c r="BH335" i="28"/>
  <c r="BI335" i="28"/>
  <c r="AI335" i="28"/>
  <c r="AC335" i="28"/>
  <c r="AD335" i="28"/>
  <c r="AE335" i="28"/>
  <c r="AF335" i="28"/>
  <c r="AG335" i="28"/>
  <c r="AH335" i="28"/>
  <c r="AJ335" i="28"/>
  <c r="AK335" i="28"/>
  <c r="AL335" i="28"/>
  <c r="D335" i="28"/>
  <c r="BG336" i="28"/>
  <c r="BA336" i="28"/>
  <c r="BB336" i="28"/>
  <c r="BC336" i="28"/>
  <c r="BD336" i="28"/>
  <c r="BE336" i="28"/>
  <c r="BF336" i="28"/>
  <c r="BH336" i="28"/>
  <c r="BI336" i="28"/>
  <c r="AI336" i="28"/>
  <c r="AC336" i="28"/>
  <c r="AD336" i="28"/>
  <c r="AE336" i="28"/>
  <c r="AF336" i="28"/>
  <c r="AG336" i="28"/>
  <c r="AH336" i="28"/>
  <c r="AJ336" i="28"/>
  <c r="AK336" i="28"/>
  <c r="AL336" i="28"/>
  <c r="D336" i="28"/>
  <c r="BG337" i="28"/>
  <c r="BA337" i="28"/>
  <c r="BB337" i="28"/>
  <c r="BC337" i="28"/>
  <c r="BD337" i="28"/>
  <c r="BE337" i="28"/>
  <c r="BF337" i="28"/>
  <c r="BH337" i="28"/>
  <c r="BI337" i="28"/>
  <c r="AI337" i="28"/>
  <c r="AC337" i="28"/>
  <c r="AD337" i="28"/>
  <c r="AE337" i="28"/>
  <c r="AF337" i="28"/>
  <c r="AG337" i="28"/>
  <c r="AH337" i="28"/>
  <c r="AJ337" i="28"/>
  <c r="AK337" i="28"/>
  <c r="AL337" i="28"/>
  <c r="D337" i="28"/>
  <c r="BG338" i="28"/>
  <c r="BA338" i="28"/>
  <c r="BB338" i="28"/>
  <c r="BC338" i="28"/>
  <c r="BD338" i="28"/>
  <c r="BE338" i="28"/>
  <c r="BF338" i="28"/>
  <c r="BH338" i="28"/>
  <c r="BI338" i="28"/>
  <c r="AI338" i="28"/>
  <c r="AC338" i="28"/>
  <c r="AD338" i="28"/>
  <c r="AE338" i="28"/>
  <c r="AF338" i="28"/>
  <c r="AG338" i="28"/>
  <c r="AH338" i="28"/>
  <c r="AJ338" i="28"/>
  <c r="AK338" i="28"/>
  <c r="AL338" i="28"/>
  <c r="D338" i="28"/>
  <c r="BG339" i="28"/>
  <c r="BA339" i="28"/>
  <c r="BB339" i="28"/>
  <c r="BC339" i="28"/>
  <c r="BD339" i="28"/>
  <c r="BE339" i="28"/>
  <c r="BF339" i="28"/>
  <c r="BH339" i="28"/>
  <c r="BI339" i="28"/>
  <c r="AI339" i="28"/>
  <c r="AC339" i="28"/>
  <c r="AD339" i="28"/>
  <c r="AE339" i="28"/>
  <c r="AF339" i="28"/>
  <c r="AG339" i="28"/>
  <c r="AH339" i="28"/>
  <c r="AJ339" i="28"/>
  <c r="AK339" i="28"/>
  <c r="AL339" i="28"/>
  <c r="D339" i="28"/>
  <c r="BG340" i="28"/>
  <c r="BA340" i="28"/>
  <c r="BB340" i="28"/>
  <c r="BC340" i="28"/>
  <c r="BD340" i="28"/>
  <c r="BE340" i="28"/>
  <c r="BF340" i="28"/>
  <c r="BH340" i="28"/>
  <c r="BI340" i="28"/>
  <c r="AI340" i="28"/>
  <c r="AC340" i="28"/>
  <c r="AD340" i="28"/>
  <c r="AE340" i="28"/>
  <c r="AF340" i="28"/>
  <c r="AG340" i="28"/>
  <c r="AH340" i="28"/>
  <c r="AJ340" i="28"/>
  <c r="AK340" i="28"/>
  <c r="AL340" i="28"/>
  <c r="D340" i="28"/>
  <c r="BG341" i="28"/>
  <c r="BA341" i="28"/>
  <c r="BB341" i="28"/>
  <c r="BC341" i="28"/>
  <c r="BD341" i="28"/>
  <c r="BE341" i="28"/>
  <c r="BF341" i="28"/>
  <c r="BH341" i="28"/>
  <c r="BI341" i="28"/>
  <c r="AI341" i="28"/>
  <c r="AC341" i="28"/>
  <c r="AD341" i="28"/>
  <c r="AE341" i="28"/>
  <c r="AF341" i="28"/>
  <c r="AG341" i="28"/>
  <c r="AH341" i="28"/>
  <c r="AJ341" i="28"/>
  <c r="AK341" i="28"/>
  <c r="AL341" i="28"/>
  <c r="D341" i="28"/>
  <c r="BG342" i="28"/>
  <c r="BA342" i="28"/>
  <c r="BB342" i="28"/>
  <c r="BC342" i="28"/>
  <c r="BD342" i="28"/>
  <c r="BE342" i="28"/>
  <c r="BF342" i="28"/>
  <c r="BH342" i="28"/>
  <c r="BI342" i="28"/>
  <c r="AI342" i="28"/>
  <c r="AC342" i="28"/>
  <c r="AD342" i="28"/>
  <c r="AE342" i="28"/>
  <c r="AF342" i="28"/>
  <c r="AG342" i="28"/>
  <c r="AH342" i="28"/>
  <c r="AJ342" i="28"/>
  <c r="AK342" i="28"/>
  <c r="AL342" i="28"/>
  <c r="D342" i="28"/>
  <c r="BG343" i="28"/>
  <c r="BA343" i="28"/>
  <c r="BB343" i="28"/>
  <c r="BC343" i="28"/>
  <c r="BD343" i="28"/>
  <c r="BE343" i="28"/>
  <c r="BF343" i="28"/>
  <c r="BH343" i="28"/>
  <c r="BI343" i="28"/>
  <c r="AI343" i="28"/>
  <c r="AC343" i="28"/>
  <c r="AD343" i="28"/>
  <c r="AE343" i="28"/>
  <c r="AF343" i="28"/>
  <c r="AG343" i="28"/>
  <c r="AH343" i="28"/>
  <c r="AJ343" i="28"/>
  <c r="AK343" i="28"/>
  <c r="AL343" i="28"/>
  <c r="D343" i="28"/>
  <c r="BG344" i="28"/>
  <c r="BA344" i="28"/>
  <c r="BB344" i="28"/>
  <c r="BC344" i="28"/>
  <c r="BD344" i="28"/>
  <c r="BE344" i="28"/>
  <c r="BF344" i="28"/>
  <c r="BH344" i="28"/>
  <c r="BI344" i="28"/>
  <c r="AI344" i="28"/>
  <c r="AC344" i="28"/>
  <c r="AD344" i="28"/>
  <c r="AE344" i="28"/>
  <c r="AF344" i="28"/>
  <c r="AG344" i="28"/>
  <c r="AH344" i="28"/>
  <c r="AJ344" i="28"/>
  <c r="AK344" i="28"/>
  <c r="AL344" i="28"/>
  <c r="D344" i="28"/>
  <c r="BG345" i="28"/>
  <c r="BA345" i="28"/>
  <c r="BB345" i="28"/>
  <c r="BC345" i="28"/>
  <c r="BD345" i="28"/>
  <c r="BE345" i="28"/>
  <c r="BF345" i="28"/>
  <c r="BH345" i="28"/>
  <c r="BI345" i="28"/>
  <c r="AI345" i="28"/>
  <c r="AC345" i="28"/>
  <c r="AD345" i="28"/>
  <c r="AE345" i="28"/>
  <c r="AF345" i="28"/>
  <c r="AG345" i="28"/>
  <c r="AH345" i="28"/>
  <c r="AJ345" i="28"/>
  <c r="AK345" i="28"/>
  <c r="AL345" i="28"/>
  <c r="D345" i="28"/>
  <c r="BG346" i="28"/>
  <c r="BA346" i="28"/>
  <c r="BB346" i="28"/>
  <c r="BC346" i="28"/>
  <c r="BD346" i="28"/>
  <c r="BE346" i="28"/>
  <c r="BJ346" i="28" s="1"/>
  <c r="BF346" i="28"/>
  <c r="BH346" i="28"/>
  <c r="BI346" i="28"/>
  <c r="AI346" i="28"/>
  <c r="AC346" i="28"/>
  <c r="AD346" i="28"/>
  <c r="AE346" i="28"/>
  <c r="AF346" i="28"/>
  <c r="AG346" i="28"/>
  <c r="AH346" i="28"/>
  <c r="AJ346" i="28"/>
  <c r="AK346" i="28"/>
  <c r="AL346" i="28"/>
  <c r="D346" i="28"/>
  <c r="BG347" i="28"/>
  <c r="BA347" i="28"/>
  <c r="BB347" i="28"/>
  <c r="BC347" i="28"/>
  <c r="BD347" i="28"/>
  <c r="BE347" i="28"/>
  <c r="BF347" i="28"/>
  <c r="BH347" i="28"/>
  <c r="BI347" i="28"/>
  <c r="AI347" i="28"/>
  <c r="AC347" i="28"/>
  <c r="AD347" i="28"/>
  <c r="AE347" i="28"/>
  <c r="AF347" i="28"/>
  <c r="AG347" i="28"/>
  <c r="AH347" i="28"/>
  <c r="AJ347" i="28"/>
  <c r="AK347" i="28"/>
  <c r="AL347" i="28"/>
  <c r="D347" i="28"/>
  <c r="BG348" i="28"/>
  <c r="BA348" i="28"/>
  <c r="BB348" i="28"/>
  <c r="BC348" i="28"/>
  <c r="BJ348" i="28" s="1"/>
  <c r="BD348" i="28"/>
  <c r="BE348" i="28"/>
  <c r="BF348" i="28"/>
  <c r="BH348" i="28"/>
  <c r="BI348" i="28"/>
  <c r="AI348" i="28"/>
  <c r="AC348" i="28"/>
  <c r="AD348" i="28"/>
  <c r="AE348" i="28"/>
  <c r="AF348" i="28"/>
  <c r="AG348" i="28"/>
  <c r="AH348" i="28"/>
  <c r="AJ348" i="28"/>
  <c r="AK348" i="28"/>
  <c r="AL348" i="28"/>
  <c r="D348" i="28"/>
  <c r="BG349" i="28"/>
  <c r="BA349" i="28"/>
  <c r="BB349" i="28"/>
  <c r="BC349" i="28"/>
  <c r="BD349" i="28"/>
  <c r="BE349" i="28"/>
  <c r="BF349" i="28"/>
  <c r="BH349" i="28"/>
  <c r="BI349" i="28"/>
  <c r="AI349" i="28"/>
  <c r="AC349" i="28"/>
  <c r="AD349" i="28"/>
  <c r="AE349" i="28"/>
  <c r="AF349" i="28"/>
  <c r="AG349" i="28"/>
  <c r="AM349" i="28" s="1"/>
  <c r="AH349" i="28"/>
  <c r="AJ349" i="28"/>
  <c r="AK349" i="28"/>
  <c r="AL349" i="28"/>
  <c r="D349" i="28"/>
  <c r="BG350" i="28"/>
  <c r="BA350" i="28"/>
  <c r="BB350" i="28"/>
  <c r="BJ350" i="28" s="1"/>
  <c r="BC350" i="28"/>
  <c r="BD350" i="28"/>
  <c r="BE350" i="28"/>
  <c r="BF350" i="28"/>
  <c r="BH350" i="28"/>
  <c r="BI350" i="28"/>
  <c r="AI350" i="28"/>
  <c r="AC350" i="28"/>
  <c r="AD350" i="28"/>
  <c r="AE350" i="28"/>
  <c r="AF350" i="28"/>
  <c r="AG350" i="28"/>
  <c r="AH350" i="28"/>
  <c r="AJ350" i="28"/>
  <c r="AK350" i="28"/>
  <c r="AL350" i="28"/>
  <c r="D350" i="28"/>
  <c r="BG351" i="28"/>
  <c r="BA351" i="28"/>
  <c r="BB351" i="28"/>
  <c r="BC351" i="28"/>
  <c r="BD351" i="28"/>
  <c r="BE351" i="28"/>
  <c r="BF351" i="28"/>
  <c r="BH351" i="28"/>
  <c r="BI351" i="28"/>
  <c r="AI351" i="28"/>
  <c r="AC351" i="28"/>
  <c r="AD351" i="28"/>
  <c r="AE351" i="28"/>
  <c r="AF351" i="28"/>
  <c r="AG351" i="28"/>
  <c r="AH351" i="28"/>
  <c r="AJ351" i="28"/>
  <c r="AK351" i="28"/>
  <c r="AL351" i="28"/>
  <c r="D351" i="28"/>
  <c r="BG352" i="28"/>
  <c r="BJ352" i="28" s="1"/>
  <c r="BA352" i="28"/>
  <c r="BB352" i="28"/>
  <c r="BC352" i="28"/>
  <c r="BD352" i="28"/>
  <c r="BE352" i="28"/>
  <c r="BF352" i="28"/>
  <c r="BH352" i="28"/>
  <c r="BI352" i="28"/>
  <c r="AI352" i="28"/>
  <c r="AC352" i="28"/>
  <c r="AD352" i="28"/>
  <c r="AE352" i="28"/>
  <c r="AF352" i="28"/>
  <c r="AG352" i="28"/>
  <c r="AM352" i="28" s="1"/>
  <c r="AH352" i="28"/>
  <c r="AJ352" i="28"/>
  <c r="AK352" i="28"/>
  <c r="AL352" i="28"/>
  <c r="D352" i="28"/>
  <c r="BG353" i="28"/>
  <c r="BA353" i="28"/>
  <c r="BB353" i="28"/>
  <c r="BC353" i="28"/>
  <c r="BD353" i="28"/>
  <c r="BE353" i="28"/>
  <c r="BF353" i="28"/>
  <c r="BH353" i="28"/>
  <c r="BI353" i="28"/>
  <c r="AI353" i="28"/>
  <c r="AC353" i="28"/>
  <c r="AD353" i="28"/>
  <c r="AE353" i="28"/>
  <c r="AF353" i="28"/>
  <c r="AG353" i="28"/>
  <c r="AH353" i="28"/>
  <c r="AJ353" i="28"/>
  <c r="AK353" i="28"/>
  <c r="AL353" i="28"/>
  <c r="D353" i="28"/>
  <c r="BG354" i="28"/>
  <c r="BA354" i="28"/>
  <c r="BB354" i="28"/>
  <c r="BC354" i="28"/>
  <c r="BD354" i="28"/>
  <c r="BE354" i="28"/>
  <c r="BF354" i="28"/>
  <c r="BH354" i="28"/>
  <c r="BI354" i="28"/>
  <c r="AI354" i="28"/>
  <c r="AC354" i="28"/>
  <c r="AD354" i="28"/>
  <c r="AE354" i="28"/>
  <c r="AF354" i="28"/>
  <c r="AG354" i="28"/>
  <c r="AH354" i="28"/>
  <c r="AJ354" i="28"/>
  <c r="AK354" i="28"/>
  <c r="AL354" i="28"/>
  <c r="D354" i="28"/>
  <c r="BG355" i="28"/>
  <c r="BA355" i="28"/>
  <c r="BB355" i="28"/>
  <c r="BC355" i="28"/>
  <c r="BD355" i="28"/>
  <c r="BE355" i="28"/>
  <c r="BF355" i="28"/>
  <c r="BH355" i="28"/>
  <c r="BI355" i="28"/>
  <c r="AI355" i="28"/>
  <c r="AC355" i="28"/>
  <c r="AD355" i="28"/>
  <c r="AE355" i="28"/>
  <c r="AF355" i="28"/>
  <c r="AG355" i="28"/>
  <c r="AH355" i="28"/>
  <c r="AJ355" i="28"/>
  <c r="AK355" i="28"/>
  <c r="AL355" i="28"/>
  <c r="D355" i="28"/>
  <c r="BG356" i="28"/>
  <c r="BA356" i="28"/>
  <c r="BB356" i="28"/>
  <c r="BC356" i="28"/>
  <c r="BD356" i="28"/>
  <c r="BE356" i="28"/>
  <c r="BF356" i="28"/>
  <c r="BH356" i="28"/>
  <c r="BI356" i="28"/>
  <c r="AI356" i="28"/>
  <c r="AC356" i="28"/>
  <c r="AD356" i="28"/>
  <c r="AE356" i="28"/>
  <c r="AF356" i="28"/>
  <c r="AG356" i="28"/>
  <c r="AH356" i="28"/>
  <c r="AJ356" i="28"/>
  <c r="AK356" i="28"/>
  <c r="AL356" i="28"/>
  <c r="D356" i="28"/>
  <c r="BG357" i="28"/>
  <c r="BA357" i="28"/>
  <c r="BB357" i="28"/>
  <c r="BC357" i="28"/>
  <c r="BD357" i="28"/>
  <c r="BE357" i="28"/>
  <c r="BF357" i="28"/>
  <c r="BH357" i="28"/>
  <c r="BI357" i="28"/>
  <c r="AI357" i="28"/>
  <c r="AC357" i="28"/>
  <c r="AD357" i="28"/>
  <c r="AE357" i="28"/>
  <c r="AF357" i="28"/>
  <c r="AG357" i="28"/>
  <c r="AH357" i="28"/>
  <c r="AJ357" i="28"/>
  <c r="AK357" i="28"/>
  <c r="AL357" i="28"/>
  <c r="D357" i="28"/>
  <c r="BG358" i="28"/>
  <c r="BA358" i="28"/>
  <c r="BB358" i="28"/>
  <c r="BC358" i="28"/>
  <c r="BD358" i="28"/>
  <c r="BE358" i="28"/>
  <c r="BF358" i="28"/>
  <c r="BH358" i="28"/>
  <c r="BI358" i="28"/>
  <c r="AI358" i="28"/>
  <c r="AC358" i="28"/>
  <c r="AD358" i="28"/>
  <c r="AE358" i="28"/>
  <c r="AF358" i="28"/>
  <c r="AG358" i="28"/>
  <c r="AH358" i="28"/>
  <c r="AJ358" i="28"/>
  <c r="AK358" i="28"/>
  <c r="AL358" i="28"/>
  <c r="D358" i="28"/>
  <c r="BG359" i="28"/>
  <c r="BA359" i="28"/>
  <c r="BB359" i="28"/>
  <c r="BC359" i="28"/>
  <c r="BD359" i="28"/>
  <c r="BE359" i="28"/>
  <c r="BF359" i="28"/>
  <c r="BH359" i="28"/>
  <c r="BI359" i="28"/>
  <c r="AI359" i="28"/>
  <c r="AC359" i="28"/>
  <c r="AD359" i="28"/>
  <c r="AE359" i="28"/>
  <c r="AF359" i="28"/>
  <c r="AG359" i="28"/>
  <c r="AH359" i="28"/>
  <c r="AJ359" i="28"/>
  <c r="AK359" i="28"/>
  <c r="AL359" i="28"/>
  <c r="D359" i="28"/>
  <c r="BG360" i="28"/>
  <c r="BA360" i="28"/>
  <c r="BB360" i="28"/>
  <c r="BC360" i="28"/>
  <c r="BD360" i="28"/>
  <c r="BE360" i="28"/>
  <c r="BF360" i="28"/>
  <c r="BH360" i="28"/>
  <c r="BI360" i="28"/>
  <c r="AI360" i="28"/>
  <c r="AC360" i="28"/>
  <c r="AD360" i="28"/>
  <c r="AE360" i="28"/>
  <c r="AF360" i="28"/>
  <c r="AG360" i="28"/>
  <c r="AH360" i="28"/>
  <c r="AJ360" i="28"/>
  <c r="AK360" i="28"/>
  <c r="AL360" i="28"/>
  <c r="D360" i="28"/>
  <c r="BG361" i="28"/>
  <c r="BA361" i="28"/>
  <c r="BB361" i="28"/>
  <c r="BC361" i="28"/>
  <c r="BD361" i="28"/>
  <c r="BE361" i="28"/>
  <c r="BF361" i="28"/>
  <c r="BH361" i="28"/>
  <c r="BI361" i="28"/>
  <c r="AI361" i="28"/>
  <c r="AC361" i="28"/>
  <c r="AD361" i="28"/>
  <c r="AE361" i="28"/>
  <c r="AF361" i="28"/>
  <c r="AG361" i="28"/>
  <c r="AH361" i="28"/>
  <c r="AJ361" i="28"/>
  <c r="AK361" i="28"/>
  <c r="AL361" i="28"/>
  <c r="D361" i="28"/>
  <c r="BG362" i="28"/>
  <c r="BA362" i="28"/>
  <c r="BB362" i="28"/>
  <c r="BC362" i="28"/>
  <c r="BD362" i="28"/>
  <c r="BE362" i="28"/>
  <c r="BF362" i="28"/>
  <c r="BH362" i="28"/>
  <c r="BI362" i="28"/>
  <c r="AI362" i="28"/>
  <c r="AC362" i="28"/>
  <c r="AD362" i="28"/>
  <c r="AE362" i="28"/>
  <c r="AF362" i="28"/>
  <c r="AG362" i="28"/>
  <c r="AH362" i="28"/>
  <c r="AJ362" i="28"/>
  <c r="AK362" i="28"/>
  <c r="AL362" i="28"/>
  <c r="D362" i="28"/>
  <c r="BG363" i="28"/>
  <c r="BA363" i="28"/>
  <c r="BB363" i="28"/>
  <c r="BC363" i="28"/>
  <c r="BD363" i="28"/>
  <c r="BE363" i="28"/>
  <c r="BF363" i="28"/>
  <c r="BH363" i="28"/>
  <c r="BI363" i="28"/>
  <c r="AI363" i="28"/>
  <c r="AC363" i="28"/>
  <c r="AD363" i="28"/>
  <c r="AE363" i="28"/>
  <c r="AF363" i="28"/>
  <c r="AG363" i="28"/>
  <c r="AH363" i="28"/>
  <c r="AJ363" i="28"/>
  <c r="AK363" i="28"/>
  <c r="AL363" i="28"/>
  <c r="D363" i="28"/>
  <c r="BG364" i="28"/>
  <c r="BA364" i="28"/>
  <c r="BB364" i="28"/>
  <c r="BC364" i="28"/>
  <c r="BD364" i="28"/>
  <c r="BE364" i="28"/>
  <c r="BF364" i="28"/>
  <c r="BH364" i="28"/>
  <c r="BI364" i="28"/>
  <c r="AI364" i="28"/>
  <c r="AC364" i="28"/>
  <c r="AD364" i="28"/>
  <c r="AE364" i="28"/>
  <c r="AF364" i="28"/>
  <c r="AG364" i="28"/>
  <c r="AH364" i="28"/>
  <c r="AJ364" i="28"/>
  <c r="AK364" i="28"/>
  <c r="AL364" i="28"/>
  <c r="D364" i="28"/>
  <c r="BG365" i="28"/>
  <c r="BA365" i="28"/>
  <c r="BB365" i="28"/>
  <c r="BC365" i="28"/>
  <c r="BD365" i="28"/>
  <c r="BE365" i="28"/>
  <c r="BF365" i="28"/>
  <c r="BH365" i="28"/>
  <c r="BI365" i="28"/>
  <c r="AI365" i="28"/>
  <c r="AC365" i="28"/>
  <c r="AD365" i="28"/>
  <c r="AE365" i="28"/>
  <c r="AF365" i="28"/>
  <c r="AG365" i="28"/>
  <c r="AH365" i="28"/>
  <c r="AJ365" i="28"/>
  <c r="AK365" i="28"/>
  <c r="AL365" i="28"/>
  <c r="D365" i="28"/>
  <c r="BG366" i="28"/>
  <c r="BA366" i="28"/>
  <c r="BB366" i="28"/>
  <c r="BC366" i="28"/>
  <c r="BD366" i="28"/>
  <c r="BE366" i="28"/>
  <c r="BF366" i="28"/>
  <c r="BH366" i="28"/>
  <c r="BI366" i="28"/>
  <c r="AI366" i="28"/>
  <c r="AC366" i="28"/>
  <c r="AD366" i="28"/>
  <c r="AE366" i="28"/>
  <c r="AF366" i="28"/>
  <c r="AG366" i="28"/>
  <c r="AH366" i="28"/>
  <c r="AJ366" i="28"/>
  <c r="AK366" i="28"/>
  <c r="AL366" i="28"/>
  <c r="D366" i="28"/>
  <c r="BG367" i="28"/>
  <c r="BA367" i="28"/>
  <c r="BB367" i="28"/>
  <c r="BC367" i="28"/>
  <c r="BD367" i="28"/>
  <c r="BE367" i="28"/>
  <c r="BF367" i="28"/>
  <c r="BH367" i="28"/>
  <c r="BI367" i="28"/>
  <c r="AI367" i="28"/>
  <c r="AC367" i="28"/>
  <c r="AD367" i="28"/>
  <c r="AE367" i="28"/>
  <c r="AF367" i="28"/>
  <c r="AG367" i="28"/>
  <c r="AH367" i="28"/>
  <c r="AJ367" i="28"/>
  <c r="AK367" i="28"/>
  <c r="AL367" i="28"/>
  <c r="D367" i="28"/>
  <c r="BG368" i="28"/>
  <c r="BA368" i="28"/>
  <c r="BB368" i="28"/>
  <c r="BC368" i="28"/>
  <c r="BD368" i="28"/>
  <c r="BE368" i="28"/>
  <c r="BF368" i="28"/>
  <c r="BH368" i="28"/>
  <c r="BI368" i="28"/>
  <c r="AI368" i="28"/>
  <c r="AC368" i="28"/>
  <c r="AD368" i="28"/>
  <c r="AE368" i="28"/>
  <c r="AF368" i="28"/>
  <c r="AG368" i="28"/>
  <c r="AH368" i="28"/>
  <c r="AJ368" i="28"/>
  <c r="AK368" i="28"/>
  <c r="AL368" i="28"/>
  <c r="D368" i="28"/>
  <c r="BG369" i="28"/>
  <c r="BA369" i="28"/>
  <c r="BB369" i="28"/>
  <c r="BC369" i="28"/>
  <c r="BD369" i="28"/>
  <c r="BE369" i="28"/>
  <c r="BF369" i="28"/>
  <c r="BH369" i="28"/>
  <c r="BI369" i="28"/>
  <c r="AI369" i="28"/>
  <c r="AC369" i="28"/>
  <c r="AD369" i="28"/>
  <c r="AE369" i="28"/>
  <c r="AF369" i="28"/>
  <c r="AG369" i="28"/>
  <c r="AH369" i="28"/>
  <c r="AJ369" i="28"/>
  <c r="AK369" i="28"/>
  <c r="AL369" i="28"/>
  <c r="D369" i="28"/>
  <c r="BG370" i="28"/>
  <c r="BA370" i="28"/>
  <c r="BB370" i="28"/>
  <c r="BC370" i="28"/>
  <c r="BD370" i="28"/>
  <c r="BE370" i="28"/>
  <c r="BF370" i="28"/>
  <c r="BH370" i="28"/>
  <c r="BI370" i="28"/>
  <c r="AI370" i="28"/>
  <c r="AC370" i="28"/>
  <c r="AD370" i="28"/>
  <c r="AE370" i="28"/>
  <c r="AF370" i="28"/>
  <c r="AG370" i="28"/>
  <c r="AH370" i="28"/>
  <c r="AJ370" i="28"/>
  <c r="AK370" i="28"/>
  <c r="AL370" i="28"/>
  <c r="D370" i="28"/>
  <c r="BG371" i="28"/>
  <c r="BA371" i="28"/>
  <c r="BB371" i="28"/>
  <c r="BC371" i="28"/>
  <c r="BD371" i="28"/>
  <c r="BE371" i="28"/>
  <c r="BF371" i="28"/>
  <c r="BH371" i="28"/>
  <c r="BI371" i="28"/>
  <c r="AI371" i="28"/>
  <c r="AC371" i="28"/>
  <c r="AD371" i="28"/>
  <c r="AE371" i="28"/>
  <c r="AF371" i="28"/>
  <c r="AG371" i="28"/>
  <c r="AH371" i="28"/>
  <c r="AJ371" i="28"/>
  <c r="AK371" i="28"/>
  <c r="AL371" i="28"/>
  <c r="D371" i="28"/>
  <c r="BG372" i="28"/>
  <c r="BA372" i="28"/>
  <c r="BB372" i="28"/>
  <c r="BC372" i="28"/>
  <c r="BD372" i="28"/>
  <c r="BE372" i="28"/>
  <c r="BF372" i="28"/>
  <c r="BH372" i="28"/>
  <c r="BI372" i="28"/>
  <c r="AI372" i="28"/>
  <c r="AC372" i="28"/>
  <c r="AD372" i="28"/>
  <c r="AE372" i="28"/>
  <c r="AF372" i="28"/>
  <c r="AG372" i="28"/>
  <c r="AH372" i="28"/>
  <c r="AJ372" i="28"/>
  <c r="AK372" i="28"/>
  <c r="AL372" i="28"/>
  <c r="D372" i="28"/>
  <c r="BG373" i="28"/>
  <c r="BA373" i="28"/>
  <c r="BB373" i="28"/>
  <c r="BC373" i="28"/>
  <c r="BD373" i="28"/>
  <c r="BE373" i="28"/>
  <c r="BF373" i="28"/>
  <c r="BH373" i="28"/>
  <c r="BI373" i="28"/>
  <c r="AI373" i="28"/>
  <c r="AC373" i="28"/>
  <c r="AD373" i="28"/>
  <c r="AE373" i="28"/>
  <c r="AF373" i="28"/>
  <c r="AG373" i="28"/>
  <c r="AH373" i="28"/>
  <c r="AJ373" i="28"/>
  <c r="AK373" i="28"/>
  <c r="AL373" i="28"/>
  <c r="D373" i="28"/>
  <c r="BG374" i="28"/>
  <c r="BA374" i="28"/>
  <c r="BB374" i="28"/>
  <c r="BC374" i="28"/>
  <c r="BD374" i="28"/>
  <c r="BE374" i="28"/>
  <c r="BF374" i="28"/>
  <c r="BH374" i="28"/>
  <c r="BI374" i="28"/>
  <c r="AI374" i="28"/>
  <c r="AC374" i="28"/>
  <c r="AD374" i="28"/>
  <c r="AE374" i="28"/>
  <c r="AF374" i="28"/>
  <c r="AG374" i="28"/>
  <c r="AH374" i="28"/>
  <c r="AJ374" i="28"/>
  <c r="AK374" i="28"/>
  <c r="AL374" i="28"/>
  <c r="D374" i="28"/>
  <c r="BG375" i="28"/>
  <c r="BA375" i="28"/>
  <c r="BB375" i="28"/>
  <c r="BC375" i="28"/>
  <c r="BD375" i="28"/>
  <c r="BE375" i="28"/>
  <c r="BF375" i="28"/>
  <c r="BH375" i="28"/>
  <c r="BI375" i="28"/>
  <c r="AI375" i="28"/>
  <c r="AC375" i="28"/>
  <c r="AD375" i="28"/>
  <c r="AE375" i="28"/>
  <c r="AF375" i="28"/>
  <c r="AG375" i="28"/>
  <c r="AH375" i="28"/>
  <c r="AJ375" i="28"/>
  <c r="AK375" i="28"/>
  <c r="AL375" i="28"/>
  <c r="D375" i="28"/>
  <c r="BG376" i="28"/>
  <c r="BA376" i="28"/>
  <c r="BB376" i="28"/>
  <c r="BC376" i="28"/>
  <c r="BD376" i="28"/>
  <c r="BE376" i="28"/>
  <c r="BF376" i="28"/>
  <c r="BH376" i="28"/>
  <c r="BI376" i="28"/>
  <c r="AI376" i="28"/>
  <c r="AC376" i="28"/>
  <c r="AD376" i="28"/>
  <c r="AE376" i="28"/>
  <c r="AF376" i="28"/>
  <c r="AG376" i="28"/>
  <c r="AH376" i="28"/>
  <c r="AJ376" i="28"/>
  <c r="AK376" i="28"/>
  <c r="AL376" i="28"/>
  <c r="D376" i="28"/>
  <c r="BG377" i="28"/>
  <c r="BA377" i="28"/>
  <c r="BB377" i="28"/>
  <c r="BC377" i="28"/>
  <c r="BD377" i="28"/>
  <c r="BE377" i="28"/>
  <c r="BF377" i="28"/>
  <c r="BH377" i="28"/>
  <c r="BI377" i="28"/>
  <c r="AI377" i="28"/>
  <c r="AC377" i="28"/>
  <c r="AD377" i="28"/>
  <c r="AE377" i="28"/>
  <c r="AF377" i="28"/>
  <c r="AG377" i="28"/>
  <c r="AH377" i="28"/>
  <c r="AJ377" i="28"/>
  <c r="AK377" i="28"/>
  <c r="AL377" i="28"/>
  <c r="D377" i="28"/>
  <c r="BG378" i="28"/>
  <c r="BA378" i="28"/>
  <c r="BB378" i="28"/>
  <c r="BC378" i="28"/>
  <c r="BD378" i="28"/>
  <c r="BE378" i="28"/>
  <c r="BF378" i="28"/>
  <c r="BH378" i="28"/>
  <c r="BI378" i="28"/>
  <c r="AI378" i="28"/>
  <c r="AC378" i="28"/>
  <c r="AD378" i="28"/>
  <c r="AE378" i="28"/>
  <c r="AF378" i="28"/>
  <c r="AG378" i="28"/>
  <c r="AH378" i="28"/>
  <c r="AJ378" i="28"/>
  <c r="AK378" i="28"/>
  <c r="AL378" i="28"/>
  <c r="D378" i="28"/>
  <c r="BG379" i="28"/>
  <c r="BA379" i="28"/>
  <c r="BB379" i="28"/>
  <c r="BC379" i="28"/>
  <c r="BD379" i="28"/>
  <c r="BE379" i="28"/>
  <c r="BF379" i="28"/>
  <c r="BH379" i="28"/>
  <c r="BI379" i="28"/>
  <c r="AI379" i="28"/>
  <c r="AC379" i="28"/>
  <c r="AD379" i="28"/>
  <c r="AE379" i="28"/>
  <c r="AF379" i="28"/>
  <c r="AG379" i="28"/>
  <c r="AH379" i="28"/>
  <c r="AJ379" i="28"/>
  <c r="AK379" i="28"/>
  <c r="AL379" i="28"/>
  <c r="D379" i="28"/>
  <c r="BG380" i="28"/>
  <c r="BA380" i="28"/>
  <c r="BB380" i="28"/>
  <c r="BC380" i="28"/>
  <c r="BD380" i="28"/>
  <c r="BE380" i="28"/>
  <c r="BF380" i="28"/>
  <c r="BH380" i="28"/>
  <c r="BI380" i="28"/>
  <c r="AI380" i="28"/>
  <c r="AC380" i="28"/>
  <c r="AD380" i="28"/>
  <c r="AE380" i="28"/>
  <c r="AF380" i="28"/>
  <c r="AG380" i="28"/>
  <c r="AH380" i="28"/>
  <c r="AJ380" i="28"/>
  <c r="AK380" i="28"/>
  <c r="AL380" i="28"/>
  <c r="D380" i="28"/>
  <c r="BG381" i="28"/>
  <c r="BA381" i="28"/>
  <c r="BB381" i="28"/>
  <c r="BC381" i="28"/>
  <c r="BD381" i="28"/>
  <c r="BE381" i="28"/>
  <c r="BF381" i="28"/>
  <c r="BH381" i="28"/>
  <c r="BI381" i="28"/>
  <c r="AI381" i="28"/>
  <c r="AC381" i="28"/>
  <c r="AD381" i="28"/>
  <c r="AE381" i="28"/>
  <c r="AF381" i="28"/>
  <c r="AG381" i="28"/>
  <c r="AH381" i="28"/>
  <c r="AJ381" i="28"/>
  <c r="AK381" i="28"/>
  <c r="AL381" i="28"/>
  <c r="D381" i="28"/>
  <c r="BG382" i="28"/>
  <c r="BA382" i="28"/>
  <c r="BB382" i="28"/>
  <c r="BC382" i="28"/>
  <c r="BD382" i="28"/>
  <c r="BE382" i="28"/>
  <c r="BF382" i="28"/>
  <c r="BH382" i="28"/>
  <c r="BI382" i="28"/>
  <c r="AI382" i="28"/>
  <c r="AC382" i="28"/>
  <c r="AD382" i="28"/>
  <c r="AE382" i="28"/>
  <c r="AF382" i="28"/>
  <c r="AG382" i="28"/>
  <c r="AH382" i="28"/>
  <c r="AJ382" i="28"/>
  <c r="AK382" i="28"/>
  <c r="AL382" i="28"/>
  <c r="D382" i="28"/>
  <c r="BG383" i="28"/>
  <c r="BA383" i="28"/>
  <c r="BB383" i="28"/>
  <c r="BC383" i="28"/>
  <c r="BD383" i="28"/>
  <c r="BE383" i="28"/>
  <c r="BF383" i="28"/>
  <c r="BH383" i="28"/>
  <c r="BI383" i="28"/>
  <c r="AI383" i="28"/>
  <c r="AC383" i="28"/>
  <c r="AD383" i="28"/>
  <c r="AE383" i="28"/>
  <c r="AF383" i="28"/>
  <c r="AG383" i="28"/>
  <c r="AH383" i="28"/>
  <c r="AJ383" i="28"/>
  <c r="AK383" i="28"/>
  <c r="AL383" i="28"/>
  <c r="D383" i="28"/>
  <c r="BG384" i="28"/>
  <c r="BA384" i="28"/>
  <c r="BB384" i="28"/>
  <c r="BC384" i="28"/>
  <c r="BD384" i="28"/>
  <c r="BE384" i="28"/>
  <c r="BF384" i="28"/>
  <c r="BH384" i="28"/>
  <c r="BI384" i="28"/>
  <c r="AI384" i="28"/>
  <c r="AC384" i="28"/>
  <c r="AD384" i="28"/>
  <c r="AE384" i="28"/>
  <c r="AF384" i="28"/>
  <c r="AG384" i="28"/>
  <c r="AH384" i="28"/>
  <c r="AJ384" i="28"/>
  <c r="AK384" i="28"/>
  <c r="AL384" i="28"/>
  <c r="D384" i="28"/>
  <c r="BG385" i="28"/>
  <c r="BA385" i="28"/>
  <c r="BB385" i="28"/>
  <c r="BC385" i="28"/>
  <c r="BD385" i="28"/>
  <c r="BE385" i="28"/>
  <c r="BF385" i="28"/>
  <c r="BH385" i="28"/>
  <c r="BI385" i="28"/>
  <c r="AI385" i="28"/>
  <c r="AC385" i="28"/>
  <c r="AD385" i="28"/>
  <c r="AE385" i="28"/>
  <c r="AF385" i="28"/>
  <c r="AG385" i="28"/>
  <c r="AH385" i="28"/>
  <c r="AJ385" i="28"/>
  <c r="AK385" i="28"/>
  <c r="AL385" i="28"/>
  <c r="D385" i="28"/>
  <c r="BG386" i="28"/>
  <c r="BA386" i="28"/>
  <c r="BB386" i="28"/>
  <c r="BC386" i="28"/>
  <c r="BD386" i="28"/>
  <c r="BE386" i="28"/>
  <c r="BF386" i="28"/>
  <c r="BH386" i="28"/>
  <c r="BI386" i="28"/>
  <c r="AI386" i="28"/>
  <c r="AC386" i="28"/>
  <c r="AD386" i="28"/>
  <c r="AE386" i="28"/>
  <c r="AF386" i="28"/>
  <c r="AG386" i="28"/>
  <c r="AH386" i="28"/>
  <c r="AJ386" i="28"/>
  <c r="AK386" i="28"/>
  <c r="AL386" i="28"/>
  <c r="D386" i="28"/>
  <c r="BG387" i="28"/>
  <c r="BA387" i="28"/>
  <c r="BB387" i="28"/>
  <c r="BC387" i="28"/>
  <c r="BD387" i="28"/>
  <c r="BE387" i="28"/>
  <c r="BF387" i="28"/>
  <c r="BH387" i="28"/>
  <c r="BI387" i="28"/>
  <c r="AI387" i="28"/>
  <c r="AC387" i="28"/>
  <c r="AD387" i="28"/>
  <c r="AE387" i="28"/>
  <c r="AF387" i="28"/>
  <c r="AG387" i="28"/>
  <c r="AH387" i="28"/>
  <c r="AJ387" i="28"/>
  <c r="AK387" i="28"/>
  <c r="AL387" i="28"/>
  <c r="D387" i="28"/>
  <c r="BG388" i="28"/>
  <c r="BA388" i="28"/>
  <c r="BB388" i="28"/>
  <c r="BC388" i="28"/>
  <c r="BD388" i="28"/>
  <c r="BE388" i="28"/>
  <c r="BF388" i="28"/>
  <c r="BH388" i="28"/>
  <c r="BI388" i="28"/>
  <c r="AI388" i="28"/>
  <c r="AC388" i="28"/>
  <c r="AD388" i="28"/>
  <c r="AE388" i="28"/>
  <c r="AF388" i="28"/>
  <c r="AG388" i="28"/>
  <c r="AH388" i="28"/>
  <c r="AJ388" i="28"/>
  <c r="AK388" i="28"/>
  <c r="AL388" i="28"/>
  <c r="D388" i="28"/>
  <c r="BG389" i="28"/>
  <c r="BA389" i="28"/>
  <c r="BB389" i="28"/>
  <c r="BC389" i="28"/>
  <c r="BD389" i="28"/>
  <c r="BE389" i="28"/>
  <c r="BF389" i="28"/>
  <c r="BH389" i="28"/>
  <c r="BI389" i="28"/>
  <c r="AI389" i="28"/>
  <c r="AC389" i="28"/>
  <c r="AD389" i="28"/>
  <c r="AE389" i="28"/>
  <c r="AF389" i="28"/>
  <c r="AG389" i="28"/>
  <c r="AH389" i="28"/>
  <c r="AJ389" i="28"/>
  <c r="AK389" i="28"/>
  <c r="AL389" i="28"/>
  <c r="D389" i="28"/>
  <c r="BG390" i="28"/>
  <c r="BA390" i="28"/>
  <c r="BB390" i="28"/>
  <c r="BC390" i="28"/>
  <c r="BD390" i="28"/>
  <c r="BE390" i="28"/>
  <c r="BF390" i="28"/>
  <c r="BH390" i="28"/>
  <c r="BI390" i="28"/>
  <c r="AI390" i="28"/>
  <c r="AC390" i="28"/>
  <c r="AD390" i="28"/>
  <c r="AE390" i="28"/>
  <c r="AF390" i="28"/>
  <c r="AG390" i="28"/>
  <c r="AH390" i="28"/>
  <c r="AJ390" i="28"/>
  <c r="AK390" i="28"/>
  <c r="AL390" i="28"/>
  <c r="D390" i="28"/>
  <c r="BG296" i="28"/>
  <c r="BA296" i="28"/>
  <c r="BB296" i="28"/>
  <c r="BC296" i="28"/>
  <c r="BD296" i="28"/>
  <c r="BE296" i="28"/>
  <c r="BF296" i="28"/>
  <c r="BH296" i="28"/>
  <c r="BI296" i="28"/>
  <c r="AI296" i="28"/>
  <c r="AC296" i="28"/>
  <c r="AD296" i="28"/>
  <c r="AE296" i="28"/>
  <c r="AF296" i="28"/>
  <c r="AG296" i="28"/>
  <c r="AH296" i="28"/>
  <c r="AJ296" i="28"/>
  <c r="AK296" i="28"/>
  <c r="AL296" i="28"/>
  <c r="D296" i="28"/>
  <c r="BG297" i="28"/>
  <c r="BA297" i="28"/>
  <c r="BB297" i="28"/>
  <c r="BC297" i="28"/>
  <c r="BD297" i="28"/>
  <c r="BE297" i="28"/>
  <c r="BF297" i="28"/>
  <c r="BH297" i="28"/>
  <c r="BI297" i="28"/>
  <c r="AI297" i="28"/>
  <c r="AC297" i="28"/>
  <c r="AD297" i="28"/>
  <c r="AE297" i="28"/>
  <c r="AF297" i="28"/>
  <c r="AG297" i="28"/>
  <c r="AH297" i="28"/>
  <c r="AJ297" i="28"/>
  <c r="AK297" i="28"/>
  <c r="AL297" i="28"/>
  <c r="D297" i="28"/>
  <c r="BG298" i="28"/>
  <c r="BA298" i="28"/>
  <c r="BB298" i="28"/>
  <c r="BC298" i="28"/>
  <c r="BD298" i="28"/>
  <c r="BE298" i="28"/>
  <c r="BF298" i="28"/>
  <c r="BH298" i="28"/>
  <c r="BI298" i="28"/>
  <c r="AI298" i="28"/>
  <c r="AC298" i="28"/>
  <c r="AD298" i="28"/>
  <c r="AE298" i="28"/>
  <c r="AF298" i="28"/>
  <c r="AG298" i="28"/>
  <c r="AH298" i="28"/>
  <c r="AJ298" i="28"/>
  <c r="AK298" i="28"/>
  <c r="AL298" i="28"/>
  <c r="D298" i="28"/>
  <c r="BG299" i="28"/>
  <c r="BA299" i="28"/>
  <c r="BB299" i="28"/>
  <c r="BC299" i="28"/>
  <c r="BD299" i="28"/>
  <c r="BE299" i="28"/>
  <c r="BF299" i="28"/>
  <c r="BH299" i="28"/>
  <c r="BI299" i="28"/>
  <c r="AI299" i="28"/>
  <c r="AC299" i="28"/>
  <c r="AD299" i="28"/>
  <c r="AE299" i="28"/>
  <c r="AF299" i="28"/>
  <c r="AG299" i="28"/>
  <c r="AH299" i="28"/>
  <c r="AJ299" i="28"/>
  <c r="AK299" i="28"/>
  <c r="AL299" i="28"/>
  <c r="D299" i="28"/>
  <c r="BG300" i="28"/>
  <c r="BA300" i="28"/>
  <c r="BB300" i="28"/>
  <c r="BC300" i="28"/>
  <c r="BD300" i="28"/>
  <c r="BE300" i="28"/>
  <c r="BF300" i="28"/>
  <c r="BH300" i="28"/>
  <c r="BI300" i="28"/>
  <c r="AI300" i="28"/>
  <c r="AC300" i="28"/>
  <c r="AD300" i="28"/>
  <c r="AE300" i="28"/>
  <c r="AF300" i="28"/>
  <c r="AG300" i="28"/>
  <c r="AH300" i="28"/>
  <c r="AJ300" i="28"/>
  <c r="AK300" i="28"/>
  <c r="AL300" i="28"/>
  <c r="D300" i="28"/>
  <c r="BG301" i="28"/>
  <c r="BA301" i="28"/>
  <c r="BB301" i="28"/>
  <c r="BC301" i="28"/>
  <c r="BD301" i="28"/>
  <c r="BE301" i="28"/>
  <c r="BF301" i="28"/>
  <c r="BH301" i="28"/>
  <c r="BI301" i="28"/>
  <c r="AI301" i="28"/>
  <c r="AC301" i="28"/>
  <c r="AD301" i="28"/>
  <c r="AE301" i="28"/>
  <c r="AF301" i="28"/>
  <c r="AG301" i="28"/>
  <c r="AH301" i="28"/>
  <c r="AJ301" i="28"/>
  <c r="AK301" i="28"/>
  <c r="AL301" i="28"/>
  <c r="D301" i="28"/>
  <c r="BG302" i="28"/>
  <c r="BA302" i="28"/>
  <c r="BB302" i="28"/>
  <c r="BC302" i="28"/>
  <c r="BD302" i="28"/>
  <c r="BE302" i="28"/>
  <c r="BF302" i="28"/>
  <c r="BH302" i="28"/>
  <c r="BI302" i="28"/>
  <c r="AI302" i="28"/>
  <c r="AC302" i="28"/>
  <c r="AD302" i="28"/>
  <c r="AE302" i="28"/>
  <c r="AF302" i="28"/>
  <c r="AG302" i="28"/>
  <c r="AH302" i="28"/>
  <c r="AJ302" i="28"/>
  <c r="AK302" i="28"/>
  <c r="AL302" i="28"/>
  <c r="D302" i="28"/>
  <c r="BG303" i="28"/>
  <c r="BA303" i="28"/>
  <c r="BB303" i="28"/>
  <c r="BC303" i="28"/>
  <c r="BD303" i="28"/>
  <c r="BE303" i="28"/>
  <c r="BF303" i="28"/>
  <c r="BH303" i="28"/>
  <c r="BI303" i="28"/>
  <c r="AI303" i="28"/>
  <c r="AC303" i="28"/>
  <c r="AD303" i="28"/>
  <c r="AE303" i="28"/>
  <c r="AF303" i="28"/>
  <c r="AG303" i="28"/>
  <c r="AH303" i="28"/>
  <c r="AJ303" i="28"/>
  <c r="AK303" i="28"/>
  <c r="AL303" i="28"/>
  <c r="D303" i="28"/>
  <c r="BG304" i="28"/>
  <c r="BA304" i="28"/>
  <c r="BB304" i="28"/>
  <c r="BC304" i="28"/>
  <c r="BD304" i="28"/>
  <c r="BE304" i="28"/>
  <c r="BF304" i="28"/>
  <c r="BH304" i="28"/>
  <c r="BI304" i="28"/>
  <c r="AI304" i="28"/>
  <c r="AC304" i="28"/>
  <c r="AD304" i="28"/>
  <c r="AE304" i="28"/>
  <c r="AF304" i="28"/>
  <c r="AG304" i="28"/>
  <c r="AH304" i="28"/>
  <c r="AJ304" i="28"/>
  <c r="AK304" i="28"/>
  <c r="AL304" i="28"/>
  <c r="D304" i="28"/>
  <c r="BG305" i="28"/>
  <c r="BA305" i="28"/>
  <c r="BB305" i="28"/>
  <c r="BC305" i="28"/>
  <c r="BD305" i="28"/>
  <c r="BE305" i="28"/>
  <c r="BF305" i="28"/>
  <c r="BH305" i="28"/>
  <c r="BI305" i="28"/>
  <c r="AI305" i="28"/>
  <c r="AC305" i="28"/>
  <c r="AD305" i="28"/>
  <c r="AE305" i="28"/>
  <c r="AF305" i="28"/>
  <c r="AG305" i="28"/>
  <c r="AH305" i="28"/>
  <c r="AJ305" i="28"/>
  <c r="AK305" i="28"/>
  <c r="AL305" i="28"/>
  <c r="D305" i="28"/>
  <c r="BG306" i="28"/>
  <c r="BA306" i="28"/>
  <c r="BB306" i="28"/>
  <c r="BC306" i="28"/>
  <c r="BD306" i="28"/>
  <c r="BE306" i="28"/>
  <c r="BF306" i="28"/>
  <c r="BH306" i="28"/>
  <c r="BI306" i="28"/>
  <c r="AI306" i="28"/>
  <c r="AC306" i="28"/>
  <c r="AD306" i="28"/>
  <c r="AE306" i="28"/>
  <c r="AF306" i="28"/>
  <c r="AG306" i="28"/>
  <c r="AH306" i="28"/>
  <c r="AJ306" i="28"/>
  <c r="AK306" i="28"/>
  <c r="AL306" i="28"/>
  <c r="D306" i="28"/>
  <c r="BG307" i="28"/>
  <c r="BA307" i="28"/>
  <c r="BB307" i="28"/>
  <c r="BC307" i="28"/>
  <c r="BD307" i="28"/>
  <c r="BE307" i="28"/>
  <c r="BF307" i="28"/>
  <c r="BH307" i="28"/>
  <c r="BI307" i="28"/>
  <c r="AI307" i="28"/>
  <c r="AC307" i="28"/>
  <c r="AD307" i="28"/>
  <c r="AE307" i="28"/>
  <c r="AF307" i="28"/>
  <c r="AG307" i="28"/>
  <c r="AH307" i="28"/>
  <c r="AJ307" i="28"/>
  <c r="AK307" i="28"/>
  <c r="AL307" i="28"/>
  <c r="D307" i="28"/>
  <c r="BG308" i="28"/>
  <c r="BA308" i="28"/>
  <c r="BB308" i="28"/>
  <c r="BC308" i="28"/>
  <c r="BD308" i="28"/>
  <c r="BE308" i="28"/>
  <c r="BF308" i="28"/>
  <c r="BH308" i="28"/>
  <c r="BI308" i="28"/>
  <c r="AI308" i="28"/>
  <c r="AC308" i="28"/>
  <c r="AD308" i="28"/>
  <c r="AE308" i="28"/>
  <c r="AF308" i="28"/>
  <c r="AG308" i="28"/>
  <c r="AH308" i="28"/>
  <c r="AJ308" i="28"/>
  <c r="AK308" i="28"/>
  <c r="AL308" i="28"/>
  <c r="D308" i="28"/>
  <c r="BG309" i="28"/>
  <c r="BA309" i="28"/>
  <c r="BB309" i="28"/>
  <c r="BC309" i="28"/>
  <c r="BD309" i="28"/>
  <c r="BE309" i="28"/>
  <c r="BF309" i="28"/>
  <c r="BH309" i="28"/>
  <c r="BI309" i="28"/>
  <c r="AI309" i="28"/>
  <c r="AC309" i="28"/>
  <c r="AD309" i="28"/>
  <c r="AE309" i="28"/>
  <c r="AF309" i="28"/>
  <c r="AG309" i="28"/>
  <c r="AH309" i="28"/>
  <c r="AJ309" i="28"/>
  <c r="AK309" i="28"/>
  <c r="AL309" i="28"/>
  <c r="D309" i="28"/>
  <c r="BG310" i="28"/>
  <c r="BA310" i="28"/>
  <c r="BB310" i="28"/>
  <c r="BC310" i="28"/>
  <c r="BD310" i="28"/>
  <c r="BE310" i="28"/>
  <c r="BF310" i="28"/>
  <c r="BH310" i="28"/>
  <c r="BI310" i="28"/>
  <c r="AI310" i="28"/>
  <c r="AC310" i="28"/>
  <c r="AD310" i="28"/>
  <c r="AE310" i="28"/>
  <c r="AF310" i="28"/>
  <c r="AG310" i="28"/>
  <c r="AH310" i="28"/>
  <c r="AJ310" i="28"/>
  <c r="AK310" i="28"/>
  <c r="AL310" i="28"/>
  <c r="D310" i="28"/>
  <c r="BG311" i="28"/>
  <c r="BA311" i="28"/>
  <c r="BB311" i="28"/>
  <c r="BC311" i="28"/>
  <c r="BD311" i="28"/>
  <c r="BE311" i="28"/>
  <c r="BF311" i="28"/>
  <c r="BH311" i="28"/>
  <c r="BI311" i="28"/>
  <c r="AI311" i="28"/>
  <c r="AC311" i="28"/>
  <c r="AD311" i="28"/>
  <c r="AE311" i="28"/>
  <c r="AF311" i="28"/>
  <c r="AG311" i="28"/>
  <c r="AH311" i="28"/>
  <c r="AJ311" i="28"/>
  <c r="AK311" i="28"/>
  <c r="AL311" i="28"/>
  <c r="D311" i="28"/>
  <c r="BG312" i="28"/>
  <c r="BA312" i="28"/>
  <c r="BB312" i="28"/>
  <c r="BC312" i="28"/>
  <c r="BD312" i="28"/>
  <c r="BE312" i="28"/>
  <c r="BF312" i="28"/>
  <c r="BH312" i="28"/>
  <c r="BI312" i="28"/>
  <c r="AI312" i="28"/>
  <c r="AC312" i="28"/>
  <c r="AD312" i="28"/>
  <c r="AE312" i="28"/>
  <c r="AF312" i="28"/>
  <c r="AG312" i="28"/>
  <c r="AH312" i="28"/>
  <c r="AJ312" i="28"/>
  <c r="AK312" i="28"/>
  <c r="AL312" i="28"/>
  <c r="D312" i="28"/>
  <c r="BG313" i="28"/>
  <c r="BA313" i="28"/>
  <c r="BB313" i="28"/>
  <c r="BC313" i="28"/>
  <c r="BD313" i="28"/>
  <c r="BE313" i="28"/>
  <c r="BF313" i="28"/>
  <c r="BH313" i="28"/>
  <c r="BI313" i="28"/>
  <c r="AI313" i="28"/>
  <c r="AC313" i="28"/>
  <c r="AD313" i="28"/>
  <c r="AE313" i="28"/>
  <c r="AF313" i="28"/>
  <c r="AG313" i="28"/>
  <c r="AH313" i="28"/>
  <c r="AJ313" i="28"/>
  <c r="AK313" i="28"/>
  <c r="AL313" i="28"/>
  <c r="D313" i="28"/>
  <c r="BG314" i="28"/>
  <c r="BA314" i="28"/>
  <c r="BB314" i="28"/>
  <c r="BC314" i="28"/>
  <c r="BD314" i="28"/>
  <c r="BE314" i="28"/>
  <c r="BF314" i="28"/>
  <c r="BH314" i="28"/>
  <c r="BI314" i="28"/>
  <c r="AI314" i="28"/>
  <c r="AC314" i="28"/>
  <c r="AD314" i="28"/>
  <c r="AE314" i="28"/>
  <c r="AF314" i="28"/>
  <c r="AG314" i="28"/>
  <c r="AH314" i="28"/>
  <c r="AJ314" i="28"/>
  <c r="AK314" i="28"/>
  <c r="AL314" i="28"/>
  <c r="D314" i="28"/>
  <c r="BG315" i="28"/>
  <c r="BA315" i="28"/>
  <c r="BB315" i="28"/>
  <c r="BC315" i="28"/>
  <c r="BD315" i="28"/>
  <c r="BE315" i="28"/>
  <c r="BF315" i="28"/>
  <c r="BH315" i="28"/>
  <c r="BI315" i="28"/>
  <c r="AI315" i="28"/>
  <c r="AC315" i="28"/>
  <c r="AD315" i="28"/>
  <c r="AE315" i="28"/>
  <c r="AF315" i="28"/>
  <c r="AG315" i="28"/>
  <c r="AH315" i="28"/>
  <c r="AJ315" i="28"/>
  <c r="AK315" i="28"/>
  <c r="AL315" i="28"/>
  <c r="D315" i="28"/>
  <c r="BG316" i="28"/>
  <c r="BA316" i="28"/>
  <c r="BB316" i="28"/>
  <c r="BC316" i="28"/>
  <c r="BD316" i="28"/>
  <c r="BE316" i="28"/>
  <c r="BF316" i="28"/>
  <c r="BH316" i="28"/>
  <c r="BI316" i="28"/>
  <c r="AI316" i="28"/>
  <c r="AC316" i="28"/>
  <c r="AD316" i="28"/>
  <c r="AE316" i="28"/>
  <c r="AF316" i="28"/>
  <c r="AG316" i="28"/>
  <c r="AH316" i="28"/>
  <c r="AJ316" i="28"/>
  <c r="AK316" i="28"/>
  <c r="AL316" i="28"/>
  <c r="D316" i="28"/>
  <c r="BG317" i="28"/>
  <c r="BA317" i="28"/>
  <c r="BB317" i="28"/>
  <c r="BC317" i="28"/>
  <c r="BD317" i="28"/>
  <c r="BE317" i="28"/>
  <c r="BF317" i="28"/>
  <c r="BH317" i="28"/>
  <c r="BI317" i="28"/>
  <c r="AI317" i="28"/>
  <c r="AC317" i="28"/>
  <c r="AD317" i="28"/>
  <c r="AE317" i="28"/>
  <c r="AF317" i="28"/>
  <c r="AG317" i="28"/>
  <c r="AH317" i="28"/>
  <c r="AJ317" i="28"/>
  <c r="AK317" i="28"/>
  <c r="AL317" i="28"/>
  <c r="D317" i="28"/>
  <c r="BG318" i="28"/>
  <c r="BA318" i="28"/>
  <c r="BB318" i="28"/>
  <c r="BC318" i="28"/>
  <c r="BD318" i="28"/>
  <c r="BE318" i="28"/>
  <c r="BF318" i="28"/>
  <c r="BH318" i="28"/>
  <c r="BI318" i="28"/>
  <c r="AI318" i="28"/>
  <c r="AC318" i="28"/>
  <c r="AD318" i="28"/>
  <c r="AE318" i="28"/>
  <c r="AF318" i="28"/>
  <c r="AG318" i="28"/>
  <c r="AH318" i="28"/>
  <c r="AJ318" i="28"/>
  <c r="AK318" i="28"/>
  <c r="AL318" i="28"/>
  <c r="D318" i="28"/>
  <c r="BG319" i="28"/>
  <c r="BA319" i="28"/>
  <c r="BB319" i="28"/>
  <c r="BC319" i="28"/>
  <c r="BD319" i="28"/>
  <c r="BE319" i="28"/>
  <c r="BF319" i="28"/>
  <c r="BH319" i="28"/>
  <c r="BI319" i="28"/>
  <c r="AI319" i="28"/>
  <c r="AC319" i="28"/>
  <c r="AD319" i="28"/>
  <c r="AE319" i="28"/>
  <c r="AF319" i="28"/>
  <c r="AG319" i="28"/>
  <c r="AH319" i="28"/>
  <c r="AJ319" i="28"/>
  <c r="AK319" i="28"/>
  <c r="AL319" i="28"/>
  <c r="D319" i="28"/>
  <c r="BG320" i="28"/>
  <c r="BA320" i="28"/>
  <c r="BB320" i="28"/>
  <c r="BC320" i="28"/>
  <c r="BD320" i="28"/>
  <c r="BE320" i="28"/>
  <c r="BF320" i="28"/>
  <c r="BH320" i="28"/>
  <c r="BI320" i="28"/>
  <c r="AI320" i="28"/>
  <c r="AC320" i="28"/>
  <c r="AD320" i="28"/>
  <c r="AE320" i="28"/>
  <c r="AF320" i="28"/>
  <c r="AG320" i="28"/>
  <c r="AH320" i="28"/>
  <c r="AJ320" i="28"/>
  <c r="AK320" i="28"/>
  <c r="AL320" i="28"/>
  <c r="D320" i="28"/>
  <c r="BG321" i="28"/>
  <c r="BA321" i="28"/>
  <c r="BB321" i="28"/>
  <c r="BC321" i="28"/>
  <c r="BD321" i="28"/>
  <c r="BE321" i="28"/>
  <c r="BF321" i="28"/>
  <c r="BH321" i="28"/>
  <c r="BI321" i="28"/>
  <c r="AI321" i="28"/>
  <c r="AC321" i="28"/>
  <c r="AD321" i="28"/>
  <c r="AE321" i="28"/>
  <c r="AF321" i="28"/>
  <c r="AG321" i="28"/>
  <c r="AH321" i="28"/>
  <c r="AJ321" i="28"/>
  <c r="AK321" i="28"/>
  <c r="AL321" i="28"/>
  <c r="D321" i="28"/>
  <c r="BG322" i="28"/>
  <c r="BA322" i="28"/>
  <c r="BB322" i="28"/>
  <c r="BC322" i="28"/>
  <c r="BD322" i="28"/>
  <c r="BE322" i="28"/>
  <c r="BF322" i="28"/>
  <c r="BH322" i="28"/>
  <c r="BI322" i="28"/>
  <c r="AI322" i="28"/>
  <c r="AC322" i="28"/>
  <c r="AD322" i="28"/>
  <c r="AE322" i="28"/>
  <c r="AF322" i="28"/>
  <c r="AG322" i="28"/>
  <c r="AH322" i="28"/>
  <c r="AJ322" i="28"/>
  <c r="AK322" i="28"/>
  <c r="AL322" i="28"/>
  <c r="D322" i="28"/>
  <c r="BG323" i="28"/>
  <c r="BA323" i="28"/>
  <c r="BB323" i="28"/>
  <c r="BC323" i="28"/>
  <c r="BD323" i="28"/>
  <c r="BE323" i="28"/>
  <c r="BF323" i="28"/>
  <c r="BH323" i="28"/>
  <c r="BI323" i="28"/>
  <c r="AI323" i="28"/>
  <c r="AC323" i="28"/>
  <c r="AD323" i="28"/>
  <c r="AE323" i="28"/>
  <c r="AF323" i="28"/>
  <c r="AG323" i="28"/>
  <c r="AH323" i="28"/>
  <c r="AJ323" i="28"/>
  <c r="AK323" i="28"/>
  <c r="AL323" i="28"/>
  <c r="D323" i="28"/>
  <c r="BG324" i="28"/>
  <c r="BA324" i="28"/>
  <c r="BB324" i="28"/>
  <c r="BC324" i="28"/>
  <c r="BD324" i="28"/>
  <c r="BE324" i="28"/>
  <c r="BF324" i="28"/>
  <c r="BH324" i="28"/>
  <c r="BI324" i="28"/>
  <c r="AI324" i="28"/>
  <c r="AC324" i="28"/>
  <c r="AD324" i="28"/>
  <c r="AE324" i="28"/>
  <c r="AF324" i="28"/>
  <c r="AG324" i="28"/>
  <c r="AH324" i="28"/>
  <c r="AJ324" i="28"/>
  <c r="AK324" i="28"/>
  <c r="AL324" i="28"/>
  <c r="D324" i="28"/>
  <c r="BG325" i="28"/>
  <c r="BA325" i="28"/>
  <c r="BB325" i="28"/>
  <c r="BC325" i="28"/>
  <c r="BD325" i="28"/>
  <c r="BE325" i="28"/>
  <c r="BF325" i="28"/>
  <c r="BH325" i="28"/>
  <c r="BI325" i="28"/>
  <c r="AI325" i="28"/>
  <c r="AC325" i="28"/>
  <c r="AD325" i="28"/>
  <c r="AE325" i="28"/>
  <c r="AF325" i="28"/>
  <c r="AG325" i="28"/>
  <c r="AH325" i="28"/>
  <c r="AJ325" i="28"/>
  <c r="AK325" i="28"/>
  <c r="AL325" i="28"/>
  <c r="D325" i="28"/>
  <c r="BG326" i="28"/>
  <c r="BA326" i="28"/>
  <c r="BB326" i="28"/>
  <c r="BJ326" i="28" s="1"/>
  <c r="BC326" i="28"/>
  <c r="BD326" i="28"/>
  <c r="BE326" i="28"/>
  <c r="BF326" i="28"/>
  <c r="BH326" i="28"/>
  <c r="BI326" i="28"/>
  <c r="AI326" i="28"/>
  <c r="AC326" i="28"/>
  <c r="AD326" i="28"/>
  <c r="AE326" i="28"/>
  <c r="AF326" i="28"/>
  <c r="AG326" i="28"/>
  <c r="AH326" i="28"/>
  <c r="AJ326" i="28"/>
  <c r="AK326" i="28"/>
  <c r="AL326" i="28"/>
  <c r="D326" i="28"/>
  <c r="BG327" i="28"/>
  <c r="BA327" i="28"/>
  <c r="BB327" i="28"/>
  <c r="BC327" i="28"/>
  <c r="BD327" i="28"/>
  <c r="BE327" i="28"/>
  <c r="BF327" i="28"/>
  <c r="BH327" i="28"/>
  <c r="BI327" i="28"/>
  <c r="AI327" i="28"/>
  <c r="AC327" i="28"/>
  <c r="AD327" i="28"/>
  <c r="AE327" i="28"/>
  <c r="AF327" i="28"/>
  <c r="AG327" i="28"/>
  <c r="AH327" i="28"/>
  <c r="AJ327" i="28"/>
  <c r="AK327" i="28"/>
  <c r="AL327" i="28"/>
  <c r="D327" i="28"/>
  <c r="BG328" i="28"/>
  <c r="BA328" i="28"/>
  <c r="BB328" i="28"/>
  <c r="BC328" i="28"/>
  <c r="BD328" i="28"/>
  <c r="BE328" i="28"/>
  <c r="BF328" i="28"/>
  <c r="BH328" i="28"/>
  <c r="BI328" i="28"/>
  <c r="AI328" i="28"/>
  <c r="AC328" i="28"/>
  <c r="AD328" i="28"/>
  <c r="AE328" i="28"/>
  <c r="AF328" i="28"/>
  <c r="AG328" i="28"/>
  <c r="AH328" i="28"/>
  <c r="AJ328" i="28"/>
  <c r="AK328" i="28"/>
  <c r="AL328" i="28"/>
  <c r="D328" i="28"/>
  <c r="BG329" i="28"/>
  <c r="BA329" i="28"/>
  <c r="BB329" i="28"/>
  <c r="BC329" i="28"/>
  <c r="BD329" i="28"/>
  <c r="BE329" i="28"/>
  <c r="BF329" i="28"/>
  <c r="BH329" i="28"/>
  <c r="BI329" i="28"/>
  <c r="AI329" i="28"/>
  <c r="AC329" i="28"/>
  <c r="AD329" i="28"/>
  <c r="AE329" i="28"/>
  <c r="AF329" i="28"/>
  <c r="AG329" i="28"/>
  <c r="AH329" i="28"/>
  <c r="AJ329" i="28"/>
  <c r="AK329" i="28"/>
  <c r="AL329" i="28"/>
  <c r="D329" i="28"/>
  <c r="BG213" i="28"/>
  <c r="BA213" i="28"/>
  <c r="BB213" i="28"/>
  <c r="BC213" i="28"/>
  <c r="BD213" i="28"/>
  <c r="BE213" i="28"/>
  <c r="BF213" i="28"/>
  <c r="BH213" i="28"/>
  <c r="BI213" i="28"/>
  <c r="AI213" i="28"/>
  <c r="AC213" i="28"/>
  <c r="AD213" i="28"/>
  <c r="AE213" i="28"/>
  <c r="AF213" i="28"/>
  <c r="AG213" i="28"/>
  <c r="AH213" i="28"/>
  <c r="AJ213" i="28"/>
  <c r="AK213" i="28"/>
  <c r="AL213" i="28"/>
  <c r="BG214" i="28"/>
  <c r="BA214" i="28"/>
  <c r="BB214" i="28"/>
  <c r="BC214" i="28"/>
  <c r="BD214" i="28"/>
  <c r="BE214" i="28"/>
  <c r="BF214" i="28"/>
  <c r="BH214" i="28"/>
  <c r="BI214" i="28"/>
  <c r="AI214" i="28"/>
  <c r="AC214" i="28"/>
  <c r="AD214" i="28"/>
  <c r="AE214" i="28"/>
  <c r="AF214" i="28"/>
  <c r="AG214" i="28"/>
  <c r="AH214" i="28"/>
  <c r="AJ214" i="28"/>
  <c r="AK214" i="28"/>
  <c r="AL214" i="28"/>
  <c r="BG215" i="28"/>
  <c r="BA215" i="28"/>
  <c r="BB215" i="28"/>
  <c r="BC215" i="28"/>
  <c r="BD215" i="28"/>
  <c r="BE215" i="28"/>
  <c r="BF215" i="28"/>
  <c r="BH215" i="28"/>
  <c r="BI215" i="28"/>
  <c r="AI215" i="28"/>
  <c r="AC215" i="28"/>
  <c r="AD215" i="28"/>
  <c r="AE215" i="28"/>
  <c r="AF215" i="28"/>
  <c r="AG215" i="28"/>
  <c r="AH215" i="28"/>
  <c r="AJ215" i="28"/>
  <c r="AK215" i="28"/>
  <c r="AL215" i="28"/>
  <c r="BG216" i="28"/>
  <c r="BA216" i="28"/>
  <c r="BB216" i="28"/>
  <c r="BC216" i="28"/>
  <c r="BD216" i="28"/>
  <c r="BE216" i="28"/>
  <c r="BF216" i="28"/>
  <c r="BH216" i="28"/>
  <c r="BI216" i="28"/>
  <c r="AI216" i="28"/>
  <c r="AC216" i="28"/>
  <c r="AD216" i="28"/>
  <c r="AE216" i="28"/>
  <c r="AF216" i="28"/>
  <c r="AG216" i="28"/>
  <c r="AH216" i="28"/>
  <c r="AJ216" i="28"/>
  <c r="AK216" i="28"/>
  <c r="AL216" i="28"/>
  <c r="BG217" i="28"/>
  <c r="BA217" i="28"/>
  <c r="BB217" i="28"/>
  <c r="BC217" i="28"/>
  <c r="BD217" i="28"/>
  <c r="BE217" i="28"/>
  <c r="BF217" i="28"/>
  <c r="BH217" i="28"/>
  <c r="BI217" i="28"/>
  <c r="AI217" i="28"/>
  <c r="AC217" i="28"/>
  <c r="AD217" i="28"/>
  <c r="AE217" i="28"/>
  <c r="AF217" i="28"/>
  <c r="AG217" i="28"/>
  <c r="AH217" i="28"/>
  <c r="AJ217" i="28"/>
  <c r="AK217" i="28"/>
  <c r="AL217" i="28"/>
  <c r="BG218" i="28"/>
  <c r="BA218" i="28"/>
  <c r="BB218" i="28"/>
  <c r="BC218" i="28"/>
  <c r="BD218" i="28"/>
  <c r="BE218" i="28"/>
  <c r="BF218" i="28"/>
  <c r="BH218" i="28"/>
  <c r="BI218" i="28"/>
  <c r="AI218" i="28"/>
  <c r="AC218" i="28"/>
  <c r="AD218" i="28"/>
  <c r="AE218" i="28"/>
  <c r="AF218" i="28"/>
  <c r="AG218" i="28"/>
  <c r="AH218" i="28"/>
  <c r="AJ218" i="28"/>
  <c r="AK218" i="28"/>
  <c r="AL218" i="28"/>
  <c r="BG219" i="28"/>
  <c r="BA219" i="28"/>
  <c r="BB219" i="28"/>
  <c r="BC219" i="28"/>
  <c r="BD219" i="28"/>
  <c r="BE219" i="28"/>
  <c r="BF219" i="28"/>
  <c r="BH219" i="28"/>
  <c r="BI219" i="28"/>
  <c r="AI219" i="28"/>
  <c r="AC219" i="28"/>
  <c r="AD219" i="28"/>
  <c r="AE219" i="28"/>
  <c r="AF219" i="28"/>
  <c r="AG219" i="28"/>
  <c r="AH219" i="28"/>
  <c r="AJ219" i="28"/>
  <c r="AK219" i="28"/>
  <c r="AL219" i="28"/>
  <c r="BG220" i="28"/>
  <c r="BA220" i="28"/>
  <c r="BB220" i="28"/>
  <c r="BC220" i="28"/>
  <c r="BD220" i="28"/>
  <c r="BE220" i="28"/>
  <c r="BF220" i="28"/>
  <c r="BH220" i="28"/>
  <c r="BI220" i="28"/>
  <c r="AI220" i="28"/>
  <c r="AC220" i="28"/>
  <c r="AD220" i="28"/>
  <c r="AE220" i="28"/>
  <c r="AF220" i="28"/>
  <c r="AG220" i="28"/>
  <c r="AH220" i="28"/>
  <c r="AJ220" i="28"/>
  <c r="AK220" i="28"/>
  <c r="AL220" i="28"/>
  <c r="BG221" i="28"/>
  <c r="BA221" i="28"/>
  <c r="BB221" i="28"/>
  <c r="BC221" i="28"/>
  <c r="BD221" i="28"/>
  <c r="BE221" i="28"/>
  <c r="BF221" i="28"/>
  <c r="BH221" i="28"/>
  <c r="BI221" i="28"/>
  <c r="AI221" i="28"/>
  <c r="AC221" i="28"/>
  <c r="AD221" i="28"/>
  <c r="AE221" i="28"/>
  <c r="AF221" i="28"/>
  <c r="AG221" i="28"/>
  <c r="AH221" i="28"/>
  <c r="AJ221" i="28"/>
  <c r="AK221" i="28"/>
  <c r="AL221" i="28"/>
  <c r="BG222" i="28"/>
  <c r="BA222" i="28"/>
  <c r="BB222" i="28"/>
  <c r="BC222" i="28"/>
  <c r="BD222" i="28"/>
  <c r="BE222" i="28"/>
  <c r="BF222" i="28"/>
  <c r="BH222" i="28"/>
  <c r="BI222" i="28"/>
  <c r="AI222" i="28"/>
  <c r="AC222" i="28"/>
  <c r="AD222" i="28"/>
  <c r="AE222" i="28"/>
  <c r="AF222" i="28"/>
  <c r="AG222" i="28"/>
  <c r="AH222" i="28"/>
  <c r="AJ222" i="28"/>
  <c r="AK222" i="28"/>
  <c r="AL222" i="28"/>
  <c r="BG223" i="28"/>
  <c r="BA223" i="28"/>
  <c r="BB223" i="28"/>
  <c r="BC223" i="28"/>
  <c r="BD223" i="28"/>
  <c r="BE223" i="28"/>
  <c r="BF223" i="28"/>
  <c r="BH223" i="28"/>
  <c r="BI223" i="28"/>
  <c r="AI223" i="28"/>
  <c r="AC223" i="28"/>
  <c r="AD223" i="28"/>
  <c r="AE223" i="28"/>
  <c r="AF223" i="28"/>
  <c r="AG223" i="28"/>
  <c r="AH223" i="28"/>
  <c r="AJ223" i="28"/>
  <c r="AK223" i="28"/>
  <c r="AL223" i="28"/>
  <c r="BG224" i="28"/>
  <c r="BA224" i="28"/>
  <c r="BB224" i="28"/>
  <c r="BC224" i="28"/>
  <c r="BD224" i="28"/>
  <c r="BE224" i="28"/>
  <c r="BF224" i="28"/>
  <c r="BH224" i="28"/>
  <c r="BI224" i="28"/>
  <c r="AI224" i="28"/>
  <c r="AC224" i="28"/>
  <c r="AD224" i="28"/>
  <c r="AE224" i="28"/>
  <c r="AF224" i="28"/>
  <c r="AG224" i="28"/>
  <c r="AH224" i="28"/>
  <c r="AJ224" i="28"/>
  <c r="AK224" i="28"/>
  <c r="AL224" i="28"/>
  <c r="BG225" i="28"/>
  <c r="BA225" i="28"/>
  <c r="BB225" i="28"/>
  <c r="BC225" i="28"/>
  <c r="BD225" i="28"/>
  <c r="BE225" i="28"/>
  <c r="BF225" i="28"/>
  <c r="BH225" i="28"/>
  <c r="BI225" i="28"/>
  <c r="AI225" i="28"/>
  <c r="AC225" i="28"/>
  <c r="AD225" i="28"/>
  <c r="AE225" i="28"/>
  <c r="AF225" i="28"/>
  <c r="AG225" i="28"/>
  <c r="AH225" i="28"/>
  <c r="AJ225" i="28"/>
  <c r="AK225" i="28"/>
  <c r="AL225" i="28"/>
  <c r="BG226" i="28"/>
  <c r="BA226" i="28"/>
  <c r="BB226" i="28"/>
  <c r="BC226" i="28"/>
  <c r="BD226" i="28"/>
  <c r="BE226" i="28"/>
  <c r="BF226" i="28"/>
  <c r="BH226" i="28"/>
  <c r="BI226" i="28"/>
  <c r="AI226" i="28"/>
  <c r="AC226" i="28"/>
  <c r="AD226" i="28"/>
  <c r="AE226" i="28"/>
  <c r="AF226" i="28"/>
  <c r="AG226" i="28"/>
  <c r="AH226" i="28"/>
  <c r="AJ226" i="28"/>
  <c r="AK226" i="28"/>
  <c r="AL226" i="28"/>
  <c r="BG227" i="28"/>
  <c r="BA227" i="28"/>
  <c r="BB227" i="28"/>
  <c r="BC227" i="28"/>
  <c r="BD227" i="28"/>
  <c r="BE227" i="28"/>
  <c r="BF227" i="28"/>
  <c r="BH227" i="28"/>
  <c r="BI227" i="28"/>
  <c r="AI227" i="28"/>
  <c r="AC227" i="28"/>
  <c r="AD227" i="28"/>
  <c r="AE227" i="28"/>
  <c r="AF227" i="28"/>
  <c r="AG227" i="28"/>
  <c r="AH227" i="28"/>
  <c r="AJ227" i="28"/>
  <c r="AK227" i="28"/>
  <c r="AL227" i="28"/>
  <c r="BG228" i="28"/>
  <c r="BA228" i="28"/>
  <c r="BB228" i="28"/>
  <c r="BC228" i="28"/>
  <c r="BD228" i="28"/>
  <c r="BE228" i="28"/>
  <c r="BF228" i="28"/>
  <c r="BH228" i="28"/>
  <c r="BI228" i="28"/>
  <c r="AI228" i="28"/>
  <c r="AC228" i="28"/>
  <c r="AD228" i="28"/>
  <c r="AE228" i="28"/>
  <c r="AF228" i="28"/>
  <c r="AG228" i="28"/>
  <c r="AH228" i="28"/>
  <c r="AJ228" i="28"/>
  <c r="AK228" i="28"/>
  <c r="AL228" i="28"/>
  <c r="BG229" i="28"/>
  <c r="BA229" i="28"/>
  <c r="BB229" i="28"/>
  <c r="BC229" i="28"/>
  <c r="BD229" i="28"/>
  <c r="BE229" i="28"/>
  <c r="BF229" i="28"/>
  <c r="BH229" i="28"/>
  <c r="BI229" i="28"/>
  <c r="AI229" i="28"/>
  <c r="AC229" i="28"/>
  <c r="AD229" i="28"/>
  <c r="AE229" i="28"/>
  <c r="AF229" i="28"/>
  <c r="AG229" i="28"/>
  <c r="AH229" i="28"/>
  <c r="AJ229" i="28"/>
  <c r="AK229" i="28"/>
  <c r="AL229" i="28"/>
  <c r="BG230" i="28"/>
  <c r="BA230" i="28"/>
  <c r="BB230" i="28"/>
  <c r="BC230" i="28"/>
  <c r="BD230" i="28"/>
  <c r="BE230" i="28"/>
  <c r="BF230" i="28"/>
  <c r="BH230" i="28"/>
  <c r="BI230" i="28"/>
  <c r="AI230" i="28"/>
  <c r="AC230" i="28"/>
  <c r="AD230" i="28"/>
  <c r="AE230" i="28"/>
  <c r="AF230" i="28"/>
  <c r="AG230" i="28"/>
  <c r="AH230" i="28"/>
  <c r="AJ230" i="28"/>
  <c r="AK230" i="28"/>
  <c r="AL230" i="28"/>
  <c r="BG231" i="28"/>
  <c r="BA231" i="28"/>
  <c r="BB231" i="28"/>
  <c r="BC231" i="28"/>
  <c r="BD231" i="28"/>
  <c r="BE231" i="28"/>
  <c r="BF231" i="28"/>
  <c r="BH231" i="28"/>
  <c r="BI231" i="28"/>
  <c r="AI231" i="28"/>
  <c r="AC231" i="28"/>
  <c r="AD231" i="28"/>
  <c r="AE231" i="28"/>
  <c r="AF231" i="28"/>
  <c r="AG231" i="28"/>
  <c r="AH231" i="28"/>
  <c r="AJ231" i="28"/>
  <c r="AK231" i="28"/>
  <c r="AL231" i="28"/>
  <c r="BG232" i="28"/>
  <c r="BA232" i="28"/>
  <c r="BB232" i="28"/>
  <c r="BC232" i="28"/>
  <c r="BD232" i="28"/>
  <c r="BE232" i="28"/>
  <c r="BF232" i="28"/>
  <c r="BH232" i="28"/>
  <c r="BI232" i="28"/>
  <c r="AI232" i="28"/>
  <c r="AC232" i="28"/>
  <c r="AD232" i="28"/>
  <c r="AE232" i="28"/>
  <c r="AF232" i="28"/>
  <c r="AG232" i="28"/>
  <c r="AH232" i="28"/>
  <c r="AJ232" i="28"/>
  <c r="AK232" i="28"/>
  <c r="AL232" i="28"/>
  <c r="BG233" i="28"/>
  <c r="BA233" i="28"/>
  <c r="BB233" i="28"/>
  <c r="BC233" i="28"/>
  <c r="BD233" i="28"/>
  <c r="BE233" i="28"/>
  <c r="BF233" i="28"/>
  <c r="BH233" i="28"/>
  <c r="BI233" i="28"/>
  <c r="AI233" i="28"/>
  <c r="AC233" i="28"/>
  <c r="AD233" i="28"/>
  <c r="AE233" i="28"/>
  <c r="AF233" i="28"/>
  <c r="AG233" i="28"/>
  <c r="AH233" i="28"/>
  <c r="AJ233" i="28"/>
  <c r="AK233" i="28"/>
  <c r="AL233" i="28"/>
  <c r="BG234" i="28"/>
  <c r="BA234" i="28"/>
  <c r="BB234" i="28"/>
  <c r="BC234" i="28"/>
  <c r="BD234" i="28"/>
  <c r="BE234" i="28"/>
  <c r="BF234" i="28"/>
  <c r="BH234" i="28"/>
  <c r="BI234" i="28"/>
  <c r="AI234" i="28"/>
  <c r="AC234" i="28"/>
  <c r="AD234" i="28"/>
  <c r="AE234" i="28"/>
  <c r="AF234" i="28"/>
  <c r="AG234" i="28"/>
  <c r="AH234" i="28"/>
  <c r="AJ234" i="28"/>
  <c r="AK234" i="28"/>
  <c r="AL234" i="28"/>
  <c r="BG235" i="28"/>
  <c r="BA235" i="28"/>
  <c r="BB235" i="28"/>
  <c r="BC235" i="28"/>
  <c r="BD235" i="28"/>
  <c r="BE235" i="28"/>
  <c r="BF235" i="28"/>
  <c r="BH235" i="28"/>
  <c r="BI235" i="28"/>
  <c r="AI235" i="28"/>
  <c r="AC235" i="28"/>
  <c r="AD235" i="28"/>
  <c r="AE235" i="28"/>
  <c r="AF235" i="28"/>
  <c r="AG235" i="28"/>
  <c r="AH235" i="28"/>
  <c r="AJ235" i="28"/>
  <c r="AK235" i="28"/>
  <c r="AL235" i="28"/>
  <c r="BG236" i="28"/>
  <c r="BA236" i="28"/>
  <c r="BB236" i="28"/>
  <c r="BC236" i="28"/>
  <c r="BD236" i="28"/>
  <c r="BE236" i="28"/>
  <c r="BF236" i="28"/>
  <c r="BH236" i="28"/>
  <c r="BI236" i="28"/>
  <c r="AI236" i="28"/>
  <c r="AC236" i="28"/>
  <c r="AD236" i="28"/>
  <c r="AE236" i="28"/>
  <c r="AF236" i="28"/>
  <c r="AG236" i="28"/>
  <c r="AH236" i="28"/>
  <c r="AJ236" i="28"/>
  <c r="AK236" i="28"/>
  <c r="AL236" i="28"/>
  <c r="BG237" i="28"/>
  <c r="BA237" i="28"/>
  <c r="BB237" i="28"/>
  <c r="BC237" i="28"/>
  <c r="BD237" i="28"/>
  <c r="BE237" i="28"/>
  <c r="BF237" i="28"/>
  <c r="BH237" i="28"/>
  <c r="BI237" i="28"/>
  <c r="AI237" i="28"/>
  <c r="AC237" i="28"/>
  <c r="AD237" i="28"/>
  <c r="AE237" i="28"/>
  <c r="AF237" i="28"/>
  <c r="AG237" i="28"/>
  <c r="AH237" i="28"/>
  <c r="AJ237" i="28"/>
  <c r="AK237" i="28"/>
  <c r="AL237" i="28"/>
  <c r="BG238" i="28"/>
  <c r="BA238" i="28"/>
  <c r="BB238" i="28"/>
  <c r="BC238" i="28"/>
  <c r="BD238" i="28"/>
  <c r="BE238" i="28"/>
  <c r="BF238" i="28"/>
  <c r="BH238" i="28"/>
  <c r="BI238" i="28"/>
  <c r="AI238" i="28"/>
  <c r="AC238" i="28"/>
  <c r="AD238" i="28"/>
  <c r="AE238" i="28"/>
  <c r="AF238" i="28"/>
  <c r="AG238" i="28"/>
  <c r="AH238" i="28"/>
  <c r="AJ238" i="28"/>
  <c r="AK238" i="28"/>
  <c r="AL238" i="28"/>
  <c r="BG239" i="28"/>
  <c r="BA239" i="28"/>
  <c r="BB239" i="28"/>
  <c r="BC239" i="28"/>
  <c r="BD239" i="28"/>
  <c r="BE239" i="28"/>
  <c r="BF239" i="28"/>
  <c r="BH239" i="28"/>
  <c r="BI239" i="28"/>
  <c r="AI239" i="28"/>
  <c r="AC239" i="28"/>
  <c r="AD239" i="28"/>
  <c r="AE239" i="28"/>
  <c r="AF239" i="28"/>
  <c r="AG239" i="28"/>
  <c r="AH239" i="28"/>
  <c r="AJ239" i="28"/>
  <c r="AK239" i="28"/>
  <c r="AL239" i="28"/>
  <c r="BG240" i="28"/>
  <c r="BA240" i="28"/>
  <c r="BB240" i="28"/>
  <c r="BC240" i="28"/>
  <c r="BD240" i="28"/>
  <c r="BE240" i="28"/>
  <c r="BF240" i="28"/>
  <c r="BH240" i="28"/>
  <c r="BI240" i="28"/>
  <c r="AI240" i="28"/>
  <c r="AC240" i="28"/>
  <c r="AD240" i="28"/>
  <c r="AE240" i="28"/>
  <c r="AF240" i="28"/>
  <c r="AG240" i="28"/>
  <c r="AH240" i="28"/>
  <c r="AJ240" i="28"/>
  <c r="AK240" i="28"/>
  <c r="AL240" i="28"/>
  <c r="BG241" i="28"/>
  <c r="BA241" i="28"/>
  <c r="BB241" i="28"/>
  <c r="BC241" i="28"/>
  <c r="BD241" i="28"/>
  <c r="BE241" i="28"/>
  <c r="BF241" i="28"/>
  <c r="BH241" i="28"/>
  <c r="BI241" i="28"/>
  <c r="AI241" i="28"/>
  <c r="AC241" i="28"/>
  <c r="AD241" i="28"/>
  <c r="AE241" i="28"/>
  <c r="AF241" i="28"/>
  <c r="AG241" i="28"/>
  <c r="AH241" i="28"/>
  <c r="AJ241" i="28"/>
  <c r="AK241" i="28"/>
  <c r="AL241" i="28"/>
  <c r="BG242" i="28"/>
  <c r="BA242" i="28"/>
  <c r="BB242" i="28"/>
  <c r="BC242" i="28"/>
  <c r="BD242" i="28"/>
  <c r="BE242" i="28"/>
  <c r="BF242" i="28"/>
  <c r="BH242" i="28"/>
  <c r="BI242" i="28"/>
  <c r="AI242" i="28"/>
  <c r="AC242" i="28"/>
  <c r="AD242" i="28"/>
  <c r="AE242" i="28"/>
  <c r="AF242" i="28"/>
  <c r="AG242" i="28"/>
  <c r="AH242" i="28"/>
  <c r="AJ242" i="28"/>
  <c r="AK242" i="28"/>
  <c r="AL242" i="28"/>
  <c r="BG243" i="28"/>
  <c r="BA243" i="28"/>
  <c r="BB243" i="28"/>
  <c r="BC243" i="28"/>
  <c r="BD243" i="28"/>
  <c r="BE243" i="28"/>
  <c r="BF243" i="28"/>
  <c r="BH243" i="28"/>
  <c r="BI243" i="28"/>
  <c r="AI243" i="28"/>
  <c r="AC243" i="28"/>
  <c r="AD243" i="28"/>
  <c r="AE243" i="28"/>
  <c r="AF243" i="28"/>
  <c r="AG243" i="28"/>
  <c r="AH243" i="28"/>
  <c r="AJ243" i="28"/>
  <c r="AK243" i="28"/>
  <c r="AL243" i="28"/>
  <c r="BG244" i="28"/>
  <c r="BA244" i="28"/>
  <c r="BB244" i="28"/>
  <c r="BC244" i="28"/>
  <c r="BD244" i="28"/>
  <c r="BE244" i="28"/>
  <c r="BF244" i="28"/>
  <c r="BH244" i="28"/>
  <c r="BI244" i="28"/>
  <c r="AI244" i="28"/>
  <c r="AC244" i="28"/>
  <c r="AD244" i="28"/>
  <c r="AE244" i="28"/>
  <c r="AF244" i="28"/>
  <c r="AG244" i="28"/>
  <c r="AH244" i="28"/>
  <c r="AJ244" i="28"/>
  <c r="AK244" i="28"/>
  <c r="AL244" i="28"/>
  <c r="BG245" i="28"/>
  <c r="BA245" i="28"/>
  <c r="BB245" i="28"/>
  <c r="BC245" i="28"/>
  <c r="BD245" i="28"/>
  <c r="BE245" i="28"/>
  <c r="BF245" i="28"/>
  <c r="BH245" i="28"/>
  <c r="BI245" i="28"/>
  <c r="AI245" i="28"/>
  <c r="AC245" i="28"/>
  <c r="AD245" i="28"/>
  <c r="AE245" i="28"/>
  <c r="AF245" i="28"/>
  <c r="AG245" i="28"/>
  <c r="AH245" i="28"/>
  <c r="AJ245" i="28"/>
  <c r="AK245" i="28"/>
  <c r="AL245" i="28"/>
  <c r="BG246" i="28"/>
  <c r="BA246" i="28"/>
  <c r="BB246" i="28"/>
  <c r="BC246" i="28"/>
  <c r="BD246" i="28"/>
  <c r="BE246" i="28"/>
  <c r="BF246" i="28"/>
  <c r="BH246" i="28"/>
  <c r="BI246" i="28"/>
  <c r="AI246" i="28"/>
  <c r="AC246" i="28"/>
  <c r="AD246" i="28"/>
  <c r="AE246" i="28"/>
  <c r="AF246" i="28"/>
  <c r="AG246" i="28"/>
  <c r="AH246" i="28"/>
  <c r="AJ246" i="28"/>
  <c r="AK246" i="28"/>
  <c r="AL246" i="28"/>
  <c r="BG247" i="28"/>
  <c r="BA247" i="28"/>
  <c r="BB247" i="28"/>
  <c r="BC247" i="28"/>
  <c r="BD247" i="28"/>
  <c r="BE247" i="28"/>
  <c r="BF247" i="28"/>
  <c r="BH247" i="28"/>
  <c r="BI247" i="28"/>
  <c r="AI247" i="28"/>
  <c r="AC247" i="28"/>
  <c r="AD247" i="28"/>
  <c r="AE247" i="28"/>
  <c r="AF247" i="28"/>
  <c r="AG247" i="28"/>
  <c r="AH247" i="28"/>
  <c r="AJ247" i="28"/>
  <c r="AK247" i="28"/>
  <c r="AL247" i="28"/>
  <c r="BG248" i="28"/>
  <c r="BA248" i="28"/>
  <c r="BB248" i="28"/>
  <c r="BC248" i="28"/>
  <c r="BD248" i="28"/>
  <c r="BE248" i="28"/>
  <c r="BF248" i="28"/>
  <c r="BH248" i="28"/>
  <c r="BI248" i="28"/>
  <c r="AI248" i="28"/>
  <c r="AC248" i="28"/>
  <c r="AD248" i="28"/>
  <c r="AE248" i="28"/>
  <c r="AF248" i="28"/>
  <c r="AG248" i="28"/>
  <c r="AH248" i="28"/>
  <c r="AJ248" i="28"/>
  <c r="AK248" i="28"/>
  <c r="AL248" i="28"/>
  <c r="BG249" i="28"/>
  <c r="BA249" i="28"/>
  <c r="BB249" i="28"/>
  <c r="BC249" i="28"/>
  <c r="BD249" i="28"/>
  <c r="BE249" i="28"/>
  <c r="BF249" i="28"/>
  <c r="BH249" i="28"/>
  <c r="BI249" i="28"/>
  <c r="AI249" i="28"/>
  <c r="AC249" i="28"/>
  <c r="AD249" i="28"/>
  <c r="AE249" i="28"/>
  <c r="AF249" i="28"/>
  <c r="AG249" i="28"/>
  <c r="AH249" i="28"/>
  <c r="AJ249" i="28"/>
  <c r="AK249" i="28"/>
  <c r="AL249" i="28"/>
  <c r="BG250" i="28"/>
  <c r="BA250" i="28"/>
  <c r="BB250" i="28"/>
  <c r="BC250" i="28"/>
  <c r="BD250" i="28"/>
  <c r="BE250" i="28"/>
  <c r="BF250" i="28"/>
  <c r="BH250" i="28"/>
  <c r="BI250" i="28"/>
  <c r="AI250" i="28"/>
  <c r="AC250" i="28"/>
  <c r="AD250" i="28"/>
  <c r="AE250" i="28"/>
  <c r="AF250" i="28"/>
  <c r="AG250" i="28"/>
  <c r="AH250" i="28"/>
  <c r="AJ250" i="28"/>
  <c r="AK250" i="28"/>
  <c r="AL250" i="28"/>
  <c r="BG251" i="28"/>
  <c r="BA251" i="28"/>
  <c r="BB251" i="28"/>
  <c r="BC251" i="28"/>
  <c r="BD251" i="28"/>
  <c r="BE251" i="28"/>
  <c r="BF251" i="28"/>
  <c r="BH251" i="28"/>
  <c r="BI251" i="28"/>
  <c r="AI251" i="28"/>
  <c r="AC251" i="28"/>
  <c r="AD251" i="28"/>
  <c r="AE251" i="28"/>
  <c r="AF251" i="28"/>
  <c r="AG251" i="28"/>
  <c r="AH251" i="28"/>
  <c r="AJ251" i="28"/>
  <c r="AK251" i="28"/>
  <c r="AL251" i="28"/>
  <c r="BG252" i="28"/>
  <c r="BA252" i="28"/>
  <c r="BB252" i="28"/>
  <c r="BC252" i="28"/>
  <c r="BD252" i="28"/>
  <c r="BE252" i="28"/>
  <c r="BF252" i="28"/>
  <c r="BH252" i="28"/>
  <c r="BI252" i="28"/>
  <c r="AI252" i="28"/>
  <c r="AC252" i="28"/>
  <c r="AD252" i="28"/>
  <c r="AE252" i="28"/>
  <c r="AF252" i="28"/>
  <c r="AG252" i="28"/>
  <c r="AH252" i="28"/>
  <c r="AJ252" i="28"/>
  <c r="AK252" i="28"/>
  <c r="AL252" i="28"/>
  <c r="BG253" i="28"/>
  <c r="BA253" i="28"/>
  <c r="BB253" i="28"/>
  <c r="BC253" i="28"/>
  <c r="BD253" i="28"/>
  <c r="BE253" i="28"/>
  <c r="BF253" i="28"/>
  <c r="BH253" i="28"/>
  <c r="BI253" i="28"/>
  <c r="AI253" i="28"/>
  <c r="AC253" i="28"/>
  <c r="AD253" i="28"/>
  <c r="AE253" i="28"/>
  <c r="AF253" i="28"/>
  <c r="AG253" i="28"/>
  <c r="AH253" i="28"/>
  <c r="AJ253" i="28"/>
  <c r="AK253" i="28"/>
  <c r="AL253" i="28"/>
  <c r="BG254" i="28"/>
  <c r="BA254" i="28"/>
  <c r="BB254" i="28"/>
  <c r="BC254" i="28"/>
  <c r="BD254" i="28"/>
  <c r="BE254" i="28"/>
  <c r="BF254" i="28"/>
  <c r="BH254" i="28"/>
  <c r="BI254" i="28"/>
  <c r="AI254" i="28"/>
  <c r="AC254" i="28"/>
  <c r="AD254" i="28"/>
  <c r="AE254" i="28"/>
  <c r="AF254" i="28"/>
  <c r="AG254" i="28"/>
  <c r="AH254" i="28"/>
  <c r="AJ254" i="28"/>
  <c r="AK254" i="28"/>
  <c r="AL254" i="28"/>
  <c r="BG255" i="28"/>
  <c r="BA255" i="28"/>
  <c r="BB255" i="28"/>
  <c r="BC255" i="28"/>
  <c r="BD255" i="28"/>
  <c r="BE255" i="28"/>
  <c r="BF255" i="28"/>
  <c r="BH255" i="28"/>
  <c r="BI255" i="28"/>
  <c r="AI255" i="28"/>
  <c r="AC255" i="28"/>
  <c r="AD255" i="28"/>
  <c r="AE255" i="28"/>
  <c r="AF255" i="28"/>
  <c r="AG255" i="28"/>
  <c r="AH255" i="28"/>
  <c r="AJ255" i="28"/>
  <c r="AK255" i="28"/>
  <c r="AL255" i="28"/>
  <c r="BG256" i="28"/>
  <c r="BA256" i="28"/>
  <c r="BB256" i="28"/>
  <c r="BC256" i="28"/>
  <c r="BD256" i="28"/>
  <c r="BE256" i="28"/>
  <c r="BF256" i="28"/>
  <c r="BH256" i="28"/>
  <c r="BI256" i="28"/>
  <c r="AI256" i="28"/>
  <c r="AC256" i="28"/>
  <c r="AD256" i="28"/>
  <c r="AE256" i="28"/>
  <c r="AF256" i="28"/>
  <c r="AG256" i="28"/>
  <c r="AH256" i="28"/>
  <c r="AJ256" i="28"/>
  <c r="AK256" i="28"/>
  <c r="AL256" i="28"/>
  <c r="BG257" i="28"/>
  <c r="BA257" i="28"/>
  <c r="BB257" i="28"/>
  <c r="BC257" i="28"/>
  <c r="BD257" i="28"/>
  <c r="BE257" i="28"/>
  <c r="BF257" i="28"/>
  <c r="BH257" i="28"/>
  <c r="BI257" i="28"/>
  <c r="AI257" i="28"/>
  <c r="AC257" i="28"/>
  <c r="AD257" i="28"/>
  <c r="AE257" i="28"/>
  <c r="AF257" i="28"/>
  <c r="AG257" i="28"/>
  <c r="AH257" i="28"/>
  <c r="AJ257" i="28"/>
  <c r="AK257" i="28"/>
  <c r="AL257" i="28"/>
  <c r="BG258" i="28"/>
  <c r="BA258" i="28"/>
  <c r="BB258" i="28"/>
  <c r="BC258" i="28"/>
  <c r="BD258" i="28"/>
  <c r="BE258" i="28"/>
  <c r="BF258" i="28"/>
  <c r="BH258" i="28"/>
  <c r="BI258" i="28"/>
  <c r="AI258" i="28"/>
  <c r="AC258" i="28"/>
  <c r="AD258" i="28"/>
  <c r="AE258" i="28"/>
  <c r="AF258" i="28"/>
  <c r="AG258" i="28"/>
  <c r="AH258" i="28"/>
  <c r="AJ258" i="28"/>
  <c r="AK258" i="28"/>
  <c r="AL258" i="28"/>
  <c r="BG259" i="28"/>
  <c r="BA259" i="28"/>
  <c r="BB259" i="28"/>
  <c r="BC259" i="28"/>
  <c r="BD259" i="28"/>
  <c r="BE259" i="28"/>
  <c r="BF259" i="28"/>
  <c r="BH259" i="28"/>
  <c r="BI259" i="28"/>
  <c r="AI259" i="28"/>
  <c r="AC259" i="28"/>
  <c r="AD259" i="28"/>
  <c r="AE259" i="28"/>
  <c r="AF259" i="28"/>
  <c r="AG259" i="28"/>
  <c r="AH259" i="28"/>
  <c r="AJ259" i="28"/>
  <c r="AK259" i="28"/>
  <c r="AL259" i="28"/>
  <c r="BG260" i="28"/>
  <c r="BA260" i="28"/>
  <c r="BB260" i="28"/>
  <c r="BC260" i="28"/>
  <c r="BD260" i="28"/>
  <c r="BE260" i="28"/>
  <c r="BF260" i="28"/>
  <c r="BH260" i="28"/>
  <c r="BI260" i="28"/>
  <c r="AI260" i="28"/>
  <c r="AC260" i="28"/>
  <c r="AD260" i="28"/>
  <c r="AE260" i="28"/>
  <c r="AF260" i="28"/>
  <c r="AG260" i="28"/>
  <c r="AH260" i="28"/>
  <c r="AJ260" i="28"/>
  <c r="AK260" i="28"/>
  <c r="AL260" i="28"/>
  <c r="BG261" i="28"/>
  <c r="BA261" i="28"/>
  <c r="BB261" i="28"/>
  <c r="BC261" i="28"/>
  <c r="BD261" i="28"/>
  <c r="BE261" i="28"/>
  <c r="BF261" i="28"/>
  <c r="BH261" i="28"/>
  <c r="BI261" i="28"/>
  <c r="AI261" i="28"/>
  <c r="AC261" i="28"/>
  <c r="AD261" i="28"/>
  <c r="AE261" i="28"/>
  <c r="AF261" i="28"/>
  <c r="AG261" i="28"/>
  <c r="AH261" i="28"/>
  <c r="AJ261" i="28"/>
  <c r="AK261" i="28"/>
  <c r="AL261" i="28"/>
  <c r="BG262" i="28"/>
  <c r="BA262" i="28"/>
  <c r="BB262" i="28"/>
  <c r="BC262" i="28"/>
  <c r="BD262" i="28"/>
  <c r="BE262" i="28"/>
  <c r="BF262" i="28"/>
  <c r="BH262" i="28"/>
  <c r="BI262" i="28"/>
  <c r="AI262" i="28"/>
  <c r="AC262" i="28"/>
  <c r="AD262" i="28"/>
  <c r="AE262" i="28"/>
  <c r="AF262" i="28"/>
  <c r="AG262" i="28"/>
  <c r="AH262" i="28"/>
  <c r="AJ262" i="28"/>
  <c r="AK262" i="28"/>
  <c r="AL262" i="28"/>
  <c r="BG263" i="28"/>
  <c r="BA263" i="28"/>
  <c r="BB263" i="28"/>
  <c r="BC263" i="28"/>
  <c r="BD263" i="28"/>
  <c r="BE263" i="28"/>
  <c r="BF263" i="28"/>
  <c r="BH263" i="28"/>
  <c r="BI263" i="28"/>
  <c r="AI263" i="28"/>
  <c r="AC263" i="28"/>
  <c r="AD263" i="28"/>
  <c r="AE263" i="28"/>
  <c r="AF263" i="28"/>
  <c r="AG263" i="28"/>
  <c r="AH263" i="28"/>
  <c r="AJ263" i="28"/>
  <c r="AK263" i="28"/>
  <c r="AL263" i="28"/>
  <c r="BG264" i="28"/>
  <c r="BA264" i="28"/>
  <c r="BB264" i="28"/>
  <c r="BC264" i="28"/>
  <c r="BD264" i="28"/>
  <c r="BE264" i="28"/>
  <c r="BF264" i="28"/>
  <c r="BH264" i="28"/>
  <c r="BI264" i="28"/>
  <c r="AI264" i="28"/>
  <c r="AC264" i="28"/>
  <c r="AD264" i="28"/>
  <c r="AE264" i="28"/>
  <c r="AF264" i="28"/>
  <c r="AG264" i="28"/>
  <c r="AH264" i="28"/>
  <c r="AJ264" i="28"/>
  <c r="AK264" i="28"/>
  <c r="AL264" i="28"/>
  <c r="BG265" i="28"/>
  <c r="BA265" i="28"/>
  <c r="BB265" i="28"/>
  <c r="BC265" i="28"/>
  <c r="BD265" i="28"/>
  <c r="BE265" i="28"/>
  <c r="BF265" i="28"/>
  <c r="BH265" i="28"/>
  <c r="BI265" i="28"/>
  <c r="AI265" i="28"/>
  <c r="AC265" i="28"/>
  <c r="AD265" i="28"/>
  <c r="AE265" i="28"/>
  <c r="AF265" i="28"/>
  <c r="AG265" i="28"/>
  <c r="AH265" i="28"/>
  <c r="AJ265" i="28"/>
  <c r="AK265" i="28"/>
  <c r="AL265" i="28"/>
  <c r="BG266" i="28"/>
  <c r="BA266" i="28"/>
  <c r="BB266" i="28"/>
  <c r="BC266" i="28"/>
  <c r="BD266" i="28"/>
  <c r="BE266" i="28"/>
  <c r="BF266" i="28"/>
  <c r="BH266" i="28"/>
  <c r="BI266" i="28"/>
  <c r="AI266" i="28"/>
  <c r="AC266" i="28"/>
  <c r="AD266" i="28"/>
  <c r="AE266" i="28"/>
  <c r="AF266" i="28"/>
  <c r="AG266" i="28"/>
  <c r="AH266" i="28"/>
  <c r="AJ266" i="28"/>
  <c r="AK266" i="28"/>
  <c r="AL266" i="28"/>
  <c r="BG267" i="28"/>
  <c r="BA267" i="28"/>
  <c r="BB267" i="28"/>
  <c r="BC267" i="28"/>
  <c r="BD267" i="28"/>
  <c r="BE267" i="28"/>
  <c r="BF267" i="28"/>
  <c r="BH267" i="28"/>
  <c r="BI267" i="28"/>
  <c r="AI267" i="28"/>
  <c r="AC267" i="28"/>
  <c r="AD267" i="28"/>
  <c r="AE267" i="28"/>
  <c r="AF267" i="28"/>
  <c r="AG267" i="28"/>
  <c r="AH267" i="28"/>
  <c r="AJ267" i="28"/>
  <c r="AK267" i="28"/>
  <c r="AL267" i="28"/>
  <c r="BG268" i="28"/>
  <c r="BA268" i="28"/>
  <c r="BB268" i="28"/>
  <c r="BC268" i="28"/>
  <c r="BD268" i="28"/>
  <c r="BE268" i="28"/>
  <c r="BF268" i="28"/>
  <c r="BH268" i="28"/>
  <c r="BI268" i="28"/>
  <c r="AI268" i="28"/>
  <c r="AC268" i="28"/>
  <c r="AD268" i="28"/>
  <c r="AE268" i="28"/>
  <c r="AF268" i="28"/>
  <c r="AG268" i="28"/>
  <c r="AH268" i="28"/>
  <c r="AJ268" i="28"/>
  <c r="AK268" i="28"/>
  <c r="AL268" i="28"/>
  <c r="BG269" i="28"/>
  <c r="BA269" i="28"/>
  <c r="BB269" i="28"/>
  <c r="BC269" i="28"/>
  <c r="BD269" i="28"/>
  <c r="BE269" i="28"/>
  <c r="BF269" i="28"/>
  <c r="BH269" i="28"/>
  <c r="BI269" i="28"/>
  <c r="AI269" i="28"/>
  <c r="AC269" i="28"/>
  <c r="AD269" i="28"/>
  <c r="AE269" i="28"/>
  <c r="AF269" i="28"/>
  <c r="AG269" i="28"/>
  <c r="AH269" i="28"/>
  <c r="AJ269" i="28"/>
  <c r="AK269" i="28"/>
  <c r="AL269" i="28"/>
  <c r="BG270" i="28"/>
  <c r="BA270" i="28"/>
  <c r="BB270" i="28"/>
  <c r="BC270" i="28"/>
  <c r="BD270" i="28"/>
  <c r="BE270" i="28"/>
  <c r="BF270" i="28"/>
  <c r="BH270" i="28"/>
  <c r="BI270" i="28"/>
  <c r="AI270" i="28"/>
  <c r="AC270" i="28"/>
  <c r="AD270" i="28"/>
  <c r="AE270" i="28"/>
  <c r="AF270" i="28"/>
  <c r="AG270" i="28"/>
  <c r="AH270" i="28"/>
  <c r="AJ270" i="28"/>
  <c r="AK270" i="28"/>
  <c r="AL270" i="28"/>
  <c r="BG271" i="28"/>
  <c r="BA271" i="28"/>
  <c r="BB271" i="28"/>
  <c r="BC271" i="28"/>
  <c r="BD271" i="28"/>
  <c r="BE271" i="28"/>
  <c r="BF271" i="28"/>
  <c r="BH271" i="28"/>
  <c r="BI271" i="28"/>
  <c r="AI271" i="28"/>
  <c r="AC271" i="28"/>
  <c r="AD271" i="28"/>
  <c r="AE271" i="28"/>
  <c r="AF271" i="28"/>
  <c r="AG271" i="28"/>
  <c r="AH271" i="28"/>
  <c r="AJ271" i="28"/>
  <c r="AK271" i="28"/>
  <c r="AL271" i="28"/>
  <c r="BG272" i="28"/>
  <c r="BA272" i="28"/>
  <c r="BB272" i="28"/>
  <c r="BC272" i="28"/>
  <c r="BD272" i="28"/>
  <c r="BE272" i="28"/>
  <c r="BF272" i="28"/>
  <c r="BH272" i="28"/>
  <c r="BI272" i="28"/>
  <c r="AI272" i="28"/>
  <c r="AC272" i="28"/>
  <c r="AD272" i="28"/>
  <c r="AE272" i="28"/>
  <c r="AF272" i="28"/>
  <c r="AG272" i="28"/>
  <c r="AH272" i="28"/>
  <c r="AJ272" i="28"/>
  <c r="AK272" i="28"/>
  <c r="AL272" i="28"/>
  <c r="BG273" i="28"/>
  <c r="BA273" i="28"/>
  <c r="BB273" i="28"/>
  <c r="BC273" i="28"/>
  <c r="BD273" i="28"/>
  <c r="BE273" i="28"/>
  <c r="BF273" i="28"/>
  <c r="BH273" i="28"/>
  <c r="BI273" i="28"/>
  <c r="AI273" i="28"/>
  <c r="AC273" i="28"/>
  <c r="AD273" i="28"/>
  <c r="AE273" i="28"/>
  <c r="AF273" i="28"/>
  <c r="AG273" i="28"/>
  <c r="AH273" i="28"/>
  <c r="AJ273" i="28"/>
  <c r="AK273" i="28"/>
  <c r="AL273" i="28"/>
  <c r="BG274" i="28"/>
  <c r="BA274" i="28"/>
  <c r="BB274" i="28"/>
  <c r="BC274" i="28"/>
  <c r="BD274" i="28"/>
  <c r="BE274" i="28"/>
  <c r="BF274" i="28"/>
  <c r="BH274" i="28"/>
  <c r="BI274" i="28"/>
  <c r="AI274" i="28"/>
  <c r="AC274" i="28"/>
  <c r="AD274" i="28"/>
  <c r="AE274" i="28"/>
  <c r="AF274" i="28"/>
  <c r="AG274" i="28"/>
  <c r="AH274" i="28"/>
  <c r="AJ274" i="28"/>
  <c r="AK274" i="28"/>
  <c r="AL274" i="28"/>
  <c r="BG275" i="28"/>
  <c r="BA275" i="28"/>
  <c r="BB275" i="28"/>
  <c r="BC275" i="28"/>
  <c r="BD275" i="28"/>
  <c r="BE275" i="28"/>
  <c r="BF275" i="28"/>
  <c r="BH275" i="28"/>
  <c r="BI275" i="28"/>
  <c r="AI275" i="28"/>
  <c r="AC275" i="28"/>
  <c r="AD275" i="28"/>
  <c r="AE275" i="28"/>
  <c r="AF275" i="28"/>
  <c r="AG275" i="28"/>
  <c r="AH275" i="28"/>
  <c r="AJ275" i="28"/>
  <c r="AK275" i="28"/>
  <c r="AL275" i="28"/>
  <c r="BG276" i="28"/>
  <c r="BA276" i="28"/>
  <c r="BB276" i="28"/>
  <c r="BC276" i="28"/>
  <c r="BD276" i="28"/>
  <c r="BJ276" i="28" s="1"/>
  <c r="BE276" i="28"/>
  <c r="BF276" i="28"/>
  <c r="BH276" i="28"/>
  <c r="BI276" i="28"/>
  <c r="AI276" i="28"/>
  <c r="AC276" i="28"/>
  <c r="AD276" i="28"/>
  <c r="AE276" i="28"/>
  <c r="AF276" i="28"/>
  <c r="AG276" i="28"/>
  <c r="AH276" i="28"/>
  <c r="AJ276" i="28"/>
  <c r="AK276" i="28"/>
  <c r="AL276" i="28"/>
  <c r="BG277" i="28"/>
  <c r="BA277" i="28"/>
  <c r="BB277" i="28"/>
  <c r="BC277" i="28"/>
  <c r="BD277" i="28"/>
  <c r="BE277" i="28"/>
  <c r="BF277" i="28"/>
  <c r="BH277" i="28"/>
  <c r="BI277" i="28"/>
  <c r="AI277" i="28"/>
  <c r="AC277" i="28"/>
  <c r="AD277" i="28"/>
  <c r="AE277" i="28"/>
  <c r="AF277" i="28"/>
  <c r="AG277" i="28"/>
  <c r="AH277" i="28"/>
  <c r="AJ277" i="28"/>
  <c r="AK277" i="28"/>
  <c r="AL277" i="28"/>
  <c r="BG278" i="28"/>
  <c r="BA278" i="28"/>
  <c r="BB278" i="28"/>
  <c r="BC278" i="28"/>
  <c r="BD278" i="28"/>
  <c r="BE278" i="28"/>
  <c r="BF278" i="28"/>
  <c r="BH278" i="28"/>
  <c r="BI278" i="28"/>
  <c r="AI278" i="28"/>
  <c r="AC278" i="28"/>
  <c r="AD278" i="28"/>
  <c r="AE278" i="28"/>
  <c r="AF278" i="28"/>
  <c r="AG278" i="28"/>
  <c r="AH278" i="28"/>
  <c r="AJ278" i="28"/>
  <c r="AK278" i="28"/>
  <c r="AL278" i="28"/>
  <c r="BG279" i="28"/>
  <c r="BA279" i="28"/>
  <c r="BB279" i="28"/>
  <c r="BC279" i="28"/>
  <c r="BD279" i="28"/>
  <c r="BE279" i="28"/>
  <c r="BF279" i="28"/>
  <c r="BH279" i="28"/>
  <c r="BI279" i="28"/>
  <c r="AI279" i="28"/>
  <c r="AC279" i="28"/>
  <c r="AD279" i="28"/>
  <c r="AE279" i="28"/>
  <c r="AF279" i="28"/>
  <c r="AG279" i="28"/>
  <c r="AH279" i="28"/>
  <c r="AJ279" i="28"/>
  <c r="AK279" i="28"/>
  <c r="AL279" i="28"/>
  <c r="BG280" i="28"/>
  <c r="BA280" i="28"/>
  <c r="BB280" i="28"/>
  <c r="BC280" i="28"/>
  <c r="BD280" i="28"/>
  <c r="BE280" i="28"/>
  <c r="BF280" i="28"/>
  <c r="BH280" i="28"/>
  <c r="BI280" i="28"/>
  <c r="AI280" i="28"/>
  <c r="AC280" i="28"/>
  <c r="AD280" i="28"/>
  <c r="AE280" i="28"/>
  <c r="AF280" i="28"/>
  <c r="AG280" i="28"/>
  <c r="AH280" i="28"/>
  <c r="AJ280" i="28"/>
  <c r="AK280" i="28"/>
  <c r="AL280" i="28"/>
  <c r="BG281" i="28"/>
  <c r="BA281" i="28"/>
  <c r="BB281" i="28"/>
  <c r="BC281" i="28"/>
  <c r="BD281" i="28"/>
  <c r="BE281" i="28"/>
  <c r="BF281" i="28"/>
  <c r="BH281" i="28"/>
  <c r="BI281" i="28"/>
  <c r="AI281" i="28"/>
  <c r="AC281" i="28"/>
  <c r="AD281" i="28"/>
  <c r="AE281" i="28"/>
  <c r="AF281" i="28"/>
  <c r="AG281" i="28"/>
  <c r="AH281" i="28"/>
  <c r="AJ281" i="28"/>
  <c r="AK281" i="28"/>
  <c r="AL281" i="28"/>
  <c r="BG282" i="28"/>
  <c r="BA282" i="28"/>
  <c r="BB282" i="28"/>
  <c r="BC282" i="28"/>
  <c r="BD282" i="28"/>
  <c r="BE282" i="28"/>
  <c r="BF282" i="28"/>
  <c r="BH282" i="28"/>
  <c r="BI282" i="28"/>
  <c r="AI282" i="28"/>
  <c r="AC282" i="28"/>
  <c r="AD282" i="28"/>
  <c r="AE282" i="28"/>
  <c r="AF282" i="28"/>
  <c r="AG282" i="28"/>
  <c r="AH282" i="28"/>
  <c r="AJ282" i="28"/>
  <c r="AK282" i="28"/>
  <c r="AL282" i="28"/>
  <c r="BG283" i="28"/>
  <c r="BA283" i="28"/>
  <c r="BB283" i="28"/>
  <c r="BC283" i="28"/>
  <c r="BD283" i="28"/>
  <c r="BE283" i="28"/>
  <c r="BF283" i="28"/>
  <c r="BH283" i="28"/>
  <c r="BI283" i="28"/>
  <c r="AI283" i="28"/>
  <c r="AC283" i="28"/>
  <c r="AD283" i="28"/>
  <c r="AE283" i="28"/>
  <c r="AF283" i="28"/>
  <c r="AG283" i="28"/>
  <c r="AH283" i="28"/>
  <c r="AJ283" i="28"/>
  <c r="AK283" i="28"/>
  <c r="AL283" i="28"/>
  <c r="BG284" i="28"/>
  <c r="BA284" i="28"/>
  <c r="BB284" i="28"/>
  <c r="BC284" i="28"/>
  <c r="BD284" i="28"/>
  <c r="BE284" i="28"/>
  <c r="BF284" i="28"/>
  <c r="BH284" i="28"/>
  <c r="BI284" i="28"/>
  <c r="AI284" i="28"/>
  <c r="AC284" i="28"/>
  <c r="AD284" i="28"/>
  <c r="AE284" i="28"/>
  <c r="AF284" i="28"/>
  <c r="AG284" i="28"/>
  <c r="AH284" i="28"/>
  <c r="AJ284" i="28"/>
  <c r="AK284" i="28"/>
  <c r="AL284" i="28"/>
  <c r="BG285" i="28"/>
  <c r="BA285" i="28"/>
  <c r="BB285" i="28"/>
  <c r="BC285" i="28"/>
  <c r="BD285" i="28"/>
  <c r="BE285" i="28"/>
  <c r="BF285" i="28"/>
  <c r="BH285" i="28"/>
  <c r="BI285" i="28"/>
  <c r="AI285" i="28"/>
  <c r="AC285" i="28"/>
  <c r="AD285" i="28"/>
  <c r="AE285" i="28"/>
  <c r="AF285" i="28"/>
  <c r="AG285" i="28"/>
  <c r="AH285" i="28"/>
  <c r="AJ285" i="28"/>
  <c r="AK285" i="28"/>
  <c r="AL285" i="28"/>
  <c r="BG286" i="28"/>
  <c r="BA286" i="28"/>
  <c r="BB286" i="28"/>
  <c r="BC286" i="28"/>
  <c r="BD286" i="28"/>
  <c r="BE286" i="28"/>
  <c r="BF286" i="28"/>
  <c r="BH286" i="28"/>
  <c r="BI286" i="28"/>
  <c r="AI286" i="28"/>
  <c r="AC286" i="28"/>
  <c r="AD286" i="28"/>
  <c r="AE286" i="28"/>
  <c r="AF286" i="28"/>
  <c r="AG286" i="28"/>
  <c r="AH286" i="28"/>
  <c r="AJ286" i="28"/>
  <c r="AK286" i="28"/>
  <c r="AL286" i="28"/>
  <c r="BG287" i="28"/>
  <c r="BA287" i="28"/>
  <c r="BB287" i="28"/>
  <c r="BC287" i="28"/>
  <c r="BD287" i="28"/>
  <c r="BE287" i="28"/>
  <c r="BF287" i="28"/>
  <c r="BH287" i="28"/>
  <c r="BI287" i="28"/>
  <c r="AI287" i="28"/>
  <c r="AC287" i="28"/>
  <c r="AD287" i="28"/>
  <c r="AE287" i="28"/>
  <c r="AF287" i="28"/>
  <c r="AG287" i="28"/>
  <c r="AH287" i="28"/>
  <c r="AJ287" i="28"/>
  <c r="AK287" i="28"/>
  <c r="AL287" i="28"/>
  <c r="BG288" i="28"/>
  <c r="BA288" i="28"/>
  <c r="BB288" i="28"/>
  <c r="BC288" i="28"/>
  <c r="BD288" i="28"/>
  <c r="BE288" i="28"/>
  <c r="BF288" i="28"/>
  <c r="BH288" i="28"/>
  <c r="BI288" i="28"/>
  <c r="AI288" i="28"/>
  <c r="AC288" i="28"/>
  <c r="AD288" i="28"/>
  <c r="AE288" i="28"/>
  <c r="AF288" i="28"/>
  <c r="AG288" i="28"/>
  <c r="AH288" i="28"/>
  <c r="AJ288" i="28"/>
  <c r="AK288" i="28"/>
  <c r="AL288" i="28"/>
  <c r="BG289" i="28"/>
  <c r="BA289" i="28"/>
  <c r="BB289" i="28"/>
  <c r="BC289" i="28"/>
  <c r="BD289" i="28"/>
  <c r="BE289" i="28"/>
  <c r="BF289" i="28"/>
  <c r="BH289" i="28"/>
  <c r="BI289" i="28"/>
  <c r="AI289" i="28"/>
  <c r="AC289" i="28"/>
  <c r="AD289" i="28"/>
  <c r="AE289" i="28"/>
  <c r="AF289" i="28"/>
  <c r="AG289" i="28"/>
  <c r="AH289" i="28"/>
  <c r="AJ289" i="28"/>
  <c r="AK289" i="28"/>
  <c r="AL289" i="28"/>
  <c r="BG290" i="28"/>
  <c r="BA290" i="28"/>
  <c r="BB290" i="28"/>
  <c r="BC290" i="28"/>
  <c r="BD290" i="28"/>
  <c r="BE290" i="28"/>
  <c r="BF290" i="28"/>
  <c r="BH290" i="28"/>
  <c r="BI290" i="28"/>
  <c r="AI290" i="28"/>
  <c r="AC290" i="28"/>
  <c r="AD290" i="28"/>
  <c r="AE290" i="28"/>
  <c r="AF290" i="28"/>
  <c r="AG290" i="28"/>
  <c r="AH290" i="28"/>
  <c r="AJ290" i="28"/>
  <c r="AK290" i="28"/>
  <c r="AL290" i="28"/>
  <c r="BG291" i="28"/>
  <c r="BA291" i="28"/>
  <c r="BB291" i="28"/>
  <c r="BC291" i="28"/>
  <c r="BD291" i="28"/>
  <c r="BE291" i="28"/>
  <c r="BF291" i="28"/>
  <c r="BH291" i="28"/>
  <c r="BI291" i="28"/>
  <c r="AI291" i="28"/>
  <c r="AC291" i="28"/>
  <c r="AD291" i="28"/>
  <c r="AE291" i="28"/>
  <c r="AF291" i="28"/>
  <c r="AG291" i="28"/>
  <c r="AH291" i="28"/>
  <c r="AJ291" i="28"/>
  <c r="AK291" i="28"/>
  <c r="AL291" i="28"/>
  <c r="BG292" i="28"/>
  <c r="BA292" i="28"/>
  <c r="BB292" i="28"/>
  <c r="BC292" i="28"/>
  <c r="BD292" i="28"/>
  <c r="BE292" i="28"/>
  <c r="BF292" i="28"/>
  <c r="BH292" i="28"/>
  <c r="BI292" i="28"/>
  <c r="AI292" i="28"/>
  <c r="AC292" i="28"/>
  <c r="AD292" i="28"/>
  <c r="AE292" i="28"/>
  <c r="AF292" i="28"/>
  <c r="AG292" i="28"/>
  <c r="AH292" i="28"/>
  <c r="AJ292" i="28"/>
  <c r="AK292" i="28"/>
  <c r="AL292" i="28"/>
  <c r="BG293" i="28"/>
  <c r="BA293" i="28"/>
  <c r="BB293" i="28"/>
  <c r="BC293" i="28"/>
  <c r="BD293" i="28"/>
  <c r="BE293" i="28"/>
  <c r="BF293" i="28"/>
  <c r="BH293" i="28"/>
  <c r="BI293" i="28"/>
  <c r="AI293" i="28"/>
  <c r="AC293" i="28"/>
  <c r="AD293" i="28"/>
  <c r="AE293" i="28"/>
  <c r="AF293" i="28"/>
  <c r="AG293" i="28"/>
  <c r="AH293" i="28"/>
  <c r="AJ293" i="28"/>
  <c r="AK293" i="28"/>
  <c r="AL293" i="28"/>
  <c r="BG117" i="28"/>
  <c r="BA117" i="28"/>
  <c r="BB117" i="28"/>
  <c r="BC117" i="28"/>
  <c r="BD117" i="28"/>
  <c r="BE117" i="28"/>
  <c r="BF117" i="28"/>
  <c r="BH117" i="28"/>
  <c r="BI117" i="28"/>
  <c r="AI117" i="28"/>
  <c r="AC117" i="28"/>
  <c r="AD117" i="28"/>
  <c r="AE117" i="28"/>
  <c r="AF117" i="28"/>
  <c r="AG117" i="28"/>
  <c r="AH117" i="28"/>
  <c r="AJ117" i="28"/>
  <c r="AK117" i="28"/>
  <c r="AL117" i="28"/>
  <c r="D117" i="28"/>
  <c r="BG118" i="28"/>
  <c r="BA118" i="28"/>
  <c r="BB118" i="28"/>
  <c r="BC118" i="28"/>
  <c r="BD118" i="28"/>
  <c r="BE118" i="28"/>
  <c r="BF118" i="28"/>
  <c r="BH118" i="28"/>
  <c r="BI118" i="28"/>
  <c r="AI118" i="28"/>
  <c r="AC118" i="28"/>
  <c r="AD118" i="28"/>
  <c r="AE118" i="28"/>
  <c r="AF118" i="28"/>
  <c r="AG118" i="28"/>
  <c r="AH118" i="28"/>
  <c r="AJ118" i="28"/>
  <c r="AK118" i="28"/>
  <c r="AL118" i="28"/>
  <c r="D118" i="28"/>
  <c r="BG119" i="28"/>
  <c r="BA119" i="28"/>
  <c r="BB119" i="28"/>
  <c r="BC119" i="28"/>
  <c r="BD119" i="28"/>
  <c r="BE119" i="28"/>
  <c r="BF119" i="28"/>
  <c r="BH119" i="28"/>
  <c r="BI119" i="28"/>
  <c r="AI119" i="28"/>
  <c r="AC119" i="28"/>
  <c r="AD119" i="28"/>
  <c r="AE119" i="28"/>
  <c r="AF119" i="28"/>
  <c r="AG119" i="28"/>
  <c r="AH119" i="28"/>
  <c r="AJ119" i="28"/>
  <c r="AK119" i="28"/>
  <c r="AL119" i="28"/>
  <c r="D119" i="28"/>
  <c r="BG120" i="28"/>
  <c r="BA120" i="28"/>
  <c r="BB120" i="28"/>
  <c r="BC120" i="28"/>
  <c r="BD120" i="28"/>
  <c r="BE120" i="28"/>
  <c r="BF120" i="28"/>
  <c r="BH120" i="28"/>
  <c r="BI120" i="28"/>
  <c r="AI120" i="28"/>
  <c r="AC120" i="28"/>
  <c r="AD120" i="28"/>
  <c r="AE120" i="28"/>
  <c r="AF120" i="28"/>
  <c r="AG120" i="28"/>
  <c r="AH120" i="28"/>
  <c r="AJ120" i="28"/>
  <c r="AK120" i="28"/>
  <c r="AL120" i="28"/>
  <c r="D120" i="28"/>
  <c r="BG121" i="28"/>
  <c r="BA121" i="28"/>
  <c r="BB121" i="28"/>
  <c r="BC121" i="28"/>
  <c r="BJ121" i="28" s="1"/>
  <c r="BD121" i="28"/>
  <c r="BE121" i="28"/>
  <c r="BF121" i="28"/>
  <c r="BH121" i="28"/>
  <c r="BI121" i="28"/>
  <c r="AI121" i="28"/>
  <c r="AC121" i="28"/>
  <c r="AD121" i="28"/>
  <c r="AE121" i="28"/>
  <c r="AF121" i="28"/>
  <c r="AG121" i="28"/>
  <c r="AH121" i="28"/>
  <c r="AJ121" i="28"/>
  <c r="AK121" i="28"/>
  <c r="AL121" i="28"/>
  <c r="D121" i="28"/>
  <c r="BG122" i="28"/>
  <c r="BA122" i="28"/>
  <c r="BB122" i="28"/>
  <c r="BC122" i="28"/>
  <c r="BD122" i="28"/>
  <c r="BE122" i="28"/>
  <c r="BF122" i="28"/>
  <c r="BH122" i="28"/>
  <c r="BI122" i="28"/>
  <c r="AI122" i="28"/>
  <c r="AC122" i="28"/>
  <c r="AD122" i="28"/>
  <c r="AE122" i="28"/>
  <c r="AF122" i="28"/>
  <c r="AG122" i="28"/>
  <c r="AH122" i="28"/>
  <c r="AJ122" i="28"/>
  <c r="AK122" i="28"/>
  <c r="AL122" i="28"/>
  <c r="D122" i="28"/>
  <c r="BG123" i="28"/>
  <c r="BA123" i="28"/>
  <c r="BB123" i="28"/>
  <c r="BC123" i="28"/>
  <c r="BD123" i="28"/>
  <c r="BE123" i="28"/>
  <c r="BF123" i="28"/>
  <c r="BH123" i="28"/>
  <c r="BI123" i="28"/>
  <c r="AI123" i="28"/>
  <c r="AC123" i="28"/>
  <c r="AD123" i="28"/>
  <c r="AE123" i="28"/>
  <c r="AF123" i="28"/>
  <c r="AG123" i="28"/>
  <c r="AH123" i="28"/>
  <c r="AJ123" i="28"/>
  <c r="AK123" i="28"/>
  <c r="AL123" i="28"/>
  <c r="D123" i="28"/>
  <c r="BG124" i="28"/>
  <c r="BA124" i="28"/>
  <c r="BB124" i="28"/>
  <c r="BC124" i="28"/>
  <c r="BD124" i="28"/>
  <c r="BE124" i="28"/>
  <c r="BF124" i="28"/>
  <c r="BH124" i="28"/>
  <c r="BI124" i="28"/>
  <c r="AI124" i="28"/>
  <c r="AC124" i="28"/>
  <c r="AD124" i="28"/>
  <c r="AE124" i="28"/>
  <c r="AF124" i="28"/>
  <c r="AG124" i="28"/>
  <c r="AH124" i="28"/>
  <c r="AJ124" i="28"/>
  <c r="AK124" i="28"/>
  <c r="AL124" i="28"/>
  <c r="D124" i="28"/>
  <c r="BG125" i="28"/>
  <c r="BA125" i="28"/>
  <c r="BB125" i="28"/>
  <c r="BC125" i="28"/>
  <c r="BD125" i="28"/>
  <c r="BE125" i="28"/>
  <c r="BF125" i="28"/>
  <c r="BH125" i="28"/>
  <c r="BI125" i="28"/>
  <c r="AI125" i="28"/>
  <c r="AC125" i="28"/>
  <c r="AD125" i="28"/>
  <c r="AE125" i="28"/>
  <c r="AF125" i="28"/>
  <c r="AG125" i="28"/>
  <c r="AH125" i="28"/>
  <c r="AJ125" i="28"/>
  <c r="AK125" i="28"/>
  <c r="AL125" i="28"/>
  <c r="D125" i="28"/>
  <c r="BG126" i="28"/>
  <c r="BA126" i="28"/>
  <c r="BB126" i="28"/>
  <c r="BC126" i="28"/>
  <c r="BD126" i="28"/>
  <c r="BE126" i="28"/>
  <c r="BF126" i="28"/>
  <c r="BH126" i="28"/>
  <c r="BI126" i="28"/>
  <c r="AI126" i="28"/>
  <c r="AC126" i="28"/>
  <c r="AD126" i="28"/>
  <c r="AE126" i="28"/>
  <c r="AF126" i="28"/>
  <c r="AG126" i="28"/>
  <c r="AH126" i="28"/>
  <c r="AJ126" i="28"/>
  <c r="AK126" i="28"/>
  <c r="AL126" i="28"/>
  <c r="D126" i="28"/>
  <c r="BG127" i="28"/>
  <c r="BA127" i="28"/>
  <c r="BB127" i="28"/>
  <c r="BC127" i="28"/>
  <c r="BD127" i="28"/>
  <c r="BE127" i="28"/>
  <c r="BF127" i="28"/>
  <c r="BH127" i="28"/>
  <c r="BI127" i="28"/>
  <c r="AI127" i="28"/>
  <c r="AC127" i="28"/>
  <c r="AD127" i="28"/>
  <c r="AE127" i="28"/>
  <c r="AF127" i="28"/>
  <c r="AG127" i="28"/>
  <c r="AH127" i="28"/>
  <c r="AJ127" i="28"/>
  <c r="AK127" i="28"/>
  <c r="AL127" i="28"/>
  <c r="D127" i="28"/>
  <c r="BG128" i="28"/>
  <c r="BA128" i="28"/>
  <c r="BB128" i="28"/>
  <c r="BC128" i="28"/>
  <c r="BD128" i="28"/>
  <c r="BE128" i="28"/>
  <c r="BF128" i="28"/>
  <c r="BH128" i="28"/>
  <c r="BI128" i="28"/>
  <c r="AI128" i="28"/>
  <c r="AC128" i="28"/>
  <c r="AD128" i="28"/>
  <c r="AE128" i="28"/>
  <c r="AF128" i="28"/>
  <c r="AG128" i="28"/>
  <c r="AH128" i="28"/>
  <c r="AJ128" i="28"/>
  <c r="AK128" i="28"/>
  <c r="AL128" i="28"/>
  <c r="D128" i="28"/>
  <c r="BG129" i="28"/>
  <c r="BA129" i="28"/>
  <c r="BB129" i="28"/>
  <c r="BC129" i="28"/>
  <c r="BD129" i="28"/>
  <c r="BE129" i="28"/>
  <c r="BF129" i="28"/>
  <c r="BH129" i="28"/>
  <c r="BI129" i="28"/>
  <c r="AI129" i="28"/>
  <c r="AC129" i="28"/>
  <c r="AD129" i="28"/>
  <c r="AE129" i="28"/>
  <c r="AF129" i="28"/>
  <c r="AG129" i="28"/>
  <c r="AH129" i="28"/>
  <c r="AJ129" i="28"/>
  <c r="AK129" i="28"/>
  <c r="AL129" i="28"/>
  <c r="D129" i="28"/>
  <c r="BG130" i="28"/>
  <c r="BA130" i="28"/>
  <c r="BB130" i="28"/>
  <c r="BC130" i="28"/>
  <c r="BD130" i="28"/>
  <c r="BE130" i="28"/>
  <c r="BF130" i="28"/>
  <c r="BH130" i="28"/>
  <c r="BI130" i="28"/>
  <c r="AI130" i="28"/>
  <c r="AC130" i="28"/>
  <c r="AD130" i="28"/>
  <c r="AE130" i="28"/>
  <c r="AF130" i="28"/>
  <c r="AG130" i="28"/>
  <c r="AH130" i="28"/>
  <c r="AJ130" i="28"/>
  <c r="AK130" i="28"/>
  <c r="AL130" i="28"/>
  <c r="D130" i="28"/>
  <c r="BG131" i="28"/>
  <c r="BA131" i="28"/>
  <c r="BB131" i="28"/>
  <c r="BC131" i="28"/>
  <c r="BD131" i="28"/>
  <c r="BE131" i="28"/>
  <c r="BF131" i="28"/>
  <c r="BH131" i="28"/>
  <c r="BI131" i="28"/>
  <c r="AI131" i="28"/>
  <c r="AC131" i="28"/>
  <c r="AD131" i="28"/>
  <c r="AE131" i="28"/>
  <c r="AF131" i="28"/>
  <c r="AG131" i="28"/>
  <c r="AH131" i="28"/>
  <c r="AJ131" i="28"/>
  <c r="AK131" i="28"/>
  <c r="AL131" i="28"/>
  <c r="D131" i="28"/>
  <c r="BG132" i="28"/>
  <c r="BA132" i="28"/>
  <c r="BB132" i="28"/>
  <c r="BC132" i="28"/>
  <c r="BD132" i="28"/>
  <c r="BE132" i="28"/>
  <c r="BF132" i="28"/>
  <c r="BH132" i="28"/>
  <c r="BI132" i="28"/>
  <c r="AI132" i="28"/>
  <c r="AC132" i="28"/>
  <c r="AD132" i="28"/>
  <c r="AE132" i="28"/>
  <c r="AF132" i="28"/>
  <c r="AG132" i="28"/>
  <c r="AH132" i="28"/>
  <c r="AJ132" i="28"/>
  <c r="AK132" i="28"/>
  <c r="AL132" i="28"/>
  <c r="D132" i="28"/>
  <c r="BG133" i="28"/>
  <c r="BA133" i="28"/>
  <c r="BB133" i="28"/>
  <c r="BC133" i="28"/>
  <c r="BD133" i="28"/>
  <c r="BE133" i="28"/>
  <c r="BF133" i="28"/>
  <c r="BH133" i="28"/>
  <c r="BI133" i="28"/>
  <c r="AI133" i="28"/>
  <c r="AC133" i="28"/>
  <c r="AD133" i="28"/>
  <c r="AE133" i="28"/>
  <c r="AF133" i="28"/>
  <c r="AG133" i="28"/>
  <c r="AH133" i="28"/>
  <c r="AJ133" i="28"/>
  <c r="AK133" i="28"/>
  <c r="AL133" i="28"/>
  <c r="D133" i="28"/>
  <c r="BG134" i="28"/>
  <c r="BA134" i="28"/>
  <c r="BB134" i="28"/>
  <c r="BC134" i="28"/>
  <c r="BD134" i="28"/>
  <c r="BE134" i="28"/>
  <c r="BF134" i="28"/>
  <c r="BH134" i="28"/>
  <c r="BI134" i="28"/>
  <c r="AI134" i="28"/>
  <c r="AC134" i="28"/>
  <c r="AD134" i="28"/>
  <c r="AE134" i="28"/>
  <c r="AF134" i="28"/>
  <c r="AG134" i="28"/>
  <c r="AH134" i="28"/>
  <c r="AJ134" i="28"/>
  <c r="AK134" i="28"/>
  <c r="AL134" i="28"/>
  <c r="D134" i="28"/>
  <c r="BG135" i="28"/>
  <c r="BA135" i="28"/>
  <c r="BB135" i="28"/>
  <c r="BC135" i="28"/>
  <c r="BD135" i="28"/>
  <c r="BE135" i="28"/>
  <c r="BF135" i="28"/>
  <c r="BH135" i="28"/>
  <c r="BI135" i="28"/>
  <c r="AI135" i="28"/>
  <c r="AC135" i="28"/>
  <c r="AD135" i="28"/>
  <c r="AE135" i="28"/>
  <c r="AF135" i="28"/>
  <c r="AG135" i="28"/>
  <c r="AH135" i="28"/>
  <c r="AJ135" i="28"/>
  <c r="AK135" i="28"/>
  <c r="AL135" i="28"/>
  <c r="D135" i="28"/>
  <c r="BG136" i="28"/>
  <c r="BA136" i="28"/>
  <c r="BB136" i="28"/>
  <c r="BC136" i="28"/>
  <c r="BD136" i="28"/>
  <c r="BE136" i="28"/>
  <c r="BF136" i="28"/>
  <c r="BH136" i="28"/>
  <c r="BI136" i="28"/>
  <c r="AI136" i="28"/>
  <c r="AC136" i="28"/>
  <c r="AD136" i="28"/>
  <c r="AE136" i="28"/>
  <c r="AF136" i="28"/>
  <c r="AG136" i="28"/>
  <c r="AH136" i="28"/>
  <c r="AJ136" i="28"/>
  <c r="AK136" i="28"/>
  <c r="AL136" i="28"/>
  <c r="D136" i="28"/>
  <c r="BG137" i="28"/>
  <c r="BA137" i="28"/>
  <c r="BB137" i="28"/>
  <c r="BC137" i="28"/>
  <c r="BD137" i="28"/>
  <c r="BE137" i="28"/>
  <c r="BF137" i="28"/>
  <c r="BH137" i="28"/>
  <c r="BI137" i="28"/>
  <c r="AI137" i="28"/>
  <c r="AC137" i="28"/>
  <c r="AD137" i="28"/>
  <c r="AE137" i="28"/>
  <c r="AF137" i="28"/>
  <c r="AG137" i="28"/>
  <c r="AH137" i="28"/>
  <c r="AJ137" i="28"/>
  <c r="AK137" i="28"/>
  <c r="AL137" i="28"/>
  <c r="D137" i="28"/>
  <c r="BG138" i="28"/>
  <c r="BA138" i="28"/>
  <c r="BB138" i="28"/>
  <c r="BC138" i="28"/>
  <c r="BD138" i="28"/>
  <c r="BE138" i="28"/>
  <c r="BF138" i="28"/>
  <c r="BH138" i="28"/>
  <c r="BI138" i="28"/>
  <c r="AI138" i="28"/>
  <c r="AC138" i="28"/>
  <c r="AD138" i="28"/>
  <c r="AE138" i="28"/>
  <c r="AF138" i="28"/>
  <c r="AG138" i="28"/>
  <c r="AH138" i="28"/>
  <c r="AJ138" i="28"/>
  <c r="AK138" i="28"/>
  <c r="AL138" i="28"/>
  <c r="D138" i="28"/>
  <c r="BG139" i="28"/>
  <c r="BA139" i="28"/>
  <c r="BB139" i="28"/>
  <c r="BC139" i="28"/>
  <c r="BD139" i="28"/>
  <c r="BE139" i="28"/>
  <c r="BF139" i="28"/>
  <c r="BH139" i="28"/>
  <c r="BI139" i="28"/>
  <c r="AI139" i="28"/>
  <c r="AC139" i="28"/>
  <c r="AD139" i="28"/>
  <c r="AE139" i="28"/>
  <c r="AF139" i="28"/>
  <c r="AG139" i="28"/>
  <c r="AH139" i="28"/>
  <c r="AJ139" i="28"/>
  <c r="AK139" i="28"/>
  <c r="AL139" i="28"/>
  <c r="D139" i="28"/>
  <c r="BG140" i="28"/>
  <c r="BA140" i="28"/>
  <c r="BB140" i="28"/>
  <c r="BC140" i="28"/>
  <c r="BD140" i="28"/>
  <c r="BE140" i="28"/>
  <c r="BF140" i="28"/>
  <c r="BH140" i="28"/>
  <c r="BI140" i="28"/>
  <c r="AI140" i="28"/>
  <c r="AC140" i="28"/>
  <c r="AD140" i="28"/>
  <c r="AE140" i="28"/>
  <c r="AF140" i="28"/>
  <c r="AG140" i="28"/>
  <c r="AH140" i="28"/>
  <c r="AJ140" i="28"/>
  <c r="AK140" i="28"/>
  <c r="AL140" i="28"/>
  <c r="D140" i="28"/>
  <c r="BG141" i="28"/>
  <c r="BA141" i="28"/>
  <c r="BB141" i="28"/>
  <c r="BC141" i="28"/>
  <c r="BD141" i="28"/>
  <c r="BE141" i="28"/>
  <c r="BF141" i="28"/>
  <c r="BH141" i="28"/>
  <c r="BI141" i="28"/>
  <c r="AI141" i="28"/>
  <c r="AC141" i="28"/>
  <c r="AD141" i="28"/>
  <c r="AE141" i="28"/>
  <c r="AF141" i="28"/>
  <c r="AG141" i="28"/>
  <c r="AH141" i="28"/>
  <c r="AJ141" i="28"/>
  <c r="AK141" i="28"/>
  <c r="AL141" i="28"/>
  <c r="D141" i="28"/>
  <c r="BG142" i="28"/>
  <c r="BA142" i="28"/>
  <c r="BB142" i="28"/>
  <c r="BC142" i="28"/>
  <c r="BD142" i="28"/>
  <c r="BE142" i="28"/>
  <c r="BF142" i="28"/>
  <c r="BH142" i="28"/>
  <c r="BI142" i="28"/>
  <c r="AI142" i="28"/>
  <c r="AC142" i="28"/>
  <c r="AD142" i="28"/>
  <c r="AE142" i="28"/>
  <c r="AF142" i="28"/>
  <c r="AG142" i="28"/>
  <c r="AH142" i="28"/>
  <c r="AJ142" i="28"/>
  <c r="AK142" i="28"/>
  <c r="AL142" i="28"/>
  <c r="D142" i="28"/>
  <c r="BG143" i="28"/>
  <c r="BA143" i="28"/>
  <c r="BB143" i="28"/>
  <c r="BC143" i="28"/>
  <c r="BD143" i="28"/>
  <c r="BE143" i="28"/>
  <c r="BF143" i="28"/>
  <c r="BH143" i="28"/>
  <c r="BI143" i="28"/>
  <c r="AI143" i="28"/>
  <c r="AC143" i="28"/>
  <c r="AD143" i="28"/>
  <c r="AE143" i="28"/>
  <c r="AF143" i="28"/>
  <c r="AG143" i="28"/>
  <c r="AH143" i="28"/>
  <c r="AJ143" i="28"/>
  <c r="AK143" i="28"/>
  <c r="AL143" i="28"/>
  <c r="D143" i="28"/>
  <c r="BG144" i="28"/>
  <c r="BA144" i="28"/>
  <c r="BB144" i="28"/>
  <c r="BC144" i="28"/>
  <c r="BD144" i="28"/>
  <c r="BE144" i="28"/>
  <c r="BF144" i="28"/>
  <c r="BH144" i="28"/>
  <c r="BI144" i="28"/>
  <c r="AI144" i="28"/>
  <c r="AC144" i="28"/>
  <c r="AD144" i="28"/>
  <c r="AE144" i="28"/>
  <c r="AF144" i="28"/>
  <c r="AG144" i="28"/>
  <c r="AH144" i="28"/>
  <c r="AJ144" i="28"/>
  <c r="AK144" i="28"/>
  <c r="AL144" i="28"/>
  <c r="D144" i="28"/>
  <c r="BG145" i="28"/>
  <c r="BA145" i="28"/>
  <c r="BB145" i="28"/>
  <c r="BC145" i="28"/>
  <c r="BD145" i="28"/>
  <c r="BE145" i="28"/>
  <c r="BF145" i="28"/>
  <c r="BH145" i="28"/>
  <c r="BI145" i="28"/>
  <c r="AI145" i="28"/>
  <c r="AC145" i="28"/>
  <c r="AD145" i="28"/>
  <c r="AE145" i="28"/>
  <c r="AF145" i="28"/>
  <c r="AG145" i="28"/>
  <c r="AH145" i="28"/>
  <c r="AJ145" i="28"/>
  <c r="AK145" i="28"/>
  <c r="AL145" i="28"/>
  <c r="D145" i="28"/>
  <c r="BG146" i="28"/>
  <c r="BA146" i="28"/>
  <c r="BB146" i="28"/>
  <c r="BC146" i="28"/>
  <c r="BD146" i="28"/>
  <c r="BE146" i="28"/>
  <c r="BF146" i="28"/>
  <c r="BH146" i="28"/>
  <c r="BI146" i="28"/>
  <c r="AI146" i="28"/>
  <c r="AC146" i="28"/>
  <c r="AD146" i="28"/>
  <c r="AE146" i="28"/>
  <c r="AF146" i="28"/>
  <c r="AG146" i="28"/>
  <c r="AH146" i="28"/>
  <c r="AJ146" i="28"/>
  <c r="AK146" i="28"/>
  <c r="AL146" i="28"/>
  <c r="D146" i="28"/>
  <c r="BG147" i="28"/>
  <c r="BA147" i="28"/>
  <c r="BB147" i="28"/>
  <c r="BC147" i="28"/>
  <c r="BD147" i="28"/>
  <c r="BE147" i="28"/>
  <c r="BF147" i="28"/>
  <c r="BH147" i="28"/>
  <c r="BI147" i="28"/>
  <c r="AI147" i="28"/>
  <c r="AC147" i="28"/>
  <c r="AD147" i="28"/>
  <c r="AE147" i="28"/>
  <c r="AF147" i="28"/>
  <c r="AG147" i="28"/>
  <c r="AH147" i="28"/>
  <c r="AJ147" i="28"/>
  <c r="AK147" i="28"/>
  <c r="AL147" i="28"/>
  <c r="D147" i="28"/>
  <c r="BG148" i="28"/>
  <c r="BA148" i="28"/>
  <c r="BB148" i="28"/>
  <c r="BC148" i="28"/>
  <c r="BD148" i="28"/>
  <c r="BE148" i="28"/>
  <c r="BF148" i="28"/>
  <c r="BH148" i="28"/>
  <c r="BI148" i="28"/>
  <c r="AI148" i="28"/>
  <c r="AC148" i="28"/>
  <c r="AD148" i="28"/>
  <c r="AE148" i="28"/>
  <c r="AF148" i="28"/>
  <c r="AG148" i="28"/>
  <c r="AH148" i="28"/>
  <c r="AJ148" i="28"/>
  <c r="AK148" i="28"/>
  <c r="AL148" i="28"/>
  <c r="D148" i="28"/>
  <c r="BG149" i="28"/>
  <c r="BA149" i="28"/>
  <c r="BB149" i="28"/>
  <c r="BC149" i="28"/>
  <c r="BD149" i="28"/>
  <c r="BE149" i="28"/>
  <c r="BF149" i="28"/>
  <c r="BH149" i="28"/>
  <c r="BI149" i="28"/>
  <c r="AI149" i="28"/>
  <c r="AC149" i="28"/>
  <c r="AD149" i="28"/>
  <c r="AE149" i="28"/>
  <c r="AF149" i="28"/>
  <c r="AG149" i="28"/>
  <c r="AH149" i="28"/>
  <c r="AJ149" i="28"/>
  <c r="AK149" i="28"/>
  <c r="AL149" i="28"/>
  <c r="D149" i="28"/>
  <c r="BG150" i="28"/>
  <c r="BA150" i="28"/>
  <c r="BB150" i="28"/>
  <c r="BC150" i="28"/>
  <c r="BD150" i="28"/>
  <c r="BE150" i="28"/>
  <c r="BF150" i="28"/>
  <c r="BH150" i="28"/>
  <c r="BI150" i="28"/>
  <c r="AI150" i="28"/>
  <c r="AC150" i="28"/>
  <c r="AD150" i="28"/>
  <c r="AE150" i="28"/>
  <c r="AF150" i="28"/>
  <c r="AG150" i="28"/>
  <c r="AH150" i="28"/>
  <c r="AJ150" i="28"/>
  <c r="AK150" i="28"/>
  <c r="AL150" i="28"/>
  <c r="D150" i="28"/>
  <c r="BG151" i="28"/>
  <c r="BA151" i="28"/>
  <c r="BB151" i="28"/>
  <c r="BC151" i="28"/>
  <c r="BD151" i="28"/>
  <c r="BE151" i="28"/>
  <c r="BF151" i="28"/>
  <c r="BH151" i="28"/>
  <c r="BI151" i="28"/>
  <c r="AI151" i="28"/>
  <c r="AC151" i="28"/>
  <c r="AD151" i="28"/>
  <c r="AE151" i="28"/>
  <c r="AF151" i="28"/>
  <c r="AG151" i="28"/>
  <c r="AH151" i="28"/>
  <c r="AJ151" i="28"/>
  <c r="AK151" i="28"/>
  <c r="AL151" i="28"/>
  <c r="D151" i="28"/>
  <c r="BG152" i="28"/>
  <c r="BA152" i="28"/>
  <c r="BB152" i="28"/>
  <c r="BC152" i="28"/>
  <c r="BD152" i="28"/>
  <c r="BE152" i="28"/>
  <c r="BF152" i="28"/>
  <c r="BH152" i="28"/>
  <c r="BI152" i="28"/>
  <c r="AI152" i="28"/>
  <c r="AC152" i="28"/>
  <c r="AD152" i="28"/>
  <c r="AE152" i="28"/>
  <c r="AF152" i="28"/>
  <c r="AG152" i="28"/>
  <c r="AH152" i="28"/>
  <c r="AJ152" i="28"/>
  <c r="AK152" i="28"/>
  <c r="AL152" i="28"/>
  <c r="D152" i="28"/>
  <c r="BG153" i="28"/>
  <c r="BA153" i="28"/>
  <c r="BB153" i="28"/>
  <c r="BC153" i="28"/>
  <c r="BD153" i="28"/>
  <c r="BE153" i="28"/>
  <c r="BF153" i="28"/>
  <c r="BH153" i="28"/>
  <c r="BI153" i="28"/>
  <c r="AI153" i="28"/>
  <c r="AC153" i="28"/>
  <c r="AD153" i="28"/>
  <c r="AE153" i="28"/>
  <c r="AF153" i="28"/>
  <c r="AG153" i="28"/>
  <c r="AH153" i="28"/>
  <c r="AJ153" i="28"/>
  <c r="AK153" i="28"/>
  <c r="AL153" i="28"/>
  <c r="D153" i="28"/>
  <c r="BG154" i="28"/>
  <c r="BA154" i="28"/>
  <c r="BB154" i="28"/>
  <c r="BC154" i="28"/>
  <c r="BD154" i="28"/>
  <c r="BE154" i="28"/>
  <c r="BF154" i="28"/>
  <c r="BH154" i="28"/>
  <c r="BI154" i="28"/>
  <c r="AI154" i="28"/>
  <c r="AC154" i="28"/>
  <c r="AD154" i="28"/>
  <c r="AE154" i="28"/>
  <c r="AF154" i="28"/>
  <c r="AG154" i="28"/>
  <c r="AH154" i="28"/>
  <c r="AJ154" i="28"/>
  <c r="AK154" i="28"/>
  <c r="AL154" i="28"/>
  <c r="D154" i="28"/>
  <c r="BG155" i="28"/>
  <c r="BA155" i="28"/>
  <c r="BB155" i="28"/>
  <c r="BC155" i="28"/>
  <c r="BD155" i="28"/>
  <c r="BE155" i="28"/>
  <c r="BF155" i="28"/>
  <c r="BH155" i="28"/>
  <c r="BI155" i="28"/>
  <c r="AI155" i="28"/>
  <c r="AC155" i="28"/>
  <c r="AD155" i="28"/>
  <c r="AE155" i="28"/>
  <c r="AF155" i="28"/>
  <c r="AG155" i="28"/>
  <c r="AH155" i="28"/>
  <c r="AJ155" i="28"/>
  <c r="AK155" i="28"/>
  <c r="AL155" i="28"/>
  <c r="D155" i="28"/>
  <c r="BG156" i="28"/>
  <c r="BA156" i="28"/>
  <c r="BB156" i="28"/>
  <c r="BC156" i="28"/>
  <c r="BD156" i="28"/>
  <c r="BE156" i="28"/>
  <c r="BF156" i="28"/>
  <c r="BH156" i="28"/>
  <c r="BI156" i="28"/>
  <c r="AI156" i="28"/>
  <c r="AC156" i="28"/>
  <c r="AD156" i="28"/>
  <c r="AE156" i="28"/>
  <c r="AF156" i="28"/>
  <c r="AG156" i="28"/>
  <c r="AH156" i="28"/>
  <c r="AJ156" i="28"/>
  <c r="AK156" i="28"/>
  <c r="AL156" i="28"/>
  <c r="D156" i="28"/>
  <c r="BG157" i="28"/>
  <c r="BA157" i="28"/>
  <c r="BB157" i="28"/>
  <c r="BC157" i="28"/>
  <c r="BD157" i="28"/>
  <c r="BE157" i="28"/>
  <c r="BF157" i="28"/>
  <c r="BH157" i="28"/>
  <c r="BI157" i="28"/>
  <c r="AI157" i="28"/>
  <c r="AC157" i="28"/>
  <c r="AD157" i="28"/>
  <c r="AE157" i="28"/>
  <c r="AF157" i="28"/>
  <c r="AG157" i="28"/>
  <c r="AH157" i="28"/>
  <c r="AJ157" i="28"/>
  <c r="AK157" i="28"/>
  <c r="AL157" i="28"/>
  <c r="D157" i="28"/>
  <c r="BG158" i="28"/>
  <c r="BA158" i="28"/>
  <c r="BB158" i="28"/>
  <c r="BC158" i="28"/>
  <c r="BD158" i="28"/>
  <c r="BE158" i="28"/>
  <c r="BF158" i="28"/>
  <c r="BH158" i="28"/>
  <c r="BI158" i="28"/>
  <c r="AI158" i="28"/>
  <c r="AC158" i="28"/>
  <c r="AD158" i="28"/>
  <c r="AE158" i="28"/>
  <c r="AF158" i="28"/>
  <c r="AG158" i="28"/>
  <c r="AH158" i="28"/>
  <c r="AJ158" i="28"/>
  <c r="AK158" i="28"/>
  <c r="AL158" i="28"/>
  <c r="D158" i="28"/>
  <c r="BG159" i="28"/>
  <c r="BA159" i="28"/>
  <c r="BB159" i="28"/>
  <c r="BC159" i="28"/>
  <c r="BD159" i="28"/>
  <c r="BE159" i="28"/>
  <c r="BF159" i="28"/>
  <c r="BH159" i="28"/>
  <c r="BI159" i="28"/>
  <c r="AI159" i="28"/>
  <c r="AC159" i="28"/>
  <c r="AD159" i="28"/>
  <c r="AE159" i="28"/>
  <c r="AF159" i="28"/>
  <c r="AG159" i="28"/>
  <c r="AH159" i="28"/>
  <c r="AJ159" i="28"/>
  <c r="AK159" i="28"/>
  <c r="AL159" i="28"/>
  <c r="D159" i="28"/>
  <c r="BG160" i="28"/>
  <c r="BA160" i="28"/>
  <c r="BB160" i="28"/>
  <c r="BC160" i="28"/>
  <c r="BD160" i="28"/>
  <c r="BE160" i="28"/>
  <c r="BF160" i="28"/>
  <c r="BH160" i="28"/>
  <c r="BI160" i="28"/>
  <c r="AI160" i="28"/>
  <c r="AC160" i="28"/>
  <c r="AD160" i="28"/>
  <c r="AE160" i="28"/>
  <c r="AF160" i="28"/>
  <c r="AG160" i="28"/>
  <c r="AH160" i="28"/>
  <c r="AJ160" i="28"/>
  <c r="AK160" i="28"/>
  <c r="AL160" i="28"/>
  <c r="D160" i="28"/>
  <c r="BG161" i="28"/>
  <c r="BA161" i="28"/>
  <c r="BB161" i="28"/>
  <c r="BC161" i="28"/>
  <c r="BD161" i="28"/>
  <c r="BE161" i="28"/>
  <c r="BF161" i="28"/>
  <c r="BH161" i="28"/>
  <c r="BI161" i="28"/>
  <c r="AI161" i="28"/>
  <c r="AC161" i="28"/>
  <c r="AD161" i="28"/>
  <c r="AE161" i="28"/>
  <c r="AF161" i="28"/>
  <c r="AG161" i="28"/>
  <c r="AH161" i="28"/>
  <c r="AJ161" i="28"/>
  <c r="AK161" i="28"/>
  <c r="AL161" i="28"/>
  <c r="D161" i="28"/>
  <c r="BG162" i="28"/>
  <c r="BA162" i="28"/>
  <c r="BB162" i="28"/>
  <c r="BC162" i="28"/>
  <c r="BD162" i="28"/>
  <c r="BE162" i="28"/>
  <c r="BF162" i="28"/>
  <c r="BH162" i="28"/>
  <c r="BI162" i="28"/>
  <c r="AI162" i="28"/>
  <c r="AC162" i="28"/>
  <c r="AM162" i="28" s="1"/>
  <c r="AD162" i="28"/>
  <c r="AE162" i="28"/>
  <c r="AF162" i="28"/>
  <c r="AG162" i="28"/>
  <c r="AH162" i="28"/>
  <c r="AJ162" i="28"/>
  <c r="AK162" i="28"/>
  <c r="AL162" i="28"/>
  <c r="D162" i="28"/>
  <c r="BG163" i="28"/>
  <c r="BA163" i="28"/>
  <c r="BB163" i="28"/>
  <c r="BC163" i="28"/>
  <c r="BD163" i="28"/>
  <c r="BE163" i="28"/>
  <c r="BF163" i="28"/>
  <c r="BH163" i="28"/>
  <c r="BI163" i="28"/>
  <c r="AI163" i="28"/>
  <c r="AC163" i="28"/>
  <c r="AD163" i="28"/>
  <c r="AE163" i="28"/>
  <c r="AF163" i="28"/>
  <c r="AG163" i="28"/>
  <c r="AH163" i="28"/>
  <c r="AJ163" i="28"/>
  <c r="AK163" i="28"/>
  <c r="AL163" i="28"/>
  <c r="D163" i="28"/>
  <c r="BG164" i="28"/>
  <c r="BA164" i="28"/>
  <c r="BB164" i="28"/>
  <c r="BC164" i="28"/>
  <c r="BD164" i="28"/>
  <c r="BE164" i="28"/>
  <c r="BF164" i="28"/>
  <c r="BH164" i="28"/>
  <c r="BI164" i="28"/>
  <c r="AI164" i="28"/>
  <c r="AC164" i="28"/>
  <c r="AD164" i="28"/>
  <c r="AE164" i="28"/>
  <c r="AF164" i="28"/>
  <c r="AG164" i="28"/>
  <c r="AH164" i="28"/>
  <c r="AJ164" i="28"/>
  <c r="AK164" i="28"/>
  <c r="AL164" i="28"/>
  <c r="D164" i="28"/>
  <c r="BG165" i="28"/>
  <c r="BA165" i="28"/>
  <c r="BB165" i="28"/>
  <c r="BC165" i="28"/>
  <c r="BD165" i="28"/>
  <c r="BE165" i="28"/>
  <c r="BF165" i="28"/>
  <c r="BH165" i="28"/>
  <c r="BI165" i="28"/>
  <c r="AI165" i="28"/>
  <c r="AC165" i="28"/>
  <c r="AD165" i="28"/>
  <c r="AE165" i="28"/>
  <c r="AF165" i="28"/>
  <c r="AG165" i="28"/>
  <c r="AH165" i="28"/>
  <c r="AJ165" i="28"/>
  <c r="AK165" i="28"/>
  <c r="AL165" i="28"/>
  <c r="D165" i="28"/>
  <c r="BG166" i="28"/>
  <c r="BA166" i="28"/>
  <c r="BB166" i="28"/>
  <c r="BC166" i="28"/>
  <c r="BD166" i="28"/>
  <c r="BE166" i="28"/>
  <c r="BF166" i="28"/>
  <c r="BH166" i="28"/>
  <c r="BI166" i="28"/>
  <c r="AI166" i="28"/>
  <c r="AC166" i="28"/>
  <c r="AD166" i="28"/>
  <c r="AE166" i="28"/>
  <c r="AF166" i="28"/>
  <c r="AG166" i="28"/>
  <c r="AH166" i="28"/>
  <c r="AJ166" i="28"/>
  <c r="AK166" i="28"/>
  <c r="AL166" i="28"/>
  <c r="D166" i="28"/>
  <c r="BG167" i="28"/>
  <c r="BA167" i="28"/>
  <c r="BB167" i="28"/>
  <c r="BC167" i="28"/>
  <c r="BD167" i="28"/>
  <c r="BE167" i="28"/>
  <c r="BF167" i="28"/>
  <c r="BH167" i="28"/>
  <c r="BI167" i="28"/>
  <c r="AI167" i="28"/>
  <c r="AC167" i="28"/>
  <c r="AD167" i="28"/>
  <c r="AE167" i="28"/>
  <c r="AF167" i="28"/>
  <c r="AG167" i="28"/>
  <c r="AH167" i="28"/>
  <c r="AJ167" i="28"/>
  <c r="AK167" i="28"/>
  <c r="AL167" i="28"/>
  <c r="D167" i="28"/>
  <c r="BG168" i="28"/>
  <c r="BA168" i="28"/>
  <c r="BB168" i="28"/>
  <c r="BC168" i="28"/>
  <c r="BD168" i="28"/>
  <c r="BE168" i="28"/>
  <c r="BF168" i="28"/>
  <c r="BH168" i="28"/>
  <c r="BI168" i="28"/>
  <c r="AI168" i="28"/>
  <c r="AC168" i="28"/>
  <c r="AD168" i="28"/>
  <c r="AE168" i="28"/>
  <c r="AF168" i="28"/>
  <c r="AG168" i="28"/>
  <c r="AH168" i="28"/>
  <c r="AJ168" i="28"/>
  <c r="AK168" i="28"/>
  <c r="AL168" i="28"/>
  <c r="D168" i="28"/>
  <c r="BG169" i="28"/>
  <c r="BA169" i="28"/>
  <c r="BB169" i="28"/>
  <c r="BC169" i="28"/>
  <c r="BD169" i="28"/>
  <c r="BE169" i="28"/>
  <c r="BF169" i="28"/>
  <c r="BH169" i="28"/>
  <c r="BI169" i="28"/>
  <c r="AI169" i="28"/>
  <c r="AC169" i="28"/>
  <c r="AD169" i="28"/>
  <c r="AE169" i="28"/>
  <c r="AF169" i="28"/>
  <c r="AG169" i="28"/>
  <c r="AH169" i="28"/>
  <c r="AJ169" i="28"/>
  <c r="AK169" i="28"/>
  <c r="AL169" i="28"/>
  <c r="D169" i="28"/>
  <c r="BG170" i="28"/>
  <c r="BA170" i="28"/>
  <c r="BB170" i="28"/>
  <c r="BC170" i="28"/>
  <c r="BD170" i="28"/>
  <c r="BE170" i="28"/>
  <c r="BF170" i="28"/>
  <c r="BH170" i="28"/>
  <c r="BI170" i="28"/>
  <c r="AI170" i="28"/>
  <c r="AC170" i="28"/>
  <c r="AD170" i="28"/>
  <c r="AE170" i="28"/>
  <c r="AF170" i="28"/>
  <c r="AG170" i="28"/>
  <c r="AH170" i="28"/>
  <c r="AJ170" i="28"/>
  <c r="AK170" i="28"/>
  <c r="AL170" i="28"/>
  <c r="D170" i="28"/>
  <c r="BG171" i="28"/>
  <c r="BA171" i="28"/>
  <c r="BB171" i="28"/>
  <c r="BC171" i="28"/>
  <c r="BD171" i="28"/>
  <c r="BE171" i="28"/>
  <c r="BF171" i="28"/>
  <c r="BH171" i="28"/>
  <c r="BI171" i="28"/>
  <c r="AI171" i="28"/>
  <c r="AC171" i="28"/>
  <c r="AD171" i="28"/>
  <c r="AE171" i="28"/>
  <c r="AF171" i="28"/>
  <c r="AG171" i="28"/>
  <c r="AH171" i="28"/>
  <c r="AJ171" i="28"/>
  <c r="AK171" i="28"/>
  <c r="AL171" i="28"/>
  <c r="D171" i="28"/>
  <c r="BG172" i="28"/>
  <c r="BA172" i="28"/>
  <c r="BB172" i="28"/>
  <c r="BC172" i="28"/>
  <c r="BD172" i="28"/>
  <c r="BE172" i="28"/>
  <c r="BF172" i="28"/>
  <c r="BH172" i="28"/>
  <c r="BI172" i="28"/>
  <c r="AI172" i="28"/>
  <c r="AC172" i="28"/>
  <c r="AD172" i="28"/>
  <c r="AE172" i="28"/>
  <c r="AF172" i="28"/>
  <c r="AG172" i="28"/>
  <c r="AH172" i="28"/>
  <c r="AJ172" i="28"/>
  <c r="AK172" i="28"/>
  <c r="AL172" i="28"/>
  <c r="D172" i="28"/>
  <c r="BG173" i="28"/>
  <c r="BA173" i="28"/>
  <c r="BB173" i="28"/>
  <c r="BC173" i="28"/>
  <c r="BD173" i="28"/>
  <c r="BE173" i="28"/>
  <c r="BF173" i="28"/>
  <c r="BH173" i="28"/>
  <c r="BI173" i="28"/>
  <c r="AI173" i="28"/>
  <c r="AC173" i="28"/>
  <c r="AD173" i="28"/>
  <c r="AE173" i="28"/>
  <c r="AF173" i="28"/>
  <c r="AG173" i="28"/>
  <c r="AH173" i="28"/>
  <c r="AJ173" i="28"/>
  <c r="AK173" i="28"/>
  <c r="AL173" i="28"/>
  <c r="D173" i="28"/>
  <c r="BG174" i="28"/>
  <c r="BA174" i="28"/>
  <c r="BB174" i="28"/>
  <c r="BC174" i="28"/>
  <c r="BD174" i="28"/>
  <c r="BE174" i="28"/>
  <c r="BF174" i="28"/>
  <c r="BH174" i="28"/>
  <c r="BI174" i="28"/>
  <c r="AI174" i="28"/>
  <c r="AC174" i="28"/>
  <c r="AD174" i="28"/>
  <c r="AE174" i="28"/>
  <c r="AF174" i="28"/>
  <c r="AG174" i="28"/>
  <c r="AH174" i="28"/>
  <c r="AJ174" i="28"/>
  <c r="AK174" i="28"/>
  <c r="AL174" i="28"/>
  <c r="D174" i="28"/>
  <c r="BG175" i="28"/>
  <c r="BA175" i="28"/>
  <c r="BB175" i="28"/>
  <c r="BC175" i="28"/>
  <c r="BD175" i="28"/>
  <c r="BE175" i="28"/>
  <c r="BF175" i="28"/>
  <c r="BH175" i="28"/>
  <c r="BI175" i="28"/>
  <c r="AI175" i="28"/>
  <c r="AC175" i="28"/>
  <c r="AD175" i="28"/>
  <c r="AE175" i="28"/>
  <c r="AF175" i="28"/>
  <c r="AG175" i="28"/>
  <c r="AH175" i="28"/>
  <c r="AJ175" i="28"/>
  <c r="AK175" i="28"/>
  <c r="AL175" i="28"/>
  <c r="D175" i="28"/>
  <c r="BG176" i="28"/>
  <c r="BA176" i="28"/>
  <c r="BB176" i="28"/>
  <c r="BC176" i="28"/>
  <c r="BD176" i="28"/>
  <c r="BE176" i="28"/>
  <c r="BF176" i="28"/>
  <c r="BH176" i="28"/>
  <c r="BI176" i="28"/>
  <c r="AI176" i="28"/>
  <c r="AC176" i="28"/>
  <c r="AD176" i="28"/>
  <c r="AE176" i="28"/>
  <c r="AF176" i="28"/>
  <c r="AG176" i="28"/>
  <c r="AH176" i="28"/>
  <c r="AJ176" i="28"/>
  <c r="AK176" i="28"/>
  <c r="AL176" i="28"/>
  <c r="D176" i="28"/>
  <c r="BG177" i="28"/>
  <c r="BA177" i="28"/>
  <c r="BB177" i="28"/>
  <c r="BC177" i="28"/>
  <c r="BD177" i="28"/>
  <c r="BE177" i="28"/>
  <c r="BF177" i="28"/>
  <c r="BH177" i="28"/>
  <c r="BI177" i="28"/>
  <c r="AI177" i="28"/>
  <c r="AC177" i="28"/>
  <c r="AD177" i="28"/>
  <c r="AE177" i="28"/>
  <c r="AF177" i="28"/>
  <c r="AG177" i="28"/>
  <c r="AH177" i="28"/>
  <c r="AJ177" i="28"/>
  <c r="AK177" i="28"/>
  <c r="AL177" i="28"/>
  <c r="D177" i="28"/>
  <c r="BG178" i="28"/>
  <c r="BA178" i="28"/>
  <c r="BB178" i="28"/>
  <c r="BC178" i="28"/>
  <c r="BD178" i="28"/>
  <c r="BE178" i="28"/>
  <c r="BF178" i="28"/>
  <c r="BH178" i="28"/>
  <c r="BI178" i="28"/>
  <c r="AI178" i="28"/>
  <c r="AC178" i="28"/>
  <c r="AD178" i="28"/>
  <c r="AE178" i="28"/>
  <c r="AF178" i="28"/>
  <c r="AG178" i="28"/>
  <c r="AH178" i="28"/>
  <c r="AJ178" i="28"/>
  <c r="AK178" i="28"/>
  <c r="AL178" i="28"/>
  <c r="D178" i="28"/>
  <c r="BG179" i="28"/>
  <c r="BA179" i="28"/>
  <c r="BB179" i="28"/>
  <c r="BC179" i="28"/>
  <c r="BD179" i="28"/>
  <c r="BE179" i="28"/>
  <c r="BF179" i="28"/>
  <c r="BH179" i="28"/>
  <c r="BI179" i="28"/>
  <c r="AI179" i="28"/>
  <c r="AC179" i="28"/>
  <c r="AD179" i="28"/>
  <c r="AE179" i="28"/>
  <c r="AF179" i="28"/>
  <c r="AG179" i="28"/>
  <c r="AH179" i="28"/>
  <c r="AJ179" i="28"/>
  <c r="AK179" i="28"/>
  <c r="AL179" i="28"/>
  <c r="D179" i="28"/>
  <c r="BG180" i="28"/>
  <c r="BA180" i="28"/>
  <c r="BB180" i="28"/>
  <c r="BC180" i="28"/>
  <c r="BD180" i="28"/>
  <c r="BE180" i="28"/>
  <c r="BF180" i="28"/>
  <c r="BH180" i="28"/>
  <c r="BI180" i="28"/>
  <c r="AI180" i="28"/>
  <c r="AC180" i="28"/>
  <c r="AD180" i="28"/>
  <c r="AE180" i="28"/>
  <c r="AF180" i="28"/>
  <c r="AG180" i="28"/>
  <c r="AH180" i="28"/>
  <c r="AJ180" i="28"/>
  <c r="AK180" i="28"/>
  <c r="AL180" i="28"/>
  <c r="D180" i="28"/>
  <c r="BG181" i="28"/>
  <c r="BA181" i="28"/>
  <c r="BB181" i="28"/>
  <c r="BC181" i="28"/>
  <c r="BD181" i="28"/>
  <c r="BE181" i="28"/>
  <c r="BF181" i="28"/>
  <c r="BH181" i="28"/>
  <c r="BI181" i="28"/>
  <c r="AI181" i="28"/>
  <c r="AC181" i="28"/>
  <c r="AD181" i="28"/>
  <c r="AE181" i="28"/>
  <c r="AF181" i="28"/>
  <c r="AG181" i="28"/>
  <c r="AH181" i="28"/>
  <c r="AJ181" i="28"/>
  <c r="AK181" i="28"/>
  <c r="AL181" i="28"/>
  <c r="D181" i="28"/>
  <c r="BG182" i="28"/>
  <c r="BA182" i="28"/>
  <c r="BB182" i="28"/>
  <c r="BC182" i="28"/>
  <c r="BD182" i="28"/>
  <c r="BE182" i="28"/>
  <c r="BF182" i="28"/>
  <c r="BH182" i="28"/>
  <c r="BI182" i="28"/>
  <c r="AI182" i="28"/>
  <c r="AC182" i="28"/>
  <c r="AD182" i="28"/>
  <c r="AE182" i="28"/>
  <c r="AF182" i="28"/>
  <c r="AG182" i="28"/>
  <c r="AH182" i="28"/>
  <c r="AJ182" i="28"/>
  <c r="AK182" i="28"/>
  <c r="AL182" i="28"/>
  <c r="D182" i="28"/>
  <c r="BG183" i="28"/>
  <c r="BA183" i="28"/>
  <c r="BB183" i="28"/>
  <c r="BC183" i="28"/>
  <c r="BD183" i="28"/>
  <c r="BE183" i="28"/>
  <c r="BF183" i="28"/>
  <c r="BH183" i="28"/>
  <c r="BI183" i="28"/>
  <c r="AI183" i="28"/>
  <c r="AC183" i="28"/>
  <c r="AD183" i="28"/>
  <c r="AE183" i="28"/>
  <c r="AF183" i="28"/>
  <c r="AG183" i="28"/>
  <c r="AH183" i="28"/>
  <c r="AJ183" i="28"/>
  <c r="AK183" i="28"/>
  <c r="AL183" i="28"/>
  <c r="D183" i="28"/>
  <c r="BG184" i="28"/>
  <c r="BA184" i="28"/>
  <c r="BB184" i="28"/>
  <c r="BC184" i="28"/>
  <c r="BD184" i="28"/>
  <c r="BE184" i="28"/>
  <c r="BF184" i="28"/>
  <c r="BH184" i="28"/>
  <c r="BI184" i="28"/>
  <c r="AI184" i="28"/>
  <c r="AC184" i="28"/>
  <c r="AD184" i="28"/>
  <c r="AE184" i="28"/>
  <c r="AF184" i="28"/>
  <c r="AG184" i="28"/>
  <c r="AH184" i="28"/>
  <c r="AJ184" i="28"/>
  <c r="AK184" i="28"/>
  <c r="AL184" i="28"/>
  <c r="D184" i="28"/>
  <c r="BG185" i="28"/>
  <c r="BA185" i="28"/>
  <c r="BB185" i="28"/>
  <c r="BC185" i="28"/>
  <c r="BD185" i="28"/>
  <c r="BE185" i="28"/>
  <c r="BF185" i="28"/>
  <c r="BH185" i="28"/>
  <c r="BI185" i="28"/>
  <c r="AI185" i="28"/>
  <c r="AC185" i="28"/>
  <c r="AD185" i="28"/>
  <c r="AE185" i="28"/>
  <c r="AF185" i="28"/>
  <c r="AG185" i="28"/>
  <c r="AH185" i="28"/>
  <c r="AJ185" i="28"/>
  <c r="AK185" i="28"/>
  <c r="AL185" i="28"/>
  <c r="D185" i="28"/>
  <c r="BG186" i="28"/>
  <c r="BA186" i="28"/>
  <c r="BB186" i="28"/>
  <c r="BC186" i="28"/>
  <c r="BD186" i="28"/>
  <c r="BE186" i="28"/>
  <c r="BF186" i="28"/>
  <c r="BH186" i="28"/>
  <c r="BJ186" i="28" s="1"/>
  <c r="BI186" i="28"/>
  <c r="AI186" i="28"/>
  <c r="AC186" i="28"/>
  <c r="AD186" i="28"/>
  <c r="AE186" i="28"/>
  <c r="AF186" i="28"/>
  <c r="AG186" i="28"/>
  <c r="AH186" i="28"/>
  <c r="AJ186" i="28"/>
  <c r="AK186" i="28"/>
  <c r="AL186" i="28"/>
  <c r="D186" i="28"/>
  <c r="BG187" i="28"/>
  <c r="BA187" i="28"/>
  <c r="BB187" i="28"/>
  <c r="BC187" i="28"/>
  <c r="BD187" i="28"/>
  <c r="BE187" i="28"/>
  <c r="BF187" i="28"/>
  <c r="BH187" i="28"/>
  <c r="BI187" i="28"/>
  <c r="AI187" i="28"/>
  <c r="AC187" i="28"/>
  <c r="AD187" i="28"/>
  <c r="AE187" i="28"/>
  <c r="AF187" i="28"/>
  <c r="AG187" i="28"/>
  <c r="AH187" i="28"/>
  <c r="AJ187" i="28"/>
  <c r="AK187" i="28"/>
  <c r="AL187" i="28"/>
  <c r="D187" i="28"/>
  <c r="BG188" i="28"/>
  <c r="BA188" i="28"/>
  <c r="BB188" i="28"/>
  <c r="BC188" i="28"/>
  <c r="BD188" i="28"/>
  <c r="BE188" i="28"/>
  <c r="BF188" i="28"/>
  <c r="BH188" i="28"/>
  <c r="BI188" i="28"/>
  <c r="AI188" i="28"/>
  <c r="AC188" i="28"/>
  <c r="AD188" i="28"/>
  <c r="AE188" i="28"/>
  <c r="AF188" i="28"/>
  <c r="AG188" i="28"/>
  <c r="AH188" i="28"/>
  <c r="AJ188" i="28"/>
  <c r="AK188" i="28"/>
  <c r="AL188" i="28"/>
  <c r="D188" i="28"/>
  <c r="BG189" i="28"/>
  <c r="BA189" i="28"/>
  <c r="BB189" i="28"/>
  <c r="BC189" i="28"/>
  <c r="BD189" i="28"/>
  <c r="BE189" i="28"/>
  <c r="BF189" i="28"/>
  <c r="BH189" i="28"/>
  <c r="BI189" i="28"/>
  <c r="AI189" i="28"/>
  <c r="AC189" i="28"/>
  <c r="AD189" i="28"/>
  <c r="AE189" i="28"/>
  <c r="AF189" i="28"/>
  <c r="AG189" i="28"/>
  <c r="AH189" i="28"/>
  <c r="AJ189" i="28"/>
  <c r="AK189" i="28"/>
  <c r="AL189" i="28"/>
  <c r="D189" i="28"/>
  <c r="BG190" i="28"/>
  <c r="BA190" i="28"/>
  <c r="BB190" i="28"/>
  <c r="BC190" i="28"/>
  <c r="BD190" i="28"/>
  <c r="BE190" i="28"/>
  <c r="BF190" i="28"/>
  <c r="BH190" i="28"/>
  <c r="BI190" i="28"/>
  <c r="AI190" i="28"/>
  <c r="AC190" i="28"/>
  <c r="AD190" i="28"/>
  <c r="AE190" i="28"/>
  <c r="AF190" i="28"/>
  <c r="AG190" i="28"/>
  <c r="AH190" i="28"/>
  <c r="AJ190" i="28"/>
  <c r="AK190" i="28"/>
  <c r="AL190" i="28"/>
  <c r="D190" i="28"/>
  <c r="BG191" i="28"/>
  <c r="BA191" i="28"/>
  <c r="BB191" i="28"/>
  <c r="BC191" i="28"/>
  <c r="BD191" i="28"/>
  <c r="BE191" i="28"/>
  <c r="BF191" i="28"/>
  <c r="BH191" i="28"/>
  <c r="BI191" i="28"/>
  <c r="AI191" i="28"/>
  <c r="AC191" i="28"/>
  <c r="AD191" i="28"/>
  <c r="AE191" i="28"/>
  <c r="AF191" i="28"/>
  <c r="AG191" i="28"/>
  <c r="AH191" i="28"/>
  <c r="AJ191" i="28"/>
  <c r="AK191" i="28"/>
  <c r="AL191" i="28"/>
  <c r="D191" i="28"/>
  <c r="BG192" i="28"/>
  <c r="BA192" i="28"/>
  <c r="BB192" i="28"/>
  <c r="BC192" i="28"/>
  <c r="BD192" i="28"/>
  <c r="BE192" i="28"/>
  <c r="BF192" i="28"/>
  <c r="BH192" i="28"/>
  <c r="BI192" i="28"/>
  <c r="AI192" i="28"/>
  <c r="AC192" i="28"/>
  <c r="AD192" i="28"/>
  <c r="AE192" i="28"/>
  <c r="AF192" i="28"/>
  <c r="AG192" i="28"/>
  <c r="AH192" i="28"/>
  <c r="AJ192" i="28"/>
  <c r="AK192" i="28"/>
  <c r="AL192" i="28"/>
  <c r="D192" i="28"/>
  <c r="BG193" i="28"/>
  <c r="BA193" i="28"/>
  <c r="BB193" i="28"/>
  <c r="BC193" i="28"/>
  <c r="BD193" i="28"/>
  <c r="BE193" i="28"/>
  <c r="BF193" i="28"/>
  <c r="BH193" i="28"/>
  <c r="BI193" i="28"/>
  <c r="AI193" i="28"/>
  <c r="AC193" i="28"/>
  <c r="AD193" i="28"/>
  <c r="AE193" i="28"/>
  <c r="AF193" i="28"/>
  <c r="AG193" i="28"/>
  <c r="AH193" i="28"/>
  <c r="AJ193" i="28"/>
  <c r="AK193" i="28"/>
  <c r="AL193" i="28"/>
  <c r="D193" i="28"/>
  <c r="BG194" i="28"/>
  <c r="BA194" i="28"/>
  <c r="BB194" i="28"/>
  <c r="BC194" i="28"/>
  <c r="BD194" i="28"/>
  <c r="BE194" i="28"/>
  <c r="BF194" i="28"/>
  <c r="BH194" i="28"/>
  <c r="BI194" i="28"/>
  <c r="AI194" i="28"/>
  <c r="AC194" i="28"/>
  <c r="AD194" i="28"/>
  <c r="AE194" i="28"/>
  <c r="AF194" i="28"/>
  <c r="AG194" i="28"/>
  <c r="AM194" i="28" s="1"/>
  <c r="AH194" i="28"/>
  <c r="AJ194" i="28"/>
  <c r="AK194" i="28"/>
  <c r="AL194" i="28"/>
  <c r="D194" i="28"/>
  <c r="BG195" i="28"/>
  <c r="BA195" i="28"/>
  <c r="BB195" i="28"/>
  <c r="BC195" i="28"/>
  <c r="BD195" i="28"/>
  <c r="BE195" i="28"/>
  <c r="BF195" i="28"/>
  <c r="BH195" i="28"/>
  <c r="BI195" i="28"/>
  <c r="BJ195" i="28"/>
  <c r="BR195" i="28" s="1"/>
  <c r="AI195" i="28"/>
  <c r="AC195" i="28"/>
  <c r="AD195" i="28"/>
  <c r="AE195" i="28"/>
  <c r="AF195" i="28"/>
  <c r="AG195" i="28"/>
  <c r="AH195" i="28"/>
  <c r="AJ195" i="28"/>
  <c r="AK195" i="28"/>
  <c r="AL195" i="28"/>
  <c r="D195" i="28"/>
  <c r="BG196" i="28"/>
  <c r="BA196" i="28"/>
  <c r="BB196" i="28"/>
  <c r="BC196" i="28"/>
  <c r="BD196" i="28"/>
  <c r="BE196" i="28"/>
  <c r="BF196" i="28"/>
  <c r="BH196" i="28"/>
  <c r="BI196" i="28"/>
  <c r="AI196" i="28"/>
  <c r="AC196" i="28"/>
  <c r="AD196" i="28"/>
  <c r="AE196" i="28"/>
  <c r="AF196" i="28"/>
  <c r="AG196" i="28"/>
  <c r="AH196" i="28"/>
  <c r="AJ196" i="28"/>
  <c r="AK196" i="28"/>
  <c r="AL196" i="28"/>
  <c r="D196" i="28"/>
  <c r="BG197" i="28"/>
  <c r="BA197" i="28"/>
  <c r="BB197" i="28"/>
  <c r="BC197" i="28"/>
  <c r="BD197" i="28"/>
  <c r="BE197" i="28"/>
  <c r="BF197" i="28"/>
  <c r="BH197" i="28"/>
  <c r="BI197" i="28"/>
  <c r="AI197" i="28"/>
  <c r="AC197" i="28"/>
  <c r="AD197" i="28"/>
  <c r="AE197" i="28"/>
  <c r="AF197" i="28"/>
  <c r="AG197" i="28"/>
  <c r="AH197" i="28"/>
  <c r="AJ197" i="28"/>
  <c r="AK197" i="28"/>
  <c r="AL197" i="28"/>
  <c r="D197" i="28"/>
  <c r="BG198" i="28"/>
  <c r="BA198" i="28"/>
  <c r="BB198" i="28"/>
  <c r="BC198" i="28"/>
  <c r="BD198" i="28"/>
  <c r="BE198" i="28"/>
  <c r="BF198" i="28"/>
  <c r="BH198" i="28"/>
  <c r="BI198" i="28"/>
  <c r="AI198" i="28"/>
  <c r="AC198" i="28"/>
  <c r="AD198" i="28"/>
  <c r="AE198" i="28"/>
  <c r="AF198" i="28"/>
  <c r="AG198" i="28"/>
  <c r="AH198" i="28"/>
  <c r="AJ198" i="28"/>
  <c r="AK198" i="28"/>
  <c r="AL198" i="28"/>
  <c r="D198" i="28"/>
  <c r="BG199" i="28"/>
  <c r="BA199" i="28"/>
  <c r="BB199" i="28"/>
  <c r="BC199" i="28"/>
  <c r="BD199" i="28"/>
  <c r="BE199" i="28"/>
  <c r="BF199" i="28"/>
  <c r="BH199" i="28"/>
  <c r="BI199" i="28"/>
  <c r="AI199" i="28"/>
  <c r="AC199" i="28"/>
  <c r="AD199" i="28"/>
  <c r="AE199" i="28"/>
  <c r="AF199" i="28"/>
  <c r="AG199" i="28"/>
  <c r="AH199" i="28"/>
  <c r="AJ199" i="28"/>
  <c r="AK199" i="28"/>
  <c r="AL199" i="28"/>
  <c r="D199" i="28"/>
  <c r="BG200" i="28"/>
  <c r="BA200" i="28"/>
  <c r="BB200" i="28"/>
  <c r="BC200" i="28"/>
  <c r="BD200" i="28"/>
  <c r="BE200" i="28"/>
  <c r="BF200" i="28"/>
  <c r="BH200" i="28"/>
  <c r="BI200" i="28"/>
  <c r="AI200" i="28"/>
  <c r="AC200" i="28"/>
  <c r="AD200" i="28"/>
  <c r="AE200" i="28"/>
  <c r="AF200" i="28"/>
  <c r="AG200" i="28"/>
  <c r="AH200" i="28"/>
  <c r="AJ200" i="28"/>
  <c r="AK200" i="28"/>
  <c r="AL200" i="28"/>
  <c r="D200" i="28"/>
  <c r="BG201" i="28"/>
  <c r="BA201" i="28"/>
  <c r="BB201" i="28"/>
  <c r="BC201" i="28"/>
  <c r="BD201" i="28"/>
  <c r="BE201" i="28"/>
  <c r="BF201" i="28"/>
  <c r="BH201" i="28"/>
  <c r="BI201" i="28"/>
  <c r="AI201" i="28"/>
  <c r="AC201" i="28"/>
  <c r="AD201" i="28"/>
  <c r="AE201" i="28"/>
  <c r="AF201" i="28"/>
  <c r="AG201" i="28"/>
  <c r="AH201" i="28"/>
  <c r="AJ201" i="28"/>
  <c r="AK201" i="28"/>
  <c r="AL201" i="28"/>
  <c r="D201" i="28"/>
  <c r="BG202" i="28"/>
  <c r="BA202" i="28"/>
  <c r="BB202" i="28"/>
  <c r="BC202" i="28"/>
  <c r="BD202" i="28"/>
  <c r="BE202" i="28"/>
  <c r="BF202" i="28"/>
  <c r="BH202" i="28"/>
  <c r="BI202" i="28"/>
  <c r="AI202" i="28"/>
  <c r="AC202" i="28"/>
  <c r="AD202" i="28"/>
  <c r="AE202" i="28"/>
  <c r="AF202" i="28"/>
  <c r="AG202" i="28"/>
  <c r="AH202" i="28"/>
  <c r="AJ202" i="28"/>
  <c r="AK202" i="28"/>
  <c r="AL202" i="28"/>
  <c r="D202" i="28"/>
  <c r="BG203" i="28"/>
  <c r="BA203" i="28"/>
  <c r="BB203" i="28"/>
  <c r="BC203" i="28"/>
  <c r="BD203" i="28"/>
  <c r="BE203" i="28"/>
  <c r="BF203" i="28"/>
  <c r="BH203" i="28"/>
  <c r="BI203" i="28"/>
  <c r="AI203" i="28"/>
  <c r="AC203" i="28"/>
  <c r="AD203" i="28"/>
  <c r="AE203" i="28"/>
  <c r="AF203" i="28"/>
  <c r="AG203" i="28"/>
  <c r="AH203" i="28"/>
  <c r="AJ203" i="28"/>
  <c r="AK203" i="28"/>
  <c r="AL203" i="28"/>
  <c r="D203" i="28"/>
  <c r="BG204" i="28"/>
  <c r="BA204" i="28"/>
  <c r="BB204" i="28"/>
  <c r="BC204" i="28"/>
  <c r="BD204" i="28"/>
  <c r="BE204" i="28"/>
  <c r="BF204" i="28"/>
  <c r="BH204" i="28"/>
  <c r="BI204" i="28"/>
  <c r="AI204" i="28"/>
  <c r="AC204" i="28"/>
  <c r="AD204" i="28"/>
  <c r="AE204" i="28"/>
  <c r="AF204" i="28"/>
  <c r="AG204" i="28"/>
  <c r="AH204" i="28"/>
  <c r="AJ204" i="28"/>
  <c r="AK204" i="28"/>
  <c r="AL204" i="28"/>
  <c r="D204" i="28"/>
  <c r="BG205" i="28"/>
  <c r="BA205" i="28"/>
  <c r="BB205" i="28"/>
  <c r="BC205" i="28"/>
  <c r="BD205" i="28"/>
  <c r="BE205" i="28"/>
  <c r="BF205" i="28"/>
  <c r="BH205" i="28"/>
  <c r="BI205" i="28"/>
  <c r="AI205" i="28"/>
  <c r="AC205" i="28"/>
  <c r="AD205" i="28"/>
  <c r="AE205" i="28"/>
  <c r="AF205" i="28"/>
  <c r="AG205" i="28"/>
  <c r="AH205" i="28"/>
  <c r="AJ205" i="28"/>
  <c r="AK205" i="28"/>
  <c r="AL205" i="28"/>
  <c r="D205" i="28"/>
  <c r="BG206" i="28"/>
  <c r="BA206" i="28"/>
  <c r="BB206" i="28"/>
  <c r="BC206" i="28"/>
  <c r="BD206" i="28"/>
  <c r="BE206" i="28"/>
  <c r="BF206" i="28"/>
  <c r="BH206" i="28"/>
  <c r="BI206" i="28"/>
  <c r="AI206" i="28"/>
  <c r="AC206" i="28"/>
  <c r="AD206" i="28"/>
  <c r="AE206" i="28"/>
  <c r="AF206" i="28"/>
  <c r="AG206" i="28"/>
  <c r="AH206" i="28"/>
  <c r="AJ206" i="28"/>
  <c r="AK206" i="28"/>
  <c r="AL206" i="28"/>
  <c r="D206" i="28"/>
  <c r="BG207" i="28"/>
  <c r="BA207" i="28"/>
  <c r="BB207" i="28"/>
  <c r="BC207" i="28"/>
  <c r="BD207" i="28"/>
  <c r="BE207" i="28"/>
  <c r="BF207" i="28"/>
  <c r="BH207" i="28"/>
  <c r="BI207" i="28"/>
  <c r="AI207" i="28"/>
  <c r="AC207" i="28"/>
  <c r="AD207" i="28"/>
  <c r="AE207" i="28"/>
  <c r="AF207" i="28"/>
  <c r="AG207" i="28"/>
  <c r="AH207" i="28"/>
  <c r="AJ207" i="28"/>
  <c r="AK207" i="28"/>
  <c r="AL207" i="28"/>
  <c r="D207" i="28"/>
  <c r="BG208" i="28"/>
  <c r="BA208" i="28"/>
  <c r="BB208" i="28"/>
  <c r="BC208" i="28"/>
  <c r="BD208" i="28"/>
  <c r="BE208" i="28"/>
  <c r="BF208" i="28"/>
  <c r="BH208" i="28"/>
  <c r="BI208" i="28"/>
  <c r="AI208" i="28"/>
  <c r="AC208" i="28"/>
  <c r="AD208" i="28"/>
  <c r="AE208" i="28"/>
  <c r="AF208" i="28"/>
  <c r="AG208" i="28"/>
  <c r="AH208" i="28"/>
  <c r="AJ208" i="28"/>
  <c r="AK208" i="28"/>
  <c r="AL208" i="28"/>
  <c r="D208" i="28"/>
  <c r="BG209" i="28"/>
  <c r="BA209" i="28"/>
  <c r="BB209" i="28"/>
  <c r="BC209" i="28"/>
  <c r="BD209" i="28"/>
  <c r="BE209" i="28"/>
  <c r="BF209" i="28"/>
  <c r="BH209" i="28"/>
  <c r="BI209" i="28"/>
  <c r="AI209" i="28"/>
  <c r="AC209" i="28"/>
  <c r="AD209" i="28"/>
  <c r="AE209" i="28"/>
  <c r="AF209" i="28"/>
  <c r="AG209" i="28"/>
  <c r="AH209" i="28"/>
  <c r="AJ209" i="28"/>
  <c r="AK209" i="28"/>
  <c r="AL209" i="28"/>
  <c r="D209" i="28"/>
  <c r="BG210" i="28"/>
  <c r="BA210" i="28"/>
  <c r="BB210" i="28"/>
  <c r="BC210" i="28"/>
  <c r="BD210" i="28"/>
  <c r="BE210" i="28"/>
  <c r="BF210" i="28"/>
  <c r="BH210" i="28"/>
  <c r="BI210" i="28"/>
  <c r="AI210" i="28"/>
  <c r="AC210" i="28"/>
  <c r="AD210" i="28"/>
  <c r="AE210" i="28"/>
  <c r="AF210" i="28"/>
  <c r="AG210" i="28"/>
  <c r="AH210" i="28"/>
  <c r="AJ210" i="28"/>
  <c r="AK210" i="28"/>
  <c r="AL210" i="28"/>
  <c r="D210" i="28"/>
  <c r="BG8" i="28"/>
  <c r="BA8" i="28"/>
  <c r="BB8" i="28"/>
  <c r="BC8" i="28"/>
  <c r="BD8" i="28"/>
  <c r="BE8" i="28"/>
  <c r="BF8" i="28"/>
  <c r="BH8" i="28"/>
  <c r="BI8" i="28"/>
  <c r="AI8" i="28"/>
  <c r="AC8" i="28"/>
  <c r="AD8" i="28"/>
  <c r="AE8" i="28"/>
  <c r="AF8" i="28"/>
  <c r="AG8" i="28"/>
  <c r="AH8" i="28"/>
  <c r="AJ8" i="28"/>
  <c r="AK8" i="28"/>
  <c r="AL8" i="28"/>
  <c r="D8" i="28"/>
  <c r="BG9" i="28"/>
  <c r="BA9" i="28"/>
  <c r="BB9" i="28"/>
  <c r="BC9" i="28"/>
  <c r="BD9" i="28"/>
  <c r="BE9" i="28"/>
  <c r="BF9" i="28"/>
  <c r="BH9" i="28"/>
  <c r="BI9" i="28"/>
  <c r="AI9" i="28"/>
  <c r="AC9" i="28"/>
  <c r="AD9" i="28"/>
  <c r="AE9" i="28"/>
  <c r="AF9" i="28"/>
  <c r="AG9" i="28"/>
  <c r="AH9" i="28"/>
  <c r="AJ9" i="28"/>
  <c r="AK9" i="28"/>
  <c r="AL9" i="28"/>
  <c r="D9" i="28"/>
  <c r="BG10" i="28"/>
  <c r="BA10" i="28"/>
  <c r="BB10" i="28"/>
  <c r="BC10" i="28"/>
  <c r="BD10" i="28"/>
  <c r="BE10" i="28"/>
  <c r="BF10" i="28"/>
  <c r="BH10" i="28"/>
  <c r="BI10" i="28"/>
  <c r="AI10" i="28"/>
  <c r="AC10" i="28"/>
  <c r="AD10" i="28"/>
  <c r="AE10" i="28"/>
  <c r="AF10" i="28"/>
  <c r="AG10" i="28"/>
  <c r="AH10" i="28"/>
  <c r="AJ10" i="28"/>
  <c r="AK10" i="28"/>
  <c r="AL10" i="28"/>
  <c r="D10" i="28"/>
  <c r="BG11" i="28"/>
  <c r="BA11" i="28"/>
  <c r="BB11" i="28"/>
  <c r="BC11" i="28"/>
  <c r="BD11" i="28"/>
  <c r="BE11" i="28"/>
  <c r="BF11" i="28"/>
  <c r="BH11" i="28"/>
  <c r="BI11" i="28"/>
  <c r="AI11" i="28"/>
  <c r="AC11" i="28"/>
  <c r="AD11" i="28"/>
  <c r="AE11" i="28"/>
  <c r="AF11" i="28"/>
  <c r="AG11" i="28"/>
  <c r="AH11" i="28"/>
  <c r="AJ11" i="28"/>
  <c r="AK11" i="28"/>
  <c r="AL11" i="28"/>
  <c r="D11" i="28"/>
  <c r="BG12" i="28"/>
  <c r="BA12" i="28"/>
  <c r="BB12" i="28"/>
  <c r="BC12" i="28"/>
  <c r="BD12" i="28"/>
  <c r="BE12" i="28"/>
  <c r="BF12" i="28"/>
  <c r="BH12" i="28"/>
  <c r="BI12" i="28"/>
  <c r="AI12" i="28"/>
  <c r="AC12" i="28"/>
  <c r="AD12" i="28"/>
  <c r="AE12" i="28"/>
  <c r="AF12" i="28"/>
  <c r="AG12" i="28"/>
  <c r="AH12" i="28"/>
  <c r="AJ12" i="28"/>
  <c r="AK12" i="28"/>
  <c r="AL12" i="28"/>
  <c r="D12" i="28"/>
  <c r="BG13" i="28"/>
  <c r="BA13" i="28"/>
  <c r="BB13" i="28"/>
  <c r="BC13" i="28"/>
  <c r="BD13" i="28"/>
  <c r="BE13" i="28"/>
  <c r="BF13" i="28"/>
  <c r="BH13" i="28"/>
  <c r="BI13" i="28"/>
  <c r="AI13" i="28"/>
  <c r="AC13" i="28"/>
  <c r="AD13" i="28"/>
  <c r="AE13" i="28"/>
  <c r="AF13" i="28"/>
  <c r="AG13" i="28"/>
  <c r="AH13" i="28"/>
  <c r="AJ13" i="28"/>
  <c r="AK13" i="28"/>
  <c r="AL13" i="28"/>
  <c r="D13" i="28"/>
  <c r="BG14" i="28"/>
  <c r="BA14" i="28"/>
  <c r="BB14" i="28"/>
  <c r="BC14" i="28"/>
  <c r="BD14" i="28"/>
  <c r="BE14" i="28"/>
  <c r="BF14" i="28"/>
  <c r="BH14" i="28"/>
  <c r="BI14" i="28"/>
  <c r="AI14" i="28"/>
  <c r="AC14" i="28"/>
  <c r="AD14" i="28"/>
  <c r="AE14" i="28"/>
  <c r="AF14" i="28"/>
  <c r="AG14" i="28"/>
  <c r="AH14" i="28"/>
  <c r="AJ14" i="28"/>
  <c r="AK14" i="28"/>
  <c r="AL14" i="28"/>
  <c r="D14" i="28"/>
  <c r="BG15" i="28"/>
  <c r="BA15" i="28"/>
  <c r="BB15" i="28"/>
  <c r="BC15" i="28"/>
  <c r="BD15" i="28"/>
  <c r="BE15" i="28"/>
  <c r="BF15" i="28"/>
  <c r="BH15" i="28"/>
  <c r="BI15" i="28"/>
  <c r="AI15" i="28"/>
  <c r="AC15" i="28"/>
  <c r="AD15" i="28"/>
  <c r="AE15" i="28"/>
  <c r="AF15" i="28"/>
  <c r="AG15" i="28"/>
  <c r="AH15" i="28"/>
  <c r="AJ15" i="28"/>
  <c r="AK15" i="28"/>
  <c r="AL15" i="28"/>
  <c r="D15" i="28"/>
  <c r="BG16" i="28"/>
  <c r="BA16" i="28"/>
  <c r="BB16" i="28"/>
  <c r="BC16" i="28"/>
  <c r="BD16" i="28"/>
  <c r="BE16" i="28"/>
  <c r="BF16" i="28"/>
  <c r="BH16" i="28"/>
  <c r="BI16" i="28"/>
  <c r="AI16" i="28"/>
  <c r="AC16" i="28"/>
  <c r="AD16" i="28"/>
  <c r="AE16" i="28"/>
  <c r="AF16" i="28"/>
  <c r="AG16" i="28"/>
  <c r="AH16" i="28"/>
  <c r="AJ16" i="28"/>
  <c r="AK16" i="28"/>
  <c r="AL16" i="28"/>
  <c r="D16" i="28"/>
  <c r="BG17" i="28"/>
  <c r="BA17" i="28"/>
  <c r="BB17" i="28"/>
  <c r="BC17" i="28"/>
  <c r="BD17" i="28"/>
  <c r="BE17" i="28"/>
  <c r="BF17" i="28"/>
  <c r="BH17" i="28"/>
  <c r="BI17" i="28"/>
  <c r="AI17" i="28"/>
  <c r="AC17" i="28"/>
  <c r="AD17" i="28"/>
  <c r="AE17" i="28"/>
  <c r="AF17" i="28"/>
  <c r="AG17" i="28"/>
  <c r="AH17" i="28"/>
  <c r="AJ17" i="28"/>
  <c r="AK17" i="28"/>
  <c r="AL17" i="28"/>
  <c r="D17" i="28"/>
  <c r="BG18" i="28"/>
  <c r="BA18" i="28"/>
  <c r="BB18" i="28"/>
  <c r="BC18" i="28"/>
  <c r="BD18" i="28"/>
  <c r="BE18" i="28"/>
  <c r="BF18" i="28"/>
  <c r="BH18" i="28"/>
  <c r="BI18" i="28"/>
  <c r="AI18" i="28"/>
  <c r="AC18" i="28"/>
  <c r="AD18" i="28"/>
  <c r="AE18" i="28"/>
  <c r="AF18" i="28"/>
  <c r="AG18" i="28"/>
  <c r="AH18" i="28"/>
  <c r="AJ18" i="28"/>
  <c r="AK18" i="28"/>
  <c r="AL18" i="28"/>
  <c r="D18" i="28"/>
  <c r="BG19" i="28"/>
  <c r="BA19" i="28"/>
  <c r="BB19" i="28"/>
  <c r="BC19" i="28"/>
  <c r="BD19" i="28"/>
  <c r="BE19" i="28"/>
  <c r="BF19" i="28"/>
  <c r="BH19" i="28"/>
  <c r="BI19" i="28"/>
  <c r="AI19" i="28"/>
  <c r="AC19" i="28"/>
  <c r="AD19" i="28"/>
  <c r="AE19" i="28"/>
  <c r="AF19" i="28"/>
  <c r="AG19" i="28"/>
  <c r="AH19" i="28"/>
  <c r="AJ19" i="28"/>
  <c r="AK19" i="28"/>
  <c r="AL19" i="28"/>
  <c r="D19" i="28"/>
  <c r="BG20" i="28"/>
  <c r="BA20" i="28"/>
  <c r="BB20" i="28"/>
  <c r="BC20" i="28"/>
  <c r="BD20" i="28"/>
  <c r="BE20" i="28"/>
  <c r="BF20" i="28"/>
  <c r="BH20" i="28"/>
  <c r="BI20" i="28"/>
  <c r="AI20" i="28"/>
  <c r="AC20" i="28"/>
  <c r="AD20" i="28"/>
  <c r="AE20" i="28"/>
  <c r="AF20" i="28"/>
  <c r="AG20" i="28"/>
  <c r="AH20" i="28"/>
  <c r="AJ20" i="28"/>
  <c r="AK20" i="28"/>
  <c r="AL20" i="28"/>
  <c r="D20" i="28"/>
  <c r="BG21" i="28"/>
  <c r="BA21" i="28"/>
  <c r="BB21" i="28"/>
  <c r="BC21" i="28"/>
  <c r="BD21" i="28"/>
  <c r="BE21" i="28"/>
  <c r="BF21" i="28"/>
  <c r="BH21" i="28"/>
  <c r="BI21" i="28"/>
  <c r="AI21" i="28"/>
  <c r="AC21" i="28"/>
  <c r="AD21" i="28"/>
  <c r="AE21" i="28"/>
  <c r="AF21" i="28"/>
  <c r="AG21" i="28"/>
  <c r="AH21" i="28"/>
  <c r="AJ21" i="28"/>
  <c r="AK21" i="28"/>
  <c r="AL21" i="28"/>
  <c r="D21" i="28"/>
  <c r="BG22" i="28"/>
  <c r="BA22" i="28"/>
  <c r="BB22" i="28"/>
  <c r="BC22" i="28"/>
  <c r="BD22" i="28"/>
  <c r="BE22" i="28"/>
  <c r="BF22" i="28"/>
  <c r="BH22" i="28"/>
  <c r="BI22" i="28"/>
  <c r="AI22" i="28"/>
  <c r="AC22" i="28"/>
  <c r="AD22" i="28"/>
  <c r="AE22" i="28"/>
  <c r="AF22" i="28"/>
  <c r="AG22" i="28"/>
  <c r="AH22" i="28"/>
  <c r="AJ22" i="28"/>
  <c r="AK22" i="28"/>
  <c r="AL22" i="28"/>
  <c r="D22" i="28"/>
  <c r="BG23" i="28"/>
  <c r="BA23" i="28"/>
  <c r="BB23" i="28"/>
  <c r="BC23" i="28"/>
  <c r="BD23" i="28"/>
  <c r="BE23" i="28"/>
  <c r="BF23" i="28"/>
  <c r="BH23" i="28"/>
  <c r="BI23" i="28"/>
  <c r="AI23" i="28"/>
  <c r="AC23" i="28"/>
  <c r="AD23" i="28"/>
  <c r="AE23" i="28"/>
  <c r="AF23" i="28"/>
  <c r="AG23" i="28"/>
  <c r="AH23" i="28"/>
  <c r="AJ23" i="28"/>
  <c r="AK23" i="28"/>
  <c r="AL23" i="28"/>
  <c r="D23" i="28"/>
  <c r="BG24" i="28"/>
  <c r="BA24" i="28"/>
  <c r="BB24" i="28"/>
  <c r="BC24" i="28"/>
  <c r="BD24" i="28"/>
  <c r="BE24" i="28"/>
  <c r="BF24" i="28"/>
  <c r="BH24" i="28"/>
  <c r="BI24" i="28"/>
  <c r="AI24" i="28"/>
  <c r="AC24" i="28"/>
  <c r="AD24" i="28"/>
  <c r="AE24" i="28"/>
  <c r="AF24" i="28"/>
  <c r="AG24" i="28"/>
  <c r="AH24" i="28"/>
  <c r="AJ24" i="28"/>
  <c r="AK24" i="28"/>
  <c r="AL24" i="28"/>
  <c r="D24" i="28"/>
  <c r="BG25" i="28"/>
  <c r="BA25" i="28"/>
  <c r="BB25" i="28"/>
  <c r="BC25" i="28"/>
  <c r="BD25" i="28"/>
  <c r="BE25" i="28"/>
  <c r="BF25" i="28"/>
  <c r="BH25" i="28"/>
  <c r="BI25" i="28"/>
  <c r="AI25" i="28"/>
  <c r="AC25" i="28"/>
  <c r="AD25" i="28"/>
  <c r="AE25" i="28"/>
  <c r="AF25" i="28"/>
  <c r="AG25" i="28"/>
  <c r="AH25" i="28"/>
  <c r="AJ25" i="28"/>
  <c r="AK25" i="28"/>
  <c r="AL25" i="28"/>
  <c r="D25" i="28"/>
  <c r="BG26" i="28"/>
  <c r="BA26" i="28"/>
  <c r="BB26" i="28"/>
  <c r="BC26" i="28"/>
  <c r="BD26" i="28"/>
  <c r="BE26" i="28"/>
  <c r="BF26" i="28"/>
  <c r="BH26" i="28"/>
  <c r="BI26" i="28"/>
  <c r="AI26" i="28"/>
  <c r="AC26" i="28"/>
  <c r="AD26" i="28"/>
  <c r="AE26" i="28"/>
  <c r="AF26" i="28"/>
  <c r="AG26" i="28"/>
  <c r="AH26" i="28"/>
  <c r="AJ26" i="28"/>
  <c r="AK26" i="28"/>
  <c r="AL26" i="28"/>
  <c r="D26" i="28"/>
  <c r="BG27" i="28"/>
  <c r="BA27" i="28"/>
  <c r="BB27" i="28"/>
  <c r="BC27" i="28"/>
  <c r="BD27" i="28"/>
  <c r="BE27" i="28"/>
  <c r="BF27" i="28"/>
  <c r="BH27" i="28"/>
  <c r="BI27" i="28"/>
  <c r="AI27" i="28"/>
  <c r="AC27" i="28"/>
  <c r="AD27" i="28"/>
  <c r="AE27" i="28"/>
  <c r="AF27" i="28"/>
  <c r="AG27" i="28"/>
  <c r="AH27" i="28"/>
  <c r="AJ27" i="28"/>
  <c r="AK27" i="28"/>
  <c r="AL27" i="28"/>
  <c r="D27" i="28"/>
  <c r="BG28" i="28"/>
  <c r="BA28" i="28"/>
  <c r="BB28" i="28"/>
  <c r="BC28" i="28"/>
  <c r="BD28" i="28"/>
  <c r="BE28" i="28"/>
  <c r="BF28" i="28"/>
  <c r="BH28" i="28"/>
  <c r="BI28" i="28"/>
  <c r="AI28" i="28"/>
  <c r="AC28" i="28"/>
  <c r="AD28" i="28"/>
  <c r="AE28" i="28"/>
  <c r="AF28" i="28"/>
  <c r="AG28" i="28"/>
  <c r="AH28" i="28"/>
  <c r="AJ28" i="28"/>
  <c r="AK28" i="28"/>
  <c r="AL28" i="28"/>
  <c r="D28" i="28"/>
  <c r="BG29" i="28"/>
  <c r="BA29" i="28"/>
  <c r="BB29" i="28"/>
  <c r="BC29" i="28"/>
  <c r="BD29" i="28"/>
  <c r="BE29" i="28"/>
  <c r="BF29" i="28"/>
  <c r="BH29" i="28"/>
  <c r="BI29" i="28"/>
  <c r="AI29" i="28"/>
  <c r="AC29" i="28"/>
  <c r="AD29" i="28"/>
  <c r="AE29" i="28"/>
  <c r="AF29" i="28"/>
  <c r="AG29" i="28"/>
  <c r="AH29" i="28"/>
  <c r="AJ29" i="28"/>
  <c r="AK29" i="28"/>
  <c r="AL29" i="28"/>
  <c r="D29" i="28"/>
  <c r="BG30" i="28"/>
  <c r="BA30" i="28"/>
  <c r="BB30" i="28"/>
  <c r="BC30" i="28"/>
  <c r="BD30" i="28"/>
  <c r="BE30" i="28"/>
  <c r="BF30" i="28"/>
  <c r="BH30" i="28"/>
  <c r="BI30" i="28"/>
  <c r="AI30" i="28"/>
  <c r="AC30" i="28"/>
  <c r="AD30" i="28"/>
  <c r="AE30" i="28"/>
  <c r="AF30" i="28"/>
  <c r="AG30" i="28"/>
  <c r="AH30" i="28"/>
  <c r="AJ30" i="28"/>
  <c r="AK30" i="28"/>
  <c r="AL30" i="28"/>
  <c r="D30" i="28"/>
  <c r="BG31" i="28"/>
  <c r="BA31" i="28"/>
  <c r="BB31" i="28"/>
  <c r="BC31" i="28"/>
  <c r="BD31" i="28"/>
  <c r="BE31" i="28"/>
  <c r="BF31" i="28"/>
  <c r="BH31" i="28"/>
  <c r="BI31" i="28"/>
  <c r="AI31" i="28"/>
  <c r="AC31" i="28"/>
  <c r="AD31" i="28"/>
  <c r="AE31" i="28"/>
  <c r="AF31" i="28"/>
  <c r="AG31" i="28"/>
  <c r="AH31" i="28"/>
  <c r="AJ31" i="28"/>
  <c r="AK31" i="28"/>
  <c r="AL31" i="28"/>
  <c r="D31" i="28"/>
  <c r="BG32" i="28"/>
  <c r="BA32" i="28"/>
  <c r="BB32" i="28"/>
  <c r="BC32" i="28"/>
  <c r="BD32" i="28"/>
  <c r="BE32" i="28"/>
  <c r="BF32" i="28"/>
  <c r="BH32" i="28"/>
  <c r="BI32" i="28"/>
  <c r="AI32" i="28"/>
  <c r="AC32" i="28"/>
  <c r="AD32" i="28"/>
  <c r="AE32" i="28"/>
  <c r="AF32" i="28"/>
  <c r="AG32" i="28"/>
  <c r="AH32" i="28"/>
  <c r="AJ32" i="28"/>
  <c r="AK32" i="28"/>
  <c r="AL32" i="28"/>
  <c r="D32" i="28"/>
  <c r="BG33" i="28"/>
  <c r="BA33" i="28"/>
  <c r="BB33" i="28"/>
  <c r="BC33" i="28"/>
  <c r="BD33" i="28"/>
  <c r="BE33" i="28"/>
  <c r="BF33" i="28"/>
  <c r="BH33" i="28"/>
  <c r="BI33" i="28"/>
  <c r="AI33" i="28"/>
  <c r="AC33" i="28"/>
  <c r="AD33" i="28"/>
  <c r="AE33" i="28"/>
  <c r="AF33" i="28"/>
  <c r="AG33" i="28"/>
  <c r="AH33" i="28"/>
  <c r="AJ33" i="28"/>
  <c r="AK33" i="28"/>
  <c r="AL33" i="28"/>
  <c r="D33" i="28"/>
  <c r="BG34" i="28"/>
  <c r="BA34" i="28"/>
  <c r="BB34" i="28"/>
  <c r="BC34" i="28"/>
  <c r="BD34" i="28"/>
  <c r="BE34" i="28"/>
  <c r="BF34" i="28"/>
  <c r="BH34" i="28"/>
  <c r="BI34" i="28"/>
  <c r="AI34" i="28"/>
  <c r="AC34" i="28"/>
  <c r="AD34" i="28"/>
  <c r="AE34" i="28"/>
  <c r="AF34" i="28"/>
  <c r="AG34" i="28"/>
  <c r="AH34" i="28"/>
  <c r="AJ34" i="28"/>
  <c r="AK34" i="28"/>
  <c r="AL34" i="28"/>
  <c r="D34" i="28"/>
  <c r="BG35" i="28"/>
  <c r="BA35" i="28"/>
  <c r="BB35" i="28"/>
  <c r="BC35" i="28"/>
  <c r="BD35" i="28"/>
  <c r="BE35" i="28"/>
  <c r="BF35" i="28"/>
  <c r="BH35" i="28"/>
  <c r="BI35" i="28"/>
  <c r="AI35" i="28"/>
  <c r="AC35" i="28"/>
  <c r="AD35" i="28"/>
  <c r="AE35" i="28"/>
  <c r="AF35" i="28"/>
  <c r="AG35" i="28"/>
  <c r="AH35" i="28"/>
  <c r="AJ35" i="28"/>
  <c r="AK35" i="28"/>
  <c r="AL35" i="28"/>
  <c r="D35" i="28"/>
  <c r="BG36" i="28"/>
  <c r="BA36" i="28"/>
  <c r="BB36" i="28"/>
  <c r="BC36" i="28"/>
  <c r="BD36" i="28"/>
  <c r="BE36" i="28"/>
  <c r="BF36" i="28"/>
  <c r="BH36" i="28"/>
  <c r="BI36" i="28"/>
  <c r="AI36" i="28"/>
  <c r="AC36" i="28"/>
  <c r="AD36" i="28"/>
  <c r="AE36" i="28"/>
  <c r="AF36" i="28"/>
  <c r="AG36" i="28"/>
  <c r="AH36" i="28"/>
  <c r="AJ36" i="28"/>
  <c r="AK36" i="28"/>
  <c r="AL36" i="28"/>
  <c r="D36" i="28"/>
  <c r="BG37" i="28"/>
  <c r="BA37" i="28"/>
  <c r="BB37" i="28"/>
  <c r="BC37" i="28"/>
  <c r="BD37" i="28"/>
  <c r="BE37" i="28"/>
  <c r="BF37" i="28"/>
  <c r="BH37" i="28"/>
  <c r="BI37" i="28"/>
  <c r="AI37" i="28"/>
  <c r="AC37" i="28"/>
  <c r="AD37" i="28"/>
  <c r="AE37" i="28"/>
  <c r="AF37" i="28"/>
  <c r="AG37" i="28"/>
  <c r="AH37" i="28"/>
  <c r="AJ37" i="28"/>
  <c r="AK37" i="28"/>
  <c r="AL37" i="28"/>
  <c r="D37" i="28"/>
  <c r="BG38" i="28"/>
  <c r="BA38" i="28"/>
  <c r="BB38" i="28"/>
  <c r="BC38" i="28"/>
  <c r="BD38" i="28"/>
  <c r="BE38" i="28"/>
  <c r="BF38" i="28"/>
  <c r="BH38" i="28"/>
  <c r="BI38" i="28"/>
  <c r="AI38" i="28"/>
  <c r="AC38" i="28"/>
  <c r="AD38" i="28"/>
  <c r="AE38" i="28"/>
  <c r="AF38" i="28"/>
  <c r="AG38" i="28"/>
  <c r="AH38" i="28"/>
  <c r="AJ38" i="28"/>
  <c r="AK38" i="28"/>
  <c r="AL38" i="28"/>
  <c r="D38" i="28"/>
  <c r="BG39" i="28"/>
  <c r="BA39" i="28"/>
  <c r="BB39" i="28"/>
  <c r="BC39" i="28"/>
  <c r="BD39" i="28"/>
  <c r="BE39" i="28"/>
  <c r="BF39" i="28"/>
  <c r="BH39" i="28"/>
  <c r="BI39" i="28"/>
  <c r="AI39" i="28"/>
  <c r="AC39" i="28"/>
  <c r="AD39" i="28"/>
  <c r="AE39" i="28"/>
  <c r="AF39" i="28"/>
  <c r="AG39" i="28"/>
  <c r="AH39" i="28"/>
  <c r="AJ39" i="28"/>
  <c r="AK39" i="28"/>
  <c r="AL39" i="28"/>
  <c r="D39" i="28"/>
  <c r="BG40" i="28"/>
  <c r="BA40" i="28"/>
  <c r="BB40" i="28"/>
  <c r="BC40" i="28"/>
  <c r="BD40" i="28"/>
  <c r="BE40" i="28"/>
  <c r="BF40" i="28"/>
  <c r="BH40" i="28"/>
  <c r="BI40" i="28"/>
  <c r="AI40" i="28"/>
  <c r="AC40" i="28"/>
  <c r="AD40" i="28"/>
  <c r="AE40" i="28"/>
  <c r="AF40" i="28"/>
  <c r="AG40" i="28"/>
  <c r="AH40" i="28"/>
  <c r="AJ40" i="28"/>
  <c r="AK40" i="28"/>
  <c r="AL40" i="28"/>
  <c r="D40" i="28"/>
  <c r="BG41" i="28"/>
  <c r="BA41" i="28"/>
  <c r="BB41" i="28"/>
  <c r="BC41" i="28"/>
  <c r="BD41" i="28"/>
  <c r="BE41" i="28"/>
  <c r="BF41" i="28"/>
  <c r="BH41" i="28"/>
  <c r="BI41" i="28"/>
  <c r="AI41" i="28"/>
  <c r="AC41" i="28"/>
  <c r="AD41" i="28"/>
  <c r="AE41" i="28"/>
  <c r="AF41" i="28"/>
  <c r="AG41" i="28"/>
  <c r="AH41" i="28"/>
  <c r="AJ41" i="28"/>
  <c r="AK41" i="28"/>
  <c r="AL41" i="28"/>
  <c r="D41" i="28"/>
  <c r="BG42" i="28"/>
  <c r="BA42" i="28"/>
  <c r="BB42" i="28"/>
  <c r="BC42" i="28"/>
  <c r="BD42" i="28"/>
  <c r="BE42" i="28"/>
  <c r="BF42" i="28"/>
  <c r="BH42" i="28"/>
  <c r="BI42" i="28"/>
  <c r="AI42" i="28"/>
  <c r="AC42" i="28"/>
  <c r="AD42" i="28"/>
  <c r="AE42" i="28"/>
  <c r="AF42" i="28"/>
  <c r="AG42" i="28"/>
  <c r="AH42" i="28"/>
  <c r="AJ42" i="28"/>
  <c r="AK42" i="28"/>
  <c r="AL42" i="28"/>
  <c r="D42" i="28"/>
  <c r="BG43" i="28"/>
  <c r="BA43" i="28"/>
  <c r="BB43" i="28"/>
  <c r="BC43" i="28"/>
  <c r="BD43" i="28"/>
  <c r="BE43" i="28"/>
  <c r="BF43" i="28"/>
  <c r="BH43" i="28"/>
  <c r="BI43" i="28"/>
  <c r="AI43" i="28"/>
  <c r="AC43" i="28"/>
  <c r="AD43" i="28"/>
  <c r="AE43" i="28"/>
  <c r="AF43" i="28"/>
  <c r="AG43" i="28"/>
  <c r="AH43" i="28"/>
  <c r="AJ43" i="28"/>
  <c r="AK43" i="28"/>
  <c r="AL43" i="28"/>
  <c r="D43" i="28"/>
  <c r="BG44" i="28"/>
  <c r="BA44" i="28"/>
  <c r="BB44" i="28"/>
  <c r="BC44" i="28"/>
  <c r="BD44" i="28"/>
  <c r="BE44" i="28"/>
  <c r="BF44" i="28"/>
  <c r="BH44" i="28"/>
  <c r="BI44" i="28"/>
  <c r="AI44" i="28"/>
  <c r="AC44" i="28"/>
  <c r="AD44" i="28"/>
  <c r="AE44" i="28"/>
  <c r="AF44" i="28"/>
  <c r="AG44" i="28"/>
  <c r="AH44" i="28"/>
  <c r="AJ44" i="28"/>
  <c r="AK44" i="28"/>
  <c r="AL44" i="28"/>
  <c r="D44" i="28"/>
  <c r="BG45" i="28"/>
  <c r="BA45" i="28"/>
  <c r="BB45" i="28"/>
  <c r="BC45" i="28"/>
  <c r="BD45" i="28"/>
  <c r="BE45" i="28"/>
  <c r="BF45" i="28"/>
  <c r="BH45" i="28"/>
  <c r="BI45" i="28"/>
  <c r="AI45" i="28"/>
  <c r="AC45" i="28"/>
  <c r="AD45" i="28"/>
  <c r="AE45" i="28"/>
  <c r="AF45" i="28"/>
  <c r="AG45" i="28"/>
  <c r="AH45" i="28"/>
  <c r="AJ45" i="28"/>
  <c r="AK45" i="28"/>
  <c r="AL45" i="28"/>
  <c r="D45" i="28"/>
  <c r="BG46" i="28"/>
  <c r="BA46" i="28"/>
  <c r="BB46" i="28"/>
  <c r="BC46" i="28"/>
  <c r="BD46" i="28"/>
  <c r="BE46" i="28"/>
  <c r="BF46" i="28"/>
  <c r="BH46" i="28"/>
  <c r="BI46" i="28"/>
  <c r="AI46" i="28"/>
  <c r="AC46" i="28"/>
  <c r="AD46" i="28"/>
  <c r="AE46" i="28"/>
  <c r="AF46" i="28"/>
  <c r="AG46" i="28"/>
  <c r="AH46" i="28"/>
  <c r="AJ46" i="28"/>
  <c r="AK46" i="28"/>
  <c r="AL46" i="28"/>
  <c r="D46" i="28"/>
  <c r="BG47" i="28"/>
  <c r="BA47" i="28"/>
  <c r="BB47" i="28"/>
  <c r="BC47" i="28"/>
  <c r="BD47" i="28"/>
  <c r="BE47" i="28"/>
  <c r="BF47" i="28"/>
  <c r="BH47" i="28"/>
  <c r="BI47" i="28"/>
  <c r="AI47" i="28"/>
  <c r="AC47" i="28"/>
  <c r="AD47" i="28"/>
  <c r="AE47" i="28"/>
  <c r="AF47" i="28"/>
  <c r="AG47" i="28"/>
  <c r="AH47" i="28"/>
  <c r="AJ47" i="28"/>
  <c r="AK47" i="28"/>
  <c r="AL47" i="28"/>
  <c r="D47" i="28"/>
  <c r="BG48" i="28"/>
  <c r="BA48" i="28"/>
  <c r="BB48" i="28"/>
  <c r="BC48" i="28"/>
  <c r="BD48" i="28"/>
  <c r="BE48" i="28"/>
  <c r="BF48" i="28"/>
  <c r="BH48" i="28"/>
  <c r="BI48" i="28"/>
  <c r="AI48" i="28"/>
  <c r="AC48" i="28"/>
  <c r="AD48" i="28"/>
  <c r="AE48" i="28"/>
  <c r="AF48" i="28"/>
  <c r="AG48" i="28"/>
  <c r="AH48" i="28"/>
  <c r="AJ48" i="28"/>
  <c r="AK48" i="28"/>
  <c r="AL48" i="28"/>
  <c r="D48" i="28"/>
  <c r="BG49" i="28"/>
  <c r="BA49" i="28"/>
  <c r="BB49" i="28"/>
  <c r="BC49" i="28"/>
  <c r="BD49" i="28"/>
  <c r="BE49" i="28"/>
  <c r="BF49" i="28"/>
  <c r="BH49" i="28"/>
  <c r="BI49" i="28"/>
  <c r="AI49" i="28"/>
  <c r="AC49" i="28"/>
  <c r="AD49" i="28"/>
  <c r="AE49" i="28"/>
  <c r="AF49" i="28"/>
  <c r="AG49" i="28"/>
  <c r="AH49" i="28"/>
  <c r="AJ49" i="28"/>
  <c r="AK49" i="28"/>
  <c r="AL49" i="28"/>
  <c r="D49" i="28"/>
  <c r="BG50" i="28"/>
  <c r="BA50" i="28"/>
  <c r="BB50" i="28"/>
  <c r="BC50" i="28"/>
  <c r="BD50" i="28"/>
  <c r="BE50" i="28"/>
  <c r="BF50" i="28"/>
  <c r="BH50" i="28"/>
  <c r="BI50" i="28"/>
  <c r="AI50" i="28"/>
  <c r="AC50" i="28"/>
  <c r="AD50" i="28"/>
  <c r="AE50" i="28"/>
  <c r="AF50" i="28"/>
  <c r="AG50" i="28"/>
  <c r="AH50" i="28"/>
  <c r="AJ50" i="28"/>
  <c r="AK50" i="28"/>
  <c r="AL50" i="28"/>
  <c r="D50" i="28"/>
  <c r="BG51" i="28"/>
  <c r="BA51" i="28"/>
  <c r="BB51" i="28"/>
  <c r="BC51" i="28"/>
  <c r="BD51" i="28"/>
  <c r="BE51" i="28"/>
  <c r="BF51" i="28"/>
  <c r="BH51" i="28"/>
  <c r="BI51" i="28"/>
  <c r="AI51" i="28"/>
  <c r="AC51" i="28"/>
  <c r="AD51" i="28"/>
  <c r="AE51" i="28"/>
  <c r="AF51" i="28"/>
  <c r="AG51" i="28"/>
  <c r="AH51" i="28"/>
  <c r="AJ51" i="28"/>
  <c r="AK51" i="28"/>
  <c r="AL51" i="28"/>
  <c r="D51" i="28"/>
  <c r="BG52" i="28"/>
  <c r="BA52" i="28"/>
  <c r="BB52" i="28"/>
  <c r="BC52" i="28"/>
  <c r="BD52" i="28"/>
  <c r="BE52" i="28"/>
  <c r="BF52" i="28"/>
  <c r="BH52" i="28"/>
  <c r="BI52" i="28"/>
  <c r="AI52" i="28"/>
  <c r="AC52" i="28"/>
  <c r="AD52" i="28"/>
  <c r="AE52" i="28"/>
  <c r="AF52" i="28"/>
  <c r="AG52" i="28"/>
  <c r="AH52" i="28"/>
  <c r="AJ52" i="28"/>
  <c r="AK52" i="28"/>
  <c r="AL52" i="28"/>
  <c r="D52" i="28"/>
  <c r="BG53" i="28"/>
  <c r="BA53" i="28"/>
  <c r="BB53" i="28"/>
  <c r="BC53" i="28"/>
  <c r="BD53" i="28"/>
  <c r="BE53" i="28"/>
  <c r="BF53" i="28"/>
  <c r="BH53" i="28"/>
  <c r="BI53" i="28"/>
  <c r="AI53" i="28"/>
  <c r="AC53" i="28"/>
  <c r="AD53" i="28"/>
  <c r="AE53" i="28"/>
  <c r="AF53" i="28"/>
  <c r="AG53" i="28"/>
  <c r="AH53" i="28"/>
  <c r="AJ53" i="28"/>
  <c r="AK53" i="28"/>
  <c r="AL53" i="28"/>
  <c r="D53" i="28"/>
  <c r="BG54" i="28"/>
  <c r="BA54" i="28"/>
  <c r="BB54" i="28"/>
  <c r="BC54" i="28"/>
  <c r="BD54" i="28"/>
  <c r="BE54" i="28"/>
  <c r="BF54" i="28"/>
  <c r="BH54" i="28"/>
  <c r="BI54" i="28"/>
  <c r="AI54" i="28"/>
  <c r="AC54" i="28"/>
  <c r="AD54" i="28"/>
  <c r="AE54" i="28"/>
  <c r="AF54" i="28"/>
  <c r="AG54" i="28"/>
  <c r="AH54" i="28"/>
  <c r="AJ54" i="28"/>
  <c r="AK54" i="28"/>
  <c r="AL54" i="28"/>
  <c r="D54" i="28"/>
  <c r="BG55" i="28"/>
  <c r="BA55" i="28"/>
  <c r="BB55" i="28"/>
  <c r="BC55" i="28"/>
  <c r="BD55" i="28"/>
  <c r="BE55" i="28"/>
  <c r="BF55" i="28"/>
  <c r="BH55" i="28"/>
  <c r="BI55" i="28"/>
  <c r="AI55" i="28"/>
  <c r="AC55" i="28"/>
  <c r="AD55" i="28"/>
  <c r="AE55" i="28"/>
  <c r="AF55" i="28"/>
  <c r="AG55" i="28"/>
  <c r="AH55" i="28"/>
  <c r="AJ55" i="28"/>
  <c r="AK55" i="28"/>
  <c r="AL55" i="28"/>
  <c r="D55" i="28"/>
  <c r="BG56" i="28"/>
  <c r="BA56" i="28"/>
  <c r="BB56" i="28"/>
  <c r="BC56" i="28"/>
  <c r="BD56" i="28"/>
  <c r="BE56" i="28"/>
  <c r="BF56" i="28"/>
  <c r="BH56" i="28"/>
  <c r="BI56" i="28"/>
  <c r="AI56" i="28"/>
  <c r="AC56" i="28"/>
  <c r="AD56" i="28"/>
  <c r="AE56" i="28"/>
  <c r="AF56" i="28"/>
  <c r="AG56" i="28"/>
  <c r="AH56" i="28"/>
  <c r="AJ56" i="28"/>
  <c r="AK56" i="28"/>
  <c r="AL56" i="28"/>
  <c r="D56" i="28"/>
  <c r="BG57" i="28"/>
  <c r="BA57" i="28"/>
  <c r="BB57" i="28"/>
  <c r="BC57" i="28"/>
  <c r="BD57" i="28"/>
  <c r="BE57" i="28"/>
  <c r="BF57" i="28"/>
  <c r="BH57" i="28"/>
  <c r="BI57" i="28"/>
  <c r="AI57" i="28"/>
  <c r="AC57" i="28"/>
  <c r="AD57" i="28"/>
  <c r="AE57" i="28"/>
  <c r="AF57" i="28"/>
  <c r="AG57" i="28"/>
  <c r="AH57" i="28"/>
  <c r="AJ57" i="28"/>
  <c r="AK57" i="28"/>
  <c r="AL57" i="28"/>
  <c r="D57" i="28"/>
  <c r="BG58" i="28"/>
  <c r="BA58" i="28"/>
  <c r="BB58" i="28"/>
  <c r="BC58" i="28"/>
  <c r="BD58" i="28"/>
  <c r="BE58" i="28"/>
  <c r="BF58" i="28"/>
  <c r="BH58" i="28"/>
  <c r="BI58" i="28"/>
  <c r="AI58" i="28"/>
  <c r="AC58" i="28"/>
  <c r="AD58" i="28"/>
  <c r="AE58" i="28"/>
  <c r="AF58" i="28"/>
  <c r="AG58" i="28"/>
  <c r="AH58" i="28"/>
  <c r="AJ58" i="28"/>
  <c r="AK58" i="28"/>
  <c r="AL58" i="28"/>
  <c r="D58" i="28"/>
  <c r="BG59" i="28"/>
  <c r="BA59" i="28"/>
  <c r="BB59" i="28"/>
  <c r="BC59" i="28"/>
  <c r="BD59" i="28"/>
  <c r="BE59" i="28"/>
  <c r="BF59" i="28"/>
  <c r="BH59" i="28"/>
  <c r="BI59" i="28"/>
  <c r="AI59" i="28"/>
  <c r="AC59" i="28"/>
  <c r="AD59" i="28"/>
  <c r="AE59" i="28"/>
  <c r="AF59" i="28"/>
  <c r="AG59" i="28"/>
  <c r="AH59" i="28"/>
  <c r="AJ59" i="28"/>
  <c r="AK59" i="28"/>
  <c r="AL59" i="28"/>
  <c r="D59" i="28"/>
  <c r="BG60" i="28"/>
  <c r="BA60" i="28"/>
  <c r="BB60" i="28"/>
  <c r="BC60" i="28"/>
  <c r="BD60" i="28"/>
  <c r="BE60" i="28"/>
  <c r="BF60" i="28"/>
  <c r="BH60" i="28"/>
  <c r="BI60" i="28"/>
  <c r="AI60" i="28"/>
  <c r="AC60" i="28"/>
  <c r="AD60" i="28"/>
  <c r="AE60" i="28"/>
  <c r="AF60" i="28"/>
  <c r="AG60" i="28"/>
  <c r="AH60" i="28"/>
  <c r="AJ60" i="28"/>
  <c r="AK60" i="28"/>
  <c r="AL60" i="28"/>
  <c r="D60" i="28"/>
  <c r="BG61" i="28"/>
  <c r="BA61" i="28"/>
  <c r="BB61" i="28"/>
  <c r="BC61" i="28"/>
  <c r="BD61" i="28"/>
  <c r="BE61" i="28"/>
  <c r="BF61" i="28"/>
  <c r="BH61" i="28"/>
  <c r="BI61" i="28"/>
  <c r="AI61" i="28"/>
  <c r="AC61" i="28"/>
  <c r="AD61" i="28"/>
  <c r="AE61" i="28"/>
  <c r="AF61" i="28"/>
  <c r="AG61" i="28"/>
  <c r="AH61" i="28"/>
  <c r="AJ61" i="28"/>
  <c r="AK61" i="28"/>
  <c r="AL61" i="28"/>
  <c r="D61" i="28"/>
  <c r="BG62" i="28"/>
  <c r="BA62" i="28"/>
  <c r="BB62" i="28"/>
  <c r="BC62" i="28"/>
  <c r="BD62" i="28"/>
  <c r="BE62" i="28"/>
  <c r="BF62" i="28"/>
  <c r="BH62" i="28"/>
  <c r="BI62" i="28"/>
  <c r="AI62" i="28"/>
  <c r="AC62" i="28"/>
  <c r="AD62" i="28"/>
  <c r="AE62" i="28"/>
  <c r="AF62" i="28"/>
  <c r="AG62" i="28"/>
  <c r="AH62" i="28"/>
  <c r="AJ62" i="28"/>
  <c r="AK62" i="28"/>
  <c r="AL62" i="28"/>
  <c r="D62" i="28"/>
  <c r="BG63" i="28"/>
  <c r="BA63" i="28"/>
  <c r="BB63" i="28"/>
  <c r="BC63" i="28"/>
  <c r="BD63" i="28"/>
  <c r="BE63" i="28"/>
  <c r="BF63" i="28"/>
  <c r="BH63" i="28"/>
  <c r="BI63" i="28"/>
  <c r="AI63" i="28"/>
  <c r="AC63" i="28"/>
  <c r="AD63" i="28"/>
  <c r="AE63" i="28"/>
  <c r="AF63" i="28"/>
  <c r="AG63" i="28"/>
  <c r="AH63" i="28"/>
  <c r="AJ63" i="28"/>
  <c r="AK63" i="28"/>
  <c r="AL63" i="28"/>
  <c r="D63" i="28"/>
  <c r="BG64" i="28"/>
  <c r="BA64" i="28"/>
  <c r="BB64" i="28"/>
  <c r="BC64" i="28"/>
  <c r="BD64" i="28"/>
  <c r="BE64" i="28"/>
  <c r="BF64" i="28"/>
  <c r="BH64" i="28"/>
  <c r="BI64" i="28"/>
  <c r="AI64" i="28"/>
  <c r="AC64" i="28"/>
  <c r="AD64" i="28"/>
  <c r="AE64" i="28"/>
  <c r="AF64" i="28"/>
  <c r="AG64" i="28"/>
  <c r="AH64" i="28"/>
  <c r="AJ64" i="28"/>
  <c r="AK64" i="28"/>
  <c r="AL64" i="28"/>
  <c r="D64" i="28"/>
  <c r="BG65" i="28"/>
  <c r="BA65" i="28"/>
  <c r="BB65" i="28"/>
  <c r="BC65" i="28"/>
  <c r="BD65" i="28"/>
  <c r="BE65" i="28"/>
  <c r="BF65" i="28"/>
  <c r="BH65" i="28"/>
  <c r="BI65" i="28"/>
  <c r="AI65" i="28"/>
  <c r="AC65" i="28"/>
  <c r="AD65" i="28"/>
  <c r="AE65" i="28"/>
  <c r="AF65" i="28"/>
  <c r="AG65" i="28"/>
  <c r="AH65" i="28"/>
  <c r="AJ65" i="28"/>
  <c r="AK65" i="28"/>
  <c r="AL65" i="28"/>
  <c r="D65" i="28"/>
  <c r="BG66" i="28"/>
  <c r="BA66" i="28"/>
  <c r="BB66" i="28"/>
  <c r="BC66" i="28"/>
  <c r="BD66" i="28"/>
  <c r="BE66" i="28"/>
  <c r="BF66" i="28"/>
  <c r="BH66" i="28"/>
  <c r="BI66" i="28"/>
  <c r="AI66" i="28"/>
  <c r="AC66" i="28"/>
  <c r="AD66" i="28"/>
  <c r="AE66" i="28"/>
  <c r="AF66" i="28"/>
  <c r="AG66" i="28"/>
  <c r="AH66" i="28"/>
  <c r="AJ66" i="28"/>
  <c r="AK66" i="28"/>
  <c r="AL66" i="28"/>
  <c r="D66" i="28"/>
  <c r="BG67" i="28"/>
  <c r="BA67" i="28"/>
  <c r="BB67" i="28"/>
  <c r="BC67" i="28"/>
  <c r="BD67" i="28"/>
  <c r="BE67" i="28"/>
  <c r="BF67" i="28"/>
  <c r="BH67" i="28"/>
  <c r="BI67" i="28"/>
  <c r="AI67" i="28"/>
  <c r="AC67" i="28"/>
  <c r="AD67" i="28"/>
  <c r="AE67" i="28"/>
  <c r="AF67" i="28"/>
  <c r="AG67" i="28"/>
  <c r="AH67" i="28"/>
  <c r="AJ67" i="28"/>
  <c r="AK67" i="28"/>
  <c r="AL67" i="28"/>
  <c r="D67" i="28"/>
  <c r="BG68" i="28"/>
  <c r="BA68" i="28"/>
  <c r="BB68" i="28"/>
  <c r="BC68" i="28"/>
  <c r="BD68" i="28"/>
  <c r="BE68" i="28"/>
  <c r="BF68" i="28"/>
  <c r="BH68" i="28"/>
  <c r="BI68" i="28"/>
  <c r="AI68" i="28"/>
  <c r="AC68" i="28"/>
  <c r="AD68" i="28"/>
  <c r="AE68" i="28"/>
  <c r="AF68" i="28"/>
  <c r="AG68" i="28"/>
  <c r="AH68" i="28"/>
  <c r="AJ68" i="28"/>
  <c r="AK68" i="28"/>
  <c r="AL68" i="28"/>
  <c r="D68" i="28"/>
  <c r="BG69" i="28"/>
  <c r="BA69" i="28"/>
  <c r="BB69" i="28"/>
  <c r="BC69" i="28"/>
  <c r="BD69" i="28"/>
  <c r="BE69" i="28"/>
  <c r="BF69" i="28"/>
  <c r="BH69" i="28"/>
  <c r="BI69" i="28"/>
  <c r="AI69" i="28"/>
  <c r="AC69" i="28"/>
  <c r="AD69" i="28"/>
  <c r="AE69" i="28"/>
  <c r="AF69" i="28"/>
  <c r="AG69" i="28"/>
  <c r="AH69" i="28"/>
  <c r="AJ69" i="28"/>
  <c r="AK69" i="28"/>
  <c r="AL69" i="28"/>
  <c r="D69" i="28"/>
  <c r="BG70" i="28"/>
  <c r="BA70" i="28"/>
  <c r="BB70" i="28"/>
  <c r="BC70" i="28"/>
  <c r="BD70" i="28"/>
  <c r="BE70" i="28"/>
  <c r="BF70" i="28"/>
  <c r="BH70" i="28"/>
  <c r="BI70" i="28"/>
  <c r="AI70" i="28"/>
  <c r="AC70" i="28"/>
  <c r="AD70" i="28"/>
  <c r="AE70" i="28"/>
  <c r="AF70" i="28"/>
  <c r="AG70" i="28"/>
  <c r="AH70" i="28"/>
  <c r="AJ70" i="28"/>
  <c r="AK70" i="28"/>
  <c r="AL70" i="28"/>
  <c r="D70" i="28"/>
  <c r="BG71" i="28"/>
  <c r="BA71" i="28"/>
  <c r="BB71" i="28"/>
  <c r="BC71" i="28"/>
  <c r="BD71" i="28"/>
  <c r="BE71" i="28"/>
  <c r="BF71" i="28"/>
  <c r="BH71" i="28"/>
  <c r="BI71" i="28"/>
  <c r="AI71" i="28"/>
  <c r="AC71" i="28"/>
  <c r="AD71" i="28"/>
  <c r="AE71" i="28"/>
  <c r="AF71" i="28"/>
  <c r="AG71" i="28"/>
  <c r="AH71" i="28"/>
  <c r="AJ71" i="28"/>
  <c r="AK71" i="28"/>
  <c r="AL71" i="28"/>
  <c r="D71" i="28"/>
  <c r="BG72" i="28"/>
  <c r="BA72" i="28"/>
  <c r="BB72" i="28"/>
  <c r="BC72" i="28"/>
  <c r="BD72" i="28"/>
  <c r="BE72" i="28"/>
  <c r="BF72" i="28"/>
  <c r="BH72" i="28"/>
  <c r="BI72" i="28"/>
  <c r="AI72" i="28"/>
  <c r="AC72" i="28"/>
  <c r="AD72" i="28"/>
  <c r="AE72" i="28"/>
  <c r="AF72" i="28"/>
  <c r="AG72" i="28"/>
  <c r="AH72" i="28"/>
  <c r="AJ72" i="28"/>
  <c r="AK72" i="28"/>
  <c r="AL72" i="28"/>
  <c r="D72" i="28"/>
  <c r="BG73" i="28"/>
  <c r="BA73" i="28"/>
  <c r="BB73" i="28"/>
  <c r="BC73" i="28"/>
  <c r="BD73" i="28"/>
  <c r="BE73" i="28"/>
  <c r="BF73" i="28"/>
  <c r="BH73" i="28"/>
  <c r="BI73" i="28"/>
  <c r="AI73" i="28"/>
  <c r="AC73" i="28"/>
  <c r="AD73" i="28"/>
  <c r="AE73" i="28"/>
  <c r="AF73" i="28"/>
  <c r="AG73" i="28"/>
  <c r="AH73" i="28"/>
  <c r="AJ73" i="28"/>
  <c r="AK73" i="28"/>
  <c r="AL73" i="28"/>
  <c r="D73" i="28"/>
  <c r="BG74" i="28"/>
  <c r="BA74" i="28"/>
  <c r="BB74" i="28"/>
  <c r="BC74" i="28"/>
  <c r="BD74" i="28"/>
  <c r="BE74" i="28"/>
  <c r="BF74" i="28"/>
  <c r="BH74" i="28"/>
  <c r="BI74" i="28"/>
  <c r="AI74" i="28"/>
  <c r="AC74" i="28"/>
  <c r="AD74" i="28"/>
  <c r="AE74" i="28"/>
  <c r="AF74" i="28"/>
  <c r="AG74" i="28"/>
  <c r="AH74" i="28"/>
  <c r="AJ74" i="28"/>
  <c r="AK74" i="28"/>
  <c r="AL74" i="28"/>
  <c r="D74" i="28"/>
  <c r="BG75" i="28"/>
  <c r="BA75" i="28"/>
  <c r="BB75" i="28"/>
  <c r="BC75" i="28"/>
  <c r="BD75" i="28"/>
  <c r="BE75" i="28"/>
  <c r="BF75" i="28"/>
  <c r="BH75" i="28"/>
  <c r="BI75" i="28"/>
  <c r="AI75" i="28"/>
  <c r="AC75" i="28"/>
  <c r="AD75" i="28"/>
  <c r="AE75" i="28"/>
  <c r="AF75" i="28"/>
  <c r="AG75" i="28"/>
  <c r="AH75" i="28"/>
  <c r="AJ75" i="28"/>
  <c r="AK75" i="28"/>
  <c r="AL75" i="28"/>
  <c r="D75" i="28"/>
  <c r="BG76" i="28"/>
  <c r="BA76" i="28"/>
  <c r="BB76" i="28"/>
  <c r="BC76" i="28"/>
  <c r="BD76" i="28"/>
  <c r="BE76" i="28"/>
  <c r="BF76" i="28"/>
  <c r="BH76" i="28"/>
  <c r="BI76" i="28"/>
  <c r="AI76" i="28"/>
  <c r="AC76" i="28"/>
  <c r="AD76" i="28"/>
  <c r="AE76" i="28"/>
  <c r="AF76" i="28"/>
  <c r="AG76" i="28"/>
  <c r="AH76" i="28"/>
  <c r="AJ76" i="28"/>
  <c r="AK76" i="28"/>
  <c r="AL76" i="28"/>
  <c r="D76" i="28"/>
  <c r="BG77" i="28"/>
  <c r="BA77" i="28"/>
  <c r="BB77" i="28"/>
  <c r="BC77" i="28"/>
  <c r="BD77" i="28"/>
  <c r="BE77" i="28"/>
  <c r="BF77" i="28"/>
  <c r="BH77" i="28"/>
  <c r="BI77" i="28"/>
  <c r="AI77" i="28"/>
  <c r="AC77" i="28"/>
  <c r="AD77" i="28"/>
  <c r="AE77" i="28"/>
  <c r="AF77" i="28"/>
  <c r="AG77" i="28"/>
  <c r="AH77" i="28"/>
  <c r="AJ77" i="28"/>
  <c r="AK77" i="28"/>
  <c r="AL77" i="28"/>
  <c r="D77" i="28"/>
  <c r="BG78" i="28"/>
  <c r="BA78" i="28"/>
  <c r="BB78" i="28"/>
  <c r="BC78" i="28"/>
  <c r="BD78" i="28"/>
  <c r="BE78" i="28"/>
  <c r="BF78" i="28"/>
  <c r="BH78" i="28"/>
  <c r="BI78" i="28"/>
  <c r="AI78" i="28"/>
  <c r="AC78" i="28"/>
  <c r="AD78" i="28"/>
  <c r="AE78" i="28"/>
  <c r="AF78" i="28"/>
  <c r="AG78" i="28"/>
  <c r="AH78" i="28"/>
  <c r="AJ78" i="28"/>
  <c r="AK78" i="28"/>
  <c r="AL78" i="28"/>
  <c r="D78" i="28"/>
  <c r="BG79" i="28"/>
  <c r="BA79" i="28"/>
  <c r="BB79" i="28"/>
  <c r="BC79" i="28"/>
  <c r="BD79" i="28"/>
  <c r="BE79" i="28"/>
  <c r="BF79" i="28"/>
  <c r="BH79" i="28"/>
  <c r="BI79" i="28"/>
  <c r="AI79" i="28"/>
  <c r="AC79" i="28"/>
  <c r="AD79" i="28"/>
  <c r="AE79" i="28"/>
  <c r="AF79" i="28"/>
  <c r="AG79" i="28"/>
  <c r="AH79" i="28"/>
  <c r="AJ79" i="28"/>
  <c r="AK79" i="28"/>
  <c r="AL79" i="28"/>
  <c r="D79" i="28"/>
  <c r="BG80" i="28"/>
  <c r="BA80" i="28"/>
  <c r="BB80" i="28"/>
  <c r="BC80" i="28"/>
  <c r="BD80" i="28"/>
  <c r="BE80" i="28"/>
  <c r="BF80" i="28"/>
  <c r="BH80" i="28"/>
  <c r="BI80" i="28"/>
  <c r="AI80" i="28"/>
  <c r="AC80" i="28"/>
  <c r="AD80" i="28"/>
  <c r="AE80" i="28"/>
  <c r="AF80" i="28"/>
  <c r="AG80" i="28"/>
  <c r="AH80" i="28"/>
  <c r="AJ80" i="28"/>
  <c r="AK80" i="28"/>
  <c r="AL80" i="28"/>
  <c r="D80" i="28"/>
  <c r="BG81" i="28"/>
  <c r="BA81" i="28"/>
  <c r="BB81" i="28"/>
  <c r="BC81" i="28"/>
  <c r="BD81" i="28"/>
  <c r="BE81" i="28"/>
  <c r="BF81" i="28"/>
  <c r="BH81" i="28"/>
  <c r="BI81" i="28"/>
  <c r="AI81" i="28"/>
  <c r="AC81" i="28"/>
  <c r="AD81" i="28"/>
  <c r="AE81" i="28"/>
  <c r="AF81" i="28"/>
  <c r="AG81" i="28"/>
  <c r="AH81" i="28"/>
  <c r="AJ81" i="28"/>
  <c r="AK81" i="28"/>
  <c r="AL81" i="28"/>
  <c r="D81" i="28"/>
  <c r="BG82" i="28"/>
  <c r="BA82" i="28"/>
  <c r="BB82" i="28"/>
  <c r="BC82" i="28"/>
  <c r="BD82" i="28"/>
  <c r="BE82" i="28"/>
  <c r="BF82" i="28"/>
  <c r="BH82" i="28"/>
  <c r="BI82" i="28"/>
  <c r="AI82" i="28"/>
  <c r="AC82" i="28"/>
  <c r="AD82" i="28"/>
  <c r="AE82" i="28"/>
  <c r="AF82" i="28"/>
  <c r="AG82" i="28"/>
  <c r="AH82" i="28"/>
  <c r="AJ82" i="28"/>
  <c r="AK82" i="28"/>
  <c r="AL82" i="28"/>
  <c r="D82" i="28"/>
  <c r="BG83" i="28"/>
  <c r="BA83" i="28"/>
  <c r="BB83" i="28"/>
  <c r="BC83" i="28"/>
  <c r="BD83" i="28"/>
  <c r="BE83" i="28"/>
  <c r="BF83" i="28"/>
  <c r="BH83" i="28"/>
  <c r="BI83" i="28"/>
  <c r="AI83" i="28"/>
  <c r="AC83" i="28"/>
  <c r="AD83" i="28"/>
  <c r="AE83" i="28"/>
  <c r="AF83" i="28"/>
  <c r="AG83" i="28"/>
  <c r="AH83" i="28"/>
  <c r="AJ83" i="28"/>
  <c r="AK83" i="28"/>
  <c r="AL83" i="28"/>
  <c r="D83" i="28"/>
  <c r="BG84" i="28"/>
  <c r="BA84" i="28"/>
  <c r="BB84" i="28"/>
  <c r="BC84" i="28"/>
  <c r="BD84" i="28"/>
  <c r="BE84" i="28"/>
  <c r="BF84" i="28"/>
  <c r="BH84" i="28"/>
  <c r="BI84" i="28"/>
  <c r="AI84" i="28"/>
  <c r="AC84" i="28"/>
  <c r="AD84" i="28"/>
  <c r="AE84" i="28"/>
  <c r="AF84" i="28"/>
  <c r="AG84" i="28"/>
  <c r="AH84" i="28"/>
  <c r="AJ84" i="28"/>
  <c r="AK84" i="28"/>
  <c r="AL84" i="28"/>
  <c r="D84" i="28"/>
  <c r="BG85" i="28"/>
  <c r="BA85" i="28"/>
  <c r="BB85" i="28"/>
  <c r="BC85" i="28"/>
  <c r="BD85" i="28"/>
  <c r="BE85" i="28"/>
  <c r="BF85" i="28"/>
  <c r="BH85" i="28"/>
  <c r="BI85" i="28"/>
  <c r="AI85" i="28"/>
  <c r="AC85" i="28"/>
  <c r="AD85" i="28"/>
  <c r="AE85" i="28"/>
  <c r="AF85" i="28"/>
  <c r="AG85" i="28"/>
  <c r="AH85" i="28"/>
  <c r="AJ85" i="28"/>
  <c r="AK85" i="28"/>
  <c r="AL85" i="28"/>
  <c r="D85" i="28"/>
  <c r="BG86" i="28"/>
  <c r="BA86" i="28"/>
  <c r="BB86" i="28"/>
  <c r="BC86" i="28"/>
  <c r="BD86" i="28"/>
  <c r="BE86" i="28"/>
  <c r="BF86" i="28"/>
  <c r="BH86" i="28"/>
  <c r="BI86" i="28"/>
  <c r="AI86" i="28"/>
  <c r="AC86" i="28"/>
  <c r="AD86" i="28"/>
  <c r="AE86" i="28"/>
  <c r="AF86" i="28"/>
  <c r="AG86" i="28"/>
  <c r="AH86" i="28"/>
  <c r="AJ86" i="28"/>
  <c r="AK86" i="28"/>
  <c r="AL86" i="28"/>
  <c r="D86" i="28"/>
  <c r="BG87" i="28"/>
  <c r="BA87" i="28"/>
  <c r="BB87" i="28"/>
  <c r="BC87" i="28"/>
  <c r="BD87" i="28"/>
  <c r="BE87" i="28"/>
  <c r="BF87" i="28"/>
  <c r="BH87" i="28"/>
  <c r="BI87" i="28"/>
  <c r="AI87" i="28"/>
  <c r="AC87" i="28"/>
  <c r="AD87" i="28"/>
  <c r="AE87" i="28"/>
  <c r="AF87" i="28"/>
  <c r="AG87" i="28"/>
  <c r="AH87" i="28"/>
  <c r="AJ87" i="28"/>
  <c r="AK87" i="28"/>
  <c r="AL87" i="28"/>
  <c r="D87" i="28"/>
  <c r="BG88" i="28"/>
  <c r="BA88" i="28"/>
  <c r="BB88" i="28"/>
  <c r="BC88" i="28"/>
  <c r="BD88" i="28"/>
  <c r="BE88" i="28"/>
  <c r="BF88" i="28"/>
  <c r="BH88" i="28"/>
  <c r="BI88" i="28"/>
  <c r="AI88" i="28"/>
  <c r="AC88" i="28"/>
  <c r="AD88" i="28"/>
  <c r="AE88" i="28"/>
  <c r="AF88" i="28"/>
  <c r="AG88" i="28"/>
  <c r="AH88" i="28"/>
  <c r="AJ88" i="28"/>
  <c r="AK88" i="28"/>
  <c r="AL88" i="28"/>
  <c r="D88" i="28"/>
  <c r="BG89" i="28"/>
  <c r="BA89" i="28"/>
  <c r="BB89" i="28"/>
  <c r="BC89" i="28"/>
  <c r="BD89" i="28"/>
  <c r="BE89" i="28"/>
  <c r="BF89" i="28"/>
  <c r="BH89" i="28"/>
  <c r="BI89" i="28"/>
  <c r="AI89" i="28"/>
  <c r="AC89" i="28"/>
  <c r="AD89" i="28"/>
  <c r="AE89" i="28"/>
  <c r="AF89" i="28"/>
  <c r="AG89" i="28"/>
  <c r="AH89" i="28"/>
  <c r="AJ89" i="28"/>
  <c r="AK89" i="28"/>
  <c r="AL89" i="28"/>
  <c r="D89" i="28"/>
  <c r="BG90" i="28"/>
  <c r="BA90" i="28"/>
  <c r="BB90" i="28"/>
  <c r="BC90" i="28"/>
  <c r="BD90" i="28"/>
  <c r="BE90" i="28"/>
  <c r="BF90" i="28"/>
  <c r="BH90" i="28"/>
  <c r="BI90" i="28"/>
  <c r="AI90" i="28"/>
  <c r="AC90" i="28"/>
  <c r="AD90" i="28"/>
  <c r="AE90" i="28"/>
  <c r="AF90" i="28"/>
  <c r="AG90" i="28"/>
  <c r="AH90" i="28"/>
  <c r="AJ90" i="28"/>
  <c r="AK90" i="28"/>
  <c r="AL90" i="28"/>
  <c r="D90" i="28"/>
  <c r="BG91" i="28"/>
  <c r="BA91" i="28"/>
  <c r="BB91" i="28"/>
  <c r="BC91" i="28"/>
  <c r="BD91" i="28"/>
  <c r="BE91" i="28"/>
  <c r="BF91" i="28"/>
  <c r="BH91" i="28"/>
  <c r="BI91" i="28"/>
  <c r="AI91" i="28"/>
  <c r="AC91" i="28"/>
  <c r="AD91" i="28"/>
  <c r="AE91" i="28"/>
  <c r="AF91" i="28"/>
  <c r="AG91" i="28"/>
  <c r="AH91" i="28"/>
  <c r="AJ91" i="28"/>
  <c r="AK91" i="28"/>
  <c r="AL91" i="28"/>
  <c r="D91" i="28"/>
  <c r="BG92" i="28"/>
  <c r="BA92" i="28"/>
  <c r="BB92" i="28"/>
  <c r="BC92" i="28"/>
  <c r="BD92" i="28"/>
  <c r="BE92" i="28"/>
  <c r="BF92" i="28"/>
  <c r="BH92" i="28"/>
  <c r="BI92" i="28"/>
  <c r="AI92" i="28"/>
  <c r="AC92" i="28"/>
  <c r="AD92" i="28"/>
  <c r="AE92" i="28"/>
  <c r="AF92" i="28"/>
  <c r="AG92" i="28"/>
  <c r="AH92" i="28"/>
  <c r="AJ92" i="28"/>
  <c r="AK92" i="28"/>
  <c r="AL92" i="28"/>
  <c r="D92" i="28"/>
  <c r="BG93" i="28"/>
  <c r="BA93" i="28"/>
  <c r="BB93" i="28"/>
  <c r="BC93" i="28"/>
  <c r="BD93" i="28"/>
  <c r="BE93" i="28"/>
  <c r="BF93" i="28"/>
  <c r="BH93" i="28"/>
  <c r="BI93" i="28"/>
  <c r="AI93" i="28"/>
  <c r="AC93" i="28"/>
  <c r="AD93" i="28"/>
  <c r="AE93" i="28"/>
  <c r="AF93" i="28"/>
  <c r="AG93" i="28"/>
  <c r="AH93" i="28"/>
  <c r="AJ93" i="28"/>
  <c r="AK93" i="28"/>
  <c r="AL93" i="28"/>
  <c r="D93" i="28"/>
  <c r="BG94" i="28"/>
  <c r="BA94" i="28"/>
  <c r="BB94" i="28"/>
  <c r="BC94" i="28"/>
  <c r="BD94" i="28"/>
  <c r="BE94" i="28"/>
  <c r="BF94" i="28"/>
  <c r="BH94" i="28"/>
  <c r="BI94" i="28"/>
  <c r="AI94" i="28"/>
  <c r="AC94" i="28"/>
  <c r="AD94" i="28"/>
  <c r="AE94" i="28"/>
  <c r="AF94" i="28"/>
  <c r="AG94" i="28"/>
  <c r="AH94" i="28"/>
  <c r="AJ94" i="28"/>
  <c r="AK94" i="28"/>
  <c r="AL94" i="28"/>
  <c r="D94" i="28"/>
  <c r="BG95" i="28"/>
  <c r="BA95" i="28"/>
  <c r="BB95" i="28"/>
  <c r="BC95" i="28"/>
  <c r="BD95" i="28"/>
  <c r="BE95" i="28"/>
  <c r="BF95" i="28"/>
  <c r="BH95" i="28"/>
  <c r="BI95" i="28"/>
  <c r="AI95" i="28"/>
  <c r="AC95" i="28"/>
  <c r="AD95" i="28"/>
  <c r="AE95" i="28"/>
  <c r="AF95" i="28"/>
  <c r="AG95" i="28"/>
  <c r="AH95" i="28"/>
  <c r="AJ95" i="28"/>
  <c r="AK95" i="28"/>
  <c r="AL95" i="28"/>
  <c r="D95" i="28"/>
  <c r="BG96" i="28"/>
  <c r="BA96" i="28"/>
  <c r="BB96" i="28"/>
  <c r="BC96" i="28"/>
  <c r="BD96" i="28"/>
  <c r="BE96" i="28"/>
  <c r="BF96" i="28"/>
  <c r="BH96" i="28"/>
  <c r="BI96" i="28"/>
  <c r="AI96" i="28"/>
  <c r="AC96" i="28"/>
  <c r="AD96" i="28"/>
  <c r="AE96" i="28"/>
  <c r="AF96" i="28"/>
  <c r="AG96" i="28"/>
  <c r="AH96" i="28"/>
  <c r="AJ96" i="28"/>
  <c r="AK96" i="28"/>
  <c r="AL96" i="28"/>
  <c r="D96" i="28"/>
  <c r="BG97" i="28"/>
  <c r="BA97" i="28"/>
  <c r="BB97" i="28"/>
  <c r="BC97" i="28"/>
  <c r="BD97" i="28"/>
  <c r="BE97" i="28"/>
  <c r="BF97" i="28"/>
  <c r="BH97" i="28"/>
  <c r="BI97" i="28"/>
  <c r="AI97" i="28"/>
  <c r="AC97" i="28"/>
  <c r="AD97" i="28"/>
  <c r="AE97" i="28"/>
  <c r="AF97" i="28"/>
  <c r="AG97" i="28"/>
  <c r="AH97" i="28"/>
  <c r="AJ97" i="28"/>
  <c r="AK97" i="28"/>
  <c r="AL97" i="28"/>
  <c r="D97" i="28"/>
  <c r="BG98" i="28"/>
  <c r="BA98" i="28"/>
  <c r="BB98" i="28"/>
  <c r="BC98" i="28"/>
  <c r="BD98" i="28"/>
  <c r="BE98" i="28"/>
  <c r="BF98" i="28"/>
  <c r="BH98" i="28"/>
  <c r="BI98" i="28"/>
  <c r="AI98" i="28"/>
  <c r="AC98" i="28"/>
  <c r="AD98" i="28"/>
  <c r="AE98" i="28"/>
  <c r="AF98" i="28"/>
  <c r="AG98" i="28"/>
  <c r="AH98" i="28"/>
  <c r="AJ98" i="28"/>
  <c r="AK98" i="28"/>
  <c r="AL98" i="28"/>
  <c r="D98" i="28"/>
  <c r="BG99" i="28"/>
  <c r="BA99" i="28"/>
  <c r="BB99" i="28"/>
  <c r="BC99" i="28"/>
  <c r="BD99" i="28"/>
  <c r="BE99" i="28"/>
  <c r="BF99" i="28"/>
  <c r="BH99" i="28"/>
  <c r="BI99" i="28"/>
  <c r="AI99" i="28"/>
  <c r="AC99" i="28"/>
  <c r="AD99" i="28"/>
  <c r="AE99" i="28"/>
  <c r="AF99" i="28"/>
  <c r="AG99" i="28"/>
  <c r="AH99" i="28"/>
  <c r="AJ99" i="28"/>
  <c r="AK99" i="28"/>
  <c r="AL99" i="28"/>
  <c r="D99" i="28"/>
  <c r="BG100" i="28"/>
  <c r="BA100" i="28"/>
  <c r="BB100" i="28"/>
  <c r="BC100" i="28"/>
  <c r="BD100" i="28"/>
  <c r="BE100" i="28"/>
  <c r="BF100" i="28"/>
  <c r="BH100" i="28"/>
  <c r="BI100" i="28"/>
  <c r="AI100" i="28"/>
  <c r="AC100" i="28"/>
  <c r="AD100" i="28"/>
  <c r="AE100" i="28"/>
  <c r="AF100" i="28"/>
  <c r="AG100" i="28"/>
  <c r="AH100" i="28"/>
  <c r="AJ100" i="28"/>
  <c r="AK100" i="28"/>
  <c r="AL100" i="28"/>
  <c r="D100" i="28"/>
  <c r="BG101" i="28"/>
  <c r="BA101" i="28"/>
  <c r="BB101" i="28"/>
  <c r="BC101" i="28"/>
  <c r="BD101" i="28"/>
  <c r="BE101" i="28"/>
  <c r="BF101" i="28"/>
  <c r="BH101" i="28"/>
  <c r="BI101" i="28"/>
  <c r="AI101" i="28"/>
  <c r="AC101" i="28"/>
  <c r="AD101" i="28"/>
  <c r="AE101" i="28"/>
  <c r="AF101" i="28"/>
  <c r="AG101" i="28"/>
  <c r="AH101" i="28"/>
  <c r="AJ101" i="28"/>
  <c r="AK101" i="28"/>
  <c r="AL101" i="28"/>
  <c r="D101" i="28"/>
  <c r="BG102" i="28"/>
  <c r="BA102" i="28"/>
  <c r="BB102" i="28"/>
  <c r="BC102" i="28"/>
  <c r="BD102" i="28"/>
  <c r="BE102" i="28"/>
  <c r="BF102" i="28"/>
  <c r="BH102" i="28"/>
  <c r="BI102" i="28"/>
  <c r="AI102" i="28"/>
  <c r="AC102" i="28"/>
  <c r="AD102" i="28"/>
  <c r="AE102" i="28"/>
  <c r="AF102" i="28"/>
  <c r="AG102" i="28"/>
  <c r="AH102" i="28"/>
  <c r="AJ102" i="28"/>
  <c r="AK102" i="28"/>
  <c r="AL102" i="28"/>
  <c r="D102" i="28"/>
  <c r="BG103" i="28"/>
  <c r="BA103" i="28"/>
  <c r="BB103" i="28"/>
  <c r="BC103" i="28"/>
  <c r="BD103" i="28"/>
  <c r="BE103" i="28"/>
  <c r="BF103" i="28"/>
  <c r="BH103" i="28"/>
  <c r="BI103" i="28"/>
  <c r="AI103" i="28"/>
  <c r="AC103" i="28"/>
  <c r="AD103" i="28"/>
  <c r="AE103" i="28"/>
  <c r="AF103" i="28"/>
  <c r="AG103" i="28"/>
  <c r="AH103" i="28"/>
  <c r="AJ103" i="28"/>
  <c r="AK103" i="28"/>
  <c r="AL103" i="28"/>
  <c r="D103" i="28"/>
  <c r="BG104" i="28"/>
  <c r="BA104" i="28"/>
  <c r="BB104" i="28"/>
  <c r="BC104" i="28"/>
  <c r="BD104" i="28"/>
  <c r="BE104" i="28"/>
  <c r="BF104" i="28"/>
  <c r="BH104" i="28"/>
  <c r="BI104" i="28"/>
  <c r="AI104" i="28"/>
  <c r="AC104" i="28"/>
  <c r="AD104" i="28"/>
  <c r="AE104" i="28"/>
  <c r="AF104" i="28"/>
  <c r="AG104" i="28"/>
  <c r="AH104" i="28"/>
  <c r="AJ104" i="28"/>
  <c r="AK104" i="28"/>
  <c r="AL104" i="28"/>
  <c r="D104" i="28"/>
  <c r="BG105" i="28"/>
  <c r="BA105" i="28"/>
  <c r="BB105" i="28"/>
  <c r="BC105" i="28"/>
  <c r="BD105" i="28"/>
  <c r="BE105" i="28"/>
  <c r="BF105" i="28"/>
  <c r="BH105" i="28"/>
  <c r="BI105" i="28"/>
  <c r="AI105" i="28"/>
  <c r="AC105" i="28"/>
  <c r="AD105" i="28"/>
  <c r="AE105" i="28"/>
  <c r="AF105" i="28"/>
  <c r="AG105" i="28"/>
  <c r="AH105" i="28"/>
  <c r="AJ105" i="28"/>
  <c r="AK105" i="28"/>
  <c r="AL105" i="28"/>
  <c r="D105" i="28"/>
  <c r="BG106" i="28"/>
  <c r="BA106" i="28"/>
  <c r="BB106" i="28"/>
  <c r="BC106" i="28"/>
  <c r="BD106" i="28"/>
  <c r="BE106" i="28"/>
  <c r="BF106" i="28"/>
  <c r="BH106" i="28"/>
  <c r="BI106" i="28"/>
  <c r="AI106" i="28"/>
  <c r="AC106" i="28"/>
  <c r="AD106" i="28"/>
  <c r="AE106" i="28"/>
  <c r="AF106" i="28"/>
  <c r="AG106" i="28"/>
  <c r="AH106" i="28"/>
  <c r="AJ106" i="28"/>
  <c r="AK106" i="28"/>
  <c r="AL106" i="28"/>
  <c r="D106" i="28"/>
  <c r="BG107" i="28"/>
  <c r="BA107" i="28"/>
  <c r="BB107" i="28"/>
  <c r="BC107" i="28"/>
  <c r="BD107" i="28"/>
  <c r="BE107" i="28"/>
  <c r="BF107" i="28"/>
  <c r="BH107" i="28"/>
  <c r="BI107" i="28"/>
  <c r="AI107" i="28"/>
  <c r="AC107" i="28"/>
  <c r="AD107" i="28"/>
  <c r="AE107" i="28"/>
  <c r="AF107" i="28"/>
  <c r="AG107" i="28"/>
  <c r="AH107" i="28"/>
  <c r="AJ107" i="28"/>
  <c r="AK107" i="28"/>
  <c r="AL107" i="28"/>
  <c r="D107" i="28"/>
  <c r="BG108" i="28"/>
  <c r="BA108" i="28"/>
  <c r="BB108" i="28"/>
  <c r="BC108" i="28"/>
  <c r="BD108" i="28"/>
  <c r="BE108" i="28"/>
  <c r="BF108" i="28"/>
  <c r="BH108" i="28"/>
  <c r="BI108" i="28"/>
  <c r="AI108" i="28"/>
  <c r="AC108" i="28"/>
  <c r="AD108" i="28"/>
  <c r="AE108" i="28"/>
  <c r="AF108" i="28"/>
  <c r="AG108" i="28"/>
  <c r="AH108" i="28"/>
  <c r="AJ108" i="28"/>
  <c r="AK108" i="28"/>
  <c r="AL108" i="28"/>
  <c r="D108" i="28"/>
  <c r="BG109" i="28"/>
  <c r="BA109" i="28"/>
  <c r="BB109" i="28"/>
  <c r="BC109" i="28"/>
  <c r="BD109" i="28"/>
  <c r="BE109" i="28"/>
  <c r="BF109" i="28"/>
  <c r="BH109" i="28"/>
  <c r="BI109" i="28"/>
  <c r="AI109" i="28"/>
  <c r="AC109" i="28"/>
  <c r="AD109" i="28"/>
  <c r="AE109" i="28"/>
  <c r="AF109" i="28"/>
  <c r="AG109" i="28"/>
  <c r="AH109" i="28"/>
  <c r="AJ109" i="28"/>
  <c r="AK109" i="28"/>
  <c r="AL109" i="28"/>
  <c r="D109" i="28"/>
  <c r="BG110" i="28"/>
  <c r="BA110" i="28"/>
  <c r="BB110" i="28"/>
  <c r="BC110" i="28"/>
  <c r="BD110" i="28"/>
  <c r="BE110" i="28"/>
  <c r="BF110" i="28"/>
  <c r="BH110" i="28"/>
  <c r="BI110" i="28"/>
  <c r="AI110" i="28"/>
  <c r="AC110" i="28"/>
  <c r="AD110" i="28"/>
  <c r="AE110" i="28"/>
  <c r="AF110" i="28"/>
  <c r="AG110" i="28"/>
  <c r="AH110" i="28"/>
  <c r="AJ110" i="28"/>
  <c r="AK110" i="28"/>
  <c r="AL110" i="28"/>
  <c r="D110" i="28"/>
  <c r="BG111" i="28"/>
  <c r="BA111" i="28"/>
  <c r="BB111" i="28"/>
  <c r="BC111" i="28"/>
  <c r="BD111" i="28"/>
  <c r="BE111" i="28"/>
  <c r="BF111" i="28"/>
  <c r="BH111" i="28"/>
  <c r="BI111" i="28"/>
  <c r="AI111" i="28"/>
  <c r="AC111" i="28"/>
  <c r="AD111" i="28"/>
  <c r="AE111" i="28"/>
  <c r="AF111" i="28"/>
  <c r="AG111" i="28"/>
  <c r="AH111" i="28"/>
  <c r="AJ111" i="28"/>
  <c r="AK111" i="28"/>
  <c r="AL111" i="28"/>
  <c r="D111" i="28"/>
  <c r="BG112" i="28"/>
  <c r="BA112" i="28"/>
  <c r="BB112" i="28"/>
  <c r="BC112" i="28"/>
  <c r="BD112" i="28"/>
  <c r="BE112" i="28"/>
  <c r="BF112" i="28"/>
  <c r="BH112" i="28"/>
  <c r="BI112" i="28"/>
  <c r="AI112" i="28"/>
  <c r="AC112" i="28"/>
  <c r="AD112" i="28"/>
  <c r="AE112" i="28"/>
  <c r="AF112" i="28"/>
  <c r="AG112" i="28"/>
  <c r="AH112" i="28"/>
  <c r="AJ112" i="28"/>
  <c r="AK112" i="28"/>
  <c r="AL112" i="28"/>
  <c r="D112" i="28"/>
  <c r="BG113" i="28"/>
  <c r="BA113" i="28"/>
  <c r="BB113" i="28"/>
  <c r="BC113" i="28"/>
  <c r="BD113" i="28"/>
  <c r="BE113" i="28"/>
  <c r="BF113" i="28"/>
  <c r="BH113" i="28"/>
  <c r="BI113" i="28"/>
  <c r="AI113" i="28"/>
  <c r="AC113" i="28"/>
  <c r="AD113" i="28"/>
  <c r="AE113" i="28"/>
  <c r="AF113" i="28"/>
  <c r="AG113" i="28"/>
  <c r="AH113" i="28"/>
  <c r="AJ113" i="28"/>
  <c r="AK113" i="28"/>
  <c r="AL113" i="28"/>
  <c r="D113" i="28"/>
  <c r="BG114" i="28"/>
  <c r="BA114" i="28"/>
  <c r="BB114" i="28"/>
  <c r="BC114" i="28"/>
  <c r="BD114" i="28"/>
  <c r="BE114" i="28"/>
  <c r="BF114" i="28"/>
  <c r="BH114" i="28"/>
  <c r="BI114" i="28"/>
  <c r="AI114" i="28"/>
  <c r="AC114" i="28"/>
  <c r="AD114" i="28"/>
  <c r="AE114" i="28"/>
  <c r="AF114" i="28"/>
  <c r="AG114" i="28"/>
  <c r="AH114" i="28"/>
  <c r="AJ114" i="28"/>
  <c r="AK114" i="28"/>
  <c r="AL114" i="28"/>
  <c r="D11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44" i="28"/>
  <c r="BG744" i="28"/>
  <c r="BA744" i="28"/>
  <c r="BB744" i="28"/>
  <c r="BC744" i="28"/>
  <c r="BD744" i="28"/>
  <c r="BE744" i="28"/>
  <c r="BF744" i="28"/>
  <c r="BH744" i="28"/>
  <c r="BI744" i="28"/>
  <c r="AI744" i="28"/>
  <c r="AC744" i="28"/>
  <c r="AD744" i="28"/>
  <c r="AE744" i="28"/>
  <c r="AF744" i="28"/>
  <c r="AG744" i="28"/>
  <c r="AH744" i="28"/>
  <c r="AJ744" i="28"/>
  <c r="AK744" i="28"/>
  <c r="AL744" i="28"/>
  <c r="BG745" i="28"/>
  <c r="BA745" i="28"/>
  <c r="BB745" i="28"/>
  <c r="BC745" i="28"/>
  <c r="BD745" i="28"/>
  <c r="BE745" i="28"/>
  <c r="BF745" i="28"/>
  <c r="BH745" i="28"/>
  <c r="BI745" i="28"/>
  <c r="AI745" i="28"/>
  <c r="AC745" i="28"/>
  <c r="AD745" i="28"/>
  <c r="AE745" i="28"/>
  <c r="AF745" i="28"/>
  <c r="AG745" i="28"/>
  <c r="AH745" i="28"/>
  <c r="AJ745" i="28"/>
  <c r="AK745" i="28"/>
  <c r="AL745" i="28"/>
  <c r="BG746" i="28"/>
  <c r="BA746" i="28"/>
  <c r="BB746" i="28"/>
  <c r="BC746" i="28"/>
  <c r="BD746" i="28"/>
  <c r="BE746" i="28"/>
  <c r="BF746" i="28"/>
  <c r="BH746" i="28"/>
  <c r="BI746" i="28"/>
  <c r="AI746" i="28"/>
  <c r="AC746" i="28"/>
  <c r="AD746" i="28"/>
  <c r="AE746" i="28"/>
  <c r="AF746" i="28"/>
  <c r="AG746" i="28"/>
  <c r="AH746" i="28"/>
  <c r="AJ746" i="28"/>
  <c r="AK746" i="28"/>
  <c r="AL746" i="28"/>
  <c r="BG747" i="28"/>
  <c r="BA747" i="28"/>
  <c r="BB747" i="28"/>
  <c r="BC747" i="28"/>
  <c r="BD747" i="28"/>
  <c r="BE747" i="28"/>
  <c r="BF747" i="28"/>
  <c r="BH747" i="28"/>
  <c r="BI747" i="28"/>
  <c r="AI747" i="28"/>
  <c r="AC747" i="28"/>
  <c r="AD747" i="28"/>
  <c r="AE747" i="28"/>
  <c r="AF747" i="28"/>
  <c r="AG747" i="28"/>
  <c r="AH747" i="28"/>
  <c r="AJ747" i="28"/>
  <c r="AK747" i="28"/>
  <c r="AL747" i="28"/>
  <c r="BG748" i="28"/>
  <c r="BA748" i="28"/>
  <c r="BB748" i="28"/>
  <c r="BC748" i="28"/>
  <c r="BD748" i="28"/>
  <c r="BE748" i="28"/>
  <c r="BF748" i="28"/>
  <c r="BH748" i="28"/>
  <c r="BI748" i="28"/>
  <c r="AI748" i="28"/>
  <c r="AC748" i="28"/>
  <c r="AD748" i="28"/>
  <c r="AE748" i="28"/>
  <c r="AF748" i="28"/>
  <c r="AG748" i="28"/>
  <c r="AH748" i="28"/>
  <c r="AJ748" i="28"/>
  <c r="AK748" i="28"/>
  <c r="AL748" i="28"/>
  <c r="BG749" i="28"/>
  <c r="BA749" i="28"/>
  <c r="BB749" i="28"/>
  <c r="BC749" i="28"/>
  <c r="BD749" i="28"/>
  <c r="BE749" i="28"/>
  <c r="BF749" i="28"/>
  <c r="BH749" i="28"/>
  <c r="BI749" i="28"/>
  <c r="AI749" i="28"/>
  <c r="AC749" i="28"/>
  <c r="AD749" i="28"/>
  <c r="AE749" i="28"/>
  <c r="AF749" i="28"/>
  <c r="AG749" i="28"/>
  <c r="AH749" i="28"/>
  <c r="AJ749" i="28"/>
  <c r="AK749" i="28"/>
  <c r="AL749" i="28"/>
  <c r="BG750" i="28"/>
  <c r="BA750" i="28"/>
  <c r="BB750" i="28"/>
  <c r="BC750" i="28"/>
  <c r="BD750" i="28"/>
  <c r="BE750" i="28"/>
  <c r="BF750" i="28"/>
  <c r="BH750" i="28"/>
  <c r="BI750" i="28"/>
  <c r="AI750" i="28"/>
  <c r="AC750" i="28"/>
  <c r="AD750" i="28"/>
  <c r="AE750" i="28"/>
  <c r="AF750" i="28"/>
  <c r="AG750" i="28"/>
  <c r="AH750" i="28"/>
  <c r="AJ750" i="28"/>
  <c r="AK750" i="28"/>
  <c r="AL750" i="28"/>
  <c r="BG751" i="28"/>
  <c r="BA751" i="28"/>
  <c r="BB751" i="28"/>
  <c r="BC751" i="28"/>
  <c r="BD751" i="28"/>
  <c r="BE751" i="28"/>
  <c r="BF751" i="28"/>
  <c r="BH751" i="28"/>
  <c r="BI751" i="28"/>
  <c r="AI751" i="28"/>
  <c r="AC751" i="28"/>
  <c r="AD751" i="28"/>
  <c r="AE751" i="28"/>
  <c r="AF751" i="28"/>
  <c r="AG751" i="28"/>
  <c r="AH751" i="28"/>
  <c r="AJ751" i="28"/>
  <c r="AK751" i="28"/>
  <c r="AL751" i="28"/>
  <c r="BG752" i="28"/>
  <c r="BA752" i="28"/>
  <c r="BB752" i="28"/>
  <c r="BC752" i="28"/>
  <c r="BD752" i="28"/>
  <c r="BE752" i="28"/>
  <c r="BF752" i="28"/>
  <c r="BH752" i="28"/>
  <c r="BI752" i="28"/>
  <c r="AI752" i="28"/>
  <c r="AC752" i="28"/>
  <c r="AD752" i="28"/>
  <c r="AE752" i="28"/>
  <c r="AF752" i="28"/>
  <c r="AG752" i="28"/>
  <c r="AH752" i="28"/>
  <c r="AJ752" i="28"/>
  <c r="AK752" i="28"/>
  <c r="AL752" i="28"/>
  <c r="BG753" i="28"/>
  <c r="BA753" i="28"/>
  <c r="BB753" i="28"/>
  <c r="BC753" i="28"/>
  <c r="BD753" i="28"/>
  <c r="BE753" i="28"/>
  <c r="BF753" i="28"/>
  <c r="BH753" i="28"/>
  <c r="BI753" i="28"/>
  <c r="AI753" i="28"/>
  <c r="AC753" i="28"/>
  <c r="AD753" i="28"/>
  <c r="AE753" i="28"/>
  <c r="AF753" i="28"/>
  <c r="AG753" i="28"/>
  <c r="AH753" i="28"/>
  <c r="AJ753" i="28"/>
  <c r="AK753" i="28"/>
  <c r="AL753" i="28"/>
  <c r="BG754" i="28"/>
  <c r="BA754" i="28"/>
  <c r="BB754" i="28"/>
  <c r="BC754" i="28"/>
  <c r="BD754" i="28"/>
  <c r="BE754" i="28"/>
  <c r="BF754" i="28"/>
  <c r="BH754" i="28"/>
  <c r="BI754" i="28"/>
  <c r="AI754" i="28"/>
  <c r="AC754" i="28"/>
  <c r="AD754" i="28"/>
  <c r="AE754" i="28"/>
  <c r="AF754" i="28"/>
  <c r="AG754" i="28"/>
  <c r="AH754" i="28"/>
  <c r="AJ754" i="28"/>
  <c r="AK754" i="28"/>
  <c r="AL754" i="28"/>
  <c r="BG755" i="28"/>
  <c r="BA755" i="28"/>
  <c r="BB755" i="28"/>
  <c r="BC755" i="28"/>
  <c r="BD755" i="28"/>
  <c r="BE755" i="28"/>
  <c r="BF755" i="28"/>
  <c r="BH755" i="28"/>
  <c r="BI755" i="28"/>
  <c r="AI755" i="28"/>
  <c r="AC755" i="28"/>
  <c r="AD755" i="28"/>
  <c r="AE755" i="28"/>
  <c r="AF755" i="28"/>
  <c r="AG755" i="28"/>
  <c r="AH755" i="28"/>
  <c r="AJ755" i="28"/>
  <c r="AK755" i="28"/>
  <c r="AL755" i="28"/>
  <c r="BG756" i="28"/>
  <c r="BA756" i="28"/>
  <c r="BB756" i="28"/>
  <c r="BC756" i="28"/>
  <c r="BD756" i="28"/>
  <c r="BE756" i="28"/>
  <c r="BF756" i="28"/>
  <c r="BH756" i="28"/>
  <c r="BI756" i="28"/>
  <c r="AI756" i="28"/>
  <c r="AC756" i="28"/>
  <c r="AD756" i="28"/>
  <c r="AE756" i="28"/>
  <c r="AF756" i="28"/>
  <c r="AG756" i="28"/>
  <c r="AH756" i="28"/>
  <c r="AJ756" i="28"/>
  <c r="AK756" i="28"/>
  <c r="AL756" i="28"/>
  <c r="BG757" i="28"/>
  <c r="BA757" i="28"/>
  <c r="BB757" i="28"/>
  <c r="BC757" i="28"/>
  <c r="BD757" i="28"/>
  <c r="BE757" i="28"/>
  <c r="BF757" i="28"/>
  <c r="BH757" i="28"/>
  <c r="BI757" i="28"/>
  <c r="AI757" i="28"/>
  <c r="AC757" i="28"/>
  <c r="AD757" i="28"/>
  <c r="AE757" i="28"/>
  <c r="AF757" i="28"/>
  <c r="AG757" i="28"/>
  <c r="AH757" i="28"/>
  <c r="AJ757" i="28"/>
  <c r="AK757" i="28"/>
  <c r="AL757" i="28"/>
  <c r="BG758" i="28"/>
  <c r="BA758" i="28"/>
  <c r="BB758" i="28"/>
  <c r="BC758" i="28"/>
  <c r="BD758" i="28"/>
  <c r="BE758" i="28"/>
  <c r="BF758" i="28"/>
  <c r="BH758" i="28"/>
  <c r="BI758" i="28"/>
  <c r="AI758" i="28"/>
  <c r="AC758" i="28"/>
  <c r="AD758" i="28"/>
  <c r="AE758" i="28"/>
  <c r="AF758" i="28"/>
  <c r="AG758" i="28"/>
  <c r="AH758" i="28"/>
  <c r="AJ758" i="28"/>
  <c r="AK758" i="28"/>
  <c r="AL758" i="28"/>
  <c r="BG759" i="28"/>
  <c r="BA759" i="28"/>
  <c r="BB759" i="28"/>
  <c r="BC759" i="28"/>
  <c r="BD759" i="28"/>
  <c r="BE759" i="28"/>
  <c r="BF759" i="28"/>
  <c r="BH759" i="28"/>
  <c r="BI759" i="28"/>
  <c r="AI759" i="28"/>
  <c r="AC759" i="28"/>
  <c r="AD759" i="28"/>
  <c r="AE759" i="28"/>
  <c r="AF759" i="28"/>
  <c r="AG759" i="28"/>
  <c r="AH759" i="28"/>
  <c r="AJ759" i="28"/>
  <c r="AK759" i="28"/>
  <c r="AL759" i="28"/>
  <c r="BG760" i="28"/>
  <c r="BA760" i="28"/>
  <c r="BB760" i="28"/>
  <c r="BC760" i="28"/>
  <c r="BD760" i="28"/>
  <c r="BE760" i="28"/>
  <c r="BF760" i="28"/>
  <c r="BH760" i="28"/>
  <c r="BI760" i="28"/>
  <c r="AI760" i="28"/>
  <c r="AC760" i="28"/>
  <c r="AD760" i="28"/>
  <c r="AE760" i="28"/>
  <c r="AF760" i="28"/>
  <c r="AG760" i="28"/>
  <c r="AH760" i="28"/>
  <c r="AJ760" i="28"/>
  <c r="AK760" i="28"/>
  <c r="AL760" i="28"/>
  <c r="BG761" i="28"/>
  <c r="BA761" i="28"/>
  <c r="BB761" i="28"/>
  <c r="BC761" i="28"/>
  <c r="BD761" i="28"/>
  <c r="BE761" i="28"/>
  <c r="BF761" i="28"/>
  <c r="BH761" i="28"/>
  <c r="BI761" i="28"/>
  <c r="AI761" i="28"/>
  <c r="AC761" i="28"/>
  <c r="AD761" i="28"/>
  <c r="AE761" i="28"/>
  <c r="AF761" i="28"/>
  <c r="AG761" i="28"/>
  <c r="AH761" i="28"/>
  <c r="AJ761" i="28"/>
  <c r="AK761" i="28"/>
  <c r="AL761" i="28"/>
  <c r="BG762" i="28"/>
  <c r="BA762" i="28"/>
  <c r="BB762" i="28"/>
  <c r="BC762" i="28"/>
  <c r="BD762" i="28"/>
  <c r="BE762" i="28"/>
  <c r="BF762" i="28"/>
  <c r="BH762" i="28"/>
  <c r="BI762" i="28"/>
  <c r="AI762" i="28"/>
  <c r="AC762" i="28"/>
  <c r="AD762" i="28"/>
  <c r="AE762" i="28"/>
  <c r="AF762" i="28"/>
  <c r="AG762" i="28"/>
  <c r="AH762" i="28"/>
  <c r="AJ762" i="28"/>
  <c r="AK762" i="28"/>
  <c r="AL762" i="28"/>
  <c r="BG763" i="28"/>
  <c r="BA763" i="28"/>
  <c r="BB763" i="28"/>
  <c r="BC763" i="28"/>
  <c r="BD763" i="28"/>
  <c r="BE763" i="28"/>
  <c r="BF763" i="28"/>
  <c r="BH763" i="28"/>
  <c r="BI763" i="28"/>
  <c r="AI763" i="28"/>
  <c r="AC763" i="28"/>
  <c r="AD763" i="28"/>
  <c r="AE763" i="28"/>
  <c r="AF763" i="28"/>
  <c r="AG763" i="28"/>
  <c r="AH763" i="28"/>
  <c r="AJ763" i="28"/>
  <c r="AK763" i="28"/>
  <c r="AL763" i="28"/>
  <c r="BG764" i="28"/>
  <c r="BA764" i="28"/>
  <c r="BB764" i="28"/>
  <c r="BC764" i="28"/>
  <c r="BD764" i="28"/>
  <c r="BE764" i="28"/>
  <c r="BF764" i="28"/>
  <c r="BH764" i="28"/>
  <c r="BI764" i="28"/>
  <c r="AI764" i="28"/>
  <c r="AC764" i="28"/>
  <c r="AD764" i="28"/>
  <c r="AE764" i="28"/>
  <c r="AF764" i="28"/>
  <c r="AG764" i="28"/>
  <c r="AH764" i="28"/>
  <c r="AJ764" i="28"/>
  <c r="AK764" i="28"/>
  <c r="AL764" i="28"/>
  <c r="BG765" i="28"/>
  <c r="BA765" i="28"/>
  <c r="BB765" i="28"/>
  <c r="BC765" i="28"/>
  <c r="BD765" i="28"/>
  <c r="BE765" i="28"/>
  <c r="BF765" i="28"/>
  <c r="BH765" i="28"/>
  <c r="BI765" i="28"/>
  <c r="AI765" i="28"/>
  <c r="AC765" i="28"/>
  <c r="AD765" i="28"/>
  <c r="AE765" i="28"/>
  <c r="AF765" i="28"/>
  <c r="AG765" i="28"/>
  <c r="AH765" i="28"/>
  <c r="AJ765" i="28"/>
  <c r="AK765" i="28"/>
  <c r="AL765" i="28"/>
  <c r="BG766" i="28"/>
  <c r="BA766" i="28"/>
  <c r="BB766" i="28"/>
  <c r="BC766" i="28"/>
  <c r="BD766" i="28"/>
  <c r="BE766" i="28"/>
  <c r="BF766" i="28"/>
  <c r="BH766" i="28"/>
  <c r="BI766" i="28"/>
  <c r="AI766" i="28"/>
  <c r="AC766" i="28"/>
  <c r="AD766" i="28"/>
  <c r="AE766" i="28"/>
  <c r="AF766" i="28"/>
  <c r="AG766" i="28"/>
  <c r="AH766" i="28"/>
  <c r="AJ766" i="28"/>
  <c r="AK766" i="28"/>
  <c r="AL766" i="28"/>
  <c r="BG767" i="28"/>
  <c r="BA767" i="28"/>
  <c r="BB767" i="28"/>
  <c r="BC767" i="28"/>
  <c r="BD767" i="28"/>
  <c r="BE767" i="28"/>
  <c r="BF767" i="28"/>
  <c r="BH767" i="28"/>
  <c r="BI767" i="28"/>
  <c r="AI767" i="28"/>
  <c r="AC767" i="28"/>
  <c r="AD767" i="28"/>
  <c r="AE767" i="28"/>
  <c r="AF767" i="28"/>
  <c r="AG767" i="28"/>
  <c r="AH767" i="28"/>
  <c r="AJ767" i="28"/>
  <c r="AK767" i="28"/>
  <c r="AL767" i="28"/>
  <c r="BG768" i="28"/>
  <c r="BA768" i="28"/>
  <c r="BB768" i="28"/>
  <c r="BC768" i="28"/>
  <c r="BD768" i="28"/>
  <c r="BE768" i="28"/>
  <c r="BF768" i="28"/>
  <c r="BH768" i="28"/>
  <c r="BI768" i="28"/>
  <c r="AI768" i="28"/>
  <c r="AC768" i="28"/>
  <c r="AD768" i="28"/>
  <c r="AE768" i="28"/>
  <c r="AF768" i="28"/>
  <c r="AG768" i="28"/>
  <c r="AH768" i="28"/>
  <c r="AJ768" i="28"/>
  <c r="AK768" i="28"/>
  <c r="AL768" i="28"/>
  <c r="BG769" i="28"/>
  <c r="BA769" i="28"/>
  <c r="BB769" i="28"/>
  <c r="BC769" i="28"/>
  <c r="BD769" i="28"/>
  <c r="BE769" i="28"/>
  <c r="BF769" i="28"/>
  <c r="BH769" i="28"/>
  <c r="BI769" i="28"/>
  <c r="AI769" i="28"/>
  <c r="AC769" i="28"/>
  <c r="AD769" i="28"/>
  <c r="AE769" i="28"/>
  <c r="AF769" i="28"/>
  <c r="AG769" i="28"/>
  <c r="AH769" i="28"/>
  <c r="AJ769" i="28"/>
  <c r="AK769" i="28"/>
  <c r="AL769" i="28"/>
  <c r="BG770" i="28"/>
  <c r="BA770" i="28"/>
  <c r="BB770" i="28"/>
  <c r="BC770" i="28"/>
  <c r="BD770" i="28"/>
  <c r="BE770" i="28"/>
  <c r="BF770" i="28"/>
  <c r="BH770" i="28"/>
  <c r="BI770" i="28"/>
  <c r="AI770" i="28"/>
  <c r="AC770" i="28"/>
  <c r="AD770" i="28"/>
  <c r="AE770" i="28"/>
  <c r="AF770" i="28"/>
  <c r="AG770" i="28"/>
  <c r="AH770" i="28"/>
  <c r="AJ770" i="28"/>
  <c r="AK770" i="28"/>
  <c r="AL770" i="28"/>
  <c r="BG771" i="28"/>
  <c r="BA771" i="28"/>
  <c r="BB771" i="28"/>
  <c r="BC771" i="28"/>
  <c r="BD771" i="28"/>
  <c r="BE771" i="28"/>
  <c r="BF771" i="28"/>
  <c r="BH771" i="28"/>
  <c r="BI771" i="28"/>
  <c r="AI771" i="28"/>
  <c r="AC771" i="28"/>
  <c r="AD771" i="28"/>
  <c r="AE771" i="28"/>
  <c r="AF771" i="28"/>
  <c r="AG771" i="28"/>
  <c r="AH771" i="28"/>
  <c r="AJ771" i="28"/>
  <c r="AK771" i="28"/>
  <c r="AL771" i="28"/>
  <c r="BG772" i="28"/>
  <c r="BA772" i="28"/>
  <c r="BB772" i="28"/>
  <c r="BC772" i="28"/>
  <c r="BD772" i="28"/>
  <c r="BE772" i="28"/>
  <c r="BF772" i="28"/>
  <c r="BH772" i="28"/>
  <c r="BI772" i="28"/>
  <c r="AI772" i="28"/>
  <c r="AC772" i="28"/>
  <c r="AD772" i="28"/>
  <c r="AE772" i="28"/>
  <c r="AF772" i="28"/>
  <c r="AG772" i="28"/>
  <c r="AH772" i="28"/>
  <c r="AJ772" i="28"/>
  <c r="AK772" i="28"/>
  <c r="AL772" i="28"/>
  <c r="BG773" i="28"/>
  <c r="BA773" i="28"/>
  <c r="BB773" i="28"/>
  <c r="BC773" i="28"/>
  <c r="BD773" i="28"/>
  <c r="BE773" i="28"/>
  <c r="BF773" i="28"/>
  <c r="BH773" i="28"/>
  <c r="BI773" i="28"/>
  <c r="AI773" i="28"/>
  <c r="AC773" i="28"/>
  <c r="AD773" i="28"/>
  <c r="AE773" i="28"/>
  <c r="AF773" i="28"/>
  <c r="AG773" i="28"/>
  <c r="AH773" i="28"/>
  <c r="AJ773" i="28"/>
  <c r="AK773" i="28"/>
  <c r="AL773" i="28"/>
  <c r="BG774" i="28"/>
  <c r="BA774" i="28"/>
  <c r="BB774" i="28"/>
  <c r="BC774" i="28"/>
  <c r="BD774" i="28"/>
  <c r="BE774" i="28"/>
  <c r="BF774" i="28"/>
  <c r="BH774" i="28"/>
  <c r="BI774" i="28"/>
  <c r="AI774" i="28"/>
  <c r="AC774" i="28"/>
  <c r="AD774" i="28"/>
  <c r="AE774" i="28"/>
  <c r="AF774" i="28"/>
  <c r="AG774" i="28"/>
  <c r="AH774" i="28"/>
  <c r="AJ774" i="28"/>
  <c r="AK774" i="28"/>
  <c r="AL774" i="28"/>
  <c r="BG775" i="28"/>
  <c r="BA775" i="28"/>
  <c r="BB775" i="28"/>
  <c r="BC775" i="28"/>
  <c r="BD775" i="28"/>
  <c r="BE775" i="28"/>
  <c r="BF775" i="28"/>
  <c r="BH775" i="28"/>
  <c r="BI775" i="28"/>
  <c r="AI775" i="28"/>
  <c r="AC775" i="28"/>
  <c r="AD775" i="28"/>
  <c r="AE775" i="28"/>
  <c r="AF775" i="28"/>
  <c r="AG775" i="28"/>
  <c r="AH775" i="28"/>
  <c r="AJ775" i="28"/>
  <c r="AK775" i="28"/>
  <c r="AL775" i="28"/>
  <c r="BG776" i="28"/>
  <c r="BA776" i="28"/>
  <c r="BB776" i="28"/>
  <c r="BC776" i="28"/>
  <c r="BD776" i="28"/>
  <c r="BE776" i="28"/>
  <c r="BF776" i="28"/>
  <c r="BH776" i="28"/>
  <c r="BI776" i="28"/>
  <c r="AI776" i="28"/>
  <c r="AC776" i="28"/>
  <c r="AD776" i="28"/>
  <c r="AE776" i="28"/>
  <c r="AF776" i="28"/>
  <c r="AG776" i="28"/>
  <c r="AH776" i="28"/>
  <c r="AJ776" i="28"/>
  <c r="AK776" i="28"/>
  <c r="AL776" i="28"/>
  <c r="BG777" i="28"/>
  <c r="BA777" i="28"/>
  <c r="BB777" i="28"/>
  <c r="BC777" i="28"/>
  <c r="BD777" i="28"/>
  <c r="BE777" i="28"/>
  <c r="BF777" i="28"/>
  <c r="BH777" i="28"/>
  <c r="BI777" i="28"/>
  <c r="AI777" i="28"/>
  <c r="AC777" i="28"/>
  <c r="AD777" i="28"/>
  <c r="AE777" i="28"/>
  <c r="AF777" i="28"/>
  <c r="AG777" i="28"/>
  <c r="AH777" i="28"/>
  <c r="AJ777" i="28"/>
  <c r="AK777" i="28"/>
  <c r="AL777" i="28"/>
  <c r="BG778" i="28"/>
  <c r="BA778" i="28"/>
  <c r="BB778" i="28"/>
  <c r="BC778" i="28"/>
  <c r="BD778" i="28"/>
  <c r="BE778" i="28"/>
  <c r="BF778" i="28"/>
  <c r="BH778" i="28"/>
  <c r="BI778" i="28"/>
  <c r="AI778" i="28"/>
  <c r="AC778" i="28"/>
  <c r="AD778" i="28"/>
  <c r="AE778" i="28"/>
  <c r="AF778" i="28"/>
  <c r="AG778" i="28"/>
  <c r="AH778" i="28"/>
  <c r="AJ778" i="28"/>
  <c r="AK778" i="28"/>
  <c r="AL778" i="28"/>
  <c r="BG779" i="28"/>
  <c r="BA779" i="28"/>
  <c r="BB779" i="28"/>
  <c r="BC779" i="28"/>
  <c r="BD779" i="28"/>
  <c r="BE779" i="28"/>
  <c r="BF779" i="28"/>
  <c r="BH779" i="28"/>
  <c r="BI779" i="28"/>
  <c r="AI779" i="28"/>
  <c r="AC779" i="28"/>
  <c r="AD779" i="28"/>
  <c r="AE779" i="28"/>
  <c r="AF779" i="28"/>
  <c r="AG779" i="28"/>
  <c r="AH779" i="28"/>
  <c r="AJ779" i="28"/>
  <c r="AK779" i="28"/>
  <c r="AL779" i="28"/>
  <c r="BG780" i="28"/>
  <c r="BA780" i="28"/>
  <c r="BB780" i="28"/>
  <c r="BC780" i="28"/>
  <c r="BD780" i="28"/>
  <c r="BE780" i="28"/>
  <c r="BF780" i="28"/>
  <c r="BH780" i="28"/>
  <c r="BI780" i="28"/>
  <c r="AI780" i="28"/>
  <c r="AC780" i="28"/>
  <c r="AD780" i="28"/>
  <c r="AE780" i="28"/>
  <c r="AF780" i="28"/>
  <c r="AG780" i="28"/>
  <c r="AH780" i="28"/>
  <c r="AJ780" i="28"/>
  <c r="AK780" i="28"/>
  <c r="AL780" i="28"/>
  <c r="BG781" i="28"/>
  <c r="BA781" i="28"/>
  <c r="BB781" i="28"/>
  <c r="BC781" i="28"/>
  <c r="BD781" i="28"/>
  <c r="BE781" i="28"/>
  <c r="BF781" i="28"/>
  <c r="BH781" i="28"/>
  <c r="BI781" i="28"/>
  <c r="AI781" i="28"/>
  <c r="AC781" i="28"/>
  <c r="AD781" i="28"/>
  <c r="AE781" i="28"/>
  <c r="AF781" i="28"/>
  <c r="AG781" i="28"/>
  <c r="AH781" i="28"/>
  <c r="AJ781" i="28"/>
  <c r="AK781" i="28"/>
  <c r="AL781" i="28"/>
  <c r="BG782" i="28"/>
  <c r="BA782" i="28"/>
  <c r="BB782" i="28"/>
  <c r="BC782" i="28"/>
  <c r="BD782" i="28"/>
  <c r="BE782" i="28"/>
  <c r="BF782" i="28"/>
  <c r="BH782" i="28"/>
  <c r="BI782" i="28"/>
  <c r="AI782" i="28"/>
  <c r="AC782" i="28"/>
  <c r="AD782" i="28"/>
  <c r="AE782" i="28"/>
  <c r="AF782" i="28"/>
  <c r="AG782" i="28"/>
  <c r="AH782" i="28"/>
  <c r="AJ782" i="28"/>
  <c r="AK782" i="28"/>
  <c r="AL782" i="28"/>
  <c r="BG783" i="28"/>
  <c r="BA783" i="28"/>
  <c r="BB783" i="28"/>
  <c r="BC783" i="28"/>
  <c r="BD783" i="28"/>
  <c r="BE783" i="28"/>
  <c r="BF783" i="28"/>
  <c r="BH783" i="28"/>
  <c r="BI783" i="28"/>
  <c r="AI783" i="28"/>
  <c r="AC783" i="28"/>
  <c r="AD783" i="28"/>
  <c r="AE783" i="28"/>
  <c r="AF783" i="28"/>
  <c r="AG783" i="28"/>
  <c r="AH783" i="28"/>
  <c r="AJ783" i="28"/>
  <c r="AK783" i="28"/>
  <c r="AL783" i="28"/>
  <c r="BG784" i="28"/>
  <c r="BA784" i="28"/>
  <c r="BB784" i="28"/>
  <c r="BC784" i="28"/>
  <c r="BD784" i="28"/>
  <c r="BE784" i="28"/>
  <c r="BF784" i="28"/>
  <c r="BH784" i="28"/>
  <c r="BI784" i="28"/>
  <c r="AI784" i="28"/>
  <c r="AC784" i="28"/>
  <c r="AD784" i="28"/>
  <c r="AE784" i="28"/>
  <c r="AF784" i="28"/>
  <c r="AG784" i="28"/>
  <c r="AH784" i="28"/>
  <c r="AJ784" i="28"/>
  <c r="AK784" i="28"/>
  <c r="AL784" i="28"/>
  <c r="BG785" i="28"/>
  <c r="BA785" i="28"/>
  <c r="BB785" i="28"/>
  <c r="BC785" i="28"/>
  <c r="BD785" i="28"/>
  <c r="BE785" i="28"/>
  <c r="BF785" i="28"/>
  <c r="BH785" i="28"/>
  <c r="BI785" i="28"/>
  <c r="AI785" i="28"/>
  <c r="AC785" i="28"/>
  <c r="AD785" i="28"/>
  <c r="AE785" i="28"/>
  <c r="AF785" i="28"/>
  <c r="AG785" i="28"/>
  <c r="AH785" i="28"/>
  <c r="AJ785" i="28"/>
  <c r="AK785" i="28"/>
  <c r="AL785" i="28"/>
  <c r="AA745" i="28"/>
  <c r="P745" i="28"/>
  <c r="AA746" i="28"/>
  <c r="P746" i="28"/>
  <c r="AA747" i="28"/>
  <c r="P747" i="28"/>
  <c r="AA748" i="28"/>
  <c r="P748" i="28"/>
  <c r="CA748" i="28"/>
  <c r="AA749" i="28"/>
  <c r="P749" i="28"/>
  <c r="AA750" i="28"/>
  <c r="P750" i="28"/>
  <c r="CA750" i="28" s="1"/>
  <c r="AA751" i="28"/>
  <c r="P751" i="28"/>
  <c r="CA751" i="28"/>
  <c r="AA752" i="28"/>
  <c r="P752" i="28"/>
  <c r="CA752" i="28" s="1"/>
  <c r="AA753" i="28"/>
  <c r="P753" i="28"/>
  <c r="CA753" i="28"/>
  <c r="AA754" i="28"/>
  <c r="P754" i="28"/>
  <c r="CA754" i="28" s="1"/>
  <c r="AA755" i="28"/>
  <c r="P755" i="28"/>
  <c r="CA755" i="28"/>
  <c r="AA756" i="28"/>
  <c r="P756" i="28"/>
  <c r="CA756" i="28" s="1"/>
  <c r="AA757" i="28"/>
  <c r="P757" i="28"/>
  <c r="CA757" i="28" s="1"/>
  <c r="AA758" i="28"/>
  <c r="P758" i="28"/>
  <c r="CA758" i="28" s="1"/>
  <c r="AA759" i="28"/>
  <c r="P759" i="28"/>
  <c r="CB759" i="28"/>
  <c r="AA760" i="28"/>
  <c r="P760" i="28"/>
  <c r="AA761" i="28"/>
  <c r="P761" i="28"/>
  <c r="CA761" i="28" s="1"/>
  <c r="AA762" i="28"/>
  <c r="P762" i="28"/>
  <c r="CA762" i="28"/>
  <c r="AA763" i="28"/>
  <c r="P763" i="28"/>
  <c r="CA763" i="28" s="1"/>
  <c r="AA764" i="28"/>
  <c r="P764" i="28"/>
  <c r="CA764" i="28"/>
  <c r="AA765" i="28"/>
  <c r="P765" i="28"/>
  <c r="CA765" i="28" s="1"/>
  <c r="AA766" i="28"/>
  <c r="P766" i="28"/>
  <c r="CB766" i="28"/>
  <c r="CA766" i="28"/>
  <c r="AA767" i="28"/>
  <c r="P767" i="28"/>
  <c r="CA767" i="28"/>
  <c r="AA768" i="28"/>
  <c r="P768" i="28"/>
  <c r="CA768" i="28" s="1"/>
  <c r="AA769" i="28"/>
  <c r="P769" i="28"/>
  <c r="CB769" i="28"/>
  <c r="AA770" i="28"/>
  <c r="P770" i="28"/>
  <c r="CB770" i="28" s="1"/>
  <c r="AA771" i="28"/>
  <c r="P771" i="28"/>
  <c r="CA771" i="28"/>
  <c r="AA772" i="28"/>
  <c r="P772" i="28"/>
  <c r="CA772" i="28" s="1"/>
  <c r="AA773" i="28"/>
  <c r="P773" i="28"/>
  <c r="CB773" i="28" s="1"/>
  <c r="AA774" i="28"/>
  <c r="P774" i="28"/>
  <c r="CB774" i="28" s="1"/>
  <c r="AA775" i="28"/>
  <c r="P775" i="28"/>
  <c r="CA775" i="28"/>
  <c r="AA776" i="28"/>
  <c r="P776" i="28"/>
  <c r="CA776" i="28" s="1"/>
  <c r="AA777" i="28"/>
  <c r="P777" i="28"/>
  <c r="CB777" i="28"/>
  <c r="AA778" i="28"/>
  <c r="P778" i="28"/>
  <c r="AA779" i="28"/>
  <c r="P779" i="28"/>
  <c r="CB779" i="28" s="1"/>
  <c r="AA780" i="28"/>
  <c r="P780" i="28"/>
  <c r="CB780" i="28"/>
  <c r="AA781" i="28"/>
  <c r="P781" i="28"/>
  <c r="CA781" i="28" s="1"/>
  <c r="AA782" i="28"/>
  <c r="P782" i="28"/>
  <c r="CA782" i="28"/>
  <c r="AA783" i="28"/>
  <c r="P783" i="28"/>
  <c r="CB783" i="28" s="1"/>
  <c r="AA784" i="28"/>
  <c r="P784" i="28"/>
  <c r="CB784" i="28" s="1"/>
  <c r="AA785" i="28"/>
  <c r="P785" i="28"/>
  <c r="CA785" i="28" s="1"/>
  <c r="P744" i="28"/>
  <c r="CA744" i="28" s="1"/>
  <c r="AA744" i="28"/>
  <c r="AA673" i="28"/>
  <c r="P673" i="28"/>
  <c r="CA673" i="28" s="1"/>
  <c r="AA674" i="28"/>
  <c r="P674" i="28"/>
  <c r="CA674" i="28" s="1"/>
  <c r="AA675" i="28"/>
  <c r="P675" i="28"/>
  <c r="CA675" i="28" s="1"/>
  <c r="AA676" i="28"/>
  <c r="P676" i="28"/>
  <c r="CA676" i="28"/>
  <c r="AA677" i="28"/>
  <c r="P677" i="28"/>
  <c r="CA677" i="28" s="1"/>
  <c r="AA678" i="28"/>
  <c r="P678" i="28"/>
  <c r="CA678" i="28" s="1"/>
  <c r="AA679" i="28"/>
  <c r="P679" i="28"/>
  <c r="CA679" i="28" s="1"/>
  <c r="AA680" i="28"/>
  <c r="P680" i="28"/>
  <c r="CA680" i="28"/>
  <c r="AA681" i="28"/>
  <c r="P681" i="28"/>
  <c r="CA681" i="28" s="1"/>
  <c r="AA682" i="28"/>
  <c r="P682" i="28"/>
  <c r="AA683" i="28"/>
  <c r="P683" i="28"/>
  <c r="CA683" i="28"/>
  <c r="AA684" i="28"/>
  <c r="P684" i="28"/>
  <c r="CA684" i="28" s="1"/>
  <c r="AA685" i="28"/>
  <c r="P685" i="28"/>
  <c r="CA685" i="28" s="1"/>
  <c r="AA686" i="28"/>
  <c r="P686" i="28"/>
  <c r="CA686" i="28" s="1"/>
  <c r="AA687" i="28"/>
  <c r="P687" i="28"/>
  <c r="CB687" i="28"/>
  <c r="AA688" i="28"/>
  <c r="P688" i="28"/>
  <c r="CB688" i="28" s="1"/>
  <c r="AA689" i="28"/>
  <c r="P689" i="28"/>
  <c r="CB689" i="28"/>
  <c r="AA690" i="28"/>
  <c r="P690" i="28"/>
  <c r="CB690" i="28" s="1"/>
  <c r="AA691" i="28"/>
  <c r="P691" i="28"/>
  <c r="CA691" i="28"/>
  <c r="AA692" i="28"/>
  <c r="P692" i="28"/>
  <c r="CA692" i="28" s="1"/>
  <c r="AA693" i="28"/>
  <c r="P693" i="28"/>
  <c r="CA693" i="28" s="1"/>
  <c r="AA694" i="28"/>
  <c r="P694" i="28"/>
  <c r="CA694" i="28" s="1"/>
  <c r="AA695" i="28"/>
  <c r="P695" i="28"/>
  <c r="CB695" i="28"/>
  <c r="AA696" i="28"/>
  <c r="P696" i="28"/>
  <c r="CA696" i="28" s="1"/>
  <c r="AA697" i="28"/>
  <c r="P697" i="28"/>
  <c r="CA697" i="28" s="1"/>
  <c r="AA698" i="28"/>
  <c r="P698" i="28"/>
  <c r="CA698" i="28" s="1"/>
  <c r="AA699" i="28"/>
  <c r="P699" i="28"/>
  <c r="CA699" i="28"/>
  <c r="AA700" i="28"/>
  <c r="P700" i="28"/>
  <c r="CA700" i="28" s="1"/>
  <c r="AA701" i="28"/>
  <c r="P701" i="28"/>
  <c r="CA701" i="28" s="1"/>
  <c r="AA702" i="28"/>
  <c r="P702" i="28"/>
  <c r="CB702" i="28" s="1"/>
  <c r="AA703" i="28"/>
  <c r="P703" i="28"/>
  <c r="CA703" i="28" s="1"/>
  <c r="AA704" i="28"/>
  <c r="P704" i="28"/>
  <c r="CB704" i="28"/>
  <c r="AA705" i="28"/>
  <c r="P705" i="28"/>
  <c r="AA706" i="28"/>
  <c r="P706" i="28"/>
  <c r="CA706" i="28" s="1"/>
  <c r="AA707" i="28"/>
  <c r="P707" i="28"/>
  <c r="CA707" i="28"/>
  <c r="AA708" i="28"/>
  <c r="P708" i="28"/>
  <c r="CB708" i="28" s="1"/>
  <c r="AA709" i="28"/>
  <c r="P709" i="28"/>
  <c r="CA709" i="28" s="1"/>
  <c r="AA710" i="28"/>
  <c r="P710" i="28"/>
  <c r="CA710" i="28" s="1"/>
  <c r="AA711" i="28"/>
  <c r="P711" i="28"/>
  <c r="CA711" i="28"/>
  <c r="AA712" i="28"/>
  <c r="P712" i="28"/>
  <c r="CA712" i="28" s="1"/>
  <c r="AA713" i="28"/>
  <c r="P713" i="28"/>
  <c r="CA713" i="28" s="1"/>
  <c r="AA714" i="28"/>
  <c r="P714" i="28"/>
  <c r="CB714" i="28" s="1"/>
  <c r="AA715" i="28"/>
  <c r="P715" i="28"/>
  <c r="CB715" i="28"/>
  <c r="AA716" i="28"/>
  <c r="P716" i="28"/>
  <c r="CA716" i="28" s="1"/>
  <c r="AA717" i="28"/>
  <c r="P717" i="28"/>
  <c r="CB717" i="28" s="1"/>
  <c r="AA718" i="28"/>
  <c r="P718" i="28"/>
  <c r="CA718" i="28" s="1"/>
  <c r="AA719" i="28"/>
  <c r="P719" i="28"/>
  <c r="CA719" i="28"/>
  <c r="AA720" i="28"/>
  <c r="P720" i="28"/>
  <c r="CB720" i="28" s="1"/>
  <c r="AA721" i="28"/>
  <c r="P721" i="28"/>
  <c r="AA722" i="28"/>
  <c r="P722" i="28"/>
  <c r="CA722" i="28"/>
  <c r="AA723" i="28"/>
  <c r="P723" i="28"/>
  <c r="CA723" i="28" s="1"/>
  <c r="AA724" i="28"/>
  <c r="P724" i="28"/>
  <c r="CB724" i="28" s="1"/>
  <c r="AA725" i="28"/>
  <c r="P725" i="28"/>
  <c r="CA725" i="28" s="1"/>
  <c r="AA726" i="28"/>
  <c r="P726" i="28"/>
  <c r="CA726" i="28" s="1"/>
  <c r="AA727" i="28"/>
  <c r="P727" i="28"/>
  <c r="CA727" i="28"/>
  <c r="AA728" i="28"/>
  <c r="P728" i="28"/>
  <c r="AA729" i="28"/>
  <c r="P729" i="28"/>
  <c r="CA729" i="28" s="1"/>
  <c r="AA730" i="28"/>
  <c r="P730" i="28"/>
  <c r="CA730" i="28"/>
  <c r="AA731" i="28"/>
  <c r="P731" i="28"/>
  <c r="CA731" i="28" s="1"/>
  <c r="AA732" i="28"/>
  <c r="P732" i="28"/>
  <c r="CA732" i="28" s="1"/>
  <c r="AA733" i="28"/>
  <c r="P733" i="28"/>
  <c r="CB733" i="28" s="1"/>
  <c r="AA734" i="28"/>
  <c r="P734" i="28"/>
  <c r="CA734" i="28"/>
  <c r="AA735" i="28"/>
  <c r="P735" i="28"/>
  <c r="CB735" i="28" s="1"/>
  <c r="AA736" i="28"/>
  <c r="P736" i="28"/>
  <c r="CA736" i="28" s="1"/>
  <c r="AA737" i="28"/>
  <c r="P737" i="28"/>
  <c r="CA737" i="28" s="1"/>
  <c r="AA738" i="28"/>
  <c r="P738" i="28"/>
  <c r="CA738" i="28" s="1"/>
  <c r="AA739" i="28"/>
  <c r="P739" i="28"/>
  <c r="CA739" i="28" s="1"/>
  <c r="AA740" i="28"/>
  <c r="P740" i="28"/>
  <c r="CA740" i="28" s="1"/>
  <c r="AA741" i="28"/>
  <c r="P741" i="28"/>
  <c r="CA741" i="28" s="1"/>
  <c r="P672" i="28"/>
  <c r="CB672" i="28"/>
  <c r="AA672" i="28"/>
  <c r="AA625" i="28"/>
  <c r="P625" i="28"/>
  <c r="CA625" i="28" s="1"/>
  <c r="AA626" i="28"/>
  <c r="P626" i="28"/>
  <c r="AA627" i="28"/>
  <c r="P627" i="28"/>
  <c r="CA627" i="28" s="1"/>
  <c r="AA628" i="28"/>
  <c r="P628" i="28"/>
  <c r="CA628" i="28" s="1"/>
  <c r="AA629" i="28"/>
  <c r="P629" i="28"/>
  <c r="CB629" i="28"/>
  <c r="AA630" i="28"/>
  <c r="P630" i="28"/>
  <c r="CB630" i="28"/>
  <c r="AA631" i="28"/>
  <c r="P631" i="28"/>
  <c r="CA631" i="28" s="1"/>
  <c r="AA632" i="28"/>
  <c r="P632" i="28"/>
  <c r="CA632" i="28"/>
  <c r="AA633" i="28"/>
  <c r="P633" i="28"/>
  <c r="CA633" i="28" s="1"/>
  <c r="AA634" i="28"/>
  <c r="P634" i="28"/>
  <c r="CB634" i="28" s="1"/>
  <c r="AA635" i="28"/>
  <c r="P635" i="28"/>
  <c r="CA635" i="28" s="1"/>
  <c r="AA636" i="28"/>
  <c r="P636" i="28"/>
  <c r="CA636" i="28"/>
  <c r="AA637" i="28"/>
  <c r="P637" i="28"/>
  <c r="CB637" i="28" s="1"/>
  <c r="AA638" i="28"/>
  <c r="P638" i="28"/>
  <c r="AA639" i="28"/>
  <c r="P639" i="28"/>
  <c r="CB639" i="28"/>
  <c r="AA640" i="28"/>
  <c r="P640" i="28"/>
  <c r="CA640" i="28" s="1"/>
  <c r="AA641" i="28"/>
  <c r="P641" i="28"/>
  <c r="CA641" i="28" s="1"/>
  <c r="AA642" i="28"/>
  <c r="P642" i="28"/>
  <c r="CA642" i="28" s="1"/>
  <c r="AA643" i="28"/>
  <c r="P643" i="28"/>
  <c r="CA643" i="28" s="1"/>
  <c r="AA644" i="28"/>
  <c r="P644" i="28"/>
  <c r="CA644" i="28"/>
  <c r="AA645" i="28"/>
  <c r="P645" i="28"/>
  <c r="CB645" i="28" s="1"/>
  <c r="AA646" i="28"/>
  <c r="P646" i="28"/>
  <c r="CA646" i="28" s="1"/>
  <c r="AA647" i="28"/>
  <c r="P647" i="28"/>
  <c r="AA648" i="28"/>
  <c r="P648" i="28"/>
  <c r="CB648" i="28" s="1"/>
  <c r="AA649" i="28"/>
  <c r="P649" i="28"/>
  <c r="CB649" i="28" s="1"/>
  <c r="AA650" i="28"/>
  <c r="P650" i="28"/>
  <c r="CB650" i="28"/>
  <c r="AA651" i="28"/>
  <c r="P651" i="28"/>
  <c r="CA651" i="28"/>
  <c r="AA652" i="28"/>
  <c r="P652" i="28"/>
  <c r="CB652" i="28" s="1"/>
  <c r="AA653" i="28"/>
  <c r="P653" i="28"/>
  <c r="CA653" i="28" s="1"/>
  <c r="AA654" i="28"/>
  <c r="P654" i="28"/>
  <c r="CB654" i="28"/>
  <c r="AA655" i="28"/>
  <c r="P655" i="28"/>
  <c r="AA656" i="28"/>
  <c r="P656" i="28"/>
  <c r="AA657" i="28"/>
  <c r="P657" i="28"/>
  <c r="CA657" i="28" s="1"/>
  <c r="AA658" i="28"/>
  <c r="P658" i="28"/>
  <c r="CB658" i="28" s="1"/>
  <c r="AA659" i="28"/>
  <c r="P659" i="28"/>
  <c r="CA659" i="28" s="1"/>
  <c r="AA660" i="28"/>
  <c r="P660" i="28"/>
  <c r="CA660" i="28" s="1"/>
  <c r="AA661" i="28"/>
  <c r="P661" i="28"/>
  <c r="CA661" i="28" s="1"/>
  <c r="AA662" i="28"/>
  <c r="P662" i="28"/>
  <c r="AA663" i="28"/>
  <c r="P663" i="28"/>
  <c r="CB663" i="28" s="1"/>
  <c r="AA664" i="28"/>
  <c r="P664" i="28"/>
  <c r="CA664" i="28" s="1"/>
  <c r="AA665" i="28"/>
  <c r="P665" i="28"/>
  <c r="CA665" i="28" s="1"/>
  <c r="AA666" i="28"/>
  <c r="P666" i="28"/>
  <c r="CA666" i="28" s="1"/>
  <c r="AA667" i="28"/>
  <c r="P667" i="28"/>
  <c r="AA668" i="28"/>
  <c r="P668" i="28"/>
  <c r="AA669" i="28"/>
  <c r="P669" i="28"/>
  <c r="CA669" i="28" s="1"/>
  <c r="P624" i="28"/>
  <c r="CA624" i="28" s="1"/>
  <c r="AA624" i="28"/>
  <c r="AA551" i="28"/>
  <c r="P551" i="28"/>
  <c r="CA551" i="28" s="1"/>
  <c r="AA552" i="28"/>
  <c r="P552" i="28"/>
  <c r="CA552" i="28" s="1"/>
  <c r="AA553" i="28"/>
  <c r="P553" i="28"/>
  <c r="CA553" i="28"/>
  <c r="AA554" i="28"/>
  <c r="P554" i="28"/>
  <c r="AA555" i="28"/>
  <c r="P555" i="28"/>
  <c r="CA555" i="28" s="1"/>
  <c r="AA556" i="28"/>
  <c r="P556" i="28"/>
  <c r="CA556" i="28"/>
  <c r="AA557" i="28"/>
  <c r="P557" i="28"/>
  <c r="CA557" i="28" s="1"/>
  <c r="AA558" i="28"/>
  <c r="P558" i="28"/>
  <c r="CB558" i="28" s="1"/>
  <c r="AA559" i="28"/>
  <c r="P559" i="28"/>
  <c r="CA559" i="28" s="1"/>
  <c r="AA560" i="28"/>
  <c r="P560" i="28"/>
  <c r="CA560" i="28"/>
  <c r="AA561" i="28"/>
  <c r="P561" i="28"/>
  <c r="CA561" i="28" s="1"/>
  <c r="AA562" i="28"/>
  <c r="P562" i="28"/>
  <c r="CB562" i="28" s="1"/>
  <c r="AA563" i="28"/>
  <c r="P563" i="28"/>
  <c r="CA563" i="28" s="1"/>
  <c r="AA564" i="28"/>
  <c r="P564" i="28"/>
  <c r="CA564" i="28"/>
  <c r="AA565" i="28"/>
  <c r="P565" i="28"/>
  <c r="CB565" i="28" s="1"/>
  <c r="AA566" i="28"/>
  <c r="P566" i="28"/>
  <c r="CA566" i="28" s="1"/>
  <c r="AA567" i="28"/>
  <c r="P567" i="28"/>
  <c r="CA567" i="28" s="1"/>
  <c r="AA568" i="28"/>
  <c r="P568" i="28"/>
  <c r="CA568" i="28" s="1"/>
  <c r="AA569" i="28"/>
  <c r="P569" i="28"/>
  <c r="CB569" i="28"/>
  <c r="AA570" i="28"/>
  <c r="P570" i="28"/>
  <c r="AA571" i="28"/>
  <c r="P571" i="28"/>
  <c r="CB571" i="28" s="1"/>
  <c r="AA572" i="28"/>
  <c r="P572" i="28"/>
  <c r="CB572" i="28" s="1"/>
  <c r="AA573" i="28"/>
  <c r="P573" i="28"/>
  <c r="CB573" i="28" s="1"/>
  <c r="AA574" i="28"/>
  <c r="P574" i="28"/>
  <c r="CA574" i="28" s="1"/>
  <c r="AA575" i="28"/>
  <c r="P575" i="28"/>
  <c r="CA575" i="28"/>
  <c r="AA576" i="28"/>
  <c r="P576" i="28"/>
  <c r="CB576" i="28" s="1"/>
  <c r="AA577" i="28"/>
  <c r="P577" i="28"/>
  <c r="CA577" i="28" s="1"/>
  <c r="AA578" i="28"/>
  <c r="P578" i="28"/>
  <c r="CA578" i="28" s="1"/>
  <c r="AA579" i="28"/>
  <c r="P579" i="28"/>
  <c r="AA580" i="28"/>
  <c r="P580" i="28"/>
  <c r="CA580" i="28" s="1"/>
  <c r="AA581" i="28"/>
  <c r="P581" i="28"/>
  <c r="CA581" i="28" s="1"/>
  <c r="AA582" i="28"/>
  <c r="P582" i="28"/>
  <c r="CA582" i="28"/>
  <c r="AA583" i="28"/>
  <c r="P583" i="28"/>
  <c r="CA583" i="28" s="1"/>
  <c r="AA584" i="28"/>
  <c r="P584" i="28"/>
  <c r="CA584" i="28" s="1"/>
  <c r="AA585" i="28"/>
  <c r="P585" i="28"/>
  <c r="AA586" i="28"/>
  <c r="P586" i="28"/>
  <c r="CA586" i="28" s="1"/>
  <c r="AA587" i="28"/>
  <c r="P587" i="28"/>
  <c r="CA587" i="28" s="1"/>
  <c r="AA588" i="28"/>
  <c r="P588" i="28"/>
  <c r="CA588" i="28" s="1"/>
  <c r="AA589" i="28"/>
  <c r="P589" i="28"/>
  <c r="CB589" i="28"/>
  <c r="AA590" i="28"/>
  <c r="P590" i="28"/>
  <c r="CA590" i="28" s="1"/>
  <c r="AA591" i="28"/>
  <c r="P591" i="28"/>
  <c r="CA591" i="28" s="1"/>
  <c r="AA592" i="28"/>
  <c r="P592" i="28"/>
  <c r="CA592" i="28" s="1"/>
  <c r="AA593" i="28"/>
  <c r="P593" i="28"/>
  <c r="CB593" i="28"/>
  <c r="AA594" i="28"/>
  <c r="P594" i="28"/>
  <c r="CB594" i="28" s="1"/>
  <c r="AA595" i="28"/>
  <c r="P595" i="28"/>
  <c r="CA595" i="28" s="1"/>
  <c r="AA596" i="28"/>
  <c r="P596" i="28"/>
  <c r="CA596" i="28" s="1"/>
  <c r="AA597" i="28"/>
  <c r="P597" i="28"/>
  <c r="CB597" i="28"/>
  <c r="AA598" i="28"/>
  <c r="P598" i="28"/>
  <c r="AA599" i="28"/>
  <c r="P599" i="28"/>
  <c r="CA599" i="28" s="1"/>
  <c r="AA600" i="28"/>
  <c r="P600" i="28"/>
  <c r="CA600" i="28"/>
  <c r="AA601" i="28"/>
  <c r="P601" i="28"/>
  <c r="CB601" i="28" s="1"/>
  <c r="AA602" i="28"/>
  <c r="P602" i="28"/>
  <c r="CA602" i="28" s="1"/>
  <c r="AA603" i="28"/>
  <c r="P603" i="28"/>
  <c r="CA603" i="28" s="1"/>
  <c r="AA604" i="28"/>
  <c r="P604" i="28"/>
  <c r="CA604" i="28"/>
  <c r="AA605" i="28"/>
  <c r="P605" i="28"/>
  <c r="CB605" i="28" s="1"/>
  <c r="AA606" i="28"/>
  <c r="P606" i="28"/>
  <c r="CA606" i="28" s="1"/>
  <c r="AA607" i="28"/>
  <c r="P607" i="28"/>
  <c r="CA607" i="28" s="1"/>
  <c r="AA608" i="28"/>
  <c r="P608" i="28"/>
  <c r="CB608" i="28"/>
  <c r="AA609" i="28"/>
  <c r="P609" i="28"/>
  <c r="CA609" i="28" s="1"/>
  <c r="AA610" i="28"/>
  <c r="P610" i="28"/>
  <c r="AA611" i="28"/>
  <c r="P611" i="28"/>
  <c r="CB611" i="28"/>
  <c r="CA611" i="28"/>
  <c r="AA612" i="28"/>
  <c r="P612" i="28"/>
  <c r="CA612" i="28" s="1"/>
  <c r="AA613" i="28"/>
  <c r="P613" i="28"/>
  <c r="CB613" i="28" s="1"/>
  <c r="AA614" i="28"/>
  <c r="P614" i="28"/>
  <c r="CA614" i="28" s="1"/>
  <c r="AA615" i="28"/>
  <c r="P615" i="28"/>
  <c r="CA615" i="28" s="1"/>
  <c r="AA616" i="28"/>
  <c r="P616" i="28"/>
  <c r="CA616" i="28"/>
  <c r="AA617" i="28"/>
  <c r="P617" i="28"/>
  <c r="CA617" i="28"/>
  <c r="AA618" i="28"/>
  <c r="P618" i="28"/>
  <c r="CB618" i="28" s="1"/>
  <c r="AA619" i="28"/>
  <c r="P619" i="28"/>
  <c r="CB619" i="28" s="1"/>
  <c r="AA620" i="28"/>
  <c r="P620" i="28"/>
  <c r="CA620" i="28" s="1"/>
  <c r="P550" i="28"/>
  <c r="CA550" i="28" s="1"/>
  <c r="AA550" i="28"/>
  <c r="AA460" i="28"/>
  <c r="P460" i="28"/>
  <c r="CA460" i="28"/>
  <c r="CB460" i="28"/>
  <c r="AA461" i="28"/>
  <c r="P461" i="28"/>
  <c r="CA461" i="28" s="1"/>
  <c r="AA462" i="28"/>
  <c r="P462" i="28"/>
  <c r="CA462" i="28" s="1"/>
  <c r="AA463" i="28"/>
  <c r="P463" i="28"/>
  <c r="CB463" i="28" s="1"/>
  <c r="AA464" i="28"/>
  <c r="P464" i="28"/>
  <c r="CA464" i="28" s="1"/>
  <c r="AA465" i="28"/>
  <c r="P465" i="28"/>
  <c r="CA465" i="28" s="1"/>
  <c r="AA466" i="28"/>
  <c r="P466" i="28"/>
  <c r="CA466" i="28" s="1"/>
  <c r="AA467" i="28"/>
  <c r="P467" i="28"/>
  <c r="CA467" i="28"/>
  <c r="AA468" i="28"/>
  <c r="P468" i="28"/>
  <c r="CB468" i="28" s="1"/>
  <c r="AA469" i="28"/>
  <c r="P469" i="28"/>
  <c r="CA469" i="28" s="1"/>
  <c r="AA470" i="28"/>
  <c r="P470" i="28"/>
  <c r="AA471" i="28"/>
  <c r="P471" i="28"/>
  <c r="AA472" i="28"/>
  <c r="P472" i="28"/>
  <c r="CB472" i="28" s="1"/>
  <c r="AA473" i="28"/>
  <c r="P473" i="28"/>
  <c r="CA473" i="28"/>
  <c r="AA474" i="28"/>
  <c r="P474" i="28"/>
  <c r="AA475" i="28"/>
  <c r="P475" i="28"/>
  <c r="CA475" i="28" s="1"/>
  <c r="AA476" i="28"/>
  <c r="P476" i="28"/>
  <c r="CA476" i="28"/>
  <c r="AA477" i="28"/>
  <c r="P477" i="28"/>
  <c r="CB477" i="28" s="1"/>
  <c r="AA478" i="28"/>
  <c r="P478" i="28"/>
  <c r="CB478" i="28" s="1"/>
  <c r="AA479" i="28"/>
  <c r="P479" i="28"/>
  <c r="CB479" i="28"/>
  <c r="AA480" i="28"/>
  <c r="P480" i="28"/>
  <c r="CA480" i="28" s="1"/>
  <c r="AA481" i="28"/>
  <c r="P481" i="28"/>
  <c r="CA481" i="28" s="1"/>
  <c r="AA482" i="28"/>
  <c r="P482" i="28"/>
  <c r="CB482" i="28" s="1"/>
  <c r="AA483" i="28"/>
  <c r="P483" i="28"/>
  <c r="CA483" i="28" s="1"/>
  <c r="AA484" i="28"/>
  <c r="P484" i="28"/>
  <c r="CA484" i="28" s="1"/>
  <c r="AA485" i="28"/>
  <c r="P485" i="28"/>
  <c r="CB485" i="28" s="1"/>
  <c r="AA486" i="28"/>
  <c r="P486" i="28"/>
  <c r="CB486" i="28" s="1"/>
  <c r="AA487" i="28"/>
  <c r="P487" i="28"/>
  <c r="CA487" i="28" s="1"/>
  <c r="AA488" i="28"/>
  <c r="P488" i="28"/>
  <c r="CA488" i="28" s="1"/>
  <c r="AA489" i="28"/>
  <c r="P489" i="28"/>
  <c r="CB489" i="28"/>
  <c r="AA490" i="28"/>
  <c r="P490" i="28"/>
  <c r="CB490" i="28"/>
  <c r="AA491" i="28"/>
  <c r="P491" i="28"/>
  <c r="CB491" i="28" s="1"/>
  <c r="AA492" i="28"/>
  <c r="P492" i="28"/>
  <c r="CA492" i="28" s="1"/>
  <c r="AA493" i="28"/>
  <c r="P493" i="28"/>
  <c r="CB493" i="28" s="1"/>
  <c r="AA494" i="28"/>
  <c r="P494" i="28"/>
  <c r="CB494" i="28" s="1"/>
  <c r="AA495" i="28"/>
  <c r="P495" i="28"/>
  <c r="CB495" i="28" s="1"/>
  <c r="AA496" i="28"/>
  <c r="P496" i="28"/>
  <c r="CB496" i="28" s="1"/>
  <c r="AA497" i="28"/>
  <c r="P497" i="28"/>
  <c r="CB497" i="28"/>
  <c r="AA498" i="28"/>
  <c r="P498" i="28"/>
  <c r="CB498" i="28"/>
  <c r="AA499" i="28"/>
  <c r="P499" i="28"/>
  <c r="CB499" i="28" s="1"/>
  <c r="AA500" i="28"/>
  <c r="P500" i="28"/>
  <c r="CB500" i="28" s="1"/>
  <c r="AA501" i="28"/>
  <c r="P501" i="28"/>
  <c r="CB501" i="28" s="1"/>
  <c r="AA502" i="28"/>
  <c r="P502" i="28"/>
  <c r="CA502" i="28" s="1"/>
  <c r="AA503" i="28"/>
  <c r="P503" i="28"/>
  <c r="CB503" i="28" s="1"/>
  <c r="AA504" i="28"/>
  <c r="P504" i="28"/>
  <c r="CB504" i="28" s="1"/>
  <c r="AA505" i="28"/>
  <c r="P505" i="28"/>
  <c r="CB505" i="28"/>
  <c r="AA506" i="28"/>
  <c r="P506" i="28"/>
  <c r="CB506" i="28"/>
  <c r="AA507" i="28"/>
  <c r="P507" i="28"/>
  <c r="AA508" i="28"/>
  <c r="P508" i="28"/>
  <c r="AA509" i="28"/>
  <c r="P509" i="28"/>
  <c r="CB509" i="28" s="1"/>
  <c r="AA510" i="28"/>
  <c r="P510" i="28"/>
  <c r="CB510" i="28" s="1"/>
  <c r="AA511" i="28"/>
  <c r="P511" i="28"/>
  <c r="CB511" i="28"/>
  <c r="AA512" i="28"/>
  <c r="P512" i="28"/>
  <c r="AA513" i="28"/>
  <c r="P513" i="28"/>
  <c r="AA514" i="28"/>
  <c r="P514" i="28"/>
  <c r="CB514" i="28" s="1"/>
  <c r="AA515" i="28"/>
  <c r="P515" i="28"/>
  <c r="CB515" i="28" s="1"/>
  <c r="AA516" i="28"/>
  <c r="P516" i="28"/>
  <c r="AA517" i="28"/>
  <c r="P517" i="28"/>
  <c r="CA517" i="28" s="1"/>
  <c r="AA518" i="28"/>
  <c r="P518" i="28"/>
  <c r="CB518" i="28" s="1"/>
  <c r="AA519" i="28"/>
  <c r="P519" i="28"/>
  <c r="CB519" i="28" s="1"/>
  <c r="AA520" i="28"/>
  <c r="P520" i="28"/>
  <c r="CB520" i="28"/>
  <c r="AA521" i="28"/>
  <c r="P521" i="28"/>
  <c r="CB521" i="28"/>
  <c r="AA522" i="28"/>
  <c r="P522" i="28"/>
  <c r="CB522" i="28" s="1"/>
  <c r="AA523" i="28"/>
  <c r="P523" i="28"/>
  <c r="CA523" i="28" s="1"/>
  <c r="AA524" i="28"/>
  <c r="P524" i="28"/>
  <c r="CB524" i="28" s="1"/>
  <c r="AA525" i="28"/>
  <c r="P525" i="28"/>
  <c r="AA526" i="28"/>
  <c r="P526" i="28"/>
  <c r="CB526" i="28" s="1"/>
  <c r="AA527" i="28"/>
  <c r="P527" i="28"/>
  <c r="CB527" i="28" s="1"/>
  <c r="AA528" i="28"/>
  <c r="P528" i="28"/>
  <c r="AA529" i="28"/>
  <c r="P529" i="28"/>
  <c r="AA530" i="28"/>
  <c r="P530" i="28"/>
  <c r="CB530" i="28"/>
  <c r="AA531" i="28"/>
  <c r="P531" i="28"/>
  <c r="CB531" i="28" s="1"/>
  <c r="AA532" i="28"/>
  <c r="P532" i="28"/>
  <c r="CB532" i="28" s="1"/>
  <c r="AA533" i="28"/>
  <c r="P533" i="28"/>
  <c r="CB533" i="28" s="1"/>
  <c r="AA534" i="28"/>
  <c r="P534" i="28"/>
  <c r="CB534" i="28" s="1"/>
  <c r="AA535" i="28"/>
  <c r="P535" i="28"/>
  <c r="CB535" i="28"/>
  <c r="AA536" i="28"/>
  <c r="P536" i="28"/>
  <c r="AA537" i="28"/>
  <c r="P537" i="28"/>
  <c r="CB537" i="28" s="1"/>
  <c r="CA537" i="28"/>
  <c r="AA538" i="28"/>
  <c r="P538" i="28"/>
  <c r="CB538" i="28"/>
  <c r="AA539" i="28"/>
  <c r="P539" i="28"/>
  <c r="CB539" i="28" s="1"/>
  <c r="AA540" i="28"/>
  <c r="P540" i="28"/>
  <c r="CB540" i="28" s="1"/>
  <c r="AA541" i="28"/>
  <c r="P541" i="28"/>
  <c r="CB541" i="28" s="1"/>
  <c r="AA542" i="28"/>
  <c r="P542" i="28"/>
  <c r="CB542" i="28"/>
  <c r="AA543" i="28"/>
  <c r="P543" i="28"/>
  <c r="CB543" i="28"/>
  <c r="AA544" i="28"/>
  <c r="P544" i="28"/>
  <c r="AA545" i="28"/>
  <c r="P545" i="28"/>
  <c r="CB545" i="28" s="1"/>
  <c r="AA546" i="28"/>
  <c r="P546" i="28"/>
  <c r="CB546" i="28"/>
  <c r="AA547" i="28"/>
  <c r="P547" i="28"/>
  <c r="CB547" i="28" s="1"/>
  <c r="P459" i="28"/>
  <c r="CA459" i="28" s="1"/>
  <c r="AA459" i="28"/>
  <c r="AA394" i="28"/>
  <c r="P394" i="28"/>
  <c r="CB394" i="28" s="1"/>
  <c r="AA395" i="28"/>
  <c r="P395" i="28"/>
  <c r="CB395" i="28" s="1"/>
  <c r="AA396" i="28"/>
  <c r="P396" i="28"/>
  <c r="CB396" i="28"/>
  <c r="AA397" i="28"/>
  <c r="P397" i="28"/>
  <c r="CB397" i="28" s="1"/>
  <c r="AA398" i="28"/>
  <c r="P398" i="28"/>
  <c r="CA398" i="28"/>
  <c r="AA399" i="28"/>
  <c r="P399" i="28"/>
  <c r="CB399" i="28" s="1"/>
  <c r="AA400" i="28"/>
  <c r="P400" i="28"/>
  <c r="CB400" i="28" s="1"/>
  <c r="AA401" i="28"/>
  <c r="P401" i="28"/>
  <c r="CB401" i="28"/>
  <c r="AA402" i="28"/>
  <c r="P402" i="28"/>
  <c r="CA402" i="28" s="1"/>
  <c r="AA403" i="28"/>
  <c r="P403" i="28"/>
  <c r="CB403" i="28"/>
  <c r="AA404" i="28"/>
  <c r="P404" i="28"/>
  <c r="CB404" i="28"/>
  <c r="AA405" i="28"/>
  <c r="P405" i="28"/>
  <c r="CA405" i="28"/>
  <c r="AA406" i="28"/>
  <c r="P406" i="28"/>
  <c r="CA406" i="28" s="1"/>
  <c r="AA407" i="28"/>
  <c r="P407" i="28"/>
  <c r="CB407" i="28" s="1"/>
  <c r="AA408" i="28"/>
  <c r="P408" i="28"/>
  <c r="CB408" i="28" s="1"/>
  <c r="AA409" i="28"/>
  <c r="P409" i="28"/>
  <c r="CB409" i="28"/>
  <c r="AA410" i="28"/>
  <c r="P410" i="28"/>
  <c r="AA411" i="28"/>
  <c r="P411" i="28"/>
  <c r="CB411" i="28" s="1"/>
  <c r="AA412" i="28"/>
  <c r="P412" i="28"/>
  <c r="CB412" i="28" s="1"/>
  <c r="AA413" i="28"/>
  <c r="P413" i="28"/>
  <c r="CB413" i="28" s="1"/>
  <c r="AA414" i="28"/>
  <c r="P414" i="28"/>
  <c r="CB414" i="28"/>
  <c r="AA415" i="28"/>
  <c r="P415" i="28"/>
  <c r="CB415" i="28" s="1"/>
  <c r="AA416" i="28"/>
  <c r="P416" i="28"/>
  <c r="CB416" i="28" s="1"/>
  <c r="AA417" i="28"/>
  <c r="P417" i="28"/>
  <c r="CA417" i="28" s="1"/>
  <c r="AA418" i="28"/>
  <c r="P418" i="28"/>
  <c r="CB418" i="28" s="1"/>
  <c r="AA419" i="28"/>
  <c r="P419" i="28"/>
  <c r="CB419" i="28"/>
  <c r="AA420" i="28"/>
  <c r="P420" i="28"/>
  <c r="CB420" i="28" s="1"/>
  <c r="AA421" i="28"/>
  <c r="P421" i="28"/>
  <c r="CA421" i="28" s="1"/>
  <c r="AA422" i="28"/>
  <c r="P422" i="28"/>
  <c r="AA423" i="28"/>
  <c r="P423" i="28"/>
  <c r="CB423" i="28" s="1"/>
  <c r="AA424" i="28"/>
  <c r="P424" i="28"/>
  <c r="CB424" i="28" s="1"/>
  <c r="AA425" i="28"/>
  <c r="P425" i="28"/>
  <c r="CA425" i="28"/>
  <c r="AA426" i="28"/>
  <c r="P426" i="28"/>
  <c r="CB426" i="28"/>
  <c r="AA427" i="28"/>
  <c r="P427" i="28"/>
  <c r="CB427" i="28" s="1"/>
  <c r="AA428" i="28"/>
  <c r="P428" i="28"/>
  <c r="CB428" i="28" s="1"/>
  <c r="AA429" i="28"/>
  <c r="P429" i="28"/>
  <c r="CB429" i="28" s="1"/>
  <c r="AA430" i="28"/>
  <c r="P430" i="28"/>
  <c r="CB430" i="28"/>
  <c r="AA431" i="28"/>
  <c r="P431" i="28"/>
  <c r="CB431" i="28"/>
  <c r="AA432" i="28"/>
  <c r="P432" i="28"/>
  <c r="CA432" i="28" s="1"/>
  <c r="AA433" i="28"/>
  <c r="P433" i="28"/>
  <c r="CB433" i="28" s="1"/>
  <c r="AA434" i="28"/>
  <c r="P434" i="28"/>
  <c r="CA434" i="28" s="1"/>
  <c r="AA435" i="28"/>
  <c r="P435" i="28"/>
  <c r="CB435" i="28"/>
  <c r="AA436" i="28"/>
  <c r="P436" i="28"/>
  <c r="CA436" i="28" s="1"/>
  <c r="AA437" i="28"/>
  <c r="P437" i="28"/>
  <c r="CB437" i="28" s="1"/>
  <c r="AA438" i="28"/>
  <c r="P438" i="28"/>
  <c r="CB438" i="28" s="1"/>
  <c r="AA439" i="28"/>
  <c r="P439" i="28"/>
  <c r="CA439" i="28"/>
  <c r="AA440" i="28"/>
  <c r="P440" i="28"/>
  <c r="CA440" i="28" s="1"/>
  <c r="AA441" i="28"/>
  <c r="P441" i="28"/>
  <c r="CA441" i="28" s="1"/>
  <c r="AA442" i="28"/>
  <c r="P442" i="28"/>
  <c r="CA442" i="28" s="1"/>
  <c r="AA443" i="28"/>
  <c r="P443" i="28"/>
  <c r="CA443" i="28"/>
  <c r="AA444" i="28"/>
  <c r="P444" i="28"/>
  <c r="CB444" i="28" s="1"/>
  <c r="AA445" i="28"/>
  <c r="P445" i="28"/>
  <c r="CA445" i="28" s="1"/>
  <c r="AA446" i="28"/>
  <c r="P446" i="28"/>
  <c r="CA446" i="28"/>
  <c r="AA447" i="28"/>
  <c r="P447" i="28"/>
  <c r="CA447" i="28" s="1"/>
  <c r="AA448" i="28"/>
  <c r="P448" i="28"/>
  <c r="CB448" i="28"/>
  <c r="AA449" i="28"/>
  <c r="P449" i="28"/>
  <c r="CA449" i="28" s="1"/>
  <c r="AA450" i="28"/>
  <c r="P450" i="28"/>
  <c r="CA450" i="28" s="1"/>
  <c r="AA451" i="28"/>
  <c r="P451" i="28"/>
  <c r="CA451" i="28" s="1"/>
  <c r="AA452" i="28"/>
  <c r="P452" i="28"/>
  <c r="CA452" i="28" s="1"/>
  <c r="AA453" i="28"/>
  <c r="P453" i="28"/>
  <c r="CA453" i="28"/>
  <c r="AA454" i="28"/>
  <c r="P454" i="28"/>
  <c r="AA455" i="28"/>
  <c r="P455" i="28"/>
  <c r="CA455" i="28" s="1"/>
  <c r="AA456" i="28"/>
  <c r="P456" i="28"/>
  <c r="CA456" i="28"/>
  <c r="P393" i="28"/>
  <c r="CB393" i="28" s="1"/>
  <c r="AA393" i="28"/>
  <c r="AA333" i="28"/>
  <c r="P333" i="28"/>
  <c r="CA333" i="28" s="1"/>
  <c r="AA334" i="28"/>
  <c r="P334" i="28"/>
  <c r="CA334" i="28" s="1"/>
  <c r="AA335" i="28"/>
  <c r="P335" i="28"/>
  <c r="CA335" i="28"/>
  <c r="AA336" i="28"/>
  <c r="P336" i="28"/>
  <c r="CA336" i="28" s="1"/>
  <c r="AA337" i="28"/>
  <c r="P337" i="28"/>
  <c r="CA337" i="28" s="1"/>
  <c r="AA338" i="28"/>
  <c r="P338" i="28"/>
  <c r="CB338" i="28"/>
  <c r="AA339" i="28"/>
  <c r="P339" i="28"/>
  <c r="AA340" i="28"/>
  <c r="P340" i="28"/>
  <c r="CA340" i="28" s="1"/>
  <c r="AA341" i="28"/>
  <c r="P341" i="28"/>
  <c r="CA341" i="28"/>
  <c r="AA342" i="28"/>
  <c r="P342" i="28"/>
  <c r="CB342" i="28" s="1"/>
  <c r="AA343" i="28"/>
  <c r="P343" i="28"/>
  <c r="CB343" i="28" s="1"/>
  <c r="AA344" i="28"/>
  <c r="P344" i="28"/>
  <c r="CB344" i="28" s="1"/>
  <c r="AA345" i="28"/>
  <c r="P345" i="28"/>
  <c r="CA345" i="28" s="1"/>
  <c r="AA346" i="28"/>
  <c r="P346" i="28"/>
  <c r="CB346" i="28" s="1"/>
  <c r="AA347" i="28"/>
  <c r="P347" i="28"/>
  <c r="CB347" i="28"/>
  <c r="AA348" i="28"/>
  <c r="P348" i="28"/>
  <c r="CB348" i="28" s="1"/>
  <c r="AA349" i="28"/>
  <c r="P349" i="28"/>
  <c r="CB349" i="28"/>
  <c r="AA350" i="28"/>
  <c r="P350" i="28"/>
  <c r="CB350" i="28" s="1"/>
  <c r="AA351" i="28"/>
  <c r="P351" i="28"/>
  <c r="CB351" i="28" s="1"/>
  <c r="AA352" i="28"/>
  <c r="P352" i="28"/>
  <c r="CA352" i="28" s="1"/>
  <c r="AA353" i="28"/>
  <c r="P353" i="28"/>
  <c r="CB353" i="28"/>
  <c r="AA354" i="28"/>
  <c r="P354" i="28"/>
  <c r="CB354" i="28" s="1"/>
  <c r="AA355" i="28"/>
  <c r="P355" i="28"/>
  <c r="CB355" i="28" s="1"/>
  <c r="AA356" i="28"/>
  <c r="P356" i="28"/>
  <c r="CB356" i="28" s="1"/>
  <c r="AA357" i="28"/>
  <c r="P357" i="28"/>
  <c r="CB357" i="28" s="1"/>
  <c r="AA358" i="28"/>
  <c r="P358" i="28"/>
  <c r="CB358" i="28" s="1"/>
  <c r="AA359" i="28"/>
  <c r="P359" i="28"/>
  <c r="CB359" i="28" s="1"/>
  <c r="AA360" i="28"/>
  <c r="P360" i="28"/>
  <c r="CB360" i="28" s="1"/>
  <c r="AA361" i="28"/>
  <c r="P361" i="28"/>
  <c r="CB361" i="28"/>
  <c r="AA362" i="28"/>
  <c r="P362" i="28"/>
  <c r="CB362" i="28" s="1"/>
  <c r="AA363" i="28"/>
  <c r="P363" i="28"/>
  <c r="CB363" i="28" s="1"/>
  <c r="AA364" i="28"/>
  <c r="P364" i="28"/>
  <c r="CB364" i="28" s="1"/>
  <c r="AA365" i="28"/>
  <c r="P365" i="28"/>
  <c r="CA365" i="28" s="1"/>
  <c r="AA366" i="28"/>
  <c r="P366" i="28"/>
  <c r="CB366" i="28" s="1"/>
  <c r="AA367" i="28"/>
  <c r="P367" i="28"/>
  <c r="CA367" i="28" s="1"/>
  <c r="AA368" i="28"/>
  <c r="P368" i="28"/>
  <c r="CB368" i="28" s="1"/>
  <c r="AA369" i="28"/>
  <c r="P369" i="28"/>
  <c r="AA370" i="28"/>
  <c r="P370" i="28"/>
  <c r="CB370" i="28" s="1"/>
  <c r="AA371" i="28"/>
  <c r="P371" i="28"/>
  <c r="CB371" i="28" s="1"/>
  <c r="AA372" i="28"/>
  <c r="P372" i="28"/>
  <c r="CB372" i="28"/>
  <c r="AA373" i="28"/>
  <c r="P373" i="28"/>
  <c r="CB373" i="28" s="1"/>
  <c r="AA374" i="28"/>
  <c r="P374" i="28"/>
  <c r="CB374" i="28" s="1"/>
  <c r="AA375" i="28"/>
  <c r="P375" i="28"/>
  <c r="CB375" i="28" s="1"/>
  <c r="AA376" i="28"/>
  <c r="P376" i="28"/>
  <c r="CB376" i="28" s="1"/>
  <c r="AA377" i="28"/>
  <c r="P377" i="28"/>
  <c r="CB377" i="28" s="1"/>
  <c r="AA378" i="28"/>
  <c r="P378" i="28"/>
  <c r="AA379" i="28"/>
  <c r="P379" i="28"/>
  <c r="CB379" i="28" s="1"/>
  <c r="AA380" i="28"/>
  <c r="P380" i="28"/>
  <c r="AA381" i="28"/>
  <c r="P381" i="28"/>
  <c r="CB381" i="28" s="1"/>
  <c r="AA382" i="28"/>
  <c r="P382" i="28"/>
  <c r="CA382" i="28" s="1"/>
  <c r="AA383" i="28"/>
  <c r="P383" i="28"/>
  <c r="CB383" i="28" s="1"/>
  <c r="AA384" i="28"/>
  <c r="P384" i="28"/>
  <c r="AA385" i="28"/>
  <c r="P385" i="28"/>
  <c r="CA385" i="28" s="1"/>
  <c r="AA386" i="28"/>
  <c r="P386" i="28"/>
  <c r="CB386" i="28" s="1"/>
  <c r="AA387" i="28"/>
  <c r="P387" i="28"/>
  <c r="CB387" i="28" s="1"/>
  <c r="AA388" i="28"/>
  <c r="P388" i="28"/>
  <c r="CB388" i="28"/>
  <c r="AA389" i="28"/>
  <c r="P389" i="28"/>
  <c r="CA389" i="28"/>
  <c r="AA390" i="28"/>
  <c r="P390" i="28"/>
  <c r="P332" i="28"/>
  <c r="CA332" i="28" s="1"/>
  <c r="AA332" i="28"/>
  <c r="AA297" i="28"/>
  <c r="P297" i="28"/>
  <c r="CA297" i="28"/>
  <c r="AA298" i="28"/>
  <c r="P298" i="28"/>
  <c r="CB298" i="28" s="1"/>
  <c r="AA299" i="28"/>
  <c r="P299" i="28"/>
  <c r="CB299" i="28" s="1"/>
  <c r="AA300" i="28"/>
  <c r="P300" i="28"/>
  <c r="CB300" i="28" s="1"/>
  <c r="AA301" i="28"/>
  <c r="P301" i="28"/>
  <c r="CB301" i="28"/>
  <c r="AA302" i="28"/>
  <c r="P302" i="28"/>
  <c r="CB302" i="28"/>
  <c r="AA303" i="28"/>
  <c r="P303" i="28"/>
  <c r="CA303" i="28" s="1"/>
  <c r="AA304" i="28"/>
  <c r="P304" i="28"/>
  <c r="CB304" i="28" s="1"/>
  <c r="AA305" i="28"/>
  <c r="P305" i="28"/>
  <c r="CB305" i="28" s="1"/>
  <c r="AA306" i="28"/>
  <c r="P306" i="28"/>
  <c r="AA307" i="28"/>
  <c r="P307" i="28"/>
  <c r="CB307" i="28" s="1"/>
  <c r="AA308" i="28"/>
  <c r="P308" i="28"/>
  <c r="CB308" i="28" s="1"/>
  <c r="AA309" i="28"/>
  <c r="P309" i="28"/>
  <c r="CB309" i="28" s="1"/>
  <c r="AA310" i="28"/>
  <c r="P310" i="28"/>
  <c r="CB310" i="28" s="1"/>
  <c r="AA311" i="28"/>
  <c r="P311" i="28"/>
  <c r="CA311" i="28" s="1"/>
  <c r="AA312" i="28"/>
  <c r="P312" i="28"/>
  <c r="CB312" i="28"/>
  <c r="AA313" i="28"/>
  <c r="P313" i="28"/>
  <c r="CB313" i="28"/>
  <c r="AA314" i="28"/>
  <c r="P314" i="28"/>
  <c r="CB314" i="28" s="1"/>
  <c r="AA315" i="28"/>
  <c r="P315" i="28"/>
  <c r="CB315" i="28" s="1"/>
  <c r="AA316" i="28"/>
  <c r="P316" i="28"/>
  <c r="CB316" i="28" s="1"/>
  <c r="AA317" i="28"/>
  <c r="P317" i="28"/>
  <c r="CB317" i="28" s="1"/>
  <c r="AA318" i="28"/>
  <c r="P318" i="28"/>
  <c r="CB318" i="28" s="1"/>
  <c r="AA319" i="28"/>
  <c r="P319" i="28"/>
  <c r="CB319" i="28" s="1"/>
  <c r="AA320" i="28"/>
  <c r="P320" i="28"/>
  <c r="CB320" i="28"/>
  <c r="AA321" i="28"/>
  <c r="P321" i="28"/>
  <c r="CB321" i="28"/>
  <c r="AA322" i="28"/>
  <c r="P322" i="28"/>
  <c r="CB322" i="28" s="1"/>
  <c r="AA323" i="28"/>
  <c r="P323" i="28"/>
  <c r="AA324" i="28"/>
  <c r="P324" i="28"/>
  <c r="CB324" i="28"/>
  <c r="AA325" i="28"/>
  <c r="P325" i="28"/>
  <c r="CB325" i="28" s="1"/>
  <c r="AA326" i="28"/>
  <c r="P326" i="28"/>
  <c r="CB326" i="28" s="1"/>
  <c r="AA327" i="28"/>
  <c r="P327" i="28"/>
  <c r="AA328" i="28"/>
  <c r="P328" i="28"/>
  <c r="CB328" i="28" s="1"/>
  <c r="AA329" i="28"/>
  <c r="P329" i="28"/>
  <c r="CB329" i="28" s="1"/>
  <c r="P296" i="28"/>
  <c r="CA296" i="28"/>
  <c r="AA296" i="28"/>
  <c r="P118" i="28"/>
  <c r="CA118" i="28" s="1"/>
  <c r="P119" i="28"/>
  <c r="P120" i="28"/>
  <c r="CB120" i="28" s="1"/>
  <c r="P121" i="28"/>
  <c r="P122" i="28"/>
  <c r="CA122" i="28" s="1"/>
  <c r="P123" i="28"/>
  <c r="P124" i="28"/>
  <c r="P125" i="28"/>
  <c r="P126" i="28"/>
  <c r="CA126" i="28" s="1"/>
  <c r="P127" i="28"/>
  <c r="P128" i="28"/>
  <c r="CB128" i="28" s="1"/>
  <c r="P129" i="28"/>
  <c r="P130" i="28"/>
  <c r="CA130" i="28" s="1"/>
  <c r="P131" i="28"/>
  <c r="P132" i="28"/>
  <c r="CA132" i="28" s="1"/>
  <c r="P133" i="28"/>
  <c r="P134" i="28"/>
  <c r="CA134" i="28" s="1"/>
  <c r="P135" i="28"/>
  <c r="P136" i="28"/>
  <c r="CB136" i="28"/>
  <c r="P137" i="28"/>
  <c r="P138" i="28"/>
  <c r="CA138" i="28"/>
  <c r="P139" i="28"/>
  <c r="P140" i="28"/>
  <c r="CA140" i="28" s="1"/>
  <c r="P141" i="28"/>
  <c r="P142" i="28"/>
  <c r="CA142" i="28" s="1"/>
  <c r="P143" i="28"/>
  <c r="P144" i="28"/>
  <c r="P145" i="28"/>
  <c r="P146" i="28"/>
  <c r="CA146" i="28" s="1"/>
  <c r="P147" i="28"/>
  <c r="P148" i="28"/>
  <c r="P149" i="28"/>
  <c r="P150" i="28"/>
  <c r="CA150" i="28"/>
  <c r="P151" i="28"/>
  <c r="P152" i="28"/>
  <c r="CB152" i="28" s="1"/>
  <c r="P153" i="28"/>
  <c r="P154" i="28"/>
  <c r="P155" i="28"/>
  <c r="P156" i="28"/>
  <c r="CB156" i="28"/>
  <c r="P157" i="28"/>
  <c r="P158" i="28"/>
  <c r="P159" i="28"/>
  <c r="P160" i="28"/>
  <c r="CB160" i="28"/>
  <c r="P161" i="28"/>
  <c r="P162" i="28"/>
  <c r="P163" i="28"/>
  <c r="P164" i="28"/>
  <c r="P165" i="28"/>
  <c r="P166" i="28"/>
  <c r="P167" i="28"/>
  <c r="P168" i="28"/>
  <c r="P169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88" i="28"/>
  <c r="P189" i="28"/>
  <c r="P190" i="28"/>
  <c r="P191" i="28"/>
  <c r="P192" i="28"/>
  <c r="P193" i="28"/>
  <c r="P194" i="28"/>
  <c r="P195" i="28"/>
  <c r="P196" i="28"/>
  <c r="CB196" i="28" s="1"/>
  <c r="P197" i="28"/>
  <c r="P198" i="28"/>
  <c r="P199" i="28"/>
  <c r="P200" i="28"/>
  <c r="CB200" i="28" s="1"/>
  <c r="P201" i="28"/>
  <c r="P202" i="28"/>
  <c r="P203" i="28"/>
  <c r="P204" i="28"/>
  <c r="CB204" i="28" s="1"/>
  <c r="P205" i="28"/>
  <c r="P206" i="28"/>
  <c r="P207" i="28"/>
  <c r="P208" i="28"/>
  <c r="CB208" i="28" s="1"/>
  <c r="P209" i="28"/>
  <c r="P210" i="28"/>
  <c r="P117" i="28"/>
  <c r="P17" i="28"/>
  <c r="CB17" i="28" s="1"/>
  <c r="P18" i="28"/>
  <c r="P19" i="28"/>
  <c r="P20" i="28"/>
  <c r="P21" i="28"/>
  <c r="CB21" i="28"/>
  <c r="P22" i="28"/>
  <c r="P23" i="28"/>
  <c r="P24" i="28"/>
  <c r="P25" i="28"/>
  <c r="CB25" i="28"/>
  <c r="P26" i="28"/>
  <c r="P27" i="28"/>
  <c r="P28" i="28"/>
  <c r="P29" i="28"/>
  <c r="CB29" i="28" s="1"/>
  <c r="P30" i="28"/>
  <c r="P31" i="28"/>
  <c r="P32" i="28"/>
  <c r="P33" i="28"/>
  <c r="CB33" i="28" s="1"/>
  <c r="P34" i="28"/>
  <c r="P35" i="28"/>
  <c r="P36" i="28"/>
  <c r="P37" i="28"/>
  <c r="CB37" i="28" s="1"/>
  <c r="P38" i="28"/>
  <c r="P39" i="28"/>
  <c r="P40" i="28"/>
  <c r="P41" i="28"/>
  <c r="CA41" i="28" s="1"/>
  <c r="P42" i="28"/>
  <c r="P43" i="28"/>
  <c r="P44" i="28"/>
  <c r="P45" i="28"/>
  <c r="CA45" i="28" s="1"/>
  <c r="P46" i="28"/>
  <c r="P47" i="28"/>
  <c r="P48" i="28"/>
  <c r="P49" i="28"/>
  <c r="CA49" i="28" s="1"/>
  <c r="P50" i="28"/>
  <c r="P51" i="28"/>
  <c r="P52" i="28"/>
  <c r="P53" i="28"/>
  <c r="CA53" i="28" s="1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P101" i="28"/>
  <c r="P102" i="28"/>
  <c r="P103" i="28"/>
  <c r="P104" i="28"/>
  <c r="P105" i="28"/>
  <c r="P106" i="28"/>
  <c r="P107" i="28"/>
  <c r="P108" i="28"/>
  <c r="P109" i="28"/>
  <c r="P110" i="28"/>
  <c r="P111" i="28"/>
  <c r="P112" i="28"/>
  <c r="P113" i="28"/>
  <c r="P114" i="28"/>
  <c r="P9" i="28"/>
  <c r="P10" i="28"/>
  <c r="P11" i="28"/>
  <c r="CA11" i="28" s="1"/>
  <c r="P12" i="28"/>
  <c r="P13" i="28"/>
  <c r="P14" i="28"/>
  <c r="P15" i="28"/>
  <c r="P16" i="28"/>
  <c r="AA214" i="28"/>
  <c r="P214" i="28"/>
  <c r="CA214" i="28" s="1"/>
  <c r="AA215" i="28"/>
  <c r="P215" i="28"/>
  <c r="CB215" i="28" s="1"/>
  <c r="AA216" i="28"/>
  <c r="P216" i="28"/>
  <c r="CA216" i="28" s="1"/>
  <c r="AA217" i="28"/>
  <c r="P217" i="28"/>
  <c r="AA218" i="28"/>
  <c r="P218" i="28"/>
  <c r="CA218" i="28"/>
  <c r="AA219" i="28"/>
  <c r="P219" i="28"/>
  <c r="CA219" i="28" s="1"/>
  <c r="AA220" i="28"/>
  <c r="P220" i="28"/>
  <c r="CA220" i="28" s="1"/>
  <c r="AA221" i="28"/>
  <c r="P221" i="28"/>
  <c r="CA221" i="28" s="1"/>
  <c r="AA222" i="28"/>
  <c r="P222" i="28"/>
  <c r="CA222" i="28" s="1"/>
  <c r="AA223" i="28"/>
  <c r="P223" i="28"/>
  <c r="CA223" i="28" s="1"/>
  <c r="AA224" i="28"/>
  <c r="P224" i="28"/>
  <c r="CB224" i="28" s="1"/>
  <c r="AA225" i="28"/>
  <c r="P225" i="28"/>
  <c r="CB225" i="28" s="1"/>
  <c r="AA226" i="28"/>
  <c r="P226" i="28"/>
  <c r="CA226" i="28"/>
  <c r="AA227" i="28"/>
  <c r="P227" i="28"/>
  <c r="CA227" i="28" s="1"/>
  <c r="AA228" i="28"/>
  <c r="P228" i="28"/>
  <c r="AA229" i="28"/>
  <c r="P229" i="28"/>
  <c r="CA229" i="28"/>
  <c r="AA230" i="28"/>
  <c r="P230" i="28"/>
  <c r="CB230" i="28" s="1"/>
  <c r="AA231" i="28"/>
  <c r="P231" i="28"/>
  <c r="AA232" i="28"/>
  <c r="P232" i="28"/>
  <c r="CA232" i="28"/>
  <c r="CB232" i="28"/>
  <c r="AA233" i="28"/>
  <c r="P233" i="28"/>
  <c r="CA233" i="28"/>
  <c r="AA234" i="28"/>
  <c r="P234" i="28"/>
  <c r="CB234" i="28" s="1"/>
  <c r="AA235" i="28"/>
  <c r="P235" i="28"/>
  <c r="CA235" i="28" s="1"/>
  <c r="AA236" i="28"/>
  <c r="P236" i="28"/>
  <c r="CA236" i="28" s="1"/>
  <c r="AA237" i="28"/>
  <c r="P237" i="28"/>
  <c r="CA237" i="28"/>
  <c r="AA238" i="28"/>
  <c r="P238" i="28"/>
  <c r="CA238" i="28" s="1"/>
  <c r="AA239" i="28"/>
  <c r="P239" i="28"/>
  <c r="CA239" i="28" s="1"/>
  <c r="AA240" i="28"/>
  <c r="P240" i="28"/>
  <c r="CA240" i="28"/>
  <c r="AA241" i="28"/>
  <c r="P241" i="28"/>
  <c r="CB241" i="28" s="1"/>
  <c r="AA242" i="28"/>
  <c r="P242" i="28"/>
  <c r="CA242" i="28" s="1"/>
  <c r="AA243" i="28"/>
  <c r="P243" i="28"/>
  <c r="CB243" i="28" s="1"/>
  <c r="AA244" i="28"/>
  <c r="P244" i="28"/>
  <c r="CA244" i="28"/>
  <c r="AA245" i="28"/>
  <c r="P245" i="28"/>
  <c r="CB245" i="28"/>
  <c r="AA246" i="28"/>
  <c r="P246" i="28"/>
  <c r="CB246" i="28" s="1"/>
  <c r="AA247" i="28"/>
  <c r="P247" i="28"/>
  <c r="CB247" i="28" s="1"/>
  <c r="AA248" i="28"/>
  <c r="P248" i="28"/>
  <c r="CA248" i="28"/>
  <c r="AA249" i="28"/>
  <c r="P249" i="28"/>
  <c r="CB249" i="28" s="1"/>
  <c r="AA250" i="28"/>
  <c r="P250" i="28"/>
  <c r="CA250" i="28" s="1"/>
  <c r="AA251" i="28"/>
  <c r="P251" i="28"/>
  <c r="CA251" i="28" s="1"/>
  <c r="AA252" i="28"/>
  <c r="P252" i="28"/>
  <c r="CA252" i="28"/>
  <c r="AA253" i="28"/>
  <c r="P253" i="28"/>
  <c r="CA253" i="28"/>
  <c r="AA254" i="28"/>
  <c r="P254" i="28"/>
  <c r="CB254" i="28" s="1"/>
  <c r="AA255" i="28"/>
  <c r="P255" i="28"/>
  <c r="AA256" i="28"/>
  <c r="P256" i="28"/>
  <c r="AA257" i="28"/>
  <c r="P257" i="28"/>
  <c r="CA257" i="28" s="1"/>
  <c r="AA258" i="28"/>
  <c r="P258" i="28"/>
  <c r="CA258" i="28"/>
  <c r="AA259" i="28"/>
  <c r="P259" i="28"/>
  <c r="CB259" i="28" s="1"/>
  <c r="AA260" i="28"/>
  <c r="P260" i="28"/>
  <c r="CB260" i="28" s="1"/>
  <c r="AA261" i="28"/>
  <c r="P261" i="28"/>
  <c r="CB261" i="28" s="1"/>
  <c r="AA262" i="28"/>
  <c r="P262" i="28"/>
  <c r="CA262" i="28"/>
  <c r="AA263" i="28"/>
  <c r="P263" i="28"/>
  <c r="CA263" i="28" s="1"/>
  <c r="AA264" i="28"/>
  <c r="P264" i="28"/>
  <c r="CB264" i="28" s="1"/>
  <c r="AA265" i="28"/>
  <c r="P265" i="28"/>
  <c r="AA266" i="28"/>
  <c r="P266" i="28"/>
  <c r="CA266" i="28" s="1"/>
  <c r="AA267" i="28"/>
  <c r="P267" i="28"/>
  <c r="AA268" i="28"/>
  <c r="P268" i="28"/>
  <c r="CA268" i="28"/>
  <c r="AA269" i="28"/>
  <c r="P269" i="28"/>
  <c r="CB269" i="28" s="1"/>
  <c r="AA270" i="28"/>
  <c r="P270" i="28"/>
  <c r="CA270" i="28" s="1"/>
  <c r="AA271" i="28"/>
  <c r="P271" i="28"/>
  <c r="CA271" i="28" s="1"/>
  <c r="AA272" i="28"/>
  <c r="P272" i="28"/>
  <c r="CA272" i="28"/>
  <c r="AA273" i="28"/>
  <c r="P273" i="28"/>
  <c r="CB273" i="28" s="1"/>
  <c r="AA274" i="28"/>
  <c r="P274" i="28"/>
  <c r="CA274" i="28" s="1"/>
  <c r="AA275" i="28"/>
  <c r="P275" i="28"/>
  <c r="CB275" i="28" s="1"/>
  <c r="AA276" i="28"/>
  <c r="P276" i="28"/>
  <c r="CA276" i="28"/>
  <c r="AA277" i="28"/>
  <c r="P277" i="28"/>
  <c r="CB277" i="28" s="1"/>
  <c r="AA278" i="28"/>
  <c r="P278" i="28"/>
  <c r="CB278" i="28" s="1"/>
  <c r="AA279" i="28"/>
  <c r="P279" i="28"/>
  <c r="CB279" i="28" s="1"/>
  <c r="AA280" i="28"/>
  <c r="P280" i="28"/>
  <c r="CB280" i="28"/>
  <c r="AA281" i="28"/>
  <c r="P281" i="28"/>
  <c r="CB281" i="28" s="1"/>
  <c r="AA282" i="28"/>
  <c r="P282" i="28"/>
  <c r="AA283" i="28"/>
  <c r="P283" i="28"/>
  <c r="AA284" i="28"/>
  <c r="P284" i="28"/>
  <c r="CB284" i="28" s="1"/>
  <c r="AA285" i="28"/>
  <c r="P285" i="28"/>
  <c r="CA285" i="28" s="1"/>
  <c r="AA286" i="28"/>
  <c r="P286" i="28"/>
  <c r="AA287" i="28"/>
  <c r="P287" i="28"/>
  <c r="AA288" i="28"/>
  <c r="P288" i="28"/>
  <c r="CB288" i="28"/>
  <c r="AA289" i="28"/>
  <c r="P289" i="28"/>
  <c r="CB289" i="28" s="1"/>
  <c r="AA290" i="28"/>
  <c r="P290" i="28"/>
  <c r="AA291" i="28"/>
  <c r="P291" i="28"/>
  <c r="CB291" i="28"/>
  <c r="AA292" i="28"/>
  <c r="P292" i="28"/>
  <c r="CB292" i="28" s="1"/>
  <c r="AA293" i="28"/>
  <c r="P293" i="28"/>
  <c r="CB293" i="28" s="1"/>
  <c r="P213" i="28"/>
  <c r="CA213" i="28"/>
  <c r="AA213" i="28"/>
  <c r="AA118" i="28"/>
  <c r="CB118" i="28"/>
  <c r="AA119" i="28"/>
  <c r="CA119" i="28"/>
  <c r="CB119" i="28"/>
  <c r="AA120" i="28"/>
  <c r="CA120" i="28"/>
  <c r="AA121" i="28"/>
  <c r="CA121" i="28"/>
  <c r="CB121" i="28"/>
  <c r="AA122" i="28"/>
  <c r="CB122" i="28"/>
  <c r="AA123" i="28"/>
  <c r="CA123" i="28"/>
  <c r="CB123" i="28"/>
  <c r="AA124" i="28"/>
  <c r="AA125" i="28"/>
  <c r="CA125" i="28"/>
  <c r="CB125" i="28"/>
  <c r="AA126" i="28"/>
  <c r="CB126" i="28"/>
  <c r="AA127" i="28"/>
  <c r="CA127" i="28"/>
  <c r="CB127" i="28"/>
  <c r="AA128" i="28"/>
  <c r="CA128" i="28"/>
  <c r="AA129" i="28"/>
  <c r="CA129" i="28"/>
  <c r="CB129" i="28"/>
  <c r="AA130" i="28"/>
  <c r="CB130" i="28"/>
  <c r="AA131" i="28"/>
  <c r="CA131" i="28"/>
  <c r="CB131" i="28"/>
  <c r="AA132" i="28"/>
  <c r="CB132" i="28"/>
  <c r="AA133" i="28"/>
  <c r="CA133" i="28"/>
  <c r="CB133" i="28"/>
  <c r="AA134" i="28"/>
  <c r="CB134" i="28"/>
  <c r="AA135" i="28"/>
  <c r="CA135" i="28"/>
  <c r="CB135" i="28"/>
  <c r="AA136" i="28"/>
  <c r="CA136" i="28"/>
  <c r="AA137" i="28"/>
  <c r="CA137" i="28"/>
  <c r="CB137" i="28"/>
  <c r="AA138" i="28"/>
  <c r="CB138" i="28"/>
  <c r="AA139" i="28"/>
  <c r="CA139" i="28"/>
  <c r="CB139" i="28"/>
  <c r="AA140" i="28"/>
  <c r="AA141" i="28"/>
  <c r="CA141" i="28"/>
  <c r="CB141" i="28"/>
  <c r="AA142" i="28"/>
  <c r="CB142" i="28"/>
  <c r="AA143" i="28"/>
  <c r="CA143" i="28"/>
  <c r="CB143" i="28"/>
  <c r="AA144" i="28"/>
  <c r="AA145" i="28"/>
  <c r="CA145" i="28"/>
  <c r="CB145" i="28"/>
  <c r="AA146" i="28"/>
  <c r="CB146" i="28"/>
  <c r="AA147" i="28"/>
  <c r="CA147" i="28"/>
  <c r="CB147" i="28"/>
  <c r="AA148" i="28"/>
  <c r="AA149" i="28"/>
  <c r="CA149" i="28"/>
  <c r="CB149" i="28"/>
  <c r="AA150" i="28"/>
  <c r="CB150" i="28"/>
  <c r="AA151" i="28"/>
  <c r="CA151" i="28"/>
  <c r="CB151" i="28"/>
  <c r="AA152" i="28"/>
  <c r="AA153" i="28"/>
  <c r="CA153" i="28"/>
  <c r="CB153" i="28"/>
  <c r="AA154" i="28"/>
  <c r="CA154" i="28"/>
  <c r="CB154" i="28"/>
  <c r="AA155" i="28"/>
  <c r="CA155" i="28"/>
  <c r="CB155" i="28"/>
  <c r="AA156" i="28"/>
  <c r="CA156" i="28"/>
  <c r="AA157" i="28"/>
  <c r="CA157" i="28"/>
  <c r="CB157" i="28"/>
  <c r="AA158" i="28"/>
  <c r="CA158" i="28"/>
  <c r="CB158" i="28"/>
  <c r="AA159" i="28"/>
  <c r="CA159" i="28"/>
  <c r="CB159" i="28"/>
  <c r="AA160" i="28"/>
  <c r="CA160" i="28"/>
  <c r="AA161" i="28"/>
  <c r="CA161" i="28"/>
  <c r="CB161" i="28"/>
  <c r="AA162" i="28"/>
  <c r="CA162" i="28"/>
  <c r="CB162" i="28"/>
  <c r="AA163" i="28"/>
  <c r="CA163" i="28"/>
  <c r="CB163" i="28"/>
  <c r="AA164" i="28"/>
  <c r="AA165" i="28"/>
  <c r="CA165" i="28"/>
  <c r="CB165" i="28"/>
  <c r="AA166" i="28"/>
  <c r="CA166" i="28"/>
  <c r="CB166" i="28"/>
  <c r="AA167" i="28"/>
  <c r="CA167" i="28"/>
  <c r="CB167" i="28"/>
  <c r="AA168" i="28"/>
  <c r="AA169" i="28"/>
  <c r="CA169" i="28"/>
  <c r="CB169" i="28"/>
  <c r="AA170" i="28"/>
  <c r="CA170" i="28"/>
  <c r="CB170" i="28"/>
  <c r="AA171" i="28"/>
  <c r="CA171" i="28"/>
  <c r="CB171" i="28"/>
  <c r="AA172" i="28"/>
  <c r="AA173" i="28"/>
  <c r="CA173" i="28"/>
  <c r="CB173" i="28"/>
  <c r="AA174" i="28"/>
  <c r="CA174" i="28"/>
  <c r="CB174" i="28"/>
  <c r="AA175" i="28"/>
  <c r="CA175" i="28"/>
  <c r="CB175" i="28"/>
  <c r="AA176" i="28"/>
  <c r="AA177" i="28"/>
  <c r="CA177" i="28"/>
  <c r="CB177" i="28"/>
  <c r="AA178" i="28"/>
  <c r="CA178" i="28"/>
  <c r="CB178" i="28"/>
  <c r="AA179" i="28"/>
  <c r="CA179" i="28"/>
  <c r="CB179" i="28"/>
  <c r="AA180" i="28"/>
  <c r="AA181" i="28"/>
  <c r="CA181" i="28"/>
  <c r="CB181" i="28"/>
  <c r="AA182" i="28"/>
  <c r="CA182" i="28"/>
  <c r="CB182" i="28"/>
  <c r="AA183" i="28"/>
  <c r="CA183" i="28"/>
  <c r="CB183" i="28"/>
  <c r="AA184" i="28"/>
  <c r="AA185" i="28"/>
  <c r="CA185" i="28"/>
  <c r="CB185" i="28"/>
  <c r="AA186" i="28"/>
  <c r="CA186" i="28"/>
  <c r="CB186" i="28"/>
  <c r="AA187" i="28"/>
  <c r="CA187" i="28"/>
  <c r="CB187" i="28"/>
  <c r="AA188" i="28"/>
  <c r="AA189" i="28"/>
  <c r="CA189" i="28"/>
  <c r="CB189" i="28"/>
  <c r="AA190" i="28"/>
  <c r="CA190" i="28"/>
  <c r="CB190" i="28"/>
  <c r="AA191" i="28"/>
  <c r="CA191" i="28"/>
  <c r="CB191" i="28"/>
  <c r="AA192" i="28"/>
  <c r="AA193" i="28"/>
  <c r="CA193" i="28"/>
  <c r="CB193" i="28"/>
  <c r="AA194" i="28"/>
  <c r="CA194" i="28"/>
  <c r="CB194" i="28"/>
  <c r="AA195" i="28"/>
  <c r="BL195" i="28"/>
  <c r="BM195" i="28"/>
  <c r="BN195" i="28"/>
  <c r="BO195" i="28"/>
  <c r="BP195" i="28"/>
  <c r="BQ195" i="28"/>
  <c r="CA195" i="28"/>
  <c r="CB195" i="28"/>
  <c r="AA196" i="28"/>
  <c r="CA196" i="28"/>
  <c r="AA197" i="28"/>
  <c r="CA197" i="28"/>
  <c r="CB197" i="28"/>
  <c r="AA198" i="28"/>
  <c r="CA198" i="28"/>
  <c r="CB198" i="28"/>
  <c r="AA199" i="28"/>
  <c r="CA199" i="28"/>
  <c r="CB199" i="28"/>
  <c r="AA200" i="28"/>
  <c r="AA201" i="28"/>
  <c r="CA201" i="28"/>
  <c r="CB201" i="28"/>
  <c r="AA202" i="28"/>
  <c r="CA202" i="28"/>
  <c r="CB202" i="28"/>
  <c r="AA203" i="28"/>
  <c r="CA203" i="28"/>
  <c r="CB203" i="28"/>
  <c r="AA204" i="28"/>
  <c r="CA204" i="28"/>
  <c r="AA205" i="28"/>
  <c r="CA205" i="28"/>
  <c r="CB205" i="28"/>
  <c r="AA206" i="28"/>
  <c r="CA206" i="28"/>
  <c r="CB206" i="28"/>
  <c r="AA207" i="28"/>
  <c r="CA207" i="28"/>
  <c r="CB207" i="28"/>
  <c r="AA208" i="28"/>
  <c r="CA208" i="28"/>
  <c r="AA209" i="28"/>
  <c r="CA209" i="28"/>
  <c r="CB209" i="28"/>
  <c r="AA210" i="28"/>
  <c r="CA210" i="28"/>
  <c r="CB210" i="28"/>
  <c r="CB117" i="28"/>
  <c r="CA117" i="28"/>
  <c r="AA117" i="28"/>
  <c r="CB14" i="28"/>
  <c r="CA14" i="28"/>
  <c r="AA14" i="28"/>
  <c r="CB13" i="28"/>
  <c r="CA13" i="28"/>
  <c r="AA13" i="28"/>
  <c r="CB12" i="28"/>
  <c r="CA12" i="28"/>
  <c r="AA12" i="28"/>
  <c r="AA11" i="28"/>
  <c r="CB10" i="28"/>
  <c r="CA10" i="28"/>
  <c r="AA10" i="28"/>
  <c r="CB9" i="28"/>
  <c r="CA9" i="28"/>
  <c r="AA9" i="28"/>
  <c r="P8" i="28"/>
  <c r="AA8" i="28"/>
  <c r="AA15" i="28"/>
  <c r="AA16" i="28"/>
  <c r="CA16" i="28"/>
  <c r="CB16" i="28"/>
  <c r="AA17" i="28"/>
  <c r="CA17" i="28"/>
  <c r="AA18" i="28"/>
  <c r="CA18" i="28"/>
  <c r="CB18" i="28"/>
  <c r="AA19" i="28"/>
  <c r="CA19" i="28"/>
  <c r="CB19" i="28"/>
  <c r="AA20" i="28"/>
  <c r="CA20" i="28"/>
  <c r="CB20" i="28"/>
  <c r="AA21" i="28"/>
  <c r="CA21" i="28"/>
  <c r="AA22" i="28"/>
  <c r="CA22" i="28"/>
  <c r="CB22" i="28"/>
  <c r="AA23" i="28"/>
  <c r="CA23" i="28"/>
  <c r="CB23" i="28"/>
  <c r="AA24" i="28"/>
  <c r="CA24" i="28"/>
  <c r="CB24" i="28"/>
  <c r="AA25" i="28"/>
  <c r="AA26" i="28"/>
  <c r="CA26" i="28"/>
  <c r="CB26" i="28"/>
  <c r="AA27" i="28"/>
  <c r="CA27" i="28"/>
  <c r="CB27" i="28"/>
  <c r="AA28" i="28"/>
  <c r="CA28" i="28"/>
  <c r="CB28" i="28"/>
  <c r="AA29" i="28"/>
  <c r="CA29" i="28"/>
  <c r="AA30" i="28"/>
  <c r="CA30" i="28"/>
  <c r="CB30" i="28"/>
  <c r="AA31" i="28"/>
  <c r="CA31" i="28"/>
  <c r="CB31" i="28"/>
  <c r="AA32" i="28"/>
  <c r="CA32" i="28"/>
  <c r="CB32" i="28"/>
  <c r="AA33" i="28"/>
  <c r="CA33" i="28"/>
  <c r="AA34" i="28"/>
  <c r="CA34" i="28"/>
  <c r="CB34" i="28"/>
  <c r="AA35" i="28"/>
  <c r="CA35" i="28"/>
  <c r="CB35" i="28"/>
  <c r="AA36" i="28"/>
  <c r="CA36" i="28"/>
  <c r="CB36" i="28"/>
  <c r="AA37" i="28"/>
  <c r="CA37" i="28"/>
  <c r="AA38" i="28"/>
  <c r="CA38" i="28"/>
  <c r="CB38" i="28"/>
  <c r="AA39" i="28"/>
  <c r="CA39" i="28"/>
  <c r="CB39" i="28"/>
  <c r="AA40" i="28"/>
  <c r="CA40" i="28"/>
  <c r="CB40" i="28"/>
  <c r="AA41" i="28"/>
  <c r="CB41" i="28"/>
  <c r="AA42" i="28"/>
  <c r="CA42" i="28"/>
  <c r="CB42" i="28"/>
  <c r="AA43" i="28"/>
  <c r="CA43" i="28"/>
  <c r="CB43" i="28"/>
  <c r="AA44" i="28"/>
  <c r="CA44" i="28"/>
  <c r="CB44" i="28"/>
  <c r="AA45" i="28"/>
  <c r="CB45" i="28"/>
  <c r="AA46" i="28"/>
  <c r="CA46" i="28"/>
  <c r="CB46" i="28"/>
  <c r="AA47" i="28"/>
  <c r="CA47" i="28"/>
  <c r="CB47" i="28"/>
  <c r="AA48" i="28"/>
  <c r="CA48" i="28"/>
  <c r="CB48" i="28"/>
  <c r="AA49" i="28"/>
  <c r="CB49" i="28"/>
  <c r="AA50" i="28"/>
  <c r="CA50" i="28"/>
  <c r="CB50" i="28"/>
  <c r="AA51" i="28"/>
  <c r="CA51" i="28"/>
  <c r="CB51" i="28"/>
  <c r="AA52" i="28"/>
  <c r="CA52" i="28"/>
  <c r="CB52" i="28"/>
  <c r="AA53" i="28"/>
  <c r="CB53" i="28"/>
  <c r="AA54" i="28"/>
  <c r="CA54" i="28"/>
  <c r="CB54" i="28"/>
  <c r="AA55" i="28"/>
  <c r="CA55" i="28"/>
  <c r="CB55" i="28"/>
  <c r="AA56" i="28"/>
  <c r="CA56" i="28"/>
  <c r="CB56" i="28"/>
  <c r="AA57" i="28"/>
  <c r="CA57" i="28"/>
  <c r="CB57" i="28"/>
  <c r="AA58" i="28"/>
  <c r="CA58" i="28"/>
  <c r="CB58" i="28"/>
  <c r="AA59" i="28"/>
  <c r="CA59" i="28"/>
  <c r="CB59" i="28"/>
  <c r="AA60" i="28"/>
  <c r="CA60" i="28"/>
  <c r="CB60" i="28"/>
  <c r="AA61" i="28"/>
  <c r="CA61" i="28"/>
  <c r="CB61" i="28"/>
  <c r="AA62" i="28"/>
  <c r="CA62" i="28"/>
  <c r="CB62" i="28"/>
  <c r="AA63" i="28"/>
  <c r="CA63" i="28"/>
  <c r="CB63" i="28"/>
  <c r="AA64" i="28"/>
  <c r="CA64" i="28"/>
  <c r="CB64" i="28"/>
  <c r="AA65" i="28"/>
  <c r="CA65" i="28"/>
  <c r="CB65" i="28"/>
  <c r="AA66" i="28"/>
  <c r="CA66" i="28"/>
  <c r="CB66" i="28"/>
  <c r="AA67" i="28"/>
  <c r="CA67" i="28"/>
  <c r="CB67" i="28"/>
  <c r="AA68" i="28"/>
  <c r="CA68" i="28"/>
  <c r="CB68" i="28"/>
  <c r="AA69" i="28"/>
  <c r="CA69" i="28"/>
  <c r="CB69" i="28"/>
  <c r="AA70" i="28"/>
  <c r="CA70" i="28"/>
  <c r="CB70" i="28"/>
  <c r="AA71" i="28"/>
  <c r="CA71" i="28"/>
  <c r="CB71" i="28"/>
  <c r="AA72" i="28"/>
  <c r="CA72" i="28"/>
  <c r="CB72" i="28"/>
  <c r="AA73" i="28"/>
  <c r="CA73" i="28"/>
  <c r="CB73" i="28"/>
  <c r="AA74" i="28"/>
  <c r="CA74" i="28"/>
  <c r="CB74" i="28"/>
  <c r="AA75" i="28"/>
  <c r="CA75" i="28"/>
  <c r="CB75" i="28"/>
  <c r="AA76" i="28"/>
  <c r="CA76" i="28"/>
  <c r="CB76" i="28"/>
  <c r="AA77" i="28"/>
  <c r="CA77" i="28"/>
  <c r="CB77" i="28"/>
  <c r="AA78" i="28"/>
  <c r="CA78" i="28"/>
  <c r="CB78" i="28"/>
  <c r="AA79" i="28"/>
  <c r="CA79" i="28"/>
  <c r="CB79" i="28"/>
  <c r="AA80" i="28"/>
  <c r="CA80" i="28"/>
  <c r="CB80" i="28"/>
  <c r="AA81" i="28"/>
  <c r="CA81" i="28"/>
  <c r="CB81" i="28"/>
  <c r="AA82" i="28"/>
  <c r="CA82" i="28"/>
  <c r="CB82" i="28"/>
  <c r="AA83" i="28"/>
  <c r="CA83" i="28"/>
  <c r="CB83" i="28"/>
  <c r="AA84" i="28"/>
  <c r="CA84" i="28"/>
  <c r="CB84" i="28"/>
  <c r="AA85" i="28"/>
  <c r="CA85" i="28"/>
  <c r="CB85" i="28"/>
  <c r="AA86" i="28"/>
  <c r="CA86" i="28"/>
  <c r="CB86" i="28"/>
  <c r="AA87" i="28"/>
  <c r="CA87" i="28"/>
  <c r="CB87" i="28"/>
  <c r="AA88" i="28"/>
  <c r="CA88" i="28"/>
  <c r="CB88" i="28"/>
  <c r="AA89" i="28"/>
  <c r="CA89" i="28"/>
  <c r="CB89" i="28"/>
  <c r="AA90" i="28"/>
  <c r="CA90" i="28"/>
  <c r="CB90" i="28"/>
  <c r="AA91" i="28"/>
  <c r="CA91" i="28"/>
  <c r="CB91" i="28"/>
  <c r="AA92" i="28"/>
  <c r="CA92" i="28"/>
  <c r="CB92" i="28"/>
  <c r="AA93" i="28"/>
  <c r="CA93" i="28"/>
  <c r="CB93" i="28"/>
  <c r="AA94" i="28"/>
  <c r="CA94" i="28"/>
  <c r="CB94" i="28"/>
  <c r="AA95" i="28"/>
  <c r="CA95" i="28"/>
  <c r="CB95" i="28"/>
  <c r="AA96" i="28"/>
  <c r="CA96" i="28"/>
  <c r="CB96" i="28"/>
  <c r="AA97" i="28"/>
  <c r="CA97" i="28"/>
  <c r="CB97" i="28"/>
  <c r="AA98" i="28"/>
  <c r="CA98" i="28"/>
  <c r="CB98" i="28"/>
  <c r="AA99" i="28"/>
  <c r="CA99" i="28"/>
  <c r="CB99" i="28"/>
  <c r="AA100" i="28"/>
  <c r="CA100" i="28"/>
  <c r="CB100" i="28"/>
  <c r="AA101" i="28"/>
  <c r="CA101" i="28"/>
  <c r="CB101" i="28"/>
  <c r="AA102" i="28"/>
  <c r="CA102" i="28"/>
  <c r="CB102" i="28"/>
  <c r="AA103" i="28"/>
  <c r="CA103" i="28"/>
  <c r="CB103" i="28"/>
  <c r="AA104" i="28"/>
  <c r="CA104" i="28"/>
  <c r="CB104" i="28"/>
  <c r="AA105" i="28"/>
  <c r="CA105" i="28"/>
  <c r="CB105" i="28"/>
  <c r="AA106" i="28"/>
  <c r="CA106" i="28"/>
  <c r="CB106" i="28"/>
  <c r="AA107" i="28"/>
  <c r="CA107" i="28"/>
  <c r="CB107" i="28"/>
  <c r="AA108" i="28"/>
  <c r="CA108" i="28"/>
  <c r="CB108" i="28"/>
  <c r="AA109" i="28"/>
  <c r="CA109" i="28"/>
  <c r="CB109" i="28"/>
  <c r="AA110" i="28"/>
  <c r="CA110" i="28"/>
  <c r="CB110" i="28"/>
  <c r="AA111" i="28"/>
  <c r="CA111" i="28"/>
  <c r="CB111" i="28"/>
  <c r="AA112" i="28"/>
  <c r="CA112" i="28"/>
  <c r="CB112" i="28"/>
  <c r="AA113" i="28"/>
  <c r="CA113" i="28"/>
  <c r="CB113" i="28"/>
  <c r="AA114" i="28"/>
  <c r="CA114" i="28"/>
  <c r="CB114" i="28"/>
  <c r="AJ2" i="30"/>
  <c r="CA749" i="28"/>
  <c r="CB749" i="28"/>
  <c r="BJ770" i="28"/>
  <c r="BQ770" i="28" s="1"/>
  <c r="BJ754" i="28"/>
  <c r="BQ754" i="28"/>
  <c r="AM109" i="28"/>
  <c r="BJ94" i="28"/>
  <c r="BT94" i="28"/>
  <c r="AM77" i="28"/>
  <c r="BJ72" i="28"/>
  <c r="AM55" i="28"/>
  <c r="AQ55" i="28" s="1"/>
  <c r="AM45" i="28"/>
  <c r="AO45" i="28" s="1"/>
  <c r="BJ40" i="28"/>
  <c r="AM187" i="28"/>
  <c r="AV187" i="28"/>
  <c r="AM161" i="28"/>
  <c r="AO161" i="28" s="1"/>
  <c r="BJ779" i="28"/>
  <c r="BR779" i="28"/>
  <c r="AM770" i="28"/>
  <c r="AU770" i="28" s="1"/>
  <c r="BJ763" i="28"/>
  <c r="BT763" i="28"/>
  <c r="AM754" i="28"/>
  <c r="AR754" i="28" s="1"/>
  <c r="BJ747" i="28"/>
  <c r="BO747" i="28"/>
  <c r="AM103" i="28"/>
  <c r="AV103" i="28" s="1"/>
  <c r="BJ93" i="28"/>
  <c r="BJ88" i="28"/>
  <c r="AM72" i="28"/>
  <c r="BJ61" i="28"/>
  <c r="AM40" i="28"/>
  <c r="AU40" i="28"/>
  <c r="BJ156" i="28"/>
  <c r="BJ778" i="28"/>
  <c r="BJ762" i="28"/>
  <c r="BQ762" i="28"/>
  <c r="BJ746" i="28"/>
  <c r="BQ746" i="28" s="1"/>
  <c r="AM93" i="28"/>
  <c r="AO93" i="28" s="1"/>
  <c r="AM88" i="28"/>
  <c r="AU88" i="28" s="1"/>
  <c r="AM71" i="28"/>
  <c r="AV71" i="28" s="1"/>
  <c r="AM61" i="28"/>
  <c r="AO61" i="28"/>
  <c r="BJ56" i="28"/>
  <c r="AM778" i="28"/>
  <c r="AR778" i="28"/>
  <c r="BJ771" i="28"/>
  <c r="BO771" i="28" s="1"/>
  <c r="AM762" i="28"/>
  <c r="AR762" i="28" s="1"/>
  <c r="BJ755" i="28"/>
  <c r="BO755" i="28"/>
  <c r="AM746" i="28"/>
  <c r="AR746" i="28" s="1"/>
  <c r="BJ104" i="28"/>
  <c r="AM87" i="28"/>
  <c r="AM56" i="28"/>
  <c r="BJ45" i="28"/>
  <c r="BS45" i="28"/>
  <c r="AM17" i="28"/>
  <c r="BJ204" i="28"/>
  <c r="CA746" i="28"/>
  <c r="CB746" i="28"/>
  <c r="BJ785" i="28"/>
  <c r="AM784" i="28"/>
  <c r="AU784" i="28" s="1"/>
  <c r="BJ784" i="28"/>
  <c r="BJ777" i="28"/>
  <c r="BR777" i="28"/>
  <c r="AM776" i="28"/>
  <c r="AU776" i="28" s="1"/>
  <c r="CF776" i="28" s="1"/>
  <c r="BJ776" i="28"/>
  <c r="BJ769" i="28"/>
  <c r="BR769" i="28" s="1"/>
  <c r="AM768" i="28"/>
  <c r="AW768" i="28"/>
  <c r="BJ768" i="28"/>
  <c r="BJ761" i="28"/>
  <c r="BR761" i="28" s="1"/>
  <c r="AM760" i="28"/>
  <c r="AW760" i="28" s="1"/>
  <c r="BJ760" i="28"/>
  <c r="BJ753" i="28"/>
  <c r="BR753" i="28" s="1"/>
  <c r="AM752" i="28"/>
  <c r="AW752" i="28"/>
  <c r="BJ752" i="28"/>
  <c r="BJ745" i="28"/>
  <c r="BO745" i="28" s="1"/>
  <c r="AM744" i="28"/>
  <c r="BJ744" i="28"/>
  <c r="BJ114" i="28"/>
  <c r="AM113" i="28"/>
  <c r="BJ113" i="28"/>
  <c r="BJ110" i="28"/>
  <c r="BT110" i="28" s="1"/>
  <c r="BJ109" i="28"/>
  <c r="BJ108" i="28"/>
  <c r="AM107" i="28"/>
  <c r="AV107" i="28" s="1"/>
  <c r="AM104" i="28"/>
  <c r="AW104" i="28" s="1"/>
  <c r="CG104" i="28" s="1"/>
  <c r="AM97" i="28"/>
  <c r="AU97" i="28"/>
  <c r="AM96" i="28"/>
  <c r="AW96" i="28" s="1"/>
  <c r="CG96" i="28" s="1"/>
  <c r="AM92" i="28"/>
  <c r="AU92" i="28" s="1"/>
  <c r="BJ92" i="28"/>
  <c r="AM91" i="28"/>
  <c r="AV91" i="28" s="1"/>
  <c r="AM81" i="28"/>
  <c r="AW81" i="28"/>
  <c r="BJ77" i="28"/>
  <c r="BS77" i="28" s="1"/>
  <c r="BJ76" i="28"/>
  <c r="AM75" i="28"/>
  <c r="AV75" i="28"/>
  <c r="CG75" i="28" s="1"/>
  <c r="AM65" i="28"/>
  <c r="AW65" i="28"/>
  <c r="BJ65" i="28"/>
  <c r="BS65" i="28" s="1"/>
  <c r="AW61" i="28"/>
  <c r="AM60" i="28"/>
  <c r="AU60" i="28"/>
  <c r="BJ60" i="28"/>
  <c r="AM59" i="28"/>
  <c r="AV59" i="28"/>
  <c r="AM49" i="28"/>
  <c r="BJ49" i="28"/>
  <c r="BS49" i="28"/>
  <c r="AW45" i="28"/>
  <c r="AM44" i="28"/>
  <c r="BJ44" i="28"/>
  <c r="AV40" i="28"/>
  <c r="AM33" i="28"/>
  <c r="AM209" i="28"/>
  <c r="AO209" i="28" s="1"/>
  <c r="AQ194" i="28"/>
  <c r="AO194" i="28"/>
  <c r="AV194" i="28"/>
  <c r="AW194" i="28"/>
  <c r="AM177" i="28"/>
  <c r="BJ172" i="28"/>
  <c r="BJ783" i="28"/>
  <c r="BR783" i="28" s="1"/>
  <c r="AM782" i="28"/>
  <c r="AU782" i="28"/>
  <c r="BJ782" i="28"/>
  <c r="BJ775" i="28"/>
  <c r="BR775" i="28"/>
  <c r="AM774" i="28"/>
  <c r="AW774" i="28" s="1"/>
  <c r="BJ774" i="28"/>
  <c r="BJ767" i="28"/>
  <c r="BR767" i="28" s="1"/>
  <c r="AM766" i="28"/>
  <c r="AW766" i="28"/>
  <c r="BJ766" i="28"/>
  <c r="BJ759" i="28"/>
  <c r="AM758" i="28"/>
  <c r="AU758" i="28"/>
  <c r="BJ758" i="28"/>
  <c r="BJ751" i="28"/>
  <c r="BR751" i="28"/>
  <c r="AM750" i="28"/>
  <c r="AW750" i="28" s="1"/>
  <c r="BJ750" i="28"/>
  <c r="AM112" i="28"/>
  <c r="AW112" i="28"/>
  <c r="BJ112" i="28"/>
  <c r="AM111" i="28"/>
  <c r="AM101" i="28"/>
  <c r="AO101" i="28" s="1"/>
  <c r="AW97" i="28"/>
  <c r="BJ96" i="28"/>
  <c r="AM95" i="28"/>
  <c r="BJ86" i="28"/>
  <c r="BR86" i="28"/>
  <c r="AM85" i="28"/>
  <c r="BJ85" i="28"/>
  <c r="BJ80" i="28"/>
  <c r="AM79" i="28"/>
  <c r="AV79" i="28"/>
  <c r="BJ78" i="28"/>
  <c r="BT78" i="28" s="1"/>
  <c r="AM76" i="28"/>
  <c r="AM69" i="28"/>
  <c r="AW69" i="28" s="1"/>
  <c r="BJ69" i="28"/>
  <c r="AM64" i="28"/>
  <c r="BJ64" i="28"/>
  <c r="AM63" i="28"/>
  <c r="AV63" i="28" s="1"/>
  <c r="BJ62" i="28"/>
  <c r="BR62" i="28"/>
  <c r="BW62" i="28" s="1"/>
  <c r="AV60" i="28"/>
  <c r="AM53" i="28"/>
  <c r="BJ53" i="28"/>
  <c r="AM48" i="28"/>
  <c r="AU48" i="28" s="1"/>
  <c r="BJ48" i="28"/>
  <c r="AM47" i="28"/>
  <c r="AV47" i="28" s="1"/>
  <c r="BJ46" i="28"/>
  <c r="AQ45" i="28"/>
  <c r="AM39" i="28"/>
  <c r="AQ39" i="28" s="1"/>
  <c r="AM37" i="28"/>
  <c r="AQ37" i="28"/>
  <c r="BJ37" i="28"/>
  <c r="BJ35" i="28"/>
  <c r="AM23" i="28"/>
  <c r="AW23" i="28"/>
  <c r="BJ18" i="28"/>
  <c r="AM203" i="28"/>
  <c r="AM193" i="28"/>
  <c r="AO193" i="28"/>
  <c r="BJ188" i="28"/>
  <c r="AM155" i="28"/>
  <c r="AQ155" i="28"/>
  <c r="CA747" i="28"/>
  <c r="CB747" i="28"/>
  <c r="CA745" i="28"/>
  <c r="CB745" i="28"/>
  <c r="BJ781" i="28"/>
  <c r="BR781" i="28" s="1"/>
  <c r="AM780" i="28"/>
  <c r="AW780" i="28"/>
  <c r="BJ780" i="28"/>
  <c r="BJ773" i="28"/>
  <c r="AM772" i="28"/>
  <c r="AU772" i="28" s="1"/>
  <c r="BJ772" i="28"/>
  <c r="BJ765" i="28"/>
  <c r="BR765" i="28"/>
  <c r="AM764" i="28"/>
  <c r="AW764" i="28" s="1"/>
  <c r="BJ764" i="28"/>
  <c r="BJ757" i="28"/>
  <c r="BR757" i="28" s="1"/>
  <c r="AM756" i="28"/>
  <c r="BJ756" i="28"/>
  <c r="BJ749" i="28"/>
  <c r="BR749" i="28" s="1"/>
  <c r="AM748" i="28"/>
  <c r="BJ748" i="28"/>
  <c r="AM105" i="28"/>
  <c r="AW105" i="28" s="1"/>
  <c r="BJ102" i="28"/>
  <c r="BR102" i="28"/>
  <c r="AW101" i="28"/>
  <c r="BJ101" i="28"/>
  <c r="BJ100" i="28"/>
  <c r="AM99" i="28"/>
  <c r="AQ99" i="28" s="1"/>
  <c r="BJ90" i="28"/>
  <c r="BR90" i="28"/>
  <c r="AM89" i="28"/>
  <c r="BJ89" i="28"/>
  <c r="AM84" i="28"/>
  <c r="AU84" i="28"/>
  <c r="BJ84" i="28"/>
  <c r="AM83" i="28"/>
  <c r="AV83" i="28"/>
  <c r="AM80" i="28"/>
  <c r="AU80" i="28" s="1"/>
  <c r="AM73" i="28"/>
  <c r="BJ73" i="28"/>
  <c r="AM68" i="28"/>
  <c r="AU68" i="28" s="1"/>
  <c r="BJ68" i="28"/>
  <c r="AM67" i="28"/>
  <c r="AV67" i="28" s="1"/>
  <c r="BJ66" i="28"/>
  <c r="AM57" i="28"/>
  <c r="BJ57" i="28"/>
  <c r="AW53" i="28"/>
  <c r="AM52" i="28"/>
  <c r="BJ52" i="28"/>
  <c r="AM51" i="28"/>
  <c r="AV51" i="28" s="1"/>
  <c r="CG51" i="28" s="1"/>
  <c r="BJ50" i="28"/>
  <c r="AV48" i="28"/>
  <c r="AM43" i="28"/>
  <c r="AM41" i="28"/>
  <c r="BJ41" i="28"/>
  <c r="AW37" i="28"/>
  <c r="AM36" i="28"/>
  <c r="AU36" i="28" s="1"/>
  <c r="BJ36" i="28"/>
  <c r="BJ34" i="28"/>
  <c r="AM171" i="28"/>
  <c r="AV171" i="28" s="1"/>
  <c r="AM34" i="28"/>
  <c r="AM27" i="28"/>
  <c r="AW27" i="28" s="1"/>
  <c r="BJ24" i="28"/>
  <c r="BT24" i="28" s="1"/>
  <c r="BJ23" i="28"/>
  <c r="BJ22" i="28"/>
  <c r="AM21" i="28"/>
  <c r="AQ21" i="28" s="1"/>
  <c r="AM18" i="28"/>
  <c r="AM11" i="28"/>
  <c r="AU11" i="28" s="1"/>
  <c r="BJ8" i="28"/>
  <c r="BT8" i="28" s="1"/>
  <c r="BJ210" i="28"/>
  <c r="BR210" i="28"/>
  <c r="AW209" i="28"/>
  <c r="AU209" i="28"/>
  <c r="BJ209" i="28"/>
  <c r="BJ208" i="28"/>
  <c r="AM207" i="28"/>
  <c r="AM204" i="28"/>
  <c r="AM197" i="28"/>
  <c r="AU197" i="28"/>
  <c r="AW193" i="28"/>
  <c r="AU193" i="28"/>
  <c r="BJ193" i="28"/>
  <c r="BJ192" i="28"/>
  <c r="AM191" i="28"/>
  <c r="AM188" i="28"/>
  <c r="AU188" i="28"/>
  <c r="AM181" i="28"/>
  <c r="AW181" i="28" s="1"/>
  <c r="CG181" i="28" s="1"/>
  <c r="BJ177" i="28"/>
  <c r="BS177" i="28" s="1"/>
  <c r="BJ176" i="28"/>
  <c r="AM175" i="28"/>
  <c r="AM172" i="28"/>
  <c r="AV172" i="28" s="1"/>
  <c r="AM165" i="28"/>
  <c r="AW161" i="28"/>
  <c r="AU161" i="28"/>
  <c r="BJ161" i="28"/>
  <c r="BS161" i="28"/>
  <c r="BJ160" i="28"/>
  <c r="AM159" i="28"/>
  <c r="AM156" i="28"/>
  <c r="AM149" i="28"/>
  <c r="AM31" i="28"/>
  <c r="AO31" i="28" s="1"/>
  <c r="BJ26" i="28"/>
  <c r="AM25" i="28"/>
  <c r="AM22" i="28"/>
  <c r="AW22" i="28" s="1"/>
  <c r="AM15" i="28"/>
  <c r="AW11" i="28"/>
  <c r="BJ10" i="28"/>
  <c r="AM9" i="28"/>
  <c r="AV9" i="28"/>
  <c r="AM208" i="28"/>
  <c r="AM201" i="28"/>
  <c r="AW197" i="28"/>
  <c r="BJ196" i="28"/>
  <c r="AM195" i="28"/>
  <c r="AU194" i="28"/>
  <c r="BJ194" i="28"/>
  <c r="AM192" i="28"/>
  <c r="AV192" i="28" s="1"/>
  <c r="AM185" i="28"/>
  <c r="AU181" i="28"/>
  <c r="BJ180" i="28"/>
  <c r="AM179" i="28"/>
  <c r="BJ178" i="28"/>
  <c r="BR178" i="28"/>
  <c r="AM176" i="28"/>
  <c r="AM169" i="28"/>
  <c r="AO169" i="28"/>
  <c r="AW165" i="28"/>
  <c r="AU165" i="28"/>
  <c r="BJ164" i="28"/>
  <c r="AM163" i="28"/>
  <c r="BJ162" i="28"/>
  <c r="BT162" i="28" s="1"/>
  <c r="AM153" i="28"/>
  <c r="AO153" i="28"/>
  <c r="AW149" i="28"/>
  <c r="AU149" i="28"/>
  <c r="BJ148" i="28"/>
  <c r="AM147" i="28"/>
  <c r="BJ32" i="28"/>
  <c r="BJ31" i="28"/>
  <c r="BJ30" i="28"/>
  <c r="AM29" i="28"/>
  <c r="AM26" i="28"/>
  <c r="AV26" i="28" s="1"/>
  <c r="AM19" i="28"/>
  <c r="BJ16" i="28"/>
  <c r="BJ15" i="28"/>
  <c r="BJ14" i="28"/>
  <c r="AM13" i="28"/>
  <c r="AV13" i="28"/>
  <c r="BJ12" i="28"/>
  <c r="BR12" i="28" s="1"/>
  <c r="BU12" i="28" s="1"/>
  <c r="AM10" i="28"/>
  <c r="AM205" i="28"/>
  <c r="AU205" i="28"/>
  <c r="AW201" i="28"/>
  <c r="AU201" i="28"/>
  <c r="BJ201" i="28"/>
  <c r="BJ200" i="28"/>
  <c r="AM199" i="28"/>
  <c r="BJ198" i="28"/>
  <c r="AM196" i="28"/>
  <c r="BS195" i="28"/>
  <c r="BT195" i="28"/>
  <c r="AM189" i="28"/>
  <c r="AU189" i="28"/>
  <c r="AU185" i="28"/>
  <c r="BJ185" i="28"/>
  <c r="BJ184" i="28"/>
  <c r="AM183" i="28"/>
  <c r="BJ182" i="28"/>
  <c r="AM180" i="28"/>
  <c r="AM173" i="28"/>
  <c r="AW169" i="28"/>
  <c r="AU169" i="28"/>
  <c r="BJ169" i="28"/>
  <c r="BJ168" i="28"/>
  <c r="AM167" i="28"/>
  <c r="BJ166" i="28"/>
  <c r="AM164" i="28"/>
  <c r="AU164" i="28" s="1"/>
  <c r="AM157" i="28"/>
  <c r="AW153" i="28"/>
  <c r="AU153" i="28"/>
  <c r="BJ153" i="28"/>
  <c r="BJ152" i="28"/>
  <c r="AM151" i="28"/>
  <c r="AV151" i="28" s="1"/>
  <c r="BJ150" i="28"/>
  <c r="AM148" i="28"/>
  <c r="AW148" i="28"/>
  <c r="AM271" i="28"/>
  <c r="AO271" i="28" s="1"/>
  <c r="BJ260" i="28"/>
  <c r="BT260" i="28"/>
  <c r="AM255" i="28"/>
  <c r="AW255" i="28" s="1"/>
  <c r="BJ244" i="28"/>
  <c r="AM240" i="28"/>
  <c r="AO240" i="28"/>
  <c r="AM139" i="28"/>
  <c r="AQ139" i="28" s="1"/>
  <c r="AM135" i="28"/>
  <c r="AM273" i="28"/>
  <c r="AM272" i="28"/>
  <c r="AU272" i="28" s="1"/>
  <c r="BJ272" i="28"/>
  <c r="AM267" i="28"/>
  <c r="AM262" i="28"/>
  <c r="AM257" i="28"/>
  <c r="AQ257" i="28" s="1"/>
  <c r="AY257" i="28" s="1"/>
  <c r="AM256" i="28"/>
  <c r="AO256" i="28"/>
  <c r="BJ256" i="28"/>
  <c r="AM251" i="28"/>
  <c r="AM246" i="28"/>
  <c r="AV246" i="28" s="1"/>
  <c r="AM239" i="28"/>
  <c r="BJ268" i="28"/>
  <c r="AW267" i="28"/>
  <c r="AM263" i="28"/>
  <c r="BJ252" i="28"/>
  <c r="BT252" i="28"/>
  <c r="AM247" i="28"/>
  <c r="AW247" i="28" s="1"/>
  <c r="CG247" i="28" s="1"/>
  <c r="AU240" i="28"/>
  <c r="BJ239" i="28"/>
  <c r="AM238" i="28"/>
  <c r="AQ238" i="28" s="1"/>
  <c r="BJ264" i="28"/>
  <c r="AM259" i="28"/>
  <c r="BJ248" i="28"/>
  <c r="BS248" i="28" s="1"/>
  <c r="AM243" i="28"/>
  <c r="AW243" i="28"/>
  <c r="AM242" i="28"/>
  <c r="AW242" i="28"/>
  <c r="BJ373" i="28"/>
  <c r="BR373" i="28" s="1"/>
  <c r="AM372" i="28"/>
  <c r="BJ372" i="28"/>
  <c r="AM376" i="28"/>
  <c r="BJ376" i="28"/>
  <c r="AM371" i="28"/>
  <c r="AU371" i="28"/>
  <c r="BJ371" i="28"/>
  <c r="AM370" i="28"/>
  <c r="AQ370" i="28" s="1"/>
  <c r="AY370" i="28" s="1"/>
  <c r="AM375" i="28"/>
  <c r="AU375" i="28"/>
  <c r="BJ375" i="28"/>
  <c r="AM374" i="28"/>
  <c r="BT352" i="28"/>
  <c r="BR352" i="28"/>
  <c r="BS352" i="28"/>
  <c r="AO372" i="28"/>
  <c r="BJ369" i="28"/>
  <c r="BR369" i="28" s="1"/>
  <c r="AM368" i="28"/>
  <c r="AM366" i="28"/>
  <c r="AM362" i="28"/>
  <c r="AM358" i="28"/>
  <c r="AQ358" i="28" s="1"/>
  <c r="AM354" i="28"/>
  <c r="AM350" i="28"/>
  <c r="AQ350" i="28" s="1"/>
  <c r="BT350" i="28"/>
  <c r="AM346" i="28"/>
  <c r="BT346" i="28"/>
  <c r="AM342" i="28"/>
  <c r="AM338" i="28"/>
  <c r="AM334" i="28"/>
  <c r="AV334" i="28"/>
  <c r="AM454" i="28"/>
  <c r="AM450" i="28"/>
  <c r="AQ450" i="28"/>
  <c r="AM446" i="28"/>
  <c r="AQ446" i="28" s="1"/>
  <c r="AM442" i="28"/>
  <c r="AM438" i="28"/>
  <c r="AM434" i="28"/>
  <c r="AV434" i="28" s="1"/>
  <c r="AM430" i="28"/>
  <c r="AV430" i="28"/>
  <c r="AM426" i="28"/>
  <c r="BS350" i="28"/>
  <c r="BS346" i="28"/>
  <c r="AM424" i="28"/>
  <c r="AU424" i="28"/>
  <c r="BJ424" i="28"/>
  <c r="AM423" i="28"/>
  <c r="AQ423" i="28"/>
  <c r="AM500" i="28"/>
  <c r="AM496" i="28"/>
  <c r="AQ496" i="28"/>
  <c r="AM513" i="28"/>
  <c r="AM505" i="28"/>
  <c r="AV505" i="28" s="1"/>
  <c r="CG505" i="28" s="1"/>
  <c r="BJ612" i="28"/>
  <c r="BT612" i="28"/>
  <c r="AM474" i="28"/>
  <c r="AM470" i="28"/>
  <c r="AV470" i="28"/>
  <c r="AM466" i="28"/>
  <c r="AQ466" i="28" s="1"/>
  <c r="AM462" i="28"/>
  <c r="AV462" i="28"/>
  <c r="AM619" i="28"/>
  <c r="AV619" i="28" s="1"/>
  <c r="AM614" i="28"/>
  <c r="AV614" i="28"/>
  <c r="AM609" i="28"/>
  <c r="AM615" i="28"/>
  <c r="AW615" i="28"/>
  <c r="BJ616" i="28"/>
  <c r="BT616" i="28" s="1"/>
  <c r="AM611" i="28"/>
  <c r="AM607" i="28"/>
  <c r="AW607" i="28"/>
  <c r="BJ571" i="28"/>
  <c r="AM566" i="28"/>
  <c r="BJ565" i="28"/>
  <c r="BR565" i="28"/>
  <c r="AM578" i="28"/>
  <c r="AW578" i="28" s="1"/>
  <c r="BJ576" i="28"/>
  <c r="AM573" i="28"/>
  <c r="AM568" i="28"/>
  <c r="AQ568" i="28" s="1"/>
  <c r="BJ567" i="28"/>
  <c r="AO566" i="28"/>
  <c r="AW566" i="28"/>
  <c r="BJ579" i="28"/>
  <c r="AM574" i="28"/>
  <c r="BJ575" i="28"/>
  <c r="AM570" i="28"/>
  <c r="AW570" i="28" s="1"/>
  <c r="AM664" i="28"/>
  <c r="AW664" i="28" s="1"/>
  <c r="CG664" i="28" s="1"/>
  <c r="AU664" i="28"/>
  <c r="BJ653" i="28"/>
  <c r="BT653" i="28" s="1"/>
  <c r="AM648" i="28"/>
  <c r="AO648" i="28" s="1"/>
  <c r="AU648" i="28"/>
  <c r="AM660" i="28"/>
  <c r="AM655" i="28"/>
  <c r="AQ655" i="28"/>
  <c r="AM650" i="28"/>
  <c r="AQ650" i="28" s="1"/>
  <c r="AM649" i="28"/>
  <c r="BJ649" i="28"/>
  <c r="BS649" i="28" s="1"/>
  <c r="AW648" i="28"/>
  <c r="AM644" i="28"/>
  <c r="AW644" i="28" s="1"/>
  <c r="AM639" i="28"/>
  <c r="AV639" i="28"/>
  <c r="BJ661" i="28"/>
  <c r="BR661" i="28" s="1"/>
  <c r="AW660" i="28"/>
  <c r="AM656" i="28"/>
  <c r="AO656" i="28" s="1"/>
  <c r="AW656" i="28"/>
  <c r="BJ645" i="28"/>
  <c r="BR645" i="28" s="1"/>
  <c r="AM640" i="28"/>
  <c r="AO640" i="28" s="1"/>
  <c r="BJ657" i="28"/>
  <c r="AM652" i="28"/>
  <c r="BJ641" i="28"/>
  <c r="BT641" i="28"/>
  <c r="BJ637" i="28"/>
  <c r="BJ626" i="28"/>
  <c r="BR626" i="28" s="1"/>
  <c r="AM628" i="28"/>
  <c r="AV628" i="28"/>
  <c r="AM741" i="28"/>
  <c r="AM629" i="28"/>
  <c r="AO629" i="28" s="1"/>
  <c r="AM740" i="28"/>
  <c r="BJ630" i="28"/>
  <c r="AM625" i="28"/>
  <c r="AW625" i="28"/>
  <c r="AM715" i="28"/>
  <c r="AO715" i="28" s="1"/>
  <c r="BJ713" i="28"/>
  <c r="BR713" i="28" s="1"/>
  <c r="BJ712" i="28"/>
  <c r="BR712" i="28"/>
  <c r="AM736" i="28"/>
  <c r="AM732" i="28"/>
  <c r="AV732" i="28"/>
  <c r="AM728" i="28"/>
  <c r="AM724" i="28"/>
  <c r="AV724" i="28" s="1"/>
  <c r="AM720" i="28"/>
  <c r="AQ720" i="28"/>
  <c r="BJ711" i="28"/>
  <c r="BJ716" i="28"/>
  <c r="BJ715" i="28"/>
  <c r="BS715" i="28"/>
  <c r="BJ705" i="28"/>
  <c r="BR705" i="28" s="1"/>
  <c r="BJ704" i="28"/>
  <c r="BJ700" i="28"/>
  <c r="BJ692" i="28"/>
  <c r="BJ688" i="28"/>
  <c r="BJ684" i="28"/>
  <c r="BJ680" i="28"/>
  <c r="AM677" i="28"/>
  <c r="AO677" i="28"/>
  <c r="BJ676" i="28"/>
  <c r="AM673" i="28"/>
  <c r="AL672" i="28"/>
  <c r="AL676" i="28"/>
  <c r="AM676" i="28" s="1"/>
  <c r="AL680" i="28"/>
  <c r="AM680" i="28" s="1"/>
  <c r="AL684" i="28"/>
  <c r="AL688" i="28"/>
  <c r="AL692" i="28"/>
  <c r="AM692" i="28" s="1"/>
  <c r="AU692" i="28" s="1"/>
  <c r="AL675" i="28"/>
  <c r="AL679" i="28"/>
  <c r="AL683" i="28"/>
  <c r="AL687" i="28"/>
  <c r="AL691" i="28"/>
  <c r="AL674" i="28"/>
  <c r="AL678" i="28"/>
  <c r="AL682" i="28"/>
  <c r="AM682" i="28"/>
  <c r="AL686" i="28"/>
  <c r="AM686" i="28" s="1"/>
  <c r="AL690" i="28"/>
  <c r="AL696" i="28"/>
  <c r="AL695" i="28"/>
  <c r="AM695" i="28"/>
  <c r="AL699" i="28"/>
  <c r="AL703" i="28"/>
  <c r="AL694" i="28"/>
  <c r="AL698" i="28"/>
  <c r="AM698" i="28" s="1"/>
  <c r="AL702" i="28"/>
  <c r="AM672" i="28"/>
  <c r="AM703" i="28"/>
  <c r="AV703" i="28" s="1"/>
  <c r="AM699" i="28"/>
  <c r="AM696" i="28"/>
  <c r="AW696" i="28"/>
  <c r="BJ690" i="28"/>
  <c r="BR690" i="28"/>
  <c r="BJ686" i="28"/>
  <c r="BR686" i="28" s="1"/>
  <c r="BJ682" i="28"/>
  <c r="BR682" i="28"/>
  <c r="BJ678" i="28"/>
  <c r="BP678" i="28" s="1"/>
  <c r="BJ674" i="28"/>
  <c r="BR674" i="28" s="1"/>
  <c r="BJ698" i="28"/>
  <c r="BT698" i="28" s="1"/>
  <c r="AU696" i="28"/>
  <c r="BJ696" i="28"/>
  <c r="BJ694" i="28"/>
  <c r="BT694" i="28" s="1"/>
  <c r="AM693" i="28"/>
  <c r="BJ693" i="28"/>
  <c r="AM690" i="28"/>
  <c r="BJ689" i="28"/>
  <c r="BJ685" i="28"/>
  <c r="BR685" i="28"/>
  <c r="BJ681" i="28"/>
  <c r="BS681" i="28" s="1"/>
  <c r="AM678" i="28"/>
  <c r="AM674" i="28"/>
  <c r="AP674" i="28" s="1"/>
  <c r="AU677" i="28"/>
  <c r="BJ677" i="28"/>
  <c r="BR677" i="28"/>
  <c r="BJ673" i="28"/>
  <c r="AW672" i="28"/>
  <c r="BJ672" i="28"/>
  <c r="AV672" i="28"/>
  <c r="AM687" i="28"/>
  <c r="AM684" i="28"/>
  <c r="AU684" i="28" s="1"/>
  <c r="AM683" i="28"/>
  <c r="AM679" i="28"/>
  <c r="AU679" i="28" s="1"/>
  <c r="AV678" i="28"/>
  <c r="AQ678" i="28"/>
  <c r="AW674" i="28"/>
  <c r="BL678" i="28"/>
  <c r="BN678" i="28"/>
  <c r="BS676" i="28"/>
  <c r="BT676" i="28"/>
  <c r="BR676" i="28"/>
  <c r="BO676" i="28"/>
  <c r="BL676" i="28"/>
  <c r="BP676" i="28"/>
  <c r="BM676" i="28"/>
  <c r="BQ676" i="28"/>
  <c r="BN676" i="28"/>
  <c r="AQ660" i="28"/>
  <c r="AV660" i="28"/>
  <c r="AO660" i="28"/>
  <c r="AU660" i="28"/>
  <c r="AR660" i="28"/>
  <c r="AS660" i="28"/>
  <c r="AP660" i="28"/>
  <c r="AT660" i="28"/>
  <c r="AX660" i="28"/>
  <c r="AW609" i="28"/>
  <c r="AU609" i="28"/>
  <c r="AV609" i="28"/>
  <c r="AP609" i="28"/>
  <c r="AX609" i="28"/>
  <c r="AR609" i="28"/>
  <c r="AS609" i="28"/>
  <c r="AT609" i="28"/>
  <c r="AO438" i="28"/>
  <c r="AX438" i="28"/>
  <c r="AO454" i="28"/>
  <c r="AW454" i="28"/>
  <c r="AU454" i="28"/>
  <c r="AP454" i="28"/>
  <c r="AX454" i="28"/>
  <c r="AR454" i="28"/>
  <c r="AS454" i="28"/>
  <c r="AT454" i="28"/>
  <c r="AO346" i="28"/>
  <c r="AW346" i="28"/>
  <c r="AU346" i="28"/>
  <c r="AP346" i="28"/>
  <c r="AX346" i="28"/>
  <c r="AR346" i="28"/>
  <c r="AS346" i="28"/>
  <c r="AT346" i="28"/>
  <c r="AO366" i="28"/>
  <c r="AW366" i="28"/>
  <c r="AU366" i="28"/>
  <c r="AP366" i="28"/>
  <c r="AX366" i="28"/>
  <c r="AR366" i="28"/>
  <c r="AS366" i="28"/>
  <c r="AT366" i="28"/>
  <c r="AW368" i="28"/>
  <c r="AU368" i="28"/>
  <c r="AQ368" i="28"/>
  <c r="AO368" i="28"/>
  <c r="AV368" i="28"/>
  <c r="CG368" i="28" s="1"/>
  <c r="AP368" i="28"/>
  <c r="AX368" i="28"/>
  <c r="AR368" i="28"/>
  <c r="AS368" i="28"/>
  <c r="AT368" i="28"/>
  <c r="BT372" i="28"/>
  <c r="BR372" i="28"/>
  <c r="BN372" i="28"/>
  <c r="BO372" i="28"/>
  <c r="BL372" i="28"/>
  <c r="BP372" i="28"/>
  <c r="BM372" i="28"/>
  <c r="BQ372" i="28"/>
  <c r="AO239" i="28"/>
  <c r="AV239" i="28"/>
  <c r="AQ239" i="28"/>
  <c r="AP239" i="28"/>
  <c r="AX239" i="28"/>
  <c r="AR239" i="28"/>
  <c r="AS239" i="28"/>
  <c r="AT239" i="28"/>
  <c r="AP262" i="28"/>
  <c r="AT262" i="28"/>
  <c r="AO10" i="28"/>
  <c r="AQ10" i="28"/>
  <c r="AP10" i="28"/>
  <c r="AR10" i="28"/>
  <c r="AS10" i="28"/>
  <c r="AT10" i="28"/>
  <c r="AX10" i="28"/>
  <c r="AO147" i="28"/>
  <c r="AW147" i="28"/>
  <c r="AU147" i="28"/>
  <c r="AR147" i="28"/>
  <c r="AS147" i="28"/>
  <c r="AT147" i="28"/>
  <c r="AP147" i="28"/>
  <c r="AX147" i="28"/>
  <c r="AO163" i="28"/>
  <c r="AW163" i="28"/>
  <c r="AU163" i="28"/>
  <c r="AR163" i="28"/>
  <c r="AX163" i="28"/>
  <c r="AP163" i="28"/>
  <c r="AS163" i="28"/>
  <c r="AT163" i="28"/>
  <c r="BS180" i="28"/>
  <c r="BT180" i="28"/>
  <c r="BR180" i="28"/>
  <c r="BN180" i="28"/>
  <c r="BO180" i="28"/>
  <c r="BL180" i="28"/>
  <c r="BP180" i="28"/>
  <c r="BM180" i="28"/>
  <c r="BQ180" i="28"/>
  <c r="BS194" i="28"/>
  <c r="BL194" i="28"/>
  <c r="BP194" i="28"/>
  <c r="BM194" i="28"/>
  <c r="BQ194" i="28"/>
  <c r="BN194" i="28"/>
  <c r="BO194" i="28"/>
  <c r="BS764" i="28"/>
  <c r="BT764" i="28"/>
  <c r="BO764" i="28"/>
  <c r="BL764" i="28"/>
  <c r="BP764" i="28"/>
  <c r="BM764" i="28"/>
  <c r="BQ764" i="28"/>
  <c r="BR764" i="28"/>
  <c r="BN764" i="28"/>
  <c r="BS40" i="28"/>
  <c r="BT40" i="28"/>
  <c r="BR40" i="28"/>
  <c r="BM40" i="28"/>
  <c r="BQ40" i="28"/>
  <c r="BN40" i="28"/>
  <c r="BO40" i="28"/>
  <c r="BP40" i="28"/>
  <c r="BL40" i="28"/>
  <c r="AQ77" i="28"/>
  <c r="AV77" i="28"/>
  <c r="AP77" i="28"/>
  <c r="AX77" i="28"/>
  <c r="AT77" i="28"/>
  <c r="AR77" i="28"/>
  <c r="AS77" i="28"/>
  <c r="AO683" i="28"/>
  <c r="AU683" i="28"/>
  <c r="AR683" i="28"/>
  <c r="AS683" i="28"/>
  <c r="AT683" i="28"/>
  <c r="AP683" i="28"/>
  <c r="AW683" i="28"/>
  <c r="AS699" i="28"/>
  <c r="BS716" i="28"/>
  <c r="BO716" i="28"/>
  <c r="BL716" i="28"/>
  <c r="BP716" i="28"/>
  <c r="BM716" i="28"/>
  <c r="BQ716" i="28"/>
  <c r="BN716" i="28"/>
  <c r="BT575" i="28"/>
  <c r="BP575" i="28"/>
  <c r="BS579" i="28"/>
  <c r="BO579" i="28"/>
  <c r="BL579" i="28"/>
  <c r="BP579" i="28"/>
  <c r="BM579" i="28"/>
  <c r="BN579" i="28"/>
  <c r="BQ579" i="28"/>
  <c r="BO576" i="28"/>
  <c r="BM576" i="28"/>
  <c r="AU426" i="28"/>
  <c r="AS426" i="28"/>
  <c r="AU442" i="28"/>
  <c r="AS442" i="28"/>
  <c r="AO342" i="28"/>
  <c r="AW342" i="28"/>
  <c r="AU342" i="28"/>
  <c r="AP342" i="28"/>
  <c r="AX342" i="28"/>
  <c r="AR342" i="28"/>
  <c r="AS342" i="28"/>
  <c r="AT342" i="28"/>
  <c r="AO354" i="28"/>
  <c r="AW354" i="28"/>
  <c r="AU354" i="28"/>
  <c r="AP354" i="28"/>
  <c r="AX354" i="28"/>
  <c r="AR354" i="28"/>
  <c r="AS354" i="28"/>
  <c r="AT354" i="28"/>
  <c r="AO374" i="28"/>
  <c r="AW374" i="28"/>
  <c r="AU374" i="28"/>
  <c r="AP374" i="28"/>
  <c r="AX374" i="28"/>
  <c r="AR374" i="28"/>
  <c r="AS374" i="28"/>
  <c r="AT374" i="28"/>
  <c r="BT264" i="28"/>
  <c r="BR264" i="28"/>
  <c r="BN264" i="28"/>
  <c r="BO264" i="28"/>
  <c r="BL264" i="28"/>
  <c r="BP264" i="28"/>
  <c r="BQ264" i="28"/>
  <c r="BM264" i="28"/>
  <c r="AQ157" i="28"/>
  <c r="AO157" i="28"/>
  <c r="AV157" i="28"/>
  <c r="AT157" i="28"/>
  <c r="AS157" i="28"/>
  <c r="AX157" i="28"/>
  <c r="AP157" i="28"/>
  <c r="AR157" i="28"/>
  <c r="AO18" i="28"/>
  <c r="AQ18" i="28"/>
  <c r="AR18" i="28"/>
  <c r="AS18" i="28"/>
  <c r="AT18" i="28"/>
  <c r="AP18" i="28"/>
  <c r="AX18" i="28"/>
  <c r="AU18" i="28"/>
  <c r="AO52" i="28"/>
  <c r="AQ52" i="28"/>
  <c r="AT52" i="28"/>
  <c r="AP52" i="28"/>
  <c r="AR52" i="28"/>
  <c r="AS52" i="28"/>
  <c r="AX52" i="28"/>
  <c r="BT89" i="28"/>
  <c r="BR89" i="28"/>
  <c r="BW89" i="28"/>
  <c r="BS89" i="28"/>
  <c r="BL89" i="28"/>
  <c r="BP89" i="28"/>
  <c r="BM89" i="28"/>
  <c r="BQ89" i="28"/>
  <c r="BN89" i="28"/>
  <c r="BO89" i="28"/>
  <c r="BS773" i="28"/>
  <c r="BO773" i="28"/>
  <c r="BT773" i="28"/>
  <c r="BL773" i="28"/>
  <c r="BP773" i="28"/>
  <c r="BM773" i="28"/>
  <c r="BQ773" i="28"/>
  <c r="BN773" i="28"/>
  <c r="AO203" i="28"/>
  <c r="AW203" i="28"/>
  <c r="AU203" i="28"/>
  <c r="AT203" i="28"/>
  <c r="AP203" i="28"/>
  <c r="AX203" i="28"/>
  <c r="AR203" i="28"/>
  <c r="AS203" i="28"/>
  <c r="BT93" i="28"/>
  <c r="BR93" i="28"/>
  <c r="BL93" i="28"/>
  <c r="BP93" i="28"/>
  <c r="BM93" i="28"/>
  <c r="BQ93" i="28"/>
  <c r="BN93" i="28"/>
  <c r="BO93" i="28"/>
  <c r="AP679" i="28"/>
  <c r="AQ683" i="28"/>
  <c r="BT672" i="28"/>
  <c r="BR672" i="28"/>
  <c r="BL672" i="28"/>
  <c r="BP672" i="28"/>
  <c r="BM672" i="28"/>
  <c r="BQ672" i="28"/>
  <c r="BN672" i="28"/>
  <c r="BO672" i="28"/>
  <c r="BT677" i="28"/>
  <c r="BO677" i="28"/>
  <c r="BL677" i="28"/>
  <c r="BP677" i="28"/>
  <c r="BM677" i="28"/>
  <c r="BQ677" i="28"/>
  <c r="BN677" i="28"/>
  <c r="BS677" i="28"/>
  <c r="BT689" i="28"/>
  <c r="BR689" i="28"/>
  <c r="BO689" i="28"/>
  <c r="BL689" i="28"/>
  <c r="BP689" i="28"/>
  <c r="BM689" i="28"/>
  <c r="BQ689" i="28"/>
  <c r="BN689" i="28"/>
  <c r="AW693" i="28"/>
  <c r="CG693" i="28" s="1"/>
  <c r="AQ693" i="28"/>
  <c r="AV693" i="28"/>
  <c r="AR693" i="28"/>
  <c r="AS693" i="28"/>
  <c r="AT693" i="28"/>
  <c r="AP693" i="28"/>
  <c r="AX693" i="28"/>
  <c r="BS674" i="28"/>
  <c r="BO674" i="28"/>
  <c r="BL674" i="28"/>
  <c r="BP674" i="28"/>
  <c r="BM674" i="28"/>
  <c r="BQ674" i="28"/>
  <c r="BN674" i="28"/>
  <c r="BT678" i="28"/>
  <c r="BS690" i="28"/>
  <c r="BO690" i="28"/>
  <c r="BL690" i="28"/>
  <c r="BP690" i="28"/>
  <c r="BM690" i="28"/>
  <c r="BQ690" i="28"/>
  <c r="BN690" i="28"/>
  <c r="BS672" i="28"/>
  <c r="BS688" i="28"/>
  <c r="BT688" i="28"/>
  <c r="BR688" i="28"/>
  <c r="BO688" i="28"/>
  <c r="BL688" i="28"/>
  <c r="BP688" i="28"/>
  <c r="BM688" i="28"/>
  <c r="BQ688" i="28"/>
  <c r="BN688" i="28"/>
  <c r="AU693" i="28"/>
  <c r="BT705" i="28"/>
  <c r="BO705" i="28"/>
  <c r="BL705" i="28"/>
  <c r="BP705" i="28"/>
  <c r="BM705" i="28"/>
  <c r="BQ705" i="28"/>
  <c r="BN705" i="28"/>
  <c r="BT711" i="28"/>
  <c r="BS711" i="28"/>
  <c r="BR711" i="28"/>
  <c r="BO711" i="28"/>
  <c r="BL711" i="28"/>
  <c r="BP711" i="28"/>
  <c r="BM711" i="28"/>
  <c r="BQ711" i="28"/>
  <c r="BN711" i="28"/>
  <c r="AO720" i="28"/>
  <c r="AW720" i="28"/>
  <c r="AU720" i="28"/>
  <c r="AR720" i="28"/>
  <c r="AS720" i="28"/>
  <c r="AT720" i="28"/>
  <c r="AP720" i="28"/>
  <c r="AX720" i="28"/>
  <c r="AO724" i="28"/>
  <c r="AW724" i="28"/>
  <c r="AU724" i="28"/>
  <c r="AR724" i="28"/>
  <c r="AS724" i="28"/>
  <c r="AT724" i="28"/>
  <c r="AP724" i="28"/>
  <c r="AX724" i="28"/>
  <c r="AO728" i="28"/>
  <c r="AW728" i="28"/>
  <c r="AU728" i="28"/>
  <c r="AR728" i="28"/>
  <c r="AS728" i="28"/>
  <c r="AT728" i="28"/>
  <c r="AX728" i="28"/>
  <c r="AP728" i="28"/>
  <c r="AO732" i="28"/>
  <c r="AW732" i="28"/>
  <c r="AU732" i="28"/>
  <c r="AR732" i="28"/>
  <c r="AS732" i="28"/>
  <c r="AP732" i="28"/>
  <c r="AT732" i="28"/>
  <c r="AX732" i="28"/>
  <c r="AW736" i="28"/>
  <c r="AX736" i="28"/>
  <c r="BR630" i="28"/>
  <c r="BM630" i="28"/>
  <c r="AV720" i="28"/>
  <c r="CG720" i="28" s="1"/>
  <c r="AO740" i="28"/>
  <c r="AW740" i="28"/>
  <c r="AU740" i="28"/>
  <c r="AR740" i="28"/>
  <c r="AS740" i="28"/>
  <c r="AP740" i="28"/>
  <c r="AT740" i="28"/>
  <c r="AX740" i="28"/>
  <c r="AU629" i="28"/>
  <c r="AQ629" i="28"/>
  <c r="AV629" i="28"/>
  <c r="AR629" i="28"/>
  <c r="AS629" i="28"/>
  <c r="AP629" i="28"/>
  <c r="AT629" i="28"/>
  <c r="AX629" i="28"/>
  <c r="AQ741" i="28"/>
  <c r="AP741" i="28"/>
  <c r="AO628" i="28"/>
  <c r="AW628" i="28"/>
  <c r="AU628" i="28"/>
  <c r="AR628" i="28"/>
  <c r="AS628" i="28"/>
  <c r="AT628" i="28"/>
  <c r="AX628" i="28"/>
  <c r="AP628" i="28"/>
  <c r="AQ628" i="28"/>
  <c r="AU640" i="28"/>
  <c r="AQ640" i="28"/>
  <c r="AV640" i="28"/>
  <c r="AR640" i="28"/>
  <c r="AS640" i="28"/>
  <c r="AT640" i="28"/>
  <c r="AX640" i="28"/>
  <c r="AP640" i="28"/>
  <c r="BS661" i="28"/>
  <c r="BO661" i="28"/>
  <c r="BL661" i="28"/>
  <c r="BP661" i="28"/>
  <c r="BN661" i="28"/>
  <c r="BQ661" i="28"/>
  <c r="BM661" i="28"/>
  <c r="BT661" i="28"/>
  <c r="BR567" i="28"/>
  <c r="BT567" i="28"/>
  <c r="BO567" i="28"/>
  <c r="BL567" i="28"/>
  <c r="BP567" i="28"/>
  <c r="BN567" i="28"/>
  <c r="BQ567" i="28"/>
  <c r="BM567" i="28"/>
  <c r="AO573" i="28"/>
  <c r="AW573" i="28"/>
  <c r="AU573" i="28"/>
  <c r="AR573" i="28"/>
  <c r="AS573" i="28"/>
  <c r="AP573" i="28"/>
  <c r="AT573" i="28"/>
  <c r="AX573" i="28"/>
  <c r="AQ611" i="28"/>
  <c r="AV611" i="28"/>
  <c r="AO611" i="28"/>
  <c r="AP611" i="28"/>
  <c r="AX611" i="28"/>
  <c r="AR611" i="28"/>
  <c r="AS611" i="28"/>
  <c r="AT611" i="28"/>
  <c r="AU615" i="28"/>
  <c r="AQ615" i="28"/>
  <c r="AV615" i="28"/>
  <c r="AP615" i="28"/>
  <c r="AX615" i="28"/>
  <c r="AR615" i="28"/>
  <c r="AS615" i="28"/>
  <c r="AT615" i="28"/>
  <c r="AW500" i="28"/>
  <c r="AR500" i="28"/>
  <c r="AO423" i="28"/>
  <c r="AY423" i="28" s="1"/>
  <c r="AW423" i="28"/>
  <c r="AU423" i="28"/>
  <c r="AP423" i="28"/>
  <c r="AX423" i="28"/>
  <c r="AR423" i="28"/>
  <c r="AS423" i="28"/>
  <c r="AT423" i="28"/>
  <c r="AO424" i="28"/>
  <c r="AV424" i="28"/>
  <c r="AW424" i="28"/>
  <c r="AQ424" i="28"/>
  <c r="AP424" i="28"/>
  <c r="AX424" i="28"/>
  <c r="AR424" i="28"/>
  <c r="AS424" i="28"/>
  <c r="AT424" i="28"/>
  <c r="AV358" i="28"/>
  <c r="AQ354" i="28"/>
  <c r="AQ374" i="28"/>
  <c r="AO375" i="28"/>
  <c r="AY375" i="28" s="1"/>
  <c r="AV375" i="28"/>
  <c r="AQ375" i="28"/>
  <c r="AP375" i="28"/>
  <c r="AX375" i="28"/>
  <c r="AR375" i="28"/>
  <c r="AS375" i="28"/>
  <c r="AT375" i="28"/>
  <c r="AO371" i="28"/>
  <c r="AV371" i="28"/>
  <c r="AQ371" i="28"/>
  <c r="AP371" i="28"/>
  <c r="AX371" i="28"/>
  <c r="AR371" i="28"/>
  <c r="AS371" i="28"/>
  <c r="AT371" i="28"/>
  <c r="AQ438" i="28"/>
  <c r="AW372" i="28"/>
  <c r="AU372" i="28"/>
  <c r="AQ372" i="28"/>
  <c r="AV372" i="28"/>
  <c r="AP372" i="28"/>
  <c r="AX372" i="28"/>
  <c r="AR372" i="28"/>
  <c r="AS372" i="28"/>
  <c r="AT372" i="28"/>
  <c r="AU243" i="28"/>
  <c r="AQ243" i="28"/>
  <c r="AV243" i="28"/>
  <c r="CG243" i="28" s="1"/>
  <c r="AO243" i="28"/>
  <c r="AP243" i="28"/>
  <c r="AX243" i="28"/>
  <c r="AR243" i="28"/>
  <c r="AS243" i="28"/>
  <c r="AT243" i="28"/>
  <c r="AU256" i="28"/>
  <c r="BT239" i="28"/>
  <c r="BS239" i="28"/>
  <c r="BR239" i="28"/>
  <c r="BN239" i="28"/>
  <c r="BO239" i="28"/>
  <c r="BL239" i="28"/>
  <c r="BP239" i="28"/>
  <c r="BM239" i="28"/>
  <c r="BQ239" i="28"/>
  <c r="AU263" i="28"/>
  <c r="AQ263" i="28"/>
  <c r="AV263" i="28"/>
  <c r="AP263" i="28"/>
  <c r="AX263" i="28"/>
  <c r="AR263" i="28"/>
  <c r="AS263" i="28"/>
  <c r="AT263" i="28"/>
  <c r="BS268" i="28"/>
  <c r="BP268" i="28"/>
  <c r="AQ251" i="28"/>
  <c r="AV251" i="28"/>
  <c r="AO251" i="28"/>
  <c r="AP251" i="28"/>
  <c r="AX251" i="28"/>
  <c r="AR251" i="28"/>
  <c r="AS251" i="28"/>
  <c r="AT251" i="28"/>
  <c r="AW257" i="28"/>
  <c r="AU257" i="28"/>
  <c r="AV257" i="28"/>
  <c r="AP257" i="28"/>
  <c r="AX257" i="28"/>
  <c r="AR257" i="28"/>
  <c r="AS257" i="28"/>
  <c r="AT257" i="28"/>
  <c r="BR272" i="28"/>
  <c r="BT272" i="28"/>
  <c r="BN272" i="28"/>
  <c r="BO272" i="28"/>
  <c r="BL272" i="28"/>
  <c r="BP272" i="28"/>
  <c r="BQ272" i="28"/>
  <c r="BM272" i="28"/>
  <c r="BS244" i="28"/>
  <c r="BN244" i="28"/>
  <c r="BO244" i="28"/>
  <c r="BL244" i="28"/>
  <c r="BP244" i="28"/>
  <c r="BQ244" i="28"/>
  <c r="BM244" i="28"/>
  <c r="AQ271" i="28"/>
  <c r="AV271" i="28"/>
  <c r="AP271" i="28"/>
  <c r="AX271" i="28"/>
  <c r="AR271" i="28"/>
  <c r="AS271" i="28"/>
  <c r="AT271" i="28"/>
  <c r="BS264" i="28"/>
  <c r="BX264" i="28"/>
  <c r="BS152" i="28"/>
  <c r="BT152" i="28"/>
  <c r="BR152" i="28"/>
  <c r="BL152" i="28"/>
  <c r="BP152" i="28"/>
  <c r="BN152" i="28"/>
  <c r="BO152" i="28"/>
  <c r="BQ152" i="28"/>
  <c r="BM152" i="28"/>
  <c r="AO164" i="28"/>
  <c r="AQ164" i="28"/>
  <c r="AS164" i="28"/>
  <c r="AP164" i="28"/>
  <c r="AR164" i="28"/>
  <c r="AT164" i="28"/>
  <c r="AX164" i="28"/>
  <c r="AO167" i="28"/>
  <c r="AW167" i="28"/>
  <c r="AU167" i="28"/>
  <c r="AR167" i="28"/>
  <c r="AT167" i="28"/>
  <c r="AX167" i="28"/>
  <c r="AP167" i="28"/>
  <c r="AS167" i="28"/>
  <c r="BS182" i="28"/>
  <c r="BT182" i="28"/>
  <c r="BL182" i="28"/>
  <c r="BP182" i="28"/>
  <c r="BM182" i="28"/>
  <c r="BQ182" i="28"/>
  <c r="BN182" i="28"/>
  <c r="BO182" i="28"/>
  <c r="BR185" i="28"/>
  <c r="BP185" i="28"/>
  <c r="AQ189" i="28"/>
  <c r="AO189" i="28"/>
  <c r="AV189" i="28"/>
  <c r="AR189" i="28"/>
  <c r="AS189" i="28"/>
  <c r="AT189" i="28"/>
  <c r="AP189" i="28"/>
  <c r="AX189" i="28"/>
  <c r="AO196" i="28"/>
  <c r="AQ196" i="28"/>
  <c r="AP196" i="28"/>
  <c r="AX196" i="28"/>
  <c r="AR196" i="28"/>
  <c r="AS196" i="28"/>
  <c r="AT196" i="28"/>
  <c r="AO199" i="28"/>
  <c r="AW199" i="28"/>
  <c r="AU199" i="28"/>
  <c r="AT199" i="28"/>
  <c r="AP199" i="28"/>
  <c r="AX199" i="28"/>
  <c r="AR199" i="28"/>
  <c r="AS199" i="28"/>
  <c r="AV10" i="28"/>
  <c r="BT15" i="28"/>
  <c r="BR15" i="28"/>
  <c r="BS15" i="28"/>
  <c r="BL15" i="28"/>
  <c r="BP15" i="28"/>
  <c r="BM15" i="28"/>
  <c r="BQ15" i="28"/>
  <c r="BN15" i="28"/>
  <c r="BO15" i="28"/>
  <c r="AO29" i="28"/>
  <c r="AW29" i="28"/>
  <c r="AU29" i="28"/>
  <c r="AP29" i="28"/>
  <c r="AX29" i="28"/>
  <c r="AR29" i="28"/>
  <c r="AS29" i="28"/>
  <c r="AT29" i="28"/>
  <c r="AQ147" i="28"/>
  <c r="AQ163" i="28"/>
  <c r="AW164" i="28"/>
  <c r="AO176" i="28"/>
  <c r="AQ176" i="28"/>
  <c r="AS176" i="28"/>
  <c r="AP176" i="28"/>
  <c r="AR176" i="28"/>
  <c r="AT176" i="28"/>
  <c r="AX176" i="28"/>
  <c r="AO179" i="28"/>
  <c r="AW179" i="28"/>
  <c r="AU179" i="28"/>
  <c r="AR179" i="28"/>
  <c r="AP179" i="28"/>
  <c r="AS179" i="28"/>
  <c r="AT179" i="28"/>
  <c r="AX179" i="28"/>
  <c r="BS196" i="28"/>
  <c r="BN196" i="28"/>
  <c r="BM196" i="28"/>
  <c r="AQ201" i="28"/>
  <c r="AV201" i="28"/>
  <c r="CG201" i="28"/>
  <c r="AR201" i="28"/>
  <c r="AS201" i="28"/>
  <c r="AT201" i="28"/>
  <c r="AP201" i="28"/>
  <c r="AX201" i="28"/>
  <c r="BS10" i="28"/>
  <c r="BT10" i="28"/>
  <c r="BR10" i="28"/>
  <c r="BO10" i="28"/>
  <c r="BL10" i="28"/>
  <c r="BP10" i="28"/>
  <c r="BM10" i="28"/>
  <c r="BQ10" i="28"/>
  <c r="BN10" i="28"/>
  <c r="AQ15" i="28"/>
  <c r="AV15" i="28"/>
  <c r="AS15" i="28"/>
  <c r="AT15" i="28"/>
  <c r="AP15" i="28"/>
  <c r="AX15" i="28"/>
  <c r="AR15" i="28"/>
  <c r="AO22" i="28"/>
  <c r="AQ22" i="28"/>
  <c r="AR22" i="28"/>
  <c r="AT22" i="28"/>
  <c r="AP22" i="28"/>
  <c r="AX22" i="28"/>
  <c r="AS22" i="28"/>
  <c r="AO159" i="28"/>
  <c r="AW159" i="28"/>
  <c r="AU159" i="28"/>
  <c r="AR159" i="28"/>
  <c r="AX159" i="28"/>
  <c r="AP159" i="28"/>
  <c r="AS159" i="28"/>
  <c r="AT159" i="28"/>
  <c r="AR175" i="28"/>
  <c r="AT175" i="28"/>
  <c r="AU176" i="28"/>
  <c r="AO191" i="28"/>
  <c r="AW191" i="28"/>
  <c r="AU191" i="28"/>
  <c r="AT191" i="28"/>
  <c r="AP191" i="28"/>
  <c r="AX191" i="28"/>
  <c r="AR191" i="28"/>
  <c r="AS191" i="28"/>
  <c r="BS210" i="28"/>
  <c r="BL210" i="28"/>
  <c r="BP210" i="28"/>
  <c r="BM210" i="28"/>
  <c r="BQ210" i="28"/>
  <c r="BN210" i="28"/>
  <c r="BO210" i="28"/>
  <c r="AV18" i="28"/>
  <c r="BT23" i="28"/>
  <c r="BR23" i="28"/>
  <c r="BL23" i="28"/>
  <c r="BP23" i="28"/>
  <c r="BN23" i="28"/>
  <c r="BM23" i="28"/>
  <c r="BO23" i="28"/>
  <c r="BQ23" i="28"/>
  <c r="AV27" i="28"/>
  <c r="AR27" i="28"/>
  <c r="BT210" i="28"/>
  <c r="AW18" i="28"/>
  <c r="BS34" i="28"/>
  <c r="BT34" i="28"/>
  <c r="BR34" i="28"/>
  <c r="BO34" i="28"/>
  <c r="BM34" i="28"/>
  <c r="BN34" i="28"/>
  <c r="BP34" i="28"/>
  <c r="BL34" i="28"/>
  <c r="BQ34" i="28"/>
  <c r="AO43" i="28"/>
  <c r="AW43" i="28"/>
  <c r="AU43" i="28"/>
  <c r="AS43" i="28"/>
  <c r="AP43" i="28"/>
  <c r="AR43" i="28"/>
  <c r="AT43" i="28"/>
  <c r="AX43" i="28"/>
  <c r="BS50" i="28"/>
  <c r="BT50" i="28"/>
  <c r="BO50" i="28"/>
  <c r="BL50" i="28"/>
  <c r="BQ50" i="28"/>
  <c r="BM50" i="28"/>
  <c r="BN50" i="28"/>
  <c r="BP50" i="28"/>
  <c r="AW52" i="28"/>
  <c r="AU57" i="28"/>
  <c r="AQ57" i="28"/>
  <c r="AO57" i="28"/>
  <c r="AV57" i="28"/>
  <c r="AP57" i="28"/>
  <c r="AX57" i="28"/>
  <c r="AR57" i="28"/>
  <c r="AS57" i="28"/>
  <c r="AT57" i="28"/>
  <c r="AQ67" i="28"/>
  <c r="AO68" i="28"/>
  <c r="AQ68" i="28"/>
  <c r="AT68" i="28"/>
  <c r="AS68" i="28"/>
  <c r="AX68" i="28"/>
  <c r="AP68" i="28"/>
  <c r="AR68" i="28"/>
  <c r="BT73" i="28"/>
  <c r="BR73" i="28"/>
  <c r="BS73" i="28"/>
  <c r="BN73" i="28"/>
  <c r="BO73" i="28"/>
  <c r="BP73" i="28"/>
  <c r="BL73" i="28"/>
  <c r="BQ73" i="28"/>
  <c r="BM73" i="28"/>
  <c r="AQ83" i="28"/>
  <c r="AO84" i="28"/>
  <c r="AY84" i="28" s="1"/>
  <c r="AV84" i="28"/>
  <c r="AQ84" i="28"/>
  <c r="AR84" i="28"/>
  <c r="AS84" i="28"/>
  <c r="AT84" i="28"/>
  <c r="AP84" i="28"/>
  <c r="AX84" i="28"/>
  <c r="AW89" i="28"/>
  <c r="AU89" i="28"/>
  <c r="AQ89" i="28"/>
  <c r="AO89" i="28"/>
  <c r="AV89" i="28"/>
  <c r="CG89" i="28" s="1"/>
  <c r="AS89" i="28"/>
  <c r="AT89" i="28"/>
  <c r="AP89" i="28"/>
  <c r="AX89" i="28"/>
  <c r="AR89" i="28"/>
  <c r="BS102" i="28"/>
  <c r="BM102" i="28"/>
  <c r="BQ102" i="28"/>
  <c r="BN102" i="28"/>
  <c r="BO102" i="28"/>
  <c r="BL102" i="28"/>
  <c r="BP102" i="28"/>
  <c r="AT748" i="28"/>
  <c r="AS748" i="28"/>
  <c r="BS749" i="28"/>
  <c r="BP749" i="28"/>
  <c r="BT749" i="28"/>
  <c r="BL749" i="28"/>
  <c r="BQ749" i="28"/>
  <c r="BM749" i="28"/>
  <c r="BN749" i="28"/>
  <c r="BS757" i="28"/>
  <c r="BO757" i="28"/>
  <c r="BT757" i="28"/>
  <c r="BL757" i="28"/>
  <c r="BP757" i="28"/>
  <c r="BM757" i="28"/>
  <c r="BQ757" i="28"/>
  <c r="BN757" i="28"/>
  <c r="BS765" i="28"/>
  <c r="BO765" i="28"/>
  <c r="BT765" i="28"/>
  <c r="BL765" i="28"/>
  <c r="BP765" i="28"/>
  <c r="BM765" i="28"/>
  <c r="BQ765" i="28"/>
  <c r="BN765" i="28"/>
  <c r="AO772" i="28"/>
  <c r="AR772" i="28"/>
  <c r="AS772" i="28"/>
  <c r="AQ772" i="28"/>
  <c r="AT772" i="28"/>
  <c r="AV772" i="28"/>
  <c r="AP772" i="28"/>
  <c r="AX772" i="28"/>
  <c r="AW189" i="28"/>
  <c r="AQ203" i="28"/>
  <c r="AO39" i="28"/>
  <c r="AW39" i="28"/>
  <c r="AU39" i="28"/>
  <c r="AS39" i="28"/>
  <c r="AP39" i="28"/>
  <c r="AR39" i="28"/>
  <c r="AT39" i="28"/>
  <c r="AX39" i="28"/>
  <c r="AQ47" i="28"/>
  <c r="AO48" i="28"/>
  <c r="AY48" i="28" s="1"/>
  <c r="AQ48" i="28"/>
  <c r="AT48" i="28"/>
  <c r="AX48" i="28"/>
  <c r="AP48" i="28"/>
  <c r="AR48" i="28"/>
  <c r="AS48" i="28"/>
  <c r="BT53" i="28"/>
  <c r="BR53" i="28"/>
  <c r="BS53" i="28"/>
  <c r="BN53" i="28"/>
  <c r="BL53" i="28"/>
  <c r="BQ53" i="28"/>
  <c r="BM53" i="28"/>
  <c r="BO53" i="28"/>
  <c r="BP53" i="28"/>
  <c r="AQ63" i="28"/>
  <c r="AO64" i="28"/>
  <c r="AQ64" i="28"/>
  <c r="AT64" i="28"/>
  <c r="AR64" i="28"/>
  <c r="AS64" i="28"/>
  <c r="AX64" i="28"/>
  <c r="AP64" i="28"/>
  <c r="BT69" i="28"/>
  <c r="BR69" i="28"/>
  <c r="BS69" i="28"/>
  <c r="BN69" i="28"/>
  <c r="BO69" i="28"/>
  <c r="BP69" i="28"/>
  <c r="BL69" i="28"/>
  <c r="BQ69" i="28"/>
  <c r="BM69" i="28"/>
  <c r="AO76" i="28"/>
  <c r="AQ76" i="28"/>
  <c r="AT76" i="28"/>
  <c r="AS76" i="28"/>
  <c r="AX76" i="28"/>
  <c r="AP76" i="28"/>
  <c r="AR76" i="28"/>
  <c r="AO79" i="28"/>
  <c r="AW79" i="28"/>
  <c r="AU79" i="28"/>
  <c r="AP79" i="28"/>
  <c r="AX79" i="28"/>
  <c r="AR79" i="28"/>
  <c r="AS79" i="28"/>
  <c r="AT79" i="28"/>
  <c r="AU81" i="28"/>
  <c r="AW85" i="28"/>
  <c r="AU85" i="28"/>
  <c r="AQ85" i="28"/>
  <c r="AV85" i="28"/>
  <c r="AS85" i="28"/>
  <c r="AT85" i="28"/>
  <c r="AP85" i="28"/>
  <c r="AX85" i="28"/>
  <c r="AR85" i="28"/>
  <c r="BS751" i="28"/>
  <c r="BO751" i="28"/>
  <c r="BL751" i="28"/>
  <c r="BP751" i="28"/>
  <c r="BT751" i="28"/>
  <c r="BM751" i="28"/>
  <c r="BQ751" i="28"/>
  <c r="BN751" i="28"/>
  <c r="AO758" i="28"/>
  <c r="AV758" i="28"/>
  <c r="AR758" i="28"/>
  <c r="AS758" i="28"/>
  <c r="AT758" i="28"/>
  <c r="AQ758" i="28"/>
  <c r="AX758" i="28"/>
  <c r="AP758" i="28"/>
  <c r="BS774" i="28"/>
  <c r="BT774" i="28"/>
  <c r="BR774" i="28"/>
  <c r="BO774" i="28"/>
  <c r="BL774" i="28"/>
  <c r="BP774" i="28"/>
  <c r="BM774" i="28"/>
  <c r="BQ774" i="28"/>
  <c r="BN774" i="28"/>
  <c r="BS782" i="28"/>
  <c r="BT782" i="28"/>
  <c r="BR782" i="28"/>
  <c r="BO782" i="28"/>
  <c r="BL782" i="28"/>
  <c r="BP782" i="28"/>
  <c r="BM782" i="28"/>
  <c r="BQ782" i="28"/>
  <c r="BN782" i="28"/>
  <c r="CG194" i="28"/>
  <c r="AQ209" i="28"/>
  <c r="AV209" i="28"/>
  <c r="AR209" i="28"/>
  <c r="AS209" i="28"/>
  <c r="AT209" i="28"/>
  <c r="AP209" i="28"/>
  <c r="AX209" i="28"/>
  <c r="BT49" i="28"/>
  <c r="BR49" i="28"/>
  <c r="BN49" i="28"/>
  <c r="BP49" i="28"/>
  <c r="BL49" i="28"/>
  <c r="BQ49" i="28"/>
  <c r="BM49" i="28"/>
  <c r="BO49" i="28"/>
  <c r="AQ59" i="28"/>
  <c r="AO60" i="28"/>
  <c r="AY60" i="28" s="1"/>
  <c r="AQ60" i="28"/>
  <c r="AT60" i="28"/>
  <c r="AP60" i="28"/>
  <c r="AR60" i="28"/>
  <c r="AS60" i="28"/>
  <c r="AX60" i="28"/>
  <c r="AU65" i="28"/>
  <c r="AQ65" i="28"/>
  <c r="AV65" i="28"/>
  <c r="AO65" i="28"/>
  <c r="AP65" i="28"/>
  <c r="AX65" i="28"/>
  <c r="AS65" i="28"/>
  <c r="AT65" i="28"/>
  <c r="AR65" i="28"/>
  <c r="BT77" i="28"/>
  <c r="BR77" i="28"/>
  <c r="BN77" i="28"/>
  <c r="BO77" i="28"/>
  <c r="BP77" i="28"/>
  <c r="BL77" i="28"/>
  <c r="BQ77" i="28"/>
  <c r="BM77" i="28"/>
  <c r="AO91" i="28"/>
  <c r="AW91" i="28"/>
  <c r="AU91" i="28"/>
  <c r="AP91" i="28"/>
  <c r="AX91" i="28"/>
  <c r="AR91" i="28"/>
  <c r="AS91" i="28"/>
  <c r="AT91" i="28"/>
  <c r="AQ97" i="28"/>
  <c r="AV97" i="28"/>
  <c r="CG97" i="28"/>
  <c r="AO97" i="28"/>
  <c r="AS97" i="28"/>
  <c r="AT97" i="28"/>
  <c r="AP97" i="28"/>
  <c r="AX97" i="28"/>
  <c r="AR97" i="28"/>
  <c r="AO104" i="28"/>
  <c r="AQ104" i="28"/>
  <c r="AR104" i="28"/>
  <c r="AS104" i="28"/>
  <c r="AT104" i="28"/>
  <c r="AP104" i="28"/>
  <c r="AX104" i="28"/>
  <c r="BT109" i="28"/>
  <c r="BR109" i="28"/>
  <c r="BL109" i="28"/>
  <c r="BP109" i="28"/>
  <c r="BM109" i="28"/>
  <c r="BQ109" i="28"/>
  <c r="BN109" i="28"/>
  <c r="BO109" i="28"/>
  <c r="BT113" i="28"/>
  <c r="BR113" i="28"/>
  <c r="BL113" i="28"/>
  <c r="BP113" i="28"/>
  <c r="BM113" i="28"/>
  <c r="BQ113" i="28"/>
  <c r="BN113" i="28"/>
  <c r="BO113" i="28"/>
  <c r="BS744" i="28"/>
  <c r="BT744" i="28"/>
  <c r="BL744" i="28"/>
  <c r="BP744" i="28"/>
  <c r="BR744" i="28"/>
  <c r="BW744" i="28" s="1"/>
  <c r="BY744" i="28" s="1"/>
  <c r="BM744" i="28"/>
  <c r="BQ744" i="28"/>
  <c r="BN744" i="28"/>
  <c r="BO744" i="28"/>
  <c r="BR745" i="28"/>
  <c r="BS752" i="28"/>
  <c r="BT752" i="28"/>
  <c r="BO752" i="28"/>
  <c r="BR752" i="28"/>
  <c r="BL752" i="28"/>
  <c r="BP752" i="28"/>
  <c r="BM752" i="28"/>
  <c r="BQ752" i="28"/>
  <c r="BN752" i="28"/>
  <c r="BS761" i="28"/>
  <c r="BO761" i="28"/>
  <c r="BL761" i="28"/>
  <c r="BP761" i="28"/>
  <c r="BM761" i="28"/>
  <c r="BQ761" i="28"/>
  <c r="BT761" i="28"/>
  <c r="BN761" i="28"/>
  <c r="BS776" i="28"/>
  <c r="BT776" i="28"/>
  <c r="BO776" i="28"/>
  <c r="BR776" i="28"/>
  <c r="BL776" i="28"/>
  <c r="BP776" i="28"/>
  <c r="BM776" i="28"/>
  <c r="BQ776" i="28"/>
  <c r="BN776" i="28"/>
  <c r="BO785" i="28"/>
  <c r="BQ785" i="28"/>
  <c r="AO17" i="28"/>
  <c r="AW17" i="28"/>
  <c r="AU17" i="28"/>
  <c r="AP17" i="28"/>
  <c r="AX17" i="28"/>
  <c r="AR17" i="28"/>
  <c r="AS17" i="28"/>
  <c r="AT17" i="28"/>
  <c r="AO87" i="28"/>
  <c r="AW87" i="28"/>
  <c r="AU87" i="28"/>
  <c r="AP87" i="28"/>
  <c r="AX87" i="28"/>
  <c r="AR87" i="28"/>
  <c r="AS87" i="28"/>
  <c r="AT87" i="28"/>
  <c r="BS109" i="28"/>
  <c r="BX109" i="28" s="1"/>
  <c r="AO746" i="28"/>
  <c r="AT746" i="28"/>
  <c r="AP746" i="28"/>
  <c r="AX746" i="28"/>
  <c r="AQ746" i="28"/>
  <c r="AV746" i="28"/>
  <c r="AS746" i="28"/>
  <c r="BS755" i="28"/>
  <c r="BL755" i="28"/>
  <c r="BP755" i="28"/>
  <c r="BM755" i="28"/>
  <c r="BQ755" i="28"/>
  <c r="BN755" i="28"/>
  <c r="AO762" i="28"/>
  <c r="AQ762" i="28"/>
  <c r="AS762" i="28"/>
  <c r="AV762" i="28"/>
  <c r="AT762" i="28"/>
  <c r="AP762" i="28"/>
  <c r="AX762" i="28"/>
  <c r="BS771" i="28"/>
  <c r="BL771" i="28"/>
  <c r="BP771" i="28"/>
  <c r="BM771" i="28"/>
  <c r="BQ771" i="28"/>
  <c r="BN771" i="28"/>
  <c r="AO778" i="28"/>
  <c r="AQ778" i="28"/>
  <c r="AS778" i="28"/>
  <c r="AV778" i="28"/>
  <c r="AT778" i="28"/>
  <c r="AX778" i="28"/>
  <c r="AP778" i="28"/>
  <c r="AV39" i="28"/>
  <c r="CG39" i="28"/>
  <c r="AU61" i="28"/>
  <c r="AQ61" i="28"/>
  <c r="AV61" i="28"/>
  <c r="CG61" i="28"/>
  <c r="AP61" i="28"/>
  <c r="AX61" i="28"/>
  <c r="AR61" i="28"/>
  <c r="AS61" i="28"/>
  <c r="AT61" i="28"/>
  <c r="AQ71" i="28"/>
  <c r="BT86" i="28"/>
  <c r="AO40" i="28"/>
  <c r="AQ40" i="28"/>
  <c r="AT40" i="28"/>
  <c r="AS40" i="28"/>
  <c r="AX40" i="28"/>
  <c r="AP40" i="28"/>
  <c r="AR40" i="28"/>
  <c r="BT61" i="28"/>
  <c r="BR61" i="28"/>
  <c r="BN61" i="28"/>
  <c r="BL61" i="28"/>
  <c r="BQ61" i="28"/>
  <c r="BM61" i="28"/>
  <c r="BO61" i="28"/>
  <c r="BP61" i="28"/>
  <c r="AO72" i="28"/>
  <c r="AQ72" i="28"/>
  <c r="AT72" i="28"/>
  <c r="AS72" i="28"/>
  <c r="AX72" i="28"/>
  <c r="AP72" i="28"/>
  <c r="AR72" i="28"/>
  <c r="BS93" i="28"/>
  <c r="BX93" i="28" s="1"/>
  <c r="BR747" i="28"/>
  <c r="AU754" i="28"/>
  <c r="BR763" i="28"/>
  <c r="AV52" i="28"/>
  <c r="CG52" i="28"/>
  <c r="BS72" i="28"/>
  <c r="BT72" i="28"/>
  <c r="BR72" i="28"/>
  <c r="BM72" i="28"/>
  <c r="BQ72" i="28"/>
  <c r="BN72" i="28"/>
  <c r="BO72" i="28"/>
  <c r="BP72" i="28"/>
  <c r="BL72" i="28"/>
  <c r="BS113" i="28"/>
  <c r="BX113" i="28" s="1"/>
  <c r="AO696" i="28"/>
  <c r="AV696" i="28"/>
  <c r="CG696" i="28" s="1"/>
  <c r="AQ696" i="28"/>
  <c r="AR696" i="28"/>
  <c r="AS696" i="28"/>
  <c r="AT696" i="28"/>
  <c r="AP696" i="28"/>
  <c r="BS692" i="28"/>
  <c r="BT692" i="28"/>
  <c r="BR692" i="28"/>
  <c r="BO692" i="28"/>
  <c r="BL692" i="28"/>
  <c r="BP692" i="28"/>
  <c r="BM692" i="28"/>
  <c r="BQ692" i="28"/>
  <c r="BN692" i="28"/>
  <c r="BR716" i="28"/>
  <c r="BS637" i="28"/>
  <c r="BT637" i="28"/>
  <c r="BR637" i="28"/>
  <c r="BO637" i="28"/>
  <c r="BL637" i="28"/>
  <c r="BP637" i="28"/>
  <c r="BM637" i="28"/>
  <c r="BN637" i="28"/>
  <c r="BQ637" i="28"/>
  <c r="AW650" i="28"/>
  <c r="AU650" i="28"/>
  <c r="AV650" i="28"/>
  <c r="AR650" i="28"/>
  <c r="AS650" i="28"/>
  <c r="AX650" i="28"/>
  <c r="AP650" i="28"/>
  <c r="AT650" i="28"/>
  <c r="BR612" i="28"/>
  <c r="BW612" i="28" s="1"/>
  <c r="BS612" i="28"/>
  <c r="BN612" i="28"/>
  <c r="BO612" i="28"/>
  <c r="BL612" i="28"/>
  <c r="BP612" i="28"/>
  <c r="BM612" i="28"/>
  <c r="BQ612" i="28"/>
  <c r="AO434" i="28"/>
  <c r="AW434" i="28"/>
  <c r="AU434" i="28"/>
  <c r="AP434" i="28"/>
  <c r="AX434" i="28"/>
  <c r="AR434" i="28"/>
  <c r="AS434" i="28"/>
  <c r="AT434" i="28"/>
  <c r="AO446" i="28"/>
  <c r="AW446" i="28"/>
  <c r="AU446" i="28"/>
  <c r="AP446" i="28"/>
  <c r="AX446" i="28"/>
  <c r="AR446" i="28"/>
  <c r="AS446" i="28"/>
  <c r="AT446" i="28"/>
  <c r="AO334" i="28"/>
  <c r="AW334" i="28"/>
  <c r="AU334" i="28"/>
  <c r="AP334" i="28"/>
  <c r="AX334" i="28"/>
  <c r="AR334" i="28"/>
  <c r="AS334" i="28"/>
  <c r="AT334" i="28"/>
  <c r="AO350" i="28"/>
  <c r="AW350" i="28"/>
  <c r="AU350" i="28"/>
  <c r="AP350" i="28"/>
  <c r="AX350" i="28"/>
  <c r="AR350" i="28"/>
  <c r="AS350" i="28"/>
  <c r="AT350" i="28"/>
  <c r="AO362" i="28"/>
  <c r="AW362" i="28"/>
  <c r="AU362" i="28"/>
  <c r="AP362" i="28"/>
  <c r="AX362" i="28"/>
  <c r="AR362" i="28"/>
  <c r="AS362" i="28"/>
  <c r="AT362" i="28"/>
  <c r="AV426" i="28"/>
  <c r="AO370" i="28"/>
  <c r="AW370" i="28"/>
  <c r="AU370" i="28"/>
  <c r="AP370" i="28"/>
  <c r="AX370" i="28"/>
  <c r="AR370" i="28"/>
  <c r="AS370" i="28"/>
  <c r="AT370" i="28"/>
  <c r="BT153" i="28"/>
  <c r="BR153" i="28"/>
  <c r="BS153" i="28"/>
  <c r="BX153" i="28"/>
  <c r="BM153" i="28"/>
  <c r="BQ153" i="28"/>
  <c r="BN153" i="28"/>
  <c r="BO153" i="28"/>
  <c r="BP153" i="28"/>
  <c r="BL153" i="28"/>
  <c r="BS168" i="28"/>
  <c r="BT168" i="28"/>
  <c r="BR168" i="28"/>
  <c r="BL168" i="28"/>
  <c r="BP168" i="28"/>
  <c r="BN168" i="28"/>
  <c r="BO168" i="28"/>
  <c r="BQ168" i="28"/>
  <c r="BM168" i="28"/>
  <c r="BS200" i="28"/>
  <c r="BT200" i="28"/>
  <c r="BR200" i="28"/>
  <c r="BN200" i="28"/>
  <c r="BO200" i="28"/>
  <c r="BL200" i="28"/>
  <c r="BP200" i="28"/>
  <c r="BM200" i="28"/>
  <c r="BQ200" i="28"/>
  <c r="BS16" i="28"/>
  <c r="BM16" i="28"/>
  <c r="BQ16" i="28"/>
  <c r="BN16" i="28"/>
  <c r="BO16" i="28"/>
  <c r="BL16" i="28"/>
  <c r="BP16" i="28"/>
  <c r="BS30" i="28"/>
  <c r="BT30" i="28"/>
  <c r="BR30" i="28"/>
  <c r="BO30" i="28"/>
  <c r="BP30" i="28"/>
  <c r="BL30" i="28"/>
  <c r="BQ30" i="28"/>
  <c r="BM30" i="28"/>
  <c r="BN30" i="28"/>
  <c r="AO208" i="28"/>
  <c r="AQ208" i="28"/>
  <c r="AP208" i="28"/>
  <c r="AX208" i="28"/>
  <c r="AR208" i="28"/>
  <c r="AS208" i="28"/>
  <c r="AT208" i="28"/>
  <c r="BS160" i="28"/>
  <c r="BT160" i="28"/>
  <c r="BR160" i="28"/>
  <c r="BW160" i="28" s="1"/>
  <c r="BL160" i="28"/>
  <c r="BU160" i="28" s="1"/>
  <c r="BP160" i="28"/>
  <c r="BO160" i="28"/>
  <c r="BQ160" i="28"/>
  <c r="BM160" i="28"/>
  <c r="BN160" i="28"/>
  <c r="BS176" i="28"/>
  <c r="BT176" i="28"/>
  <c r="BR176" i="28"/>
  <c r="BL176" i="28"/>
  <c r="BP176" i="28"/>
  <c r="BQ176" i="28"/>
  <c r="BM176" i="28"/>
  <c r="BN176" i="28"/>
  <c r="BO176" i="28"/>
  <c r="BR192" i="28"/>
  <c r="BP192" i="28"/>
  <c r="BS36" i="28"/>
  <c r="BT36" i="28"/>
  <c r="BR36" i="28"/>
  <c r="BM36" i="28"/>
  <c r="BQ36" i="28"/>
  <c r="BN36" i="28"/>
  <c r="BO36" i="28"/>
  <c r="BP36" i="28"/>
  <c r="BL36" i="28"/>
  <c r="AO99" i="28"/>
  <c r="AW99" i="28"/>
  <c r="AU99" i="28"/>
  <c r="AP99" i="28"/>
  <c r="AX99" i="28"/>
  <c r="AR99" i="28"/>
  <c r="AS99" i="28"/>
  <c r="AT99" i="28"/>
  <c r="BS756" i="28"/>
  <c r="BT756" i="28"/>
  <c r="BO756" i="28"/>
  <c r="BL756" i="28"/>
  <c r="BP756" i="28"/>
  <c r="BM756" i="28"/>
  <c r="BQ756" i="28"/>
  <c r="BR756" i="28"/>
  <c r="BN756" i="28"/>
  <c r="AO780" i="28"/>
  <c r="AR780" i="28"/>
  <c r="AS780" i="28"/>
  <c r="AQ780" i="28"/>
  <c r="AT780" i="28"/>
  <c r="AX780" i="28"/>
  <c r="AV780" i="28"/>
  <c r="AP780" i="28"/>
  <c r="AO155" i="28"/>
  <c r="AY155" i="28" s="1"/>
  <c r="AW155" i="28"/>
  <c r="AU155" i="28"/>
  <c r="AR155" i="28"/>
  <c r="AS155" i="28"/>
  <c r="AT155" i="28"/>
  <c r="AX155" i="28"/>
  <c r="AP155" i="28"/>
  <c r="AQ109" i="28"/>
  <c r="AV109" i="28"/>
  <c r="AS109" i="28"/>
  <c r="AT109" i="28"/>
  <c r="AP109" i="28"/>
  <c r="AX109" i="28"/>
  <c r="AR109" i="28"/>
  <c r="AM675" i="28"/>
  <c r="AQ679" i="28"/>
  <c r="AV683" i="28"/>
  <c r="CG683" i="28" s="1"/>
  <c r="AM691" i="28"/>
  <c r="AX691" i="28" s="1"/>
  <c r="AU678" i="28"/>
  <c r="AO678" i="28"/>
  <c r="AY678" i="28" s="1"/>
  <c r="AW678" i="28"/>
  <c r="CG678" i="28" s="1"/>
  <c r="AR678" i="28"/>
  <c r="AS678" i="28"/>
  <c r="AT678" i="28"/>
  <c r="AP678" i="28"/>
  <c r="BT685" i="28"/>
  <c r="BO685" i="28"/>
  <c r="BL685" i="28"/>
  <c r="BP685" i="28"/>
  <c r="BM685" i="28"/>
  <c r="BQ685" i="28"/>
  <c r="BN685" i="28"/>
  <c r="BS689" i="28"/>
  <c r="BT674" i="28"/>
  <c r="BS686" i="28"/>
  <c r="BO686" i="28"/>
  <c r="BL686" i="28"/>
  <c r="BP686" i="28"/>
  <c r="BM686" i="28"/>
  <c r="BQ686" i="28"/>
  <c r="BN686" i="28"/>
  <c r="BT690" i="28"/>
  <c r="AU672" i="28"/>
  <c r="AQ672" i="28"/>
  <c r="AR672" i="28"/>
  <c r="AS672" i="28"/>
  <c r="AT672" i="28"/>
  <c r="AP672" i="28"/>
  <c r="AM694" i="28"/>
  <c r="AX694" i="28"/>
  <c r="AX696" i="28"/>
  <c r="AX678" i="28"/>
  <c r="AX683" i="28"/>
  <c r="AX672" i="28"/>
  <c r="AM688" i="28"/>
  <c r="AX688" i="28" s="1"/>
  <c r="AW677" i="28"/>
  <c r="AQ677" i="28"/>
  <c r="AV677" i="28"/>
  <c r="AR677" i="28"/>
  <c r="AS677" i="28"/>
  <c r="AT677" i="28"/>
  <c r="AP677" i="28"/>
  <c r="AX677" i="28"/>
  <c r="BS684" i="28"/>
  <c r="BL684" i="28"/>
  <c r="BN684" i="28"/>
  <c r="BT715" i="28"/>
  <c r="BR715" i="28"/>
  <c r="BO715" i="28"/>
  <c r="BL715" i="28"/>
  <c r="BP715" i="28"/>
  <c r="BM715" i="28"/>
  <c r="BQ715" i="28"/>
  <c r="BN715" i="28"/>
  <c r="BS705" i="28"/>
  <c r="BS713" i="28"/>
  <c r="BO713" i="28"/>
  <c r="BL713" i="28"/>
  <c r="BP713" i="28"/>
  <c r="BM713" i="28"/>
  <c r="BQ713" i="28"/>
  <c r="BN713" i="28"/>
  <c r="AQ715" i="28"/>
  <c r="AV715" i="28"/>
  <c r="AR715" i="28"/>
  <c r="AS715" i="28"/>
  <c r="AT715" i="28"/>
  <c r="AP715" i="28"/>
  <c r="AX715" i="28"/>
  <c r="BT716" i="28"/>
  <c r="AQ740" i="28"/>
  <c r="AV741" i="28"/>
  <c r="AQ728" i="28"/>
  <c r="BR641" i="28"/>
  <c r="BW641" i="28" s="1"/>
  <c r="BO641" i="28"/>
  <c r="BL641" i="28"/>
  <c r="BP641" i="28"/>
  <c r="BQ641" i="28"/>
  <c r="BM641" i="28"/>
  <c r="BN641" i="28"/>
  <c r="AQ652" i="28"/>
  <c r="AV652" i="28"/>
  <c r="AO652" i="28"/>
  <c r="AR652" i="28"/>
  <c r="AS652" i="28"/>
  <c r="AP652" i="28"/>
  <c r="AT652" i="28"/>
  <c r="AX652" i="28"/>
  <c r="AO639" i="28"/>
  <c r="AW639" i="28"/>
  <c r="AU639" i="28"/>
  <c r="AR639" i="28"/>
  <c r="AS639" i="28"/>
  <c r="AP639" i="28"/>
  <c r="AT639" i="28"/>
  <c r="AX639" i="28"/>
  <c r="BR649" i="28"/>
  <c r="BT649" i="28"/>
  <c r="BO649" i="28"/>
  <c r="BL649" i="28"/>
  <c r="BP649" i="28"/>
  <c r="BQ649" i="28"/>
  <c r="BM649" i="28"/>
  <c r="BN649" i="28"/>
  <c r="AW652" i="28"/>
  <c r="AQ570" i="28"/>
  <c r="AV570" i="28"/>
  <c r="AO570" i="28"/>
  <c r="AR570" i="28"/>
  <c r="AS570" i="28"/>
  <c r="AP570" i="28"/>
  <c r="AT570" i="28"/>
  <c r="AX570" i="28"/>
  <c r="AU574" i="28"/>
  <c r="AQ574" i="28"/>
  <c r="AV574" i="28"/>
  <c r="AR574" i="28"/>
  <c r="AS574" i="28"/>
  <c r="AX574" i="28"/>
  <c r="AP574" i="28"/>
  <c r="AT574" i="28"/>
  <c r="BS641" i="28"/>
  <c r="AO650" i="28"/>
  <c r="AW568" i="28"/>
  <c r="AU568" i="28"/>
  <c r="AV568" i="28"/>
  <c r="AR568" i="28"/>
  <c r="AS568" i="28"/>
  <c r="AT568" i="28"/>
  <c r="AX568" i="28"/>
  <c r="AP568" i="28"/>
  <c r="AU652" i="28"/>
  <c r="AQ566" i="28"/>
  <c r="AV566" i="28"/>
  <c r="CG566" i="28" s="1"/>
  <c r="AR566" i="28"/>
  <c r="AS566" i="28"/>
  <c r="AP566" i="28"/>
  <c r="AT566" i="28"/>
  <c r="AX566" i="28"/>
  <c r="BR571" i="28"/>
  <c r="BS571" i="28"/>
  <c r="BO571" i="28"/>
  <c r="BL571" i="28"/>
  <c r="BP571" i="28"/>
  <c r="BM571" i="28"/>
  <c r="BN571" i="28"/>
  <c r="BQ571" i="28"/>
  <c r="AU566" i="28"/>
  <c r="BR579" i="28"/>
  <c r="AU607" i="28"/>
  <c r="AO607" i="28"/>
  <c r="AV607" i="28"/>
  <c r="CG607" i="28" s="1"/>
  <c r="AP607" i="28"/>
  <c r="AX607" i="28"/>
  <c r="AR607" i="28"/>
  <c r="AS607" i="28"/>
  <c r="AT607" i="28"/>
  <c r="AO615" i="28"/>
  <c r="AQ573" i="28"/>
  <c r="AQ607" i="28"/>
  <c r="AO619" i="28"/>
  <c r="AW619" i="28"/>
  <c r="AU619" i="28"/>
  <c r="AP619" i="28"/>
  <c r="AX619" i="28"/>
  <c r="AR619" i="28"/>
  <c r="AS619" i="28"/>
  <c r="AT619" i="28"/>
  <c r="AO462" i="28"/>
  <c r="AW462" i="28"/>
  <c r="AU462" i="28"/>
  <c r="AP462" i="28"/>
  <c r="AX462" i="28"/>
  <c r="AR462" i="28"/>
  <c r="AS462" i="28"/>
  <c r="AT462" i="28"/>
  <c r="AO466" i="28"/>
  <c r="AW466" i="28"/>
  <c r="AU466" i="28"/>
  <c r="AP466" i="28"/>
  <c r="AX466" i="28"/>
  <c r="AR466" i="28"/>
  <c r="AS466" i="28"/>
  <c r="AT466" i="28"/>
  <c r="AO470" i="28"/>
  <c r="AW470" i="28"/>
  <c r="AU470" i="28"/>
  <c r="AP470" i="28"/>
  <c r="AX470" i="28"/>
  <c r="AR470" i="28"/>
  <c r="AS470" i="28"/>
  <c r="AT470" i="28"/>
  <c r="AO474" i="28"/>
  <c r="AV474" i="28"/>
  <c r="AW474" i="28"/>
  <c r="AU474" i="28"/>
  <c r="AP474" i="28"/>
  <c r="AX474" i="28"/>
  <c r="AR474" i="28"/>
  <c r="AS474" i="28"/>
  <c r="AT474" i="28"/>
  <c r="BT571" i="28"/>
  <c r="AQ609" i="28"/>
  <c r="AU611" i="28"/>
  <c r="AQ474" i="28"/>
  <c r="AV423" i="28"/>
  <c r="CG423" i="28" s="1"/>
  <c r="BS369" i="28"/>
  <c r="BT369" i="28"/>
  <c r="BN369" i="28"/>
  <c r="BO369" i="28"/>
  <c r="BL369" i="28"/>
  <c r="BP369" i="28"/>
  <c r="BM369" i="28"/>
  <c r="BQ369" i="28"/>
  <c r="AV446" i="28"/>
  <c r="CG446" i="28"/>
  <c r="BW352" i="28"/>
  <c r="AV354" i="28"/>
  <c r="AV374" i="28"/>
  <c r="CG374" i="28" s="1"/>
  <c r="AW375" i="28"/>
  <c r="AQ442" i="28"/>
  <c r="AV350" i="28"/>
  <c r="CG350" i="28"/>
  <c r="AQ366" i="28"/>
  <c r="AV370" i="28"/>
  <c r="CG370" i="28" s="1"/>
  <c r="AW371" i="28"/>
  <c r="AV438" i="28"/>
  <c r="AQ454" i="28"/>
  <c r="AQ346" i="28"/>
  <c r="AU259" i="28"/>
  <c r="AQ259" i="28"/>
  <c r="AV259" i="28"/>
  <c r="AO259" i="28"/>
  <c r="AP259" i="28"/>
  <c r="AX259" i="28"/>
  <c r="AR259" i="28"/>
  <c r="AS259" i="28"/>
  <c r="AT259" i="28"/>
  <c r="AW263" i="28"/>
  <c r="CG263" i="28" s="1"/>
  <c r="AU239" i="28"/>
  <c r="AW251" i="28"/>
  <c r="AQ267" i="28"/>
  <c r="AV267" i="28"/>
  <c r="CG267" i="28" s="1"/>
  <c r="AO267" i="28"/>
  <c r="AP267" i="28"/>
  <c r="AX267" i="28"/>
  <c r="AR267" i="28"/>
  <c r="AS267" i="28"/>
  <c r="AT267" i="28"/>
  <c r="AV272" i="28"/>
  <c r="AW272" i="28"/>
  <c r="AQ272" i="28"/>
  <c r="AP272" i="28"/>
  <c r="AX272" i="28"/>
  <c r="AR272" i="28"/>
  <c r="AS272" i="28"/>
  <c r="AT272" i="28"/>
  <c r="AO135" i="28"/>
  <c r="AW135" i="28"/>
  <c r="AU135" i="28"/>
  <c r="AR135" i="28"/>
  <c r="AS135" i="28"/>
  <c r="AT135" i="28"/>
  <c r="AX135" i="28"/>
  <c r="AP135" i="28"/>
  <c r="AO139" i="28"/>
  <c r="AW139" i="28"/>
  <c r="AU139" i="28"/>
  <c r="AR139" i="28"/>
  <c r="AS139" i="28"/>
  <c r="AT139" i="28"/>
  <c r="AP139" i="28"/>
  <c r="AX139" i="28"/>
  <c r="AQ255" i="28"/>
  <c r="AV255" i="28"/>
  <c r="AO255" i="28"/>
  <c r="AP255" i="28"/>
  <c r="AX255" i="28"/>
  <c r="AR255" i="28"/>
  <c r="AS255" i="28"/>
  <c r="AT255" i="28"/>
  <c r="AU255" i="28"/>
  <c r="AU267" i="28"/>
  <c r="AQ135" i="28"/>
  <c r="AO148" i="28"/>
  <c r="AS148" i="28"/>
  <c r="AT148" i="28"/>
  <c r="AP148" i="28"/>
  <c r="AX148" i="28"/>
  <c r="AQ148" i="28"/>
  <c r="AR148" i="28"/>
  <c r="AO151" i="28"/>
  <c r="AW151" i="28"/>
  <c r="AU151" i="28"/>
  <c r="AR151" i="28"/>
  <c r="AT151" i="28"/>
  <c r="AX151" i="28"/>
  <c r="AP151" i="28"/>
  <c r="AS151" i="28"/>
  <c r="AV164" i="28"/>
  <c r="CG164" i="28" s="1"/>
  <c r="AQ167" i="28"/>
  <c r="BS184" i="28"/>
  <c r="BT184" i="28"/>
  <c r="BR184" i="28"/>
  <c r="BN184" i="28"/>
  <c r="BO184" i="28"/>
  <c r="BL184" i="28"/>
  <c r="BP184" i="28"/>
  <c r="BM184" i="28"/>
  <c r="BQ184" i="28"/>
  <c r="AV196" i="28"/>
  <c r="AQ199" i="28"/>
  <c r="BS12" i="28"/>
  <c r="BT12" i="28"/>
  <c r="BM12" i="28"/>
  <c r="BQ12" i="28"/>
  <c r="BN12" i="28"/>
  <c r="BO12" i="28"/>
  <c r="BL12" i="28"/>
  <c r="BP12" i="28"/>
  <c r="BS14" i="28"/>
  <c r="BT14" i="28"/>
  <c r="BR14" i="28"/>
  <c r="BW14" i="28" s="1"/>
  <c r="BO14" i="28"/>
  <c r="BL14" i="28"/>
  <c r="BP14" i="28"/>
  <c r="BM14" i="28"/>
  <c r="BQ14" i="28"/>
  <c r="BN14" i="28"/>
  <c r="AU15" i="28"/>
  <c r="AQ19" i="28"/>
  <c r="AO19" i="28"/>
  <c r="AV19" i="28"/>
  <c r="AS19" i="28"/>
  <c r="AT19" i="28"/>
  <c r="AP19" i="28"/>
  <c r="AX19" i="28"/>
  <c r="AR19" i="28"/>
  <c r="AQ29" i="28"/>
  <c r="BS32" i="28"/>
  <c r="BM32" i="28"/>
  <c r="BQ32" i="28"/>
  <c r="BP32" i="28"/>
  <c r="BL32" i="28"/>
  <c r="BN32" i="28"/>
  <c r="BO32" i="28"/>
  <c r="AQ262" i="28"/>
  <c r="AV147" i="28"/>
  <c r="CG147" i="28" s="1"/>
  <c r="AQ153" i="28"/>
  <c r="AV153" i="28"/>
  <c r="CG153" i="28" s="1"/>
  <c r="AT153" i="28"/>
  <c r="AS153" i="28"/>
  <c r="AX153" i="28"/>
  <c r="AP153" i="28"/>
  <c r="AR153" i="28"/>
  <c r="BS162" i="28"/>
  <c r="BN162" i="28"/>
  <c r="BM162" i="28"/>
  <c r="BO162" i="28"/>
  <c r="BP162" i="28"/>
  <c r="BL162" i="28"/>
  <c r="BQ162" i="28"/>
  <c r="AV163" i="28"/>
  <c r="CG163" i="28"/>
  <c r="AQ169" i="28"/>
  <c r="AV169" i="28"/>
  <c r="AT169" i="28"/>
  <c r="AS169" i="28"/>
  <c r="AX169" i="28"/>
  <c r="AP169" i="28"/>
  <c r="AR169" i="28"/>
  <c r="AV176" i="28"/>
  <c r="AQ179" i="28"/>
  <c r="AO192" i="28"/>
  <c r="AQ192" i="28"/>
  <c r="AP192" i="28"/>
  <c r="AX192" i="28"/>
  <c r="AR192" i="28"/>
  <c r="AS192" i="28"/>
  <c r="AT192" i="28"/>
  <c r="AO195" i="28"/>
  <c r="AW195" i="28"/>
  <c r="AU195" i="28"/>
  <c r="AT195" i="28"/>
  <c r="AP195" i="28"/>
  <c r="AX195" i="28"/>
  <c r="AR195" i="28"/>
  <c r="AS195" i="28"/>
  <c r="AU196" i="28"/>
  <c r="AO9" i="28"/>
  <c r="AW9" i="28"/>
  <c r="AU9" i="28"/>
  <c r="AR9" i="28"/>
  <c r="AS9" i="28"/>
  <c r="AT9" i="28"/>
  <c r="AX9" i="28"/>
  <c r="AP9" i="28"/>
  <c r="AU10" i="28"/>
  <c r="BR16" i="28"/>
  <c r="AV22" i="28"/>
  <c r="BS26" i="28"/>
  <c r="BT26" i="28"/>
  <c r="BR26" i="28"/>
  <c r="BO26" i="28"/>
  <c r="BN26" i="28"/>
  <c r="BP26" i="28"/>
  <c r="BL26" i="28"/>
  <c r="BQ26" i="28"/>
  <c r="BM26" i="28"/>
  <c r="AQ31" i="28"/>
  <c r="AV31" i="28"/>
  <c r="AS31" i="28"/>
  <c r="AR31" i="28"/>
  <c r="AT31" i="28"/>
  <c r="AX31" i="28"/>
  <c r="AP31" i="28"/>
  <c r="AU251" i="28"/>
  <c r="AQ149" i="28"/>
  <c r="AV149" i="28"/>
  <c r="CG149" i="28"/>
  <c r="AO149" i="28"/>
  <c r="AT149" i="28"/>
  <c r="AP149" i="28"/>
  <c r="AX149" i="28"/>
  <c r="AR149" i="28"/>
  <c r="AS149" i="28"/>
  <c r="AO156" i="28"/>
  <c r="AQ156" i="28"/>
  <c r="AS156" i="28"/>
  <c r="AT156" i="28"/>
  <c r="AX156" i="28"/>
  <c r="AP156" i="28"/>
  <c r="AR156" i="28"/>
  <c r="AQ159" i="28"/>
  <c r="AQ165" i="28"/>
  <c r="AV165" i="28"/>
  <c r="CG165" i="28" s="1"/>
  <c r="AT165" i="28"/>
  <c r="AO165" i="28"/>
  <c r="AP165" i="28"/>
  <c r="AR165" i="28"/>
  <c r="AS165" i="28"/>
  <c r="AX165" i="28"/>
  <c r="AO172" i="28"/>
  <c r="AQ172" i="28"/>
  <c r="AS172" i="28"/>
  <c r="AT172" i="28"/>
  <c r="AX172" i="28"/>
  <c r="AP172" i="28"/>
  <c r="AR172" i="28"/>
  <c r="AQ175" i="28"/>
  <c r="AW176" i="28"/>
  <c r="AQ181" i="28"/>
  <c r="AV181" i="28"/>
  <c r="AO181" i="28"/>
  <c r="AR181" i="28"/>
  <c r="AS181" i="28"/>
  <c r="AT181" i="28"/>
  <c r="AP181" i="28"/>
  <c r="AX181" i="28"/>
  <c r="AO188" i="28"/>
  <c r="AQ188" i="28"/>
  <c r="AP188" i="28"/>
  <c r="AX188" i="28"/>
  <c r="AR188" i="28"/>
  <c r="AS188" i="28"/>
  <c r="AT188" i="28"/>
  <c r="AQ191" i="28"/>
  <c r="AW192" i="28"/>
  <c r="AQ197" i="28"/>
  <c r="AV197" i="28"/>
  <c r="CG197" i="28" s="1"/>
  <c r="AO197" i="28"/>
  <c r="AR197" i="28"/>
  <c r="AS197" i="28"/>
  <c r="AT197" i="28"/>
  <c r="AP197" i="28"/>
  <c r="AX197" i="28"/>
  <c r="AO204" i="28"/>
  <c r="AQ204" i="28"/>
  <c r="AP204" i="28"/>
  <c r="AX204" i="28"/>
  <c r="AR204" i="28"/>
  <c r="AS204" i="28"/>
  <c r="AT204" i="28"/>
  <c r="AV207" i="28"/>
  <c r="BT209" i="28"/>
  <c r="BR209" i="28"/>
  <c r="BO209" i="28"/>
  <c r="BL209" i="28"/>
  <c r="BP209" i="28"/>
  <c r="BM209" i="28"/>
  <c r="BQ209" i="28"/>
  <c r="BN209" i="28"/>
  <c r="BS8" i="28"/>
  <c r="BL8" i="28"/>
  <c r="BP8" i="28"/>
  <c r="BM8" i="28"/>
  <c r="BQ8" i="28"/>
  <c r="BN8" i="28"/>
  <c r="BO8" i="28"/>
  <c r="BS22" i="28"/>
  <c r="BT22" i="28"/>
  <c r="BR22" i="28"/>
  <c r="BO22" i="28"/>
  <c r="BM22" i="28"/>
  <c r="BQ22" i="28"/>
  <c r="BN22" i="28"/>
  <c r="BL22" i="28"/>
  <c r="BP22" i="28"/>
  <c r="AO34" i="28"/>
  <c r="AQ34" i="28"/>
  <c r="AR34" i="28"/>
  <c r="AS34" i="28"/>
  <c r="AT34" i="28"/>
  <c r="AX34" i="28"/>
  <c r="AP34" i="28"/>
  <c r="AO171" i="28"/>
  <c r="AW171" i="28"/>
  <c r="AU171" i="28"/>
  <c r="AR171" i="28"/>
  <c r="AS171" i="28"/>
  <c r="AT171" i="28"/>
  <c r="AX171" i="28"/>
  <c r="AP171" i="28"/>
  <c r="AO36" i="28"/>
  <c r="AQ36" i="28"/>
  <c r="AT36" i="28"/>
  <c r="AS36" i="28"/>
  <c r="AX36" i="28"/>
  <c r="AP36" i="28"/>
  <c r="AR36" i="28"/>
  <c r="BT41" i="28"/>
  <c r="BR41" i="28"/>
  <c r="BS41" i="28"/>
  <c r="BN41" i="28"/>
  <c r="BO41" i="28"/>
  <c r="BP41" i="28"/>
  <c r="BL41" i="28"/>
  <c r="BQ41" i="28"/>
  <c r="BM41" i="28"/>
  <c r="BS52" i="28"/>
  <c r="BT52" i="28"/>
  <c r="BR52" i="28"/>
  <c r="BM52" i="28"/>
  <c r="BQ52" i="28"/>
  <c r="BP52" i="28"/>
  <c r="BL52" i="28"/>
  <c r="BN52" i="28"/>
  <c r="BO52" i="28"/>
  <c r="BS66" i="28"/>
  <c r="BT66" i="28"/>
  <c r="BO66" i="28"/>
  <c r="BN66" i="28"/>
  <c r="BP66" i="28"/>
  <c r="BL66" i="28"/>
  <c r="BQ66" i="28"/>
  <c r="BM66" i="28"/>
  <c r="AW68" i="28"/>
  <c r="AU73" i="28"/>
  <c r="AQ73" i="28"/>
  <c r="AO73" i="28"/>
  <c r="AV73" i="28"/>
  <c r="AP73" i="28"/>
  <c r="AX73" i="28"/>
  <c r="AT73" i="28"/>
  <c r="AR73" i="28"/>
  <c r="AS73" i="28"/>
  <c r="AO80" i="28"/>
  <c r="AQ80" i="28"/>
  <c r="AR80" i="28"/>
  <c r="AS80" i="28"/>
  <c r="AT80" i="28"/>
  <c r="AP80" i="28"/>
  <c r="AX80" i="28"/>
  <c r="AW84" i="28"/>
  <c r="AV99" i="28"/>
  <c r="CG99" i="28" s="1"/>
  <c r="BT101" i="28"/>
  <c r="BR101" i="28"/>
  <c r="BS101" i="28"/>
  <c r="BL101" i="28"/>
  <c r="BP101" i="28"/>
  <c r="BM101" i="28"/>
  <c r="BQ101" i="28"/>
  <c r="BN101" i="28"/>
  <c r="BO101" i="28"/>
  <c r="BS748" i="28"/>
  <c r="BT748" i="28"/>
  <c r="BO748" i="28"/>
  <c r="BN748" i="28"/>
  <c r="BP748" i="28"/>
  <c r="BL748" i="28"/>
  <c r="BQ748" i="28"/>
  <c r="BR748" i="28"/>
  <c r="BM748" i="28"/>
  <c r="AW748" i="28"/>
  <c r="AO756" i="28"/>
  <c r="AR756" i="28"/>
  <c r="AS756" i="28"/>
  <c r="AQ756" i="28"/>
  <c r="AT756" i="28"/>
  <c r="AV756" i="28"/>
  <c r="AP756" i="28"/>
  <c r="AX756" i="28"/>
  <c r="AO764" i="28"/>
  <c r="AR764" i="28"/>
  <c r="AS764" i="28"/>
  <c r="AQ764" i="28"/>
  <c r="AT764" i="28"/>
  <c r="AP764" i="28"/>
  <c r="AV764" i="28"/>
  <c r="CG764" i="28" s="1"/>
  <c r="AX764" i="28"/>
  <c r="BS780" i="28"/>
  <c r="BT780" i="28"/>
  <c r="BO780" i="28"/>
  <c r="BL780" i="28"/>
  <c r="BP780" i="28"/>
  <c r="BM780" i="28"/>
  <c r="BQ780" i="28"/>
  <c r="BN780" i="28"/>
  <c r="BR780" i="28"/>
  <c r="AV155" i="28"/>
  <c r="AU172" i="28"/>
  <c r="AV203" i="28"/>
  <c r="CG203" i="28"/>
  <c r="BT35" i="28"/>
  <c r="BR35" i="28"/>
  <c r="BS35" i="28"/>
  <c r="BL35" i="28"/>
  <c r="BP35" i="28"/>
  <c r="BN35" i="28"/>
  <c r="BO35" i="28"/>
  <c r="BQ35" i="28"/>
  <c r="BM35" i="28"/>
  <c r="BS46" i="28"/>
  <c r="BO46" i="28"/>
  <c r="BP46" i="28"/>
  <c r="BL46" i="28"/>
  <c r="BQ46" i="28"/>
  <c r="BM46" i="28"/>
  <c r="BN46" i="28"/>
  <c r="AW48" i="28"/>
  <c r="AU53" i="28"/>
  <c r="AQ53" i="28"/>
  <c r="AV53" i="28"/>
  <c r="CG53" i="28" s="1"/>
  <c r="AO53" i="28"/>
  <c r="AP53" i="28"/>
  <c r="AX53" i="28"/>
  <c r="AR53" i="28"/>
  <c r="AS53" i="28"/>
  <c r="AT53" i="28"/>
  <c r="BS62" i="28"/>
  <c r="BO62" i="28"/>
  <c r="BM62" i="28"/>
  <c r="BN62" i="28"/>
  <c r="BP62" i="28"/>
  <c r="BL62" i="28"/>
  <c r="BQ62" i="28"/>
  <c r="AW64" i="28"/>
  <c r="AU69" i="28"/>
  <c r="AQ69" i="28"/>
  <c r="AV69" i="28"/>
  <c r="AO69" i="28"/>
  <c r="AP69" i="28"/>
  <c r="AX69" i="28"/>
  <c r="AT69" i="28"/>
  <c r="AR69" i="28"/>
  <c r="AS69" i="28"/>
  <c r="AV76" i="28"/>
  <c r="AQ79" i="28"/>
  <c r="AW80" i="28"/>
  <c r="BS96" i="28"/>
  <c r="BT96" i="28"/>
  <c r="BR96" i="28"/>
  <c r="BO96" i="28"/>
  <c r="BL96" i="28"/>
  <c r="BP96" i="28"/>
  <c r="BM96" i="28"/>
  <c r="BQ96" i="28"/>
  <c r="BN96" i="28"/>
  <c r="AQ101" i="28"/>
  <c r="AV101" i="28"/>
  <c r="CG101" i="28"/>
  <c r="AS101" i="28"/>
  <c r="AT101" i="28"/>
  <c r="AP101" i="28"/>
  <c r="AX101" i="28"/>
  <c r="AR101" i="28"/>
  <c r="BS112" i="28"/>
  <c r="BT112" i="28"/>
  <c r="BR112" i="28"/>
  <c r="BO112" i="28"/>
  <c r="BL112" i="28"/>
  <c r="BP112" i="28"/>
  <c r="BM112" i="28"/>
  <c r="BQ112" i="28"/>
  <c r="BN112" i="28"/>
  <c r="AO750" i="28"/>
  <c r="AV750" i="28"/>
  <c r="AP750" i="28"/>
  <c r="AS750" i="28"/>
  <c r="AT750" i="28"/>
  <c r="AX750" i="28"/>
  <c r="AQ750" i="28"/>
  <c r="AW758" i="28"/>
  <c r="BS766" i="28"/>
  <c r="BT766" i="28"/>
  <c r="BR766" i="28"/>
  <c r="BO766" i="28"/>
  <c r="BL766" i="28"/>
  <c r="BP766" i="28"/>
  <c r="BM766" i="28"/>
  <c r="BQ766" i="28"/>
  <c r="BN766" i="28"/>
  <c r="BS775" i="28"/>
  <c r="BO775" i="28"/>
  <c r="BL775" i="28"/>
  <c r="BP775" i="28"/>
  <c r="BT775" i="28"/>
  <c r="BM775" i="28"/>
  <c r="BQ775" i="28"/>
  <c r="BN775" i="28"/>
  <c r="BS783" i="28"/>
  <c r="BO783" i="28"/>
  <c r="BL783" i="28"/>
  <c r="BP783" i="28"/>
  <c r="BT783" i="28"/>
  <c r="BM783" i="28"/>
  <c r="BQ783" i="28"/>
  <c r="BN783" i="28"/>
  <c r="AQ43" i="28"/>
  <c r="AO44" i="28"/>
  <c r="AQ44" i="28"/>
  <c r="AT44" i="28"/>
  <c r="AS44" i="28"/>
  <c r="AX44" i="28"/>
  <c r="AP44" i="28"/>
  <c r="AR44" i="28"/>
  <c r="AV49" i="28"/>
  <c r="AW60" i="28"/>
  <c r="CG60" i="28" s="1"/>
  <c r="BR66" i="28"/>
  <c r="BS76" i="28"/>
  <c r="BT76" i="28"/>
  <c r="BR76" i="28"/>
  <c r="BM76" i="28"/>
  <c r="BQ76" i="28"/>
  <c r="BN76" i="28"/>
  <c r="BO76" i="28"/>
  <c r="BP76" i="28"/>
  <c r="BL76" i="28"/>
  <c r="AU77" i="28"/>
  <c r="AQ91" i="28"/>
  <c r="AO92" i="28"/>
  <c r="AV92" i="28"/>
  <c r="AQ92" i="28"/>
  <c r="AR92" i="28"/>
  <c r="AS92" i="28"/>
  <c r="AT92" i="28"/>
  <c r="AP92" i="28"/>
  <c r="AX92" i="28"/>
  <c r="AV104" i="28"/>
  <c r="BS108" i="28"/>
  <c r="BT108" i="28"/>
  <c r="BR108" i="28"/>
  <c r="BO108" i="28"/>
  <c r="BL108" i="28"/>
  <c r="BP108" i="28"/>
  <c r="BM108" i="28"/>
  <c r="BQ108" i="28"/>
  <c r="BN108" i="28"/>
  <c r="AU109" i="28"/>
  <c r="AW113" i="28"/>
  <c r="AU113" i="28"/>
  <c r="AQ113" i="28"/>
  <c r="AV113" i="28"/>
  <c r="AO113" i="28"/>
  <c r="AS113" i="28"/>
  <c r="AT113" i="28"/>
  <c r="AP113" i="28"/>
  <c r="AX113" i="28"/>
  <c r="AR113" i="28"/>
  <c r="BS753" i="28"/>
  <c r="BO753" i="28"/>
  <c r="BL753" i="28"/>
  <c r="BP753" i="28"/>
  <c r="BM753" i="28"/>
  <c r="BQ753" i="28"/>
  <c r="BT753" i="28"/>
  <c r="BN753" i="28"/>
  <c r="AO760" i="28"/>
  <c r="AQ760" i="28"/>
  <c r="AR760" i="28"/>
  <c r="AV760" i="28"/>
  <c r="CG760" i="28" s="1"/>
  <c r="AS760" i="28"/>
  <c r="AT760" i="28"/>
  <c r="AP760" i="28"/>
  <c r="AX760" i="28"/>
  <c r="BS768" i="28"/>
  <c r="BT768" i="28"/>
  <c r="BO768" i="28"/>
  <c r="BR768" i="28"/>
  <c r="BL768" i="28"/>
  <c r="BP768" i="28"/>
  <c r="BM768" i="28"/>
  <c r="BQ768" i="28"/>
  <c r="BN768" i="28"/>
  <c r="BS777" i="28"/>
  <c r="BO777" i="28"/>
  <c r="BL777" i="28"/>
  <c r="BP777" i="28"/>
  <c r="BM777" i="28"/>
  <c r="BQ777" i="28"/>
  <c r="BN777" i="28"/>
  <c r="BT777" i="28"/>
  <c r="AO784" i="28"/>
  <c r="AQ784" i="28"/>
  <c r="AR784" i="28"/>
  <c r="AV784" i="28"/>
  <c r="AS784" i="28"/>
  <c r="AT784" i="28"/>
  <c r="AP784" i="28"/>
  <c r="AX784" i="28"/>
  <c r="AQ17" i="28"/>
  <c r="AO37" i="28"/>
  <c r="AQ87" i="28"/>
  <c r="BS104" i="28"/>
  <c r="BT104" i="28"/>
  <c r="BR104" i="28"/>
  <c r="BO104" i="28"/>
  <c r="BL104" i="28"/>
  <c r="BP104" i="28"/>
  <c r="BM104" i="28"/>
  <c r="BQ104" i="28"/>
  <c r="BN104" i="28"/>
  <c r="AW746" i="28"/>
  <c r="BT755" i="28"/>
  <c r="AW762" i="28"/>
  <c r="CG762" i="28" s="1"/>
  <c r="BT771" i="28"/>
  <c r="AW778" i="28"/>
  <c r="AU157" i="28"/>
  <c r="BT32" i="28"/>
  <c r="BR46" i="28"/>
  <c r="BS56" i="28"/>
  <c r="BT56" i="28"/>
  <c r="BR56" i="28"/>
  <c r="BM56" i="28"/>
  <c r="BQ56" i="28"/>
  <c r="BP56" i="28"/>
  <c r="BL56" i="28"/>
  <c r="BN56" i="28"/>
  <c r="BO56" i="28"/>
  <c r="AW93" i="28"/>
  <c r="AU93" i="28"/>
  <c r="AQ93" i="28"/>
  <c r="AV93" i="28"/>
  <c r="AS93" i="28"/>
  <c r="AT93" i="28"/>
  <c r="AP93" i="28"/>
  <c r="AX93" i="28"/>
  <c r="AR93" i="28"/>
  <c r="BS746" i="28"/>
  <c r="BT746" i="28"/>
  <c r="BN746" i="28"/>
  <c r="BO746" i="28"/>
  <c r="BL746" i="28"/>
  <c r="BP746" i="28"/>
  <c r="BR746" i="28"/>
  <c r="AW40" i="28"/>
  <c r="CG40" i="28" s="1"/>
  <c r="BS61" i="28"/>
  <c r="AO103" i="28"/>
  <c r="AW103" i="28"/>
  <c r="AU103" i="28"/>
  <c r="AP103" i="28"/>
  <c r="AX103" i="28"/>
  <c r="AR103" i="28"/>
  <c r="AS103" i="28"/>
  <c r="AT103" i="28"/>
  <c r="BR244" i="28"/>
  <c r="AO272" i="28"/>
  <c r="AV139" i="28"/>
  <c r="AO55" i="28"/>
  <c r="AW55" i="28"/>
  <c r="AU55" i="28"/>
  <c r="AS55" i="28"/>
  <c r="AT55" i="28"/>
  <c r="AX55" i="28"/>
  <c r="AP55" i="28"/>
  <c r="AR55" i="28"/>
  <c r="BT62" i="28"/>
  <c r="AW73" i="28"/>
  <c r="AO85" i="28"/>
  <c r="AY85" i="28" s="1"/>
  <c r="BT102" i="28"/>
  <c r="BS770" i="28"/>
  <c r="BT770" i="28"/>
  <c r="BO770" i="28"/>
  <c r="BL770" i="28"/>
  <c r="BP770" i="28"/>
  <c r="BR770" i="28"/>
  <c r="BN770" i="28"/>
  <c r="BT693" i="28"/>
  <c r="BR693" i="28"/>
  <c r="BW693" i="28"/>
  <c r="BS693" i="28"/>
  <c r="BO693" i="28"/>
  <c r="BL693" i="28"/>
  <c r="BP693" i="28"/>
  <c r="BM693" i="28"/>
  <c r="BQ693" i="28"/>
  <c r="BN693" i="28"/>
  <c r="BS698" i="28"/>
  <c r="BO698" i="28"/>
  <c r="BL698" i="28"/>
  <c r="BP698" i="28"/>
  <c r="BM698" i="28"/>
  <c r="BQ698" i="28"/>
  <c r="BN698" i="28"/>
  <c r="AX699" i="28"/>
  <c r="AW699" i="28"/>
  <c r="BT657" i="28"/>
  <c r="BR657" i="28"/>
  <c r="BO657" i="28"/>
  <c r="BL657" i="28"/>
  <c r="BP657" i="28"/>
  <c r="BM657" i="28"/>
  <c r="BN657" i="28"/>
  <c r="BQ657" i="28"/>
  <c r="BS565" i="28"/>
  <c r="BT565" i="28"/>
  <c r="BO565" i="28"/>
  <c r="BL565" i="28"/>
  <c r="BP565" i="28"/>
  <c r="BM565" i="28"/>
  <c r="BN565" i="28"/>
  <c r="BQ565" i="28"/>
  <c r="AO505" i="28"/>
  <c r="AW505" i="28"/>
  <c r="AU505" i="28"/>
  <c r="AQ505" i="28"/>
  <c r="AP505" i="28"/>
  <c r="AX505" i="28"/>
  <c r="AR505" i="28"/>
  <c r="AS505" i="28"/>
  <c r="AT505" i="28"/>
  <c r="AO496" i="28"/>
  <c r="AW496" i="28"/>
  <c r="AU496" i="28"/>
  <c r="AP496" i="28"/>
  <c r="AX496" i="28"/>
  <c r="AR496" i="28"/>
  <c r="AS496" i="28"/>
  <c r="AT496" i="28"/>
  <c r="AO430" i="28"/>
  <c r="AW430" i="28"/>
  <c r="AU430" i="28"/>
  <c r="AP430" i="28"/>
  <c r="AX430" i="28"/>
  <c r="AR430" i="28"/>
  <c r="AS430" i="28"/>
  <c r="AT430" i="28"/>
  <c r="AO450" i="28"/>
  <c r="AW450" i="28"/>
  <c r="AU450" i="28"/>
  <c r="AP450" i="28"/>
  <c r="AX450" i="28"/>
  <c r="AR450" i="28"/>
  <c r="AS450" i="28"/>
  <c r="AT450" i="28"/>
  <c r="AO338" i="28"/>
  <c r="AW338" i="28"/>
  <c r="AU338" i="28"/>
  <c r="AP338" i="28"/>
  <c r="AX338" i="28"/>
  <c r="AR338" i="28"/>
  <c r="AS338" i="28"/>
  <c r="AT338" i="28"/>
  <c r="AO358" i="28"/>
  <c r="AW358" i="28"/>
  <c r="AU358" i="28"/>
  <c r="AP358" i="28"/>
  <c r="AX358" i="28"/>
  <c r="AR358" i="28"/>
  <c r="AS358" i="28"/>
  <c r="AT358" i="28"/>
  <c r="AV342" i="28"/>
  <c r="CG342" i="28"/>
  <c r="AQ430" i="28"/>
  <c r="AQ334" i="28"/>
  <c r="AQ376" i="28"/>
  <c r="AV376" i="28"/>
  <c r="AW376" i="28"/>
  <c r="AU376" i="28"/>
  <c r="AP376" i="28"/>
  <c r="AX376" i="28"/>
  <c r="AR376" i="28"/>
  <c r="AS376" i="28"/>
  <c r="AT376" i="28"/>
  <c r="AV362" i="28"/>
  <c r="CG362" i="28" s="1"/>
  <c r="AV256" i="28"/>
  <c r="AW256" i="28"/>
  <c r="AQ256" i="28"/>
  <c r="AP256" i="28"/>
  <c r="AX256" i="28"/>
  <c r="AR256" i="28"/>
  <c r="AS256" i="28"/>
  <c r="AT256" i="28"/>
  <c r="BS260" i="28"/>
  <c r="BN260" i="28"/>
  <c r="BO260" i="28"/>
  <c r="BL260" i="28"/>
  <c r="BP260" i="28"/>
  <c r="BQ260" i="28"/>
  <c r="BM260" i="28"/>
  <c r="BS150" i="28"/>
  <c r="BN150" i="28"/>
  <c r="BO150" i="28"/>
  <c r="BT150" i="28"/>
  <c r="BL150" i="28"/>
  <c r="BP150" i="28"/>
  <c r="BM150" i="28"/>
  <c r="BQ150" i="28"/>
  <c r="AU208" i="28"/>
  <c r="BS24" i="28"/>
  <c r="BM24" i="28"/>
  <c r="BQ24" i="28"/>
  <c r="BL24" i="28"/>
  <c r="BN24" i="28"/>
  <c r="BO24" i="28"/>
  <c r="BP24" i="28"/>
  <c r="BW210" i="28"/>
  <c r="CG48" i="28"/>
  <c r="BT57" i="28"/>
  <c r="BR57" i="28"/>
  <c r="BS57" i="28"/>
  <c r="BN57" i="28"/>
  <c r="BL57" i="28"/>
  <c r="BQ57" i="28"/>
  <c r="BM57" i="28"/>
  <c r="BO57" i="28"/>
  <c r="BP57" i="28"/>
  <c r="AO67" i="28"/>
  <c r="AW67" i="28"/>
  <c r="AU67" i="28"/>
  <c r="AS67" i="28"/>
  <c r="AP67" i="28"/>
  <c r="AR67" i="28"/>
  <c r="AT67" i="28"/>
  <c r="AX67" i="28"/>
  <c r="AO83" i="28"/>
  <c r="AW83" i="28"/>
  <c r="AU83" i="28"/>
  <c r="AP83" i="28"/>
  <c r="AX83" i="28"/>
  <c r="AR83" i="28"/>
  <c r="AS83" i="28"/>
  <c r="AT83" i="28"/>
  <c r="AU37" i="28"/>
  <c r="AV37" i="28"/>
  <c r="CG37" i="28" s="1"/>
  <c r="AP37" i="28"/>
  <c r="AX37" i="28"/>
  <c r="AT37" i="28"/>
  <c r="AR37" i="28"/>
  <c r="AS37" i="28"/>
  <c r="AO47" i="28"/>
  <c r="AW47" i="28"/>
  <c r="AU47" i="28"/>
  <c r="AS47" i="28"/>
  <c r="AR47" i="28"/>
  <c r="AT47" i="28"/>
  <c r="AX47" i="28"/>
  <c r="AP47" i="28"/>
  <c r="AO63" i="28"/>
  <c r="AW63" i="28"/>
  <c r="AU63" i="28"/>
  <c r="AS63" i="28"/>
  <c r="AX63" i="28"/>
  <c r="AP63" i="28"/>
  <c r="AR63" i="28"/>
  <c r="AT63" i="28"/>
  <c r="BS80" i="28"/>
  <c r="BT80" i="28"/>
  <c r="BR80" i="28"/>
  <c r="BO80" i="28"/>
  <c r="BL80" i="28"/>
  <c r="BP80" i="28"/>
  <c r="BM80" i="28"/>
  <c r="BQ80" i="28"/>
  <c r="BN80" i="28"/>
  <c r="BT85" i="28"/>
  <c r="BR85" i="28"/>
  <c r="BS85" i="28"/>
  <c r="BL85" i="28"/>
  <c r="BP85" i="28"/>
  <c r="BM85" i="28"/>
  <c r="BQ85" i="28"/>
  <c r="BN85" i="28"/>
  <c r="BO85" i="28"/>
  <c r="AO112" i="28"/>
  <c r="AV112" i="28"/>
  <c r="CG112" i="28" s="1"/>
  <c r="AQ112" i="28"/>
  <c r="AR112" i="28"/>
  <c r="AS112" i="28"/>
  <c r="AT112" i="28"/>
  <c r="AP112" i="28"/>
  <c r="AX112" i="28"/>
  <c r="BS759" i="28"/>
  <c r="BO759" i="28"/>
  <c r="BL759" i="28"/>
  <c r="BP759" i="28"/>
  <c r="BT759" i="28"/>
  <c r="BM759" i="28"/>
  <c r="BQ759" i="28"/>
  <c r="BN759" i="28"/>
  <c r="AO766" i="28"/>
  <c r="AV766" i="28"/>
  <c r="CG766" i="28" s="1"/>
  <c r="AR766" i="28"/>
  <c r="AS766" i="28"/>
  <c r="AT766" i="28"/>
  <c r="AP766" i="28"/>
  <c r="AX766" i="28"/>
  <c r="AQ766" i="28"/>
  <c r="BS172" i="28"/>
  <c r="BT172" i="28"/>
  <c r="BR172" i="28"/>
  <c r="BL172" i="28"/>
  <c r="BP172" i="28"/>
  <c r="BN172" i="28"/>
  <c r="BO172" i="28"/>
  <c r="BQ172" i="28"/>
  <c r="BM172" i="28"/>
  <c r="AQ177" i="28"/>
  <c r="AV177" i="28"/>
  <c r="AT177" i="28"/>
  <c r="AP177" i="28"/>
  <c r="AR177" i="28"/>
  <c r="AS177" i="28"/>
  <c r="AX177" i="28"/>
  <c r="AT33" i="28"/>
  <c r="AO59" i="28"/>
  <c r="AW59" i="28"/>
  <c r="AU59" i="28"/>
  <c r="AS59" i="28"/>
  <c r="AT59" i="28"/>
  <c r="AX59" i="28"/>
  <c r="AP59" i="28"/>
  <c r="AR59" i="28"/>
  <c r="BT65" i="28"/>
  <c r="BR65" i="28"/>
  <c r="BN65" i="28"/>
  <c r="BM65" i="28"/>
  <c r="BO65" i="28"/>
  <c r="BP65" i="28"/>
  <c r="BL65" i="28"/>
  <c r="BQ65" i="28"/>
  <c r="AQ81" i="28"/>
  <c r="AV81" i="28"/>
  <c r="AO81" i="28"/>
  <c r="AS81" i="28"/>
  <c r="AT81" i="28"/>
  <c r="AP81" i="28"/>
  <c r="AX81" i="28"/>
  <c r="AR81" i="28"/>
  <c r="BS92" i="28"/>
  <c r="BT92" i="28"/>
  <c r="BR92" i="28"/>
  <c r="BO92" i="28"/>
  <c r="BL92" i="28"/>
  <c r="BP92" i="28"/>
  <c r="BM92" i="28"/>
  <c r="BQ92" i="28"/>
  <c r="BN92" i="28"/>
  <c r="AO96" i="28"/>
  <c r="AQ96" i="28"/>
  <c r="AR96" i="28"/>
  <c r="AS96" i="28"/>
  <c r="AT96" i="28"/>
  <c r="AP96" i="28"/>
  <c r="AX96" i="28"/>
  <c r="BS110" i="28"/>
  <c r="BM110" i="28"/>
  <c r="BQ110" i="28"/>
  <c r="BN110" i="28"/>
  <c r="BO110" i="28"/>
  <c r="BL110" i="28"/>
  <c r="BP110" i="28"/>
  <c r="BS114" i="28"/>
  <c r="BT114" i="28"/>
  <c r="BM114" i="28"/>
  <c r="BQ114" i="28"/>
  <c r="BN114" i="28"/>
  <c r="BO114" i="28"/>
  <c r="BL114" i="28"/>
  <c r="BP114" i="28"/>
  <c r="BS760" i="28"/>
  <c r="BT760" i="28"/>
  <c r="BO760" i="28"/>
  <c r="BR760" i="28"/>
  <c r="BL760" i="28"/>
  <c r="BP760" i="28"/>
  <c r="BM760" i="28"/>
  <c r="BQ760" i="28"/>
  <c r="BN760" i="28"/>
  <c r="AO768" i="28"/>
  <c r="AQ768" i="28"/>
  <c r="AR768" i="28"/>
  <c r="AV768" i="28"/>
  <c r="CG768" i="28" s="1"/>
  <c r="AS768" i="28"/>
  <c r="AT768" i="28"/>
  <c r="AX768" i="28"/>
  <c r="AP768" i="28"/>
  <c r="BS784" i="28"/>
  <c r="BT784" i="28"/>
  <c r="BO784" i="28"/>
  <c r="BR784" i="28"/>
  <c r="BL784" i="28"/>
  <c r="BP784" i="28"/>
  <c r="BM784" i="28"/>
  <c r="BQ784" i="28"/>
  <c r="BN784" i="28"/>
  <c r="BT194" i="28"/>
  <c r="BT45" i="28"/>
  <c r="BR45" i="28"/>
  <c r="BW45" i="28"/>
  <c r="BY45" i="28" s="1"/>
  <c r="BN45" i="28"/>
  <c r="BO45" i="28"/>
  <c r="BP45" i="28"/>
  <c r="BL45" i="28"/>
  <c r="BQ45" i="28"/>
  <c r="BM45" i="28"/>
  <c r="AP56" i="28"/>
  <c r="BR24" i="28"/>
  <c r="BW24" i="28" s="1"/>
  <c r="AO71" i="28"/>
  <c r="AW71" i="28"/>
  <c r="AU71" i="28"/>
  <c r="AS71" i="28"/>
  <c r="AP71" i="28"/>
  <c r="AR71" i="28"/>
  <c r="AT71" i="28"/>
  <c r="AX71" i="28"/>
  <c r="BR110" i="28"/>
  <c r="BS762" i="28"/>
  <c r="BT762" i="28"/>
  <c r="BO762" i="28"/>
  <c r="BL762" i="28"/>
  <c r="BP762" i="28"/>
  <c r="BR762" i="28"/>
  <c r="BN762" i="28"/>
  <c r="BS156" i="28"/>
  <c r="BT156" i="28"/>
  <c r="BR156" i="28"/>
  <c r="BL156" i="28"/>
  <c r="BP156" i="28"/>
  <c r="BN156" i="28"/>
  <c r="BO156" i="28"/>
  <c r="BQ156" i="28"/>
  <c r="BM156" i="28"/>
  <c r="BS94" i="28"/>
  <c r="BM94" i="28"/>
  <c r="BQ94" i="28"/>
  <c r="BN94" i="28"/>
  <c r="BO94" i="28"/>
  <c r="BL94" i="28"/>
  <c r="BP94" i="28"/>
  <c r="AV674" i="28"/>
  <c r="CG674" i="28"/>
  <c r="AV679" i="28"/>
  <c r="AO684" i="28"/>
  <c r="AV684" i="28"/>
  <c r="AQ684" i="28"/>
  <c r="AR684" i="28"/>
  <c r="AS684" i="28"/>
  <c r="AT684" i="28"/>
  <c r="AP684" i="28"/>
  <c r="AR687" i="28"/>
  <c r="AW679" i="28"/>
  <c r="BP673" i="28"/>
  <c r="BS673" i="28"/>
  <c r="BT681" i="28"/>
  <c r="BO681" i="28"/>
  <c r="BL681" i="28"/>
  <c r="BP681" i="28"/>
  <c r="BM681" i="28"/>
  <c r="BQ681" i="28"/>
  <c r="BN681" i="28"/>
  <c r="BS685" i="28"/>
  <c r="AU690" i="28"/>
  <c r="AQ690" i="28"/>
  <c r="AO690" i="28"/>
  <c r="AV690" i="28"/>
  <c r="AW690" i="28"/>
  <c r="AR690" i="28"/>
  <c r="AS690" i="28"/>
  <c r="AT690" i="28"/>
  <c r="AP690" i="28"/>
  <c r="BS694" i="28"/>
  <c r="BO694" i="28"/>
  <c r="BL694" i="28"/>
  <c r="BP694" i="28"/>
  <c r="BM694" i="28"/>
  <c r="BQ694" i="28"/>
  <c r="BN694" i="28"/>
  <c r="BS696" i="28"/>
  <c r="BT696" i="28"/>
  <c r="BR696" i="28"/>
  <c r="BO696" i="28"/>
  <c r="BL696" i="28"/>
  <c r="BP696" i="28"/>
  <c r="BM696" i="28"/>
  <c r="BQ696" i="28"/>
  <c r="BN696" i="28"/>
  <c r="BR698" i="28"/>
  <c r="AM702" i="28"/>
  <c r="AX702" i="28"/>
  <c r="BR678" i="28"/>
  <c r="BS682" i="28"/>
  <c r="BO682" i="28"/>
  <c r="BL682" i="28"/>
  <c r="BP682" i="28"/>
  <c r="BM682" i="28"/>
  <c r="BQ682" i="28"/>
  <c r="BN682" i="28"/>
  <c r="BT686" i="28"/>
  <c r="AO703" i="28"/>
  <c r="AQ703" i="28"/>
  <c r="AR703" i="28"/>
  <c r="AS703" i="28"/>
  <c r="AT703" i="28"/>
  <c r="AP703" i="28"/>
  <c r="AO672" i="28"/>
  <c r="AX703" i="28"/>
  <c r="AX690" i="28"/>
  <c r="AX674" i="28"/>
  <c r="AX679" i="28"/>
  <c r="AX684" i="28"/>
  <c r="AW703" i="28"/>
  <c r="AQ673" i="28"/>
  <c r="AT673" i="28"/>
  <c r="BS680" i="28"/>
  <c r="BT680" i="28"/>
  <c r="BR680" i="28"/>
  <c r="BO680" i="28"/>
  <c r="BL680" i="28"/>
  <c r="BP680" i="28"/>
  <c r="BM680" i="28"/>
  <c r="BQ680" i="28"/>
  <c r="BN680" i="28"/>
  <c r="BT700" i="28"/>
  <c r="BR700" i="28"/>
  <c r="BS700" i="28"/>
  <c r="BO700" i="28"/>
  <c r="BL700" i="28"/>
  <c r="BP700" i="28"/>
  <c r="BM700" i="28"/>
  <c r="BQ700" i="28"/>
  <c r="BN700" i="28"/>
  <c r="AO693" i="28"/>
  <c r="AY693" i="28"/>
  <c r="BT712" i="28"/>
  <c r="BO712" i="28"/>
  <c r="BL712" i="28"/>
  <c r="BP712" i="28"/>
  <c r="BM712" i="28"/>
  <c r="BQ712" i="28"/>
  <c r="BN712" i="28"/>
  <c r="BT713" i="28"/>
  <c r="AQ724" i="28"/>
  <c r="AU625" i="28"/>
  <c r="AQ625" i="28"/>
  <c r="AV625" i="28"/>
  <c r="CG625" i="28" s="1"/>
  <c r="AO625" i="28"/>
  <c r="AR625" i="28"/>
  <c r="AS625" i="28"/>
  <c r="AP625" i="28"/>
  <c r="AT625" i="28"/>
  <c r="AX625" i="28"/>
  <c r="AQ736" i="28"/>
  <c r="AV740" i="28"/>
  <c r="CG740" i="28"/>
  <c r="AQ732" i="28"/>
  <c r="BS712" i="28"/>
  <c r="BW712" i="28" s="1"/>
  <c r="AV728" i="28"/>
  <c r="CG728" i="28" s="1"/>
  <c r="AW741" i="28"/>
  <c r="BS626" i="28"/>
  <c r="BO626" i="28"/>
  <c r="BL626" i="28"/>
  <c r="BP626" i="28"/>
  <c r="BN626" i="28"/>
  <c r="BQ626" i="28"/>
  <c r="BM626" i="28"/>
  <c r="BT626" i="28"/>
  <c r="BS645" i="28"/>
  <c r="BO645" i="28"/>
  <c r="BL645" i="28"/>
  <c r="BP645" i="28"/>
  <c r="BM645" i="28"/>
  <c r="BN645" i="28"/>
  <c r="BQ645" i="28"/>
  <c r="AU656" i="28"/>
  <c r="AQ656" i="28"/>
  <c r="AV656" i="28"/>
  <c r="AR656" i="28"/>
  <c r="AS656" i="28"/>
  <c r="AP656" i="28"/>
  <c r="AT656" i="28"/>
  <c r="AX656" i="28"/>
  <c r="AQ644" i="28"/>
  <c r="AV644" i="28"/>
  <c r="AO644" i="28"/>
  <c r="AU644" i="28"/>
  <c r="AR644" i="28"/>
  <c r="AS644" i="28"/>
  <c r="AX644" i="28"/>
  <c r="AP644" i="28"/>
  <c r="AT644" i="28"/>
  <c r="AV649" i="28"/>
  <c r="AW649" i="28"/>
  <c r="AQ649" i="28"/>
  <c r="AR649" i="28"/>
  <c r="AS649" i="28"/>
  <c r="AT649" i="28"/>
  <c r="AX649" i="28"/>
  <c r="AP649" i="28"/>
  <c r="AO655" i="28"/>
  <c r="AW655" i="28"/>
  <c r="AU655" i="28"/>
  <c r="AR655" i="28"/>
  <c r="AS655" i="28"/>
  <c r="AT655" i="28"/>
  <c r="AX655" i="28"/>
  <c r="AP655" i="28"/>
  <c r="AQ648" i="28"/>
  <c r="AV648" i="28"/>
  <c r="CG648" i="28"/>
  <c r="AR648" i="28"/>
  <c r="AS648" i="28"/>
  <c r="AP648" i="28"/>
  <c r="AT648" i="28"/>
  <c r="AX648" i="28"/>
  <c r="BR653" i="28"/>
  <c r="BS653" i="28"/>
  <c r="BO653" i="28"/>
  <c r="BL653" i="28"/>
  <c r="BP653" i="28"/>
  <c r="BN653" i="28"/>
  <c r="BQ653" i="28"/>
  <c r="BM653" i="28"/>
  <c r="AQ664" i="28"/>
  <c r="AV664" i="28"/>
  <c r="AR664" i="28"/>
  <c r="AS664" i="28"/>
  <c r="AT664" i="28"/>
  <c r="AX664" i="28"/>
  <c r="AP664" i="28"/>
  <c r="BT645" i="28"/>
  <c r="BR576" i="28"/>
  <c r="AQ578" i="28"/>
  <c r="AV578" i="28"/>
  <c r="AO578" i="28"/>
  <c r="AU578" i="28"/>
  <c r="AR578" i="28"/>
  <c r="AS578" i="28"/>
  <c r="AX578" i="28"/>
  <c r="AP578" i="28"/>
  <c r="AT578" i="28"/>
  <c r="AQ639" i="28"/>
  <c r="BS657" i="28"/>
  <c r="BX657" i="28" s="1"/>
  <c r="AV573" i="28"/>
  <c r="CG573" i="28"/>
  <c r="BT579" i="28"/>
  <c r="BR616" i="28"/>
  <c r="BN616" i="28"/>
  <c r="BO616" i="28"/>
  <c r="BL616" i="28"/>
  <c r="BP616" i="28"/>
  <c r="BM616" i="28"/>
  <c r="BQ616" i="28"/>
  <c r="BT576" i="28"/>
  <c r="BS567" i="28"/>
  <c r="AO614" i="28"/>
  <c r="AW614" i="28"/>
  <c r="AU614" i="28"/>
  <c r="AP614" i="28"/>
  <c r="AX614" i="28"/>
  <c r="AR614" i="28"/>
  <c r="AS614" i="28"/>
  <c r="AT614" i="28"/>
  <c r="AW611" i="28"/>
  <c r="AY611" i="28"/>
  <c r="AO609" i="28"/>
  <c r="AQ470" i="28"/>
  <c r="BS616" i="28"/>
  <c r="AO513" i="28"/>
  <c r="AW513" i="28"/>
  <c r="AU513" i="28"/>
  <c r="AP513" i="28"/>
  <c r="AX513" i="28"/>
  <c r="AR513" i="28"/>
  <c r="AS513" i="28"/>
  <c r="AT513" i="28"/>
  <c r="AQ462" i="28"/>
  <c r="AQ619" i="28"/>
  <c r="AQ500" i="28"/>
  <c r="BT424" i="28"/>
  <c r="BS424" i="28"/>
  <c r="BR424" i="28"/>
  <c r="BN424" i="28"/>
  <c r="BO424" i="28"/>
  <c r="BL424" i="28"/>
  <c r="BP424" i="28"/>
  <c r="BM424" i="28"/>
  <c r="BQ424" i="28"/>
  <c r="AV496" i="28"/>
  <c r="CG496" i="28" s="1"/>
  <c r="AQ434" i="28"/>
  <c r="AV450" i="28"/>
  <c r="CG450" i="28"/>
  <c r="AQ342" i="28"/>
  <c r="AY372" i="28"/>
  <c r="AO376" i="28"/>
  <c r="BS375" i="28"/>
  <c r="BT375" i="28"/>
  <c r="BR375" i="28"/>
  <c r="BN375" i="28"/>
  <c r="BO375" i="28"/>
  <c r="BL375" i="28"/>
  <c r="BP375" i="28"/>
  <c r="BM375" i="28"/>
  <c r="BQ375" i="28"/>
  <c r="AQ426" i="28"/>
  <c r="AV442" i="28"/>
  <c r="AV366" i="28"/>
  <c r="CG366" i="28"/>
  <c r="BS371" i="28"/>
  <c r="BT371" i="28"/>
  <c r="BR371" i="28"/>
  <c r="BN371" i="28"/>
  <c r="BO371" i="28"/>
  <c r="BL371" i="28"/>
  <c r="BP371" i="28"/>
  <c r="BM371" i="28"/>
  <c r="BQ371" i="28"/>
  <c r="BT376" i="28"/>
  <c r="BR376" i="28"/>
  <c r="BN376" i="28"/>
  <c r="BO376" i="28"/>
  <c r="BL376" i="28"/>
  <c r="BP376" i="28"/>
  <c r="BM376" i="28"/>
  <c r="BQ376" i="28"/>
  <c r="AV454" i="28"/>
  <c r="AV346" i="28"/>
  <c r="CG346" i="28"/>
  <c r="AQ362" i="28"/>
  <c r="BS373" i="28"/>
  <c r="BN373" i="28"/>
  <c r="BO373" i="28"/>
  <c r="BL373" i="28"/>
  <c r="BP373" i="28"/>
  <c r="BM373" i="28"/>
  <c r="BQ373" i="28"/>
  <c r="BS372" i="28"/>
  <c r="BX372" i="28" s="1"/>
  <c r="BY372" i="28" s="1"/>
  <c r="AO242" i="28"/>
  <c r="AQ242" i="28"/>
  <c r="AP242" i="28"/>
  <c r="AX242" i="28"/>
  <c r="AR242" i="28"/>
  <c r="AS242" i="28"/>
  <c r="AT242" i="28"/>
  <c r="BT248" i="28"/>
  <c r="BR248" i="28"/>
  <c r="BN248" i="28"/>
  <c r="BO248" i="28"/>
  <c r="BL248" i="28"/>
  <c r="BP248" i="28"/>
  <c r="BQ248" i="28"/>
  <c r="BM248" i="28"/>
  <c r="AO263" i="28"/>
  <c r="BT373" i="28"/>
  <c r="AO238" i="28"/>
  <c r="AU238" i="28"/>
  <c r="AP238" i="28"/>
  <c r="AX238" i="28"/>
  <c r="AR238" i="28"/>
  <c r="AS238" i="28"/>
  <c r="AT238" i="28"/>
  <c r="AW239" i="28"/>
  <c r="AU247" i="28"/>
  <c r="AQ247" i="28"/>
  <c r="AV247" i="28"/>
  <c r="AP247" i="28"/>
  <c r="AX247" i="28"/>
  <c r="AR247" i="28"/>
  <c r="AS247" i="28"/>
  <c r="AT247" i="28"/>
  <c r="BS252" i="28"/>
  <c r="BN252" i="28"/>
  <c r="BO252" i="28"/>
  <c r="BL252" i="28"/>
  <c r="BP252" i="28"/>
  <c r="BQ252" i="28"/>
  <c r="BM252" i="28"/>
  <c r="AW238" i="28"/>
  <c r="AO246" i="28"/>
  <c r="AW246" i="28"/>
  <c r="AU246" i="28"/>
  <c r="AP246" i="28"/>
  <c r="AX246" i="28"/>
  <c r="AR246" i="28"/>
  <c r="AS246" i="28"/>
  <c r="AT246" i="28"/>
  <c r="BR256" i="28"/>
  <c r="BT256" i="28"/>
  <c r="BN256" i="28"/>
  <c r="BO256" i="28"/>
  <c r="BL256" i="28"/>
  <c r="BP256" i="28"/>
  <c r="BQ256" i="28"/>
  <c r="BM256" i="28"/>
  <c r="AW271" i="28"/>
  <c r="CG271" i="28" s="1"/>
  <c r="AW273" i="28"/>
  <c r="AU273" i="28"/>
  <c r="AV273" i="28"/>
  <c r="AP273" i="28"/>
  <c r="AX273" i="28"/>
  <c r="AR273" i="28"/>
  <c r="AS273" i="28"/>
  <c r="AT273" i="28"/>
  <c r="BS376" i="28"/>
  <c r="BX376" i="28"/>
  <c r="AQ240" i="28"/>
  <c r="AW240" i="28"/>
  <c r="AV240" i="28"/>
  <c r="AP240" i="28"/>
  <c r="AX240" i="28"/>
  <c r="AR240" i="28"/>
  <c r="AS240" i="28"/>
  <c r="AT240" i="28"/>
  <c r="AW259" i="28"/>
  <c r="CG259" i="28" s="1"/>
  <c r="AQ273" i="28"/>
  <c r="BR260" i="28"/>
  <c r="BW260" i="28" s="1"/>
  <c r="BS272" i="28"/>
  <c r="BX272" i="28"/>
  <c r="AV135" i="28"/>
  <c r="AV148" i="28"/>
  <c r="AQ151" i="28"/>
  <c r="BS166" i="28"/>
  <c r="BT166" i="28"/>
  <c r="BN166" i="28"/>
  <c r="BL166" i="28"/>
  <c r="BQ166" i="28"/>
  <c r="BM166" i="28"/>
  <c r="BO166" i="28"/>
  <c r="BP166" i="28"/>
  <c r="AV167" i="28"/>
  <c r="CG167" i="28"/>
  <c r="BT169" i="28"/>
  <c r="BR169" i="28"/>
  <c r="BS169" i="28"/>
  <c r="BX169" i="28"/>
  <c r="BM169" i="28"/>
  <c r="BQ169" i="28"/>
  <c r="BN169" i="28"/>
  <c r="BO169" i="28"/>
  <c r="BU169" i="28" s="1"/>
  <c r="BP169" i="28"/>
  <c r="BL169" i="28"/>
  <c r="AQ173" i="28"/>
  <c r="AO173" i="28"/>
  <c r="AV173" i="28"/>
  <c r="AT173" i="28"/>
  <c r="AS173" i="28"/>
  <c r="AX173" i="28"/>
  <c r="AP173" i="28"/>
  <c r="AR173" i="28"/>
  <c r="AO180" i="28"/>
  <c r="AQ180" i="28"/>
  <c r="AP180" i="28"/>
  <c r="AX180" i="28"/>
  <c r="AR180" i="28"/>
  <c r="AS180" i="28"/>
  <c r="AT180" i="28"/>
  <c r="AO183" i="28"/>
  <c r="AW183" i="28"/>
  <c r="AU183" i="28"/>
  <c r="AT183" i="28"/>
  <c r="AP183" i="28"/>
  <c r="AX183" i="28"/>
  <c r="AR183" i="28"/>
  <c r="AS183" i="28"/>
  <c r="BS198" i="28"/>
  <c r="BT198" i="28"/>
  <c r="BL198" i="28"/>
  <c r="BP198" i="28"/>
  <c r="BM198" i="28"/>
  <c r="BQ198" i="28"/>
  <c r="BN198" i="28"/>
  <c r="BO198" i="28"/>
  <c r="AV199" i="28"/>
  <c r="CG199" i="28"/>
  <c r="BT201" i="28"/>
  <c r="BR201" i="28"/>
  <c r="BS201" i="28"/>
  <c r="BO201" i="28"/>
  <c r="BL201" i="28"/>
  <c r="BP201" i="28"/>
  <c r="BM201" i="28"/>
  <c r="BU201" i="28" s="1"/>
  <c r="BQ201" i="28"/>
  <c r="BN201" i="28"/>
  <c r="AQ205" i="28"/>
  <c r="AO205" i="28"/>
  <c r="AV205" i="28"/>
  <c r="AR205" i="28"/>
  <c r="AS205" i="28"/>
  <c r="AT205" i="28"/>
  <c r="AP205" i="28"/>
  <c r="AX205" i="28"/>
  <c r="AO13" i="28"/>
  <c r="AW13" i="28"/>
  <c r="AU13" i="28"/>
  <c r="AR13" i="28"/>
  <c r="AS13" i="28"/>
  <c r="AT13" i="28"/>
  <c r="AX13" i="28"/>
  <c r="AP13" i="28"/>
  <c r="AW15" i="28"/>
  <c r="AO26" i="28"/>
  <c r="AQ26" i="28"/>
  <c r="AR26" i="28"/>
  <c r="AT26" i="28"/>
  <c r="AX26" i="28"/>
  <c r="AP26" i="28"/>
  <c r="AS26" i="28"/>
  <c r="AV29" i="28"/>
  <c r="CG29" i="28"/>
  <c r="BT31" i="28"/>
  <c r="BR31" i="28"/>
  <c r="BS31" i="28"/>
  <c r="BL31" i="28"/>
  <c r="BP31" i="28"/>
  <c r="BM31" i="28"/>
  <c r="BN31" i="28"/>
  <c r="BO31" i="28"/>
  <c r="BQ31" i="28"/>
  <c r="BR252" i="28"/>
  <c r="AO257" i="28"/>
  <c r="BL148" i="28"/>
  <c r="BN148" i="28"/>
  <c r="BS164" i="28"/>
  <c r="BT164" i="28"/>
  <c r="BR164" i="28"/>
  <c r="BL164" i="28"/>
  <c r="BP164" i="28"/>
  <c r="BQ164" i="28"/>
  <c r="BM164" i="28"/>
  <c r="BN164" i="28"/>
  <c r="BO164" i="28"/>
  <c r="BU164" i="28" s="1"/>
  <c r="BS178" i="28"/>
  <c r="BN178" i="28"/>
  <c r="BO178" i="28"/>
  <c r="BP178" i="28"/>
  <c r="BL178" i="28"/>
  <c r="BQ178" i="28"/>
  <c r="BM178" i="28"/>
  <c r="AV179" i="28"/>
  <c r="CG179" i="28" s="1"/>
  <c r="AQ185" i="28"/>
  <c r="AV185" i="28"/>
  <c r="AR185" i="28"/>
  <c r="AS185" i="28"/>
  <c r="AT185" i="28"/>
  <c r="AP185" i="28"/>
  <c r="AX185" i="28"/>
  <c r="AW196" i="28"/>
  <c r="AW10" i="28"/>
  <c r="AO25" i="28"/>
  <c r="AW25" i="28"/>
  <c r="AU25" i="28"/>
  <c r="AP25" i="28"/>
  <c r="AX25" i="28"/>
  <c r="AS25" i="28"/>
  <c r="AT25" i="28"/>
  <c r="AR25" i="28"/>
  <c r="AU26" i="28"/>
  <c r="AU27" i="28"/>
  <c r="BR32" i="28"/>
  <c r="BS256" i="28"/>
  <c r="AU271" i="28"/>
  <c r="BR150" i="28"/>
  <c r="AV159" i="28"/>
  <c r="CG159" i="28" s="1"/>
  <c r="BT161" i="28"/>
  <c r="BR161" i="28"/>
  <c r="BM161" i="28"/>
  <c r="BQ161" i="28"/>
  <c r="BO161" i="28"/>
  <c r="BP161" i="28"/>
  <c r="BL161" i="28"/>
  <c r="BN161" i="28"/>
  <c r="BR166" i="28"/>
  <c r="AV175" i="28"/>
  <c r="BT177" i="28"/>
  <c r="BR177" i="28"/>
  <c r="BM177" i="28"/>
  <c r="BQ177" i="28"/>
  <c r="BP177" i="28"/>
  <c r="BL177" i="28"/>
  <c r="BN177" i="28"/>
  <c r="BO177" i="28"/>
  <c r="BR182" i="28"/>
  <c r="AV191" i="28"/>
  <c r="CG191" i="28" s="1"/>
  <c r="BT193" i="28"/>
  <c r="BR193" i="28"/>
  <c r="BO193" i="28"/>
  <c r="BL193" i="28"/>
  <c r="BP193" i="28"/>
  <c r="BM193" i="28"/>
  <c r="BQ193" i="28"/>
  <c r="BN193" i="28"/>
  <c r="BR198" i="28"/>
  <c r="BS208" i="28"/>
  <c r="BT208" i="28"/>
  <c r="BR208" i="28"/>
  <c r="BN208" i="28"/>
  <c r="BO208" i="28"/>
  <c r="BL208" i="28"/>
  <c r="BP208" i="28"/>
  <c r="BM208" i="28"/>
  <c r="BQ208" i="28"/>
  <c r="AQ11" i="28"/>
  <c r="AV11" i="28"/>
  <c r="CG11" i="28"/>
  <c r="AO11" i="28"/>
  <c r="AT11" i="28"/>
  <c r="AX11" i="28"/>
  <c r="AP11" i="28"/>
  <c r="AR11" i="28"/>
  <c r="AS11" i="28"/>
  <c r="AO21" i="28"/>
  <c r="AW21" i="28"/>
  <c r="AU21" i="28"/>
  <c r="AP21" i="28"/>
  <c r="AX21" i="28"/>
  <c r="AS21" i="28"/>
  <c r="AT21" i="28"/>
  <c r="AR21" i="28"/>
  <c r="AU22" i="28"/>
  <c r="AO201" i="28"/>
  <c r="AY201" i="28" s="1"/>
  <c r="BT16" i="28"/>
  <c r="AU41" i="28"/>
  <c r="AO41" i="28"/>
  <c r="AV41" i="28"/>
  <c r="AP41" i="28"/>
  <c r="AX41" i="28"/>
  <c r="AT41" i="28"/>
  <c r="AR41" i="28"/>
  <c r="AS41" i="28"/>
  <c r="AO51" i="28"/>
  <c r="AW51" i="28"/>
  <c r="AU51" i="28"/>
  <c r="AS51" i="28"/>
  <c r="AT51" i="28"/>
  <c r="AX51" i="28"/>
  <c r="AP51" i="28"/>
  <c r="AR51" i="28"/>
  <c r="AU52" i="28"/>
  <c r="BS68" i="28"/>
  <c r="BT68" i="28"/>
  <c r="BR68" i="28"/>
  <c r="BM68" i="28"/>
  <c r="BQ68" i="28"/>
  <c r="BN68" i="28"/>
  <c r="BO68" i="28"/>
  <c r="BP68" i="28"/>
  <c r="BL68" i="28"/>
  <c r="BS84" i="28"/>
  <c r="BT84" i="28"/>
  <c r="BR84" i="28"/>
  <c r="BO84" i="28"/>
  <c r="BL84" i="28"/>
  <c r="BP84" i="28"/>
  <c r="BM84" i="28"/>
  <c r="BQ84" i="28"/>
  <c r="BN84" i="28"/>
  <c r="BS90" i="28"/>
  <c r="BT90" i="28"/>
  <c r="BM90" i="28"/>
  <c r="BQ90" i="28"/>
  <c r="BN90" i="28"/>
  <c r="BO90" i="28"/>
  <c r="BL90" i="28"/>
  <c r="BP90" i="28"/>
  <c r="AV96" i="28"/>
  <c r="BS100" i="28"/>
  <c r="BT100" i="28"/>
  <c r="BR100" i="28"/>
  <c r="BO100" i="28"/>
  <c r="BL100" i="28"/>
  <c r="BP100" i="28"/>
  <c r="BM100" i="28"/>
  <c r="BQ100" i="28"/>
  <c r="BN100" i="28"/>
  <c r="AQ105" i="28"/>
  <c r="AO105" i="28"/>
  <c r="AV105" i="28"/>
  <c r="AS105" i="28"/>
  <c r="AT105" i="28"/>
  <c r="AP105" i="28"/>
  <c r="AX105" i="28"/>
  <c r="AR105" i="28"/>
  <c r="BS772" i="28"/>
  <c r="BT772" i="28"/>
  <c r="BO772" i="28"/>
  <c r="BL772" i="28"/>
  <c r="BP772" i="28"/>
  <c r="BM772" i="28"/>
  <c r="BQ772" i="28"/>
  <c r="BN772" i="28"/>
  <c r="BR772" i="28"/>
  <c r="BR773" i="28"/>
  <c r="BW773" i="28" s="1"/>
  <c r="AU780" i="28"/>
  <c r="BS781" i="28"/>
  <c r="BO781" i="28"/>
  <c r="BT781" i="28"/>
  <c r="BL781" i="28"/>
  <c r="BP781" i="28"/>
  <c r="BM781" i="28"/>
  <c r="BQ781" i="28"/>
  <c r="BN781" i="28"/>
  <c r="BR162" i="28"/>
  <c r="AW172" i="28"/>
  <c r="BS188" i="28"/>
  <c r="BT188" i="28"/>
  <c r="BW188" i="28" s="1"/>
  <c r="BR188" i="28"/>
  <c r="BN188" i="28"/>
  <c r="BO188" i="28"/>
  <c r="BL188" i="28"/>
  <c r="BU188" i="28" s="1"/>
  <c r="BP188" i="28"/>
  <c r="BM188" i="28"/>
  <c r="BQ188" i="28"/>
  <c r="AQ193" i="28"/>
  <c r="AV193" i="28"/>
  <c r="CG193" i="28" s="1"/>
  <c r="AR193" i="28"/>
  <c r="AS193" i="28"/>
  <c r="AT193" i="28"/>
  <c r="AP193" i="28"/>
  <c r="AX193" i="28"/>
  <c r="BR8" i="28"/>
  <c r="BS18" i="28"/>
  <c r="BT18" i="28"/>
  <c r="BR18" i="28"/>
  <c r="BO18" i="28"/>
  <c r="BL18" i="28"/>
  <c r="BP18" i="28"/>
  <c r="BM18" i="28"/>
  <c r="BQ18" i="28"/>
  <c r="BN18" i="28"/>
  <c r="AQ23" i="28"/>
  <c r="AV23" i="28"/>
  <c r="AS23" i="28"/>
  <c r="AP23" i="28"/>
  <c r="AX23" i="28"/>
  <c r="AR23" i="28"/>
  <c r="AT23" i="28"/>
  <c r="BT37" i="28"/>
  <c r="BR37" i="28"/>
  <c r="BS37" i="28"/>
  <c r="BN37" i="28"/>
  <c r="BO37" i="28"/>
  <c r="BP37" i="28"/>
  <c r="BL37" i="28"/>
  <c r="BQ37" i="28"/>
  <c r="BM37" i="28"/>
  <c r="BS48" i="28"/>
  <c r="BT48" i="28"/>
  <c r="BR48" i="28"/>
  <c r="BM48" i="28"/>
  <c r="BQ48" i="28"/>
  <c r="BO48" i="28"/>
  <c r="BP48" i="28"/>
  <c r="BL48" i="28"/>
  <c r="BN48" i="28"/>
  <c r="BS64" i="28"/>
  <c r="BT64" i="28"/>
  <c r="BR64" i="28"/>
  <c r="BM64" i="28"/>
  <c r="BQ64" i="28"/>
  <c r="BL64" i="28"/>
  <c r="BN64" i="28"/>
  <c r="BO64" i="28"/>
  <c r="BP64" i="28"/>
  <c r="BS78" i="28"/>
  <c r="BO78" i="28"/>
  <c r="BP78" i="28"/>
  <c r="BL78" i="28"/>
  <c r="BQ78" i="28"/>
  <c r="BM78" i="28"/>
  <c r="BN78" i="28"/>
  <c r="BS86" i="28"/>
  <c r="BM86" i="28"/>
  <c r="BQ86" i="28"/>
  <c r="BN86" i="28"/>
  <c r="BO86" i="28"/>
  <c r="BL86" i="28"/>
  <c r="BP86" i="28"/>
  <c r="AO95" i="28"/>
  <c r="AW95" i="28"/>
  <c r="AU95" i="28"/>
  <c r="AP95" i="28"/>
  <c r="AX95" i="28"/>
  <c r="AR95" i="28"/>
  <c r="AS95" i="28"/>
  <c r="AT95" i="28"/>
  <c r="AU96" i="28"/>
  <c r="AO111" i="28"/>
  <c r="AW111" i="28"/>
  <c r="AU111" i="28"/>
  <c r="AP111" i="28"/>
  <c r="AX111" i="28"/>
  <c r="AR111" i="28"/>
  <c r="AS111" i="28"/>
  <c r="AT111" i="28"/>
  <c r="AU112" i="28"/>
  <c r="BS750" i="28"/>
  <c r="BT750" i="28"/>
  <c r="BO750" i="28"/>
  <c r="BR750" i="28"/>
  <c r="BL750" i="28"/>
  <c r="BQ750" i="28"/>
  <c r="BM750" i="28"/>
  <c r="BN750" i="28"/>
  <c r="BP750" i="28"/>
  <c r="BS758" i="28"/>
  <c r="BT758" i="28"/>
  <c r="BR758" i="28"/>
  <c r="BO758" i="28"/>
  <c r="BL758" i="28"/>
  <c r="BP758" i="28"/>
  <c r="BM758" i="28"/>
  <c r="BQ758" i="28"/>
  <c r="BN758" i="28"/>
  <c r="BR759" i="28"/>
  <c r="BW759" i="28"/>
  <c r="AU766" i="28"/>
  <c r="BS767" i="28"/>
  <c r="BO767" i="28"/>
  <c r="BL767" i="28"/>
  <c r="BP767" i="28"/>
  <c r="BT767" i="28"/>
  <c r="BM767" i="28"/>
  <c r="BQ767" i="28"/>
  <c r="BN767" i="28"/>
  <c r="AO774" i="28"/>
  <c r="AV774" i="28"/>
  <c r="CG774" i="28" s="1"/>
  <c r="AR774" i="28"/>
  <c r="AS774" i="28"/>
  <c r="AT774" i="28"/>
  <c r="AQ774" i="28"/>
  <c r="AP774" i="28"/>
  <c r="AX774" i="28"/>
  <c r="AO782" i="28"/>
  <c r="AV782" i="28"/>
  <c r="AR782" i="28"/>
  <c r="AS782" i="28"/>
  <c r="AT782" i="28"/>
  <c r="AQ782" i="28"/>
  <c r="AP782" i="28"/>
  <c r="AX782" i="28"/>
  <c r="AU156" i="28"/>
  <c r="AO177" i="28"/>
  <c r="BS193" i="28"/>
  <c r="AO15" i="28"/>
  <c r="BS23" i="28"/>
  <c r="BX23" i="28" s="1"/>
  <c r="AV43" i="28"/>
  <c r="BR50" i="28"/>
  <c r="BW50" i="28" s="1"/>
  <c r="BS60" i="28"/>
  <c r="BT60" i="28"/>
  <c r="BR60" i="28"/>
  <c r="BM60" i="28"/>
  <c r="BQ60" i="28"/>
  <c r="BP60" i="28"/>
  <c r="BL60" i="28"/>
  <c r="BN60" i="28"/>
  <c r="BO60" i="28"/>
  <c r="AO75" i="28"/>
  <c r="AW75" i="28"/>
  <c r="AU75" i="28"/>
  <c r="AS75" i="28"/>
  <c r="AP75" i="28"/>
  <c r="AR75" i="28"/>
  <c r="AT75" i="28"/>
  <c r="AX75" i="28"/>
  <c r="AW77" i="28"/>
  <c r="AO107" i="28"/>
  <c r="AW107" i="28"/>
  <c r="AU107" i="28"/>
  <c r="AP107" i="28"/>
  <c r="AX107" i="28"/>
  <c r="AR107" i="28"/>
  <c r="AS107" i="28"/>
  <c r="AT107" i="28"/>
  <c r="AW109" i="28"/>
  <c r="BR114" i="28"/>
  <c r="AO744" i="28"/>
  <c r="AQ744" i="28"/>
  <c r="AR744" i="28"/>
  <c r="AV744" i="28"/>
  <c r="AS744" i="28"/>
  <c r="AT744" i="28"/>
  <c r="AP744" i="28"/>
  <c r="AX744" i="28"/>
  <c r="BM745" i="28"/>
  <c r="BQ745" i="28"/>
  <c r="BN745" i="28"/>
  <c r="BS745" i="28"/>
  <c r="BL745" i="28"/>
  <c r="BP745" i="28"/>
  <c r="BT745" i="28"/>
  <c r="BX745" i="28" s="1"/>
  <c r="AO752" i="28"/>
  <c r="AQ752" i="28"/>
  <c r="AR752" i="28"/>
  <c r="AV752" i="28"/>
  <c r="CG752" i="28" s="1"/>
  <c r="AS752" i="28"/>
  <c r="AT752" i="28"/>
  <c r="AP752" i="28"/>
  <c r="AX752" i="28"/>
  <c r="AU768" i="28"/>
  <c r="BS769" i="28"/>
  <c r="BO769" i="28"/>
  <c r="BL769" i="28"/>
  <c r="BP769" i="28"/>
  <c r="BM769" i="28"/>
  <c r="BQ769" i="28"/>
  <c r="BT769" i="28"/>
  <c r="BN769" i="28"/>
  <c r="AO776" i="28"/>
  <c r="AQ776" i="28"/>
  <c r="AR776" i="28"/>
  <c r="AV776" i="28"/>
  <c r="AS776" i="28"/>
  <c r="AT776" i="28"/>
  <c r="AP776" i="28"/>
  <c r="AX776" i="28"/>
  <c r="BR194" i="28"/>
  <c r="BS204" i="28"/>
  <c r="BT204" i="28"/>
  <c r="BR204" i="28"/>
  <c r="BN204" i="28"/>
  <c r="BO204" i="28"/>
  <c r="BL204" i="28"/>
  <c r="BP204" i="28"/>
  <c r="BM204" i="28"/>
  <c r="BQ204" i="28"/>
  <c r="AV17" i="28"/>
  <c r="AU56" i="28"/>
  <c r="AV87" i="28"/>
  <c r="CG87" i="28"/>
  <c r="AU105" i="28"/>
  <c r="AU746" i="28"/>
  <c r="BR755" i="28"/>
  <c r="BW755" i="28"/>
  <c r="AU762" i="28"/>
  <c r="BR771" i="28"/>
  <c r="BW771" i="28" s="1"/>
  <c r="AU778" i="28"/>
  <c r="AW157" i="28"/>
  <c r="BS209" i="28"/>
  <c r="BX209" i="28"/>
  <c r="AV36" i="28"/>
  <c r="BT46" i="28"/>
  <c r="AW57" i="28"/>
  <c r="AV68" i="28"/>
  <c r="CG68" i="28"/>
  <c r="BR78" i="28"/>
  <c r="BW78" i="28" s="1"/>
  <c r="AO88" i="28"/>
  <c r="AV88" i="28"/>
  <c r="AQ88" i="28"/>
  <c r="AR88" i="28"/>
  <c r="AS88" i="28"/>
  <c r="AT88" i="28"/>
  <c r="AP88" i="28"/>
  <c r="AX88" i="28"/>
  <c r="BM746" i="28"/>
  <c r="BM762" i="28"/>
  <c r="BS778" i="28"/>
  <c r="BT778" i="28"/>
  <c r="BO778" i="28"/>
  <c r="BL778" i="28"/>
  <c r="BP778" i="28"/>
  <c r="BR778" i="28"/>
  <c r="BN778" i="28"/>
  <c r="BS88" i="28"/>
  <c r="BT88" i="28"/>
  <c r="BR88" i="28"/>
  <c r="BO88" i="28"/>
  <c r="BL88" i="28"/>
  <c r="BP88" i="28"/>
  <c r="BM88" i="28"/>
  <c r="BQ88" i="28"/>
  <c r="BN88" i="28"/>
  <c r="AQ103" i="28"/>
  <c r="BM747" i="28"/>
  <c r="BQ747" i="28"/>
  <c r="BN747" i="28"/>
  <c r="BS747" i="28"/>
  <c r="BL747" i="28"/>
  <c r="BP747" i="28"/>
  <c r="AO754" i="28"/>
  <c r="AQ754" i="28"/>
  <c r="AS754" i="28"/>
  <c r="AV754" i="28"/>
  <c r="AT754" i="28"/>
  <c r="AP754" i="28"/>
  <c r="AX754" i="28"/>
  <c r="BS763" i="28"/>
  <c r="BL763" i="28"/>
  <c r="BP763" i="28"/>
  <c r="BM763" i="28"/>
  <c r="BQ763" i="28"/>
  <c r="BN763" i="28"/>
  <c r="AO770" i="28"/>
  <c r="AQ770" i="28"/>
  <c r="AS770" i="28"/>
  <c r="AV770" i="28"/>
  <c r="AT770" i="28"/>
  <c r="AP770" i="28"/>
  <c r="AX770" i="28"/>
  <c r="BS779" i="28"/>
  <c r="BL779" i="28"/>
  <c r="BP779" i="28"/>
  <c r="BM779" i="28"/>
  <c r="BQ779" i="28"/>
  <c r="BN779" i="28"/>
  <c r="BT244" i="28"/>
  <c r="BW244" i="28" s="1"/>
  <c r="BY244" i="28" s="1"/>
  <c r="BR268" i="28"/>
  <c r="AO273" i="28"/>
  <c r="AY273" i="28" s="1"/>
  <c r="AQ161" i="28"/>
  <c r="AV161" i="28"/>
  <c r="CG161" i="28"/>
  <c r="AT161" i="28"/>
  <c r="AX161" i="28"/>
  <c r="AP161" i="28"/>
  <c r="AR161" i="28"/>
  <c r="AS161" i="28"/>
  <c r="AO187" i="28"/>
  <c r="AW187" i="28"/>
  <c r="AU187" i="28"/>
  <c r="AT187" i="28"/>
  <c r="AP187" i="28"/>
  <c r="AX187" i="28"/>
  <c r="AR187" i="28"/>
  <c r="AS187" i="28"/>
  <c r="AW205" i="28"/>
  <c r="AU45" i="28"/>
  <c r="AV45" i="28"/>
  <c r="CG45" i="28" s="1"/>
  <c r="AP45" i="28"/>
  <c r="AX45" i="28"/>
  <c r="AT45" i="28"/>
  <c r="AR45" i="28"/>
  <c r="AS45" i="28"/>
  <c r="AO77" i="28"/>
  <c r="BR94" i="28"/>
  <c r="AU104" i="28"/>
  <c r="AO109" i="28"/>
  <c r="AY109" i="28" s="1"/>
  <c r="BS754" i="28"/>
  <c r="BX754" i="28" s="1"/>
  <c r="BT754" i="28"/>
  <c r="BO754" i="28"/>
  <c r="BL754" i="28"/>
  <c r="BP754" i="28"/>
  <c r="BR754" i="28"/>
  <c r="BN754" i="28"/>
  <c r="BX772" i="28"/>
  <c r="BU108" i="28"/>
  <c r="BU96" i="28"/>
  <c r="BX780" i="28"/>
  <c r="BW209" i="28"/>
  <c r="BW16" i="28"/>
  <c r="AY474" i="28"/>
  <c r="CG741" i="28"/>
  <c r="AO675" i="28"/>
  <c r="AU675" i="28"/>
  <c r="AR675" i="28"/>
  <c r="AS675" i="28"/>
  <c r="AT675" i="28"/>
  <c r="AP675" i="28"/>
  <c r="AQ675" i="28"/>
  <c r="AV675" i="28"/>
  <c r="AW675" i="28"/>
  <c r="CG778" i="28"/>
  <c r="CG746" i="28"/>
  <c r="BW776" i="28"/>
  <c r="BX744" i="28"/>
  <c r="BW113" i="28"/>
  <c r="BY113" i="28" s="1"/>
  <c r="BW109" i="28"/>
  <c r="BU782" i="28"/>
  <c r="CG84" i="28"/>
  <c r="CG57" i="28"/>
  <c r="BW34" i="28"/>
  <c r="BW23" i="28"/>
  <c r="BU272" i="28"/>
  <c r="BW272" i="28"/>
  <c r="CF272" i="28" s="1"/>
  <c r="BW239" i="28"/>
  <c r="AY728" i="28"/>
  <c r="BU688" i="28"/>
  <c r="BX688" i="28"/>
  <c r="BU89" i="28"/>
  <c r="AY18" i="28"/>
  <c r="BX579" i="28"/>
  <c r="BX716" i="28"/>
  <c r="BU31" i="28"/>
  <c r="BU375" i="28"/>
  <c r="BW680" i="28"/>
  <c r="BX760" i="28"/>
  <c r="BX172" i="28"/>
  <c r="BX759" i="28"/>
  <c r="BW80" i="28"/>
  <c r="BY80" i="28" s="1"/>
  <c r="CG93" i="28"/>
  <c r="BU780" i="28"/>
  <c r="CG73" i="28"/>
  <c r="BX66" i="28"/>
  <c r="AO688" i="28"/>
  <c r="AV688" i="28"/>
  <c r="AQ688" i="28"/>
  <c r="AR688" i="28"/>
  <c r="AS688" i="28"/>
  <c r="AT688" i="28"/>
  <c r="AP688" i="28"/>
  <c r="AW688" i="28"/>
  <c r="AU688" i="28"/>
  <c r="BX637" i="28"/>
  <c r="BW72" i="28"/>
  <c r="BY72" i="28" s="1"/>
  <c r="BX771" i="28"/>
  <c r="BW774" i="28"/>
  <c r="CG85" i="28"/>
  <c r="BW69" i="28"/>
  <c r="CF69" i="28" s="1"/>
  <c r="BU53" i="28"/>
  <c r="AY57" i="28"/>
  <c r="BU210" i="28"/>
  <c r="BW10" i="28"/>
  <c r="AY176" i="28"/>
  <c r="BU15" i="28"/>
  <c r="CG189" i="28"/>
  <c r="AY167" i="28"/>
  <c r="BU239" i="28"/>
  <c r="BX239" i="28"/>
  <c r="CG372" i="28"/>
  <c r="CG358" i="28"/>
  <c r="CG424" i="28"/>
  <c r="AY573" i="28"/>
  <c r="BW711" i="28"/>
  <c r="BX89" i="28"/>
  <c r="AY157" i="28"/>
  <c r="BW264" i="28"/>
  <c r="BX40" i="28"/>
  <c r="BW764" i="28"/>
  <c r="BU764" i="28"/>
  <c r="BX180" i="28"/>
  <c r="AY163" i="28"/>
  <c r="AY147" i="28"/>
  <c r="AY366" i="28"/>
  <c r="AY346" i="28"/>
  <c r="BX45" i="28"/>
  <c r="BX88" i="28"/>
  <c r="BX84" i="28"/>
  <c r="BW68" i="28"/>
  <c r="CG273" i="28"/>
  <c r="BX700" i="28"/>
  <c r="BU45" i="28"/>
  <c r="BU172" i="28"/>
  <c r="BW685" i="28"/>
  <c r="BW104" i="28"/>
  <c r="CF104" i="28" s="1"/>
  <c r="BW108" i="28"/>
  <c r="BW76" i="28"/>
  <c r="BU766" i="28"/>
  <c r="BW112" i="28"/>
  <c r="BW96" i="28"/>
  <c r="BU101" i="28"/>
  <c r="BU41" i="28"/>
  <c r="BU209" i="28"/>
  <c r="CG196" i="28"/>
  <c r="BW184" i="28"/>
  <c r="BW579" i="28"/>
  <c r="BX571" i="28"/>
  <c r="AY652" i="28"/>
  <c r="BU36" i="28"/>
  <c r="BX36" i="28"/>
  <c r="BX176" i="28"/>
  <c r="BW30" i="28"/>
  <c r="BU16" i="28"/>
  <c r="BW200" i="28"/>
  <c r="BX168" i="28"/>
  <c r="BU61" i="28"/>
  <c r="BX755" i="28"/>
  <c r="BU752" i="28"/>
  <c r="BU744" i="28"/>
  <c r="BW782" i="28"/>
  <c r="BW775" i="28"/>
  <c r="BX210" i="28"/>
  <c r="AY179" i="28"/>
  <c r="AY29" i="28"/>
  <c r="CG10" i="28"/>
  <c r="BU152" i="28"/>
  <c r="BX244" i="28"/>
  <c r="AY251" i="28"/>
  <c r="CG371" i="28"/>
  <c r="CG611" i="28"/>
  <c r="BU567" i="28"/>
  <c r="BW689" i="28"/>
  <c r="BU93" i="28"/>
  <c r="AY203" i="28"/>
  <c r="BX773" i="28"/>
  <c r="AY52" i="28"/>
  <c r="BU264" i="28"/>
  <c r="AY374" i="28"/>
  <c r="AY354" i="28"/>
  <c r="AY342" i="28"/>
  <c r="BU579" i="28"/>
  <c r="BU716" i="28"/>
  <c r="AY683" i="28"/>
  <c r="CG239" i="28"/>
  <c r="BW372" i="28"/>
  <c r="AY368" i="28"/>
  <c r="CG609" i="28"/>
  <c r="BU676" i="28"/>
  <c r="BX676" i="28"/>
  <c r="AY77" i="28"/>
  <c r="BW778" i="28"/>
  <c r="BX188" i="28"/>
  <c r="BW31" i="28"/>
  <c r="BU166" i="28"/>
  <c r="BX371" i="28"/>
  <c r="BW700" i="28"/>
  <c r="BU680" i="28"/>
  <c r="BX680" i="28"/>
  <c r="AO702" i="28"/>
  <c r="AW702" i="28"/>
  <c r="AU702" i="28"/>
  <c r="AR702" i="28"/>
  <c r="AS702" i="28"/>
  <c r="AT702" i="28"/>
  <c r="AP702" i="28"/>
  <c r="AV702" i="28"/>
  <c r="AQ702" i="28"/>
  <c r="BU696" i="28"/>
  <c r="BX696" i="28"/>
  <c r="BW156" i="28"/>
  <c r="BW762" i="28"/>
  <c r="BU784" i="28"/>
  <c r="BX784" i="28"/>
  <c r="AY768" i="28"/>
  <c r="BU92" i="28"/>
  <c r="BX92" i="28"/>
  <c r="BW172" i="28"/>
  <c r="BU759" i="28"/>
  <c r="BU85" i="28"/>
  <c r="BU80" i="28"/>
  <c r="BX80" i="28"/>
  <c r="BX57" i="28"/>
  <c r="BU150" i="28"/>
  <c r="BX150" i="28"/>
  <c r="BX693" i="28"/>
  <c r="BW770" i="28"/>
  <c r="CF770" i="28" s="1"/>
  <c r="BU56" i="28"/>
  <c r="BW56" i="28"/>
  <c r="CG113" i="28"/>
  <c r="BW66" i="28"/>
  <c r="AY53" i="28"/>
  <c r="BU46" i="28"/>
  <c r="BW35" i="28"/>
  <c r="BX748" i="28"/>
  <c r="BX101" i="28"/>
  <c r="BW41" i="28"/>
  <c r="CG176" i="28"/>
  <c r="BU32" i="28"/>
  <c r="BX32" i="28"/>
  <c r="BU14" i="28"/>
  <c r="BX14" i="28"/>
  <c r="BX12" i="28"/>
  <c r="BU184" i="28"/>
  <c r="AY259" i="28"/>
  <c r="CG474" i="28"/>
  <c r="BW571" i="28"/>
  <c r="CG652" i="28"/>
  <c r="CG677" i="28"/>
  <c r="AU694" i="28"/>
  <c r="AO694" i="28"/>
  <c r="AW694" i="28"/>
  <c r="AR694" i="28"/>
  <c r="AS694" i="28"/>
  <c r="AT694" i="28"/>
  <c r="AP694" i="28"/>
  <c r="AQ694" i="28"/>
  <c r="AV694" i="28"/>
  <c r="AO691" i="28"/>
  <c r="AW691" i="28"/>
  <c r="AU691" i="28"/>
  <c r="AR691" i="28"/>
  <c r="AS691" i="28"/>
  <c r="AT691" i="28"/>
  <c r="AP691" i="28"/>
  <c r="AQ691" i="28"/>
  <c r="AV691" i="28"/>
  <c r="CG691" i="28" s="1"/>
  <c r="BX756" i="28"/>
  <c r="AY99" i="28"/>
  <c r="BU176" i="28"/>
  <c r="BX160" i="28"/>
  <c r="BU30" i="28"/>
  <c r="BX16" i="28"/>
  <c r="BU200" i="28"/>
  <c r="BU168" i="28"/>
  <c r="BU153" i="28"/>
  <c r="BW637" i="28"/>
  <c r="BW692" i="28"/>
  <c r="BU72" i="28"/>
  <c r="BX72" i="28"/>
  <c r="BU776" i="28"/>
  <c r="BX776" i="28"/>
  <c r="BW752" i="28"/>
  <c r="BU113" i="28"/>
  <c r="BU109" i="28"/>
  <c r="BU774" i="28"/>
  <c r="BX774" i="28"/>
  <c r="BY774" i="28"/>
  <c r="CG758" i="28"/>
  <c r="BX53" i="28"/>
  <c r="BU73" i="28"/>
  <c r="BX73" i="28"/>
  <c r="BU34" i="28"/>
  <c r="BU23" i="28"/>
  <c r="CG18" i="28"/>
  <c r="AY191" i="28"/>
  <c r="BU10" i="28"/>
  <c r="BX10" i="28"/>
  <c r="BY10" i="28"/>
  <c r="BW15" i="28"/>
  <c r="AY196" i="28"/>
  <c r="BU182" i="28"/>
  <c r="BW152" i="28"/>
  <c r="BU244" i="28"/>
  <c r="CG251" i="28"/>
  <c r="AY740" i="28"/>
  <c r="BU711" i="28"/>
  <c r="BW93" i="28"/>
  <c r="BU773" i="28"/>
  <c r="CG77" i="28"/>
  <c r="BW40" i="28"/>
  <c r="BY40" i="28" s="1"/>
  <c r="BU194" i="28"/>
  <c r="BW180" i="28"/>
  <c r="AY239" i="28"/>
  <c r="BU372" i="28"/>
  <c r="AY660" i="28"/>
  <c r="AX675" i="28"/>
  <c r="CF239" i="28"/>
  <c r="CI239" i="28"/>
  <c r="BY239" i="28"/>
  <c r="CD239" i="28" s="1"/>
  <c r="BY16" i="28"/>
  <c r="CF172" i="28"/>
  <c r="BY172" i="28"/>
  <c r="CD172" i="28"/>
  <c r="CC172" i="28"/>
  <c r="BY579" i="28"/>
  <c r="CF15" i="28"/>
  <c r="CF372" i="28"/>
  <c r="CI372" i="28" s="1"/>
  <c r="CD372" i="28"/>
  <c r="CF96" i="28"/>
  <c r="CD10" i="28"/>
  <c r="BY700" i="28"/>
  <c r="CG688" i="28"/>
  <c r="CF109" i="28"/>
  <c r="BO69" i="31"/>
  <c r="FC63" i="31"/>
  <c r="FL69" i="31"/>
  <c r="BO65" i="31"/>
  <c r="GG62" i="31"/>
  <c r="BP69" i="31"/>
  <c r="BN66" i="31"/>
  <c r="BV69" i="31"/>
  <c r="EG69" i="31"/>
  <c r="BQ69" i="31"/>
  <c r="BN60" i="31"/>
  <c r="BO66" i="31"/>
  <c r="ER65" i="31"/>
  <c r="BR69" i="31"/>
  <c r="BS22" i="31"/>
  <c r="GI11" i="31"/>
  <c r="BP22" i="31"/>
  <c r="FB69" i="31"/>
  <c r="FL66" i="31"/>
  <c r="FC66" i="31" s="1"/>
  <c r="FB55" i="31"/>
  <c r="BR65" i="31"/>
  <c r="BO22" i="31"/>
  <c r="AO17" i="31"/>
  <c r="AZ17" i="31"/>
  <c r="GH11" i="31"/>
  <c r="EV11" i="31"/>
  <c r="AT68" i="31"/>
  <c r="EA68" i="31" s="1"/>
  <c r="AX68" i="31"/>
  <c r="AQ68" i="31"/>
  <c r="GM62" i="31"/>
  <c r="GK62" i="31"/>
  <c r="FM11" i="31"/>
  <c r="BO68" i="31"/>
  <c r="FL59" i="31"/>
  <c r="BQ60" i="31"/>
  <c r="BP19" i="31"/>
  <c r="DY19" i="31" s="1"/>
  <c r="BV22" i="31"/>
  <c r="EG22" i="31" s="1"/>
  <c r="FM14" i="31"/>
  <c r="BP68" i="31"/>
  <c r="FM59" i="31"/>
  <c r="BQ66" i="31"/>
  <c r="AV27" i="31"/>
  <c r="FM13" i="31"/>
  <c r="EK68" i="31"/>
  <c r="AO15" i="31"/>
  <c r="AO55" i="31"/>
  <c r="BP27" i="31"/>
  <c r="BT27" i="31"/>
  <c r="BO27" i="31"/>
  <c r="BS27" i="31"/>
  <c r="BU27" i="31"/>
  <c r="BV27" i="31"/>
  <c r="EG27" i="31"/>
  <c r="BN27" i="31"/>
  <c r="GD67" i="31"/>
  <c r="EF22" i="31"/>
  <c r="AW68" i="31"/>
  <c r="AU68" i="31"/>
  <c r="AS68" i="31"/>
  <c r="GG65" i="31"/>
  <c r="AY68" i="31"/>
  <c r="EJ68" i="31"/>
  <c r="BV66" i="31"/>
  <c r="EG66" i="31" s="1"/>
  <c r="GM65" i="31"/>
  <c r="BU65" i="31"/>
  <c r="BN65" i="31"/>
  <c r="BV65" i="31"/>
  <c r="EG65" i="31"/>
  <c r="BQ65" i="31"/>
  <c r="BV61" i="31"/>
  <c r="EG61" i="31" s="1"/>
  <c r="BN61" i="31"/>
  <c r="BS61" i="31"/>
  <c r="BR61" i="31"/>
  <c r="BO61" i="31"/>
  <c r="BU61" i="31"/>
  <c r="BU66" i="31"/>
  <c r="BP65" i="31"/>
  <c r="BT61" i="31"/>
  <c r="BV60" i="31"/>
  <c r="EG60" i="31"/>
  <c r="BQ27" i="31"/>
  <c r="BQ22" i="31"/>
  <c r="BU22" i="31"/>
  <c r="BN22" i="31"/>
  <c r="BR22" i="31"/>
  <c r="BV63" i="31"/>
  <c r="EG63" i="31" s="1"/>
  <c r="BO63" i="31"/>
  <c r="BT63" i="31"/>
  <c r="BN63" i="31"/>
  <c r="BS63" i="31"/>
  <c r="BP63" i="31"/>
  <c r="GL65" i="31"/>
  <c r="FL65" i="31"/>
  <c r="FL67" i="31"/>
  <c r="ER62" i="31"/>
  <c r="GJ62" i="31"/>
  <c r="GI62" i="31"/>
  <c r="EU62" i="31"/>
  <c r="GF62" i="31"/>
  <c r="ES62" i="31"/>
  <c r="GN62" i="31"/>
  <c r="GL62" i="31"/>
  <c r="BP61" i="31"/>
  <c r="AV68" i="31"/>
  <c r="AU17" i="31"/>
  <c r="AQ17" i="31"/>
  <c r="AX17" i="31"/>
  <c r="AY17" i="31"/>
  <c r="AT17" i="31"/>
  <c r="EA17" i="31" s="1"/>
  <c r="AS17" i="31"/>
  <c r="AW17" i="31"/>
  <c r="AV17" i="31"/>
  <c r="AR17" i="31"/>
  <c r="GD66" i="31"/>
  <c r="ES65" i="31"/>
  <c r="GJ65" i="31"/>
  <c r="GF65" i="31"/>
  <c r="EU65" i="31"/>
  <c r="GK65" i="31"/>
  <c r="GI65" i="31"/>
  <c r="BV68" i="31"/>
  <c r="EG68" i="31"/>
  <c r="BN68" i="31"/>
  <c r="BS68" i="31"/>
  <c r="BR68" i="31"/>
  <c r="GN65" i="31"/>
  <c r="FB64" i="31"/>
  <c r="BR63" i="31"/>
  <c r="BT66" i="31"/>
  <c r="BP66" i="31"/>
  <c r="BS66" i="31"/>
  <c r="BU63" i="31"/>
  <c r="AR68" i="31"/>
  <c r="BP60" i="31"/>
  <c r="DY60" i="31" s="1"/>
  <c r="BO60" i="31"/>
  <c r="BW60" i="31" s="1"/>
  <c r="BS60" i="31"/>
  <c r="BT60" i="31"/>
  <c r="BU60" i="31"/>
  <c r="BQ61" i="31"/>
  <c r="GD63" i="31"/>
  <c r="GD23" i="31"/>
  <c r="GG23" i="31"/>
  <c r="BR27" i="31"/>
  <c r="FL61" i="31"/>
  <c r="FC61" i="31" s="1"/>
  <c r="BS20" i="31"/>
  <c r="BV20" i="31"/>
  <c r="EG20" i="31"/>
  <c r="BO20" i="31"/>
  <c r="BR20" i="31"/>
  <c r="BP20" i="31"/>
  <c r="BQ20" i="31"/>
  <c r="BU16" i="31"/>
  <c r="BQ16" i="31"/>
  <c r="BT16" i="31"/>
  <c r="BP16" i="31"/>
  <c r="BW16" i="31" s="1"/>
  <c r="BN16" i="31"/>
  <c r="BO16" i="31"/>
  <c r="BR16" i="31"/>
  <c r="BS16" i="31"/>
  <c r="BQ26" i="31"/>
  <c r="BU26" i="31"/>
  <c r="BP26" i="31"/>
  <c r="BT26" i="31"/>
  <c r="BR26" i="31"/>
  <c r="BO26" i="31"/>
  <c r="BN26" i="31"/>
  <c r="BT20" i="31"/>
  <c r="AZ68" i="31"/>
  <c r="BO24" i="31"/>
  <c r="BS24" i="31"/>
  <c r="BR24" i="31"/>
  <c r="BV19" i="31"/>
  <c r="EG19" i="31"/>
  <c r="BR19" i="31"/>
  <c r="BN19" i="31"/>
  <c r="BQ19" i="31"/>
  <c r="BU19" i="31"/>
  <c r="BT24" i="31"/>
  <c r="EF24" i="31" s="1"/>
  <c r="BP24" i="31"/>
  <c r="DY24" i="31" s="1"/>
  <c r="GO25" i="31"/>
  <c r="AY27" i="31"/>
  <c r="EH27" i="31" s="1"/>
  <c r="AU27" i="31"/>
  <c r="AQ27" i="31"/>
  <c r="AX27" i="31"/>
  <c r="AT27" i="31"/>
  <c r="EA27" i="31" s="1"/>
  <c r="AW27" i="31"/>
  <c r="AS27" i="31"/>
  <c r="FM22" i="31"/>
  <c r="BQ58" i="31"/>
  <c r="BV58" i="31"/>
  <c r="EG58" i="31"/>
  <c r="BN58" i="31"/>
  <c r="BU58" i="31"/>
  <c r="BR58" i="31"/>
  <c r="AZ27" i="31"/>
  <c r="GL11" i="31"/>
  <c r="ES11" i="31"/>
  <c r="GN11" i="31"/>
  <c r="GF11" i="31"/>
  <c r="GK11" i="31"/>
  <c r="GJ11" i="31"/>
  <c r="EU11" i="31"/>
  <c r="GG11" i="31"/>
  <c r="ER11" i="31"/>
  <c r="BV24" i="31"/>
  <c r="EG24" i="31"/>
  <c r="BO19" i="31"/>
  <c r="BV12" i="31"/>
  <c r="EG12" i="31" s="1"/>
  <c r="BN12" i="31"/>
  <c r="BQ12" i="31"/>
  <c r="BU12" i="31"/>
  <c r="BR12" i="31"/>
  <c r="FL14" i="31"/>
  <c r="FC14" i="31" s="1"/>
  <c r="GO11" i="31"/>
  <c r="GO62" i="31"/>
  <c r="GP62" i="31" s="1"/>
  <c r="GO65" i="31"/>
  <c r="AO14" i="31"/>
  <c r="AQ14" i="31"/>
  <c r="AO692" i="28"/>
  <c r="AS692" i="28"/>
  <c r="AV692" i="28"/>
  <c r="AY692" i="28" s="1"/>
  <c r="AT692" i="28"/>
  <c r="AW692" i="28"/>
  <c r="AQ692" i="28"/>
  <c r="CF692" i="28"/>
  <c r="AP692" i="28"/>
  <c r="AR692" i="28"/>
  <c r="AX692" i="28"/>
  <c r="BW713" i="28"/>
  <c r="AV655" i="28"/>
  <c r="AO568" i="28"/>
  <c r="AU570" i="28"/>
  <c r="AV195" i="28"/>
  <c r="AQ195" i="28"/>
  <c r="AV25" i="28"/>
  <c r="AQ25" i="28"/>
  <c r="AU177" i="28"/>
  <c r="AW177" i="28"/>
  <c r="CG177" i="28" s="1"/>
  <c r="AQ687" i="28"/>
  <c r="AV183" i="28"/>
  <c r="CG183" i="28"/>
  <c r="AQ183" i="28"/>
  <c r="AV156" i="28"/>
  <c r="AW156" i="28"/>
  <c r="AY156" i="28" s="1"/>
  <c r="AO23" i="28"/>
  <c r="AU23" i="28"/>
  <c r="AW76" i="28"/>
  <c r="CG76" i="28"/>
  <c r="AU76" i="28"/>
  <c r="AQ111" i="28"/>
  <c r="AV111" i="28"/>
  <c r="CG111" i="28"/>
  <c r="BR694" i="28"/>
  <c r="AU180" i="28"/>
  <c r="AV180" i="28"/>
  <c r="AW180" i="28"/>
  <c r="AW185" i="28"/>
  <c r="AO185" i="28"/>
  <c r="AW26" i="28"/>
  <c r="CG26" i="28"/>
  <c r="AU204" i="28"/>
  <c r="AV204" i="28"/>
  <c r="AW204" i="28"/>
  <c r="AQ41" i="28"/>
  <c r="AW41" i="28"/>
  <c r="CG41" i="28" s="1"/>
  <c r="AQ95" i="28"/>
  <c r="AV95" i="28"/>
  <c r="AV44" i="28"/>
  <c r="AW44" i="28"/>
  <c r="AU44" i="28"/>
  <c r="AU19" i="28"/>
  <c r="AW19" i="28"/>
  <c r="CG19" i="28"/>
  <c r="AU192" i="28"/>
  <c r="AW756" i="28"/>
  <c r="CG756" i="28" s="1"/>
  <c r="AU756" i="28"/>
  <c r="AV64" i="28"/>
  <c r="CG64" i="28"/>
  <c r="AU64" i="28"/>
  <c r="AW744" i="28"/>
  <c r="CG744" i="28"/>
  <c r="AU744" i="28"/>
  <c r="AV242" i="28"/>
  <c r="AV238" i="28"/>
  <c r="AW36" i="28"/>
  <c r="AW782" i="28"/>
  <c r="AQ75" i="28"/>
  <c r="AQ107" i="28"/>
  <c r="AW88" i="28"/>
  <c r="AY88" i="28" s="1"/>
  <c r="AW72" i="28"/>
  <c r="BT747" i="28"/>
  <c r="BO763" i="28"/>
  <c r="BU763" i="28" s="1"/>
  <c r="AR770" i="28"/>
  <c r="BO779" i="28"/>
  <c r="AQ246" i="28"/>
  <c r="AY246" i="28" s="1"/>
  <c r="BM754" i="28"/>
  <c r="BU754" i="28"/>
  <c r="AW770" i="28"/>
  <c r="BT779" i="28"/>
  <c r="BL186" i="28"/>
  <c r="BP186" i="28"/>
  <c r="BM186" i="28"/>
  <c r="BQ186" i="28"/>
  <c r="BN186" i="28"/>
  <c r="BO186" i="28"/>
  <c r="CB274" i="28"/>
  <c r="CB266" i="28"/>
  <c r="CB257" i="28"/>
  <c r="CA254" i="28"/>
  <c r="CB250" i="28"/>
  <c r="CA249" i="28"/>
  <c r="CA247" i="28"/>
  <c r="CA245" i="28"/>
  <c r="CA243" i="28"/>
  <c r="CA241" i="28"/>
  <c r="CB239" i="28"/>
  <c r="CB238" i="28"/>
  <c r="CB235" i="28"/>
  <c r="CA234" i="28"/>
  <c r="CA230" i="28"/>
  <c r="CB226" i="28"/>
  <c r="CB222" i="28"/>
  <c r="CB218" i="28"/>
  <c r="CA215" i="28"/>
  <c r="CB214" i="28"/>
  <c r="CA373" i="28"/>
  <c r="CA368" i="28"/>
  <c r="CA362" i="28"/>
  <c r="CA359" i="28"/>
  <c r="CA356" i="28"/>
  <c r="CA353" i="28"/>
  <c r="CA346" i="28"/>
  <c r="CA343" i="28"/>
  <c r="CB340" i="28"/>
  <c r="CB337" i="28"/>
  <c r="CB455" i="28"/>
  <c r="CB452" i="28"/>
  <c r="CB449" i="28"/>
  <c r="CB442" i="28"/>
  <c r="CB439" i="28"/>
  <c r="CB436" i="28"/>
  <c r="CA433" i="28"/>
  <c r="CA426" i="28"/>
  <c r="CA419" i="28"/>
  <c r="CA415" i="28"/>
  <c r="CA411" i="28"/>
  <c r="CA407" i="28"/>
  <c r="CA403" i="28"/>
  <c r="CA399" i="28"/>
  <c r="CA395" i="28"/>
  <c r="CA546" i="28"/>
  <c r="CA542" i="28"/>
  <c r="CA538" i="28"/>
  <c r="CA534" i="28"/>
  <c r="CA530" i="28"/>
  <c r="CA526" i="28"/>
  <c r="CA522" i="28"/>
  <c r="CA518" i="28"/>
  <c r="CA514" i="28"/>
  <c r="CA511" i="28"/>
  <c r="CA506" i="28"/>
  <c r="CA503" i="28"/>
  <c r="CA496" i="28"/>
  <c r="CA493" i="28"/>
  <c r="CA489" i="28"/>
  <c r="CB484" i="28"/>
  <c r="CB476" i="28"/>
  <c r="CB473" i="28"/>
  <c r="CB550" i="28"/>
  <c r="CA618" i="28"/>
  <c r="CA608" i="28"/>
  <c r="CA605" i="28"/>
  <c r="CA601" i="28"/>
  <c r="CA597" i="28"/>
  <c r="CA593" i="28"/>
  <c r="CA589" i="28"/>
  <c r="CA576" i="28"/>
  <c r="CA573" i="28"/>
  <c r="CA562" i="28"/>
  <c r="CA558" i="28"/>
  <c r="CB624" i="28"/>
  <c r="CA645" i="28"/>
  <c r="CA639" i="28"/>
  <c r="CA634" i="28"/>
  <c r="CA780" i="28"/>
  <c r="CA779" i="28"/>
  <c r="CA774" i="28"/>
  <c r="CB750" i="28"/>
  <c r="CA293" i="28"/>
  <c r="CA288" i="28"/>
  <c r="CA284" i="28"/>
  <c r="CA280" i="28"/>
  <c r="CA328" i="28"/>
  <c r="CA324" i="28"/>
  <c r="CA320" i="28"/>
  <c r="CA316" i="28"/>
  <c r="CA312" i="28"/>
  <c r="CA308" i="28"/>
  <c r="CA304" i="28"/>
  <c r="CA300" i="28"/>
  <c r="CB332" i="28"/>
  <c r="CA387" i="28"/>
  <c r="CA383" i="28"/>
  <c r="CA379" i="28"/>
  <c r="CA372" i="28"/>
  <c r="CA371" i="28"/>
  <c r="CA370" i="28"/>
  <c r="CA366" i="28"/>
  <c r="CA363" i="28"/>
  <c r="CA360" i="28"/>
  <c r="CA357" i="28"/>
  <c r="CA350" i="28"/>
  <c r="CA347" i="28"/>
  <c r="CA344" i="28"/>
  <c r="CB341" i="28"/>
  <c r="CB334" i="28"/>
  <c r="CB456" i="28"/>
  <c r="CB453" i="28"/>
  <c r="CB446" i="28"/>
  <c r="CB443" i="28"/>
  <c r="CB440" i="28"/>
  <c r="CA437" i="28"/>
  <c r="CA430" i="28"/>
  <c r="CA427" i="28"/>
  <c r="CA424" i="28"/>
  <c r="CA423" i="28"/>
  <c r="CA420" i="28"/>
  <c r="CA416" i="28"/>
  <c r="CA412" i="28"/>
  <c r="CA408" i="28"/>
  <c r="CA404" i="28"/>
  <c r="CA400" i="28"/>
  <c r="CA396" i="28"/>
  <c r="CA547" i="28"/>
  <c r="CA543" i="28"/>
  <c r="CA539" i="28"/>
  <c r="CA535" i="28"/>
  <c r="CA531" i="28"/>
  <c r="CA527" i="28"/>
  <c r="CA519" i="28"/>
  <c r="CA515" i="28"/>
  <c r="CA504" i="28"/>
  <c r="CA500" i="28"/>
  <c r="CA497" i="28"/>
  <c r="CA494" i="28"/>
  <c r="CA485" i="28"/>
  <c r="CB481" i="28"/>
  <c r="CA477" i="28"/>
  <c r="CB213" i="28"/>
  <c r="CA289" i="28"/>
  <c r="CA281" i="28"/>
  <c r="CA329" i="28"/>
  <c r="CA325" i="28"/>
  <c r="CA321" i="28"/>
  <c r="CA317" i="28"/>
  <c r="CA313" i="28"/>
  <c r="CA309" i="28"/>
  <c r="CA305" i="28"/>
  <c r="CA301" i="28"/>
  <c r="CA468" i="28"/>
  <c r="CB465" i="28"/>
  <c r="CB620" i="28"/>
  <c r="CB617" i="28"/>
  <c r="CB615" i="28"/>
  <c r="CB612" i="28"/>
  <c r="CB607" i="28"/>
  <c r="CB604" i="28"/>
  <c r="CB600" i="28"/>
  <c r="CB596" i="28"/>
  <c r="CB592" i="28"/>
  <c r="CB588" i="28"/>
  <c r="CB584" i="28"/>
  <c r="CB580" i="28"/>
  <c r="CB578" i="28"/>
  <c r="CB566" i="28"/>
  <c r="CB561" i="28"/>
  <c r="CB557" i="28"/>
  <c r="CB553" i="28"/>
  <c r="CB669" i="28"/>
  <c r="CB665" i="28"/>
  <c r="CB660" i="28"/>
  <c r="CB657" i="28"/>
  <c r="CB653" i="28"/>
  <c r="CB643" i="28"/>
  <c r="CB633" i="28"/>
  <c r="CB628" i="28"/>
  <c r="CB741" i="28"/>
  <c r="CB739" i="28"/>
  <c r="CB732" i="28"/>
  <c r="CB729" i="28"/>
  <c r="CB726" i="28"/>
  <c r="CB723" i="28"/>
  <c r="CB716" i="28"/>
  <c r="CB712" i="28"/>
  <c r="CB711" i="28"/>
  <c r="CB710" i="28"/>
  <c r="CB707" i="28"/>
  <c r="CB698" i="28"/>
  <c r="CB697" i="28"/>
  <c r="CB694" i="28"/>
  <c r="CB693" i="28"/>
  <c r="CB692" i="28"/>
  <c r="CB691" i="28"/>
  <c r="CB686" i="28"/>
  <c r="CB685" i="28"/>
  <c r="CB684" i="28"/>
  <c r="CB683" i="28"/>
  <c r="CB678" i="28"/>
  <c r="CB677" i="28"/>
  <c r="CB676" i="28"/>
  <c r="CB675" i="28"/>
  <c r="CB782" i="28"/>
  <c r="CB781" i="28"/>
  <c r="CB776" i="28"/>
  <c r="CB775" i="28"/>
  <c r="CB768" i="28"/>
  <c r="CB767" i="28"/>
  <c r="CB762" i="28"/>
  <c r="CB761" i="28"/>
  <c r="CB752" i="28"/>
  <c r="CB751" i="28"/>
  <c r="BT276" i="28"/>
  <c r="AM258" i="28"/>
  <c r="AM241" i="28"/>
  <c r="AO241" i="28"/>
  <c r="AM221" i="28"/>
  <c r="AM129" i="28"/>
  <c r="AW129" i="28"/>
  <c r="AM345" i="28"/>
  <c r="AM416" i="28"/>
  <c r="AV416" i="28"/>
  <c r="AM415" i="28"/>
  <c r="AX415" i="28" s="1"/>
  <c r="AM399" i="28"/>
  <c r="AM395" i="28"/>
  <c r="AM541" i="28"/>
  <c r="AM521" i="28"/>
  <c r="AM353" i="28"/>
  <c r="AU353" i="28" s="1"/>
  <c r="AM472" i="28"/>
  <c r="AM579" i="28"/>
  <c r="AM550" i="28"/>
  <c r="AM618" i="28"/>
  <c r="AM589" i="28"/>
  <c r="AM585" i="28"/>
  <c r="BJ569" i="28"/>
  <c r="BJ679" i="28"/>
  <c r="BZ16" i="31"/>
  <c r="FD16" i="31" s="1"/>
  <c r="BW66" i="31"/>
  <c r="BZ22" i="31"/>
  <c r="CX68" i="31"/>
  <c r="DZ22" i="31"/>
  <c r="DY66" i="31"/>
  <c r="DP27" i="31"/>
  <c r="FC59" i="31"/>
  <c r="EH68" i="31"/>
  <c r="DX68" i="31"/>
  <c r="EF61" i="31"/>
  <c r="DZ61" i="31"/>
  <c r="BY61" i="31"/>
  <c r="GJ67" i="31"/>
  <c r="GM67" i="31"/>
  <c r="GH67" i="31"/>
  <c r="EV67" i="31"/>
  <c r="GI67" i="31"/>
  <c r="ER67" i="31"/>
  <c r="EU67" i="31"/>
  <c r="GN67" i="31"/>
  <c r="GK67" i="31"/>
  <c r="GG67" i="31"/>
  <c r="GF67" i="31"/>
  <c r="GL67" i="31"/>
  <c r="ES67" i="31"/>
  <c r="DY27" i="31"/>
  <c r="BW27" i="31"/>
  <c r="GJ63" i="31"/>
  <c r="GH63" i="31"/>
  <c r="EV63" i="31" s="1"/>
  <c r="GM63" i="31"/>
  <c r="GG63" i="31"/>
  <c r="GL63" i="31"/>
  <c r="EW63" i="31" s="1"/>
  <c r="GI63" i="31"/>
  <c r="GF63" i="31"/>
  <c r="GK63" i="31"/>
  <c r="ES63" i="31"/>
  <c r="GN63" i="31"/>
  <c r="EU63" i="31"/>
  <c r="ER63" i="31"/>
  <c r="BZ63" i="31"/>
  <c r="DD17" i="31"/>
  <c r="DI17" i="31"/>
  <c r="EK17" i="31"/>
  <c r="DX17" i="31"/>
  <c r="EJ17" i="31"/>
  <c r="CX17" i="31"/>
  <c r="EI17" i="31"/>
  <c r="EW65" i="31"/>
  <c r="BZ61" i="31"/>
  <c r="BW61" i="31"/>
  <c r="DY61" i="31"/>
  <c r="DI68" i="31"/>
  <c r="DD68" i="31"/>
  <c r="CI68" i="31"/>
  <c r="GO67" i="31"/>
  <c r="BY27" i="31"/>
  <c r="DZ27" i="31"/>
  <c r="EF27" i="31"/>
  <c r="EI68" i="31"/>
  <c r="EJ27" i="31"/>
  <c r="EH17" i="31"/>
  <c r="CI17" i="31"/>
  <c r="DB17" i="31"/>
  <c r="FF62" i="31"/>
  <c r="EW62" i="31"/>
  <c r="AV14" i="31"/>
  <c r="AU14" i="31"/>
  <c r="AS14" i="31"/>
  <c r="EF20" i="31"/>
  <c r="DZ16" i="31"/>
  <c r="BY16" i="31"/>
  <c r="EF16" i="31"/>
  <c r="DZ60" i="31"/>
  <c r="EF60" i="31"/>
  <c r="DY68" i="31"/>
  <c r="ER66" i="31"/>
  <c r="GJ66" i="31"/>
  <c r="GN66" i="31"/>
  <c r="GI66" i="31"/>
  <c r="EU66" i="31"/>
  <c r="GF66" i="31"/>
  <c r="GP66" i="31" s="1"/>
  <c r="GL66" i="31"/>
  <c r="ES66" i="31"/>
  <c r="GH66" i="31"/>
  <c r="GK66" i="31"/>
  <c r="GM66" i="31"/>
  <c r="FG66" i="31" s="1"/>
  <c r="GG66" i="31"/>
  <c r="EF63" i="31"/>
  <c r="DZ63" i="31"/>
  <c r="BY63" i="31"/>
  <c r="ED63" i="31" s="1"/>
  <c r="BW22" i="31"/>
  <c r="DY22" i="31"/>
  <c r="DH27" i="31"/>
  <c r="DY65" i="31"/>
  <c r="GO63" i="31"/>
  <c r="BZ27" i="31"/>
  <c r="AT55" i="31"/>
  <c r="EA55" i="31"/>
  <c r="AX55" i="31"/>
  <c r="AV55" i="31"/>
  <c r="AR55" i="31"/>
  <c r="AW55" i="31"/>
  <c r="AS55" i="31"/>
  <c r="AQ55" i="31"/>
  <c r="AU55" i="31"/>
  <c r="AY55" i="31"/>
  <c r="AV15" i="31"/>
  <c r="AR15" i="31"/>
  <c r="AX15" i="31"/>
  <c r="AY15" i="31"/>
  <c r="AQ15" i="31"/>
  <c r="AU15" i="31"/>
  <c r="AS15" i="31"/>
  <c r="DI15" i="31" s="1"/>
  <c r="AT15" i="31"/>
  <c r="AW15" i="31"/>
  <c r="DY26" i="31"/>
  <c r="DY16" i="31"/>
  <c r="GH23" i="31"/>
  <c r="EV23" i="31" s="1"/>
  <c r="GK23" i="31"/>
  <c r="GI23" i="31"/>
  <c r="DZ66" i="31"/>
  <c r="EF66" i="31"/>
  <c r="BY66" i="31"/>
  <c r="CS17" i="31"/>
  <c r="DQ17" i="31"/>
  <c r="DH68" i="31"/>
  <c r="DP68" i="31"/>
  <c r="BZ66" i="31"/>
  <c r="BA68" i="31"/>
  <c r="CI27" i="31"/>
  <c r="EF26" i="31"/>
  <c r="FD22" i="31"/>
  <c r="DG27" i="31"/>
  <c r="CS68" i="31"/>
  <c r="DQ68" i="31"/>
  <c r="DB68" i="31"/>
  <c r="BY22" i="31"/>
  <c r="GO66" i="31"/>
  <c r="AZ55" i="31"/>
  <c r="AZ15" i="31"/>
  <c r="AV589" i="28"/>
  <c r="AR589" i="28"/>
  <c r="AS589" i="28"/>
  <c r="AT589" i="28"/>
  <c r="AP589" i="28"/>
  <c r="AX589" i="28"/>
  <c r="AU589" i="28"/>
  <c r="AO589" i="28"/>
  <c r="AY589" i="28" s="1"/>
  <c r="AW589" i="28"/>
  <c r="AQ589" i="28"/>
  <c r="AS395" i="28"/>
  <c r="AT395" i="28"/>
  <c r="AP395" i="28"/>
  <c r="AX395" i="28"/>
  <c r="AR395" i="28"/>
  <c r="AU395" i="28"/>
  <c r="AY395" i="28" s="1"/>
  <c r="AO395" i="28"/>
  <c r="AW395" i="28"/>
  <c r="AQ395" i="28"/>
  <c r="AU345" i="28"/>
  <c r="AP345" i="28"/>
  <c r="AX345" i="28"/>
  <c r="AR345" i="28"/>
  <c r="AY345" i="28" s="1"/>
  <c r="AS345" i="28"/>
  <c r="AT345" i="28"/>
  <c r="AO345" i="28"/>
  <c r="AQ345" i="28"/>
  <c r="AV345" i="28"/>
  <c r="AV395" i="28"/>
  <c r="AS258" i="28"/>
  <c r="AT258" i="28"/>
  <c r="AP258" i="28"/>
  <c r="AX258" i="28"/>
  <c r="AR258" i="28"/>
  <c r="AW258" i="28"/>
  <c r="AU258" i="28"/>
  <c r="AV258" i="28"/>
  <c r="AQ258" i="28"/>
  <c r="AO258" i="28"/>
  <c r="AY258" i="28" s="1"/>
  <c r="BU779" i="28"/>
  <c r="AY756" i="28"/>
  <c r="AY192" i="28"/>
  <c r="AY95" i="28"/>
  <c r="AY111" i="28"/>
  <c r="CG782" i="28"/>
  <c r="AS353" i="28"/>
  <c r="AT353" i="28"/>
  <c r="AP353" i="28"/>
  <c r="AX353" i="28"/>
  <c r="AR353" i="28"/>
  <c r="AO353" i="28"/>
  <c r="AV353" i="28"/>
  <c r="AQ353" i="28"/>
  <c r="AS399" i="28"/>
  <c r="AT399" i="28"/>
  <c r="AY399" i="28" s="1"/>
  <c r="AP399" i="28"/>
  <c r="AX399" i="28"/>
  <c r="AR399" i="28"/>
  <c r="AQ399" i="28"/>
  <c r="AU399" i="28"/>
  <c r="AO399" i="28"/>
  <c r="AW399" i="28"/>
  <c r="AW353" i="28"/>
  <c r="CG353" i="28" s="1"/>
  <c r="AW345" i="28"/>
  <c r="AW221" i="28"/>
  <c r="AP221" i="28"/>
  <c r="AX221" i="28"/>
  <c r="AR221" i="28"/>
  <c r="AS221" i="28"/>
  <c r="AT221" i="28"/>
  <c r="AU221" i="28"/>
  <c r="AV221" i="28"/>
  <c r="AY19" i="28"/>
  <c r="AY41" i="28"/>
  <c r="CF41" i="28"/>
  <c r="AY204" i="28"/>
  <c r="AY185" i="28"/>
  <c r="AY76" i="28"/>
  <c r="CF76" i="28"/>
  <c r="AY195" i="28"/>
  <c r="CG88" i="28"/>
  <c r="BM679" i="28"/>
  <c r="BQ679" i="28"/>
  <c r="BN679" i="28"/>
  <c r="BO679" i="28"/>
  <c r="BL679" i="28"/>
  <c r="BP679" i="28"/>
  <c r="BR679" i="28"/>
  <c r="BS679" i="28"/>
  <c r="BT679" i="28"/>
  <c r="AV585" i="28"/>
  <c r="AR585" i="28"/>
  <c r="AS585" i="28"/>
  <c r="AT585" i="28"/>
  <c r="AP585" i="28"/>
  <c r="AY585" i="28" s="1"/>
  <c r="AX585" i="28"/>
  <c r="AW585" i="28"/>
  <c r="AO585" i="28"/>
  <c r="AU585" i="28"/>
  <c r="AQ618" i="28"/>
  <c r="AU618" i="28"/>
  <c r="AR618" i="28"/>
  <c r="AS618" i="28"/>
  <c r="AT618" i="28"/>
  <c r="AP618" i="28"/>
  <c r="AX618" i="28"/>
  <c r="AV618" i="28"/>
  <c r="AO618" i="28"/>
  <c r="AR550" i="28"/>
  <c r="AS550" i="28"/>
  <c r="AT550" i="28"/>
  <c r="AP550" i="28"/>
  <c r="AX550" i="28"/>
  <c r="AO550" i="28"/>
  <c r="AV550" i="28"/>
  <c r="AW550" i="28"/>
  <c r="AU550" i="28"/>
  <c r="AR472" i="28"/>
  <c r="AS472" i="28"/>
  <c r="AP472" i="28"/>
  <c r="AX472" i="28"/>
  <c r="AV472" i="28"/>
  <c r="AU472" i="28"/>
  <c r="AQ472" i="28"/>
  <c r="AQ585" i="28"/>
  <c r="AR521" i="28"/>
  <c r="AX521" i="28"/>
  <c r="AO521" i="28"/>
  <c r="AW241" i="28"/>
  <c r="AR241" i="28"/>
  <c r="AS241" i="28"/>
  <c r="AT241" i="28"/>
  <c r="AP241" i="28"/>
  <c r="AX241" i="28"/>
  <c r="AQ241" i="28"/>
  <c r="AV241" i="28"/>
  <c r="CG241" i="28"/>
  <c r="AU241" i="28"/>
  <c r="BW779" i="28"/>
  <c r="BY779" i="28" s="1"/>
  <c r="BX779" i="28"/>
  <c r="AY107" i="28"/>
  <c r="CG238" i="28"/>
  <c r="AY238" i="28"/>
  <c r="CF744" i="28"/>
  <c r="CI744" i="28" s="1"/>
  <c r="AY744" i="28"/>
  <c r="CG180" i="28"/>
  <c r="CI180" i="28" s="1"/>
  <c r="CG156" i="28"/>
  <c r="AY568" i="28"/>
  <c r="BS569" i="28"/>
  <c r="BR569" i="28"/>
  <c r="BM569" i="28"/>
  <c r="BP569" i="28"/>
  <c r="BQ569" i="28"/>
  <c r="BN569" i="28"/>
  <c r="BL569" i="28"/>
  <c r="BO569" i="28"/>
  <c r="AQ550" i="28"/>
  <c r="BT569" i="28"/>
  <c r="AW618" i="28"/>
  <c r="AR541" i="28"/>
  <c r="AS541" i="28"/>
  <c r="AT541" i="28"/>
  <c r="AP541" i="28"/>
  <c r="AX541" i="28"/>
  <c r="AU541" i="28"/>
  <c r="AO541" i="28"/>
  <c r="AQ541" i="28"/>
  <c r="AW541" i="28"/>
  <c r="AU416" i="28"/>
  <c r="AT416" i="28"/>
  <c r="AP416" i="28"/>
  <c r="AX416" i="28"/>
  <c r="AR416" i="28"/>
  <c r="AS416" i="28"/>
  <c r="AQ416" i="28"/>
  <c r="AO416" i="28"/>
  <c r="AV399" i="28"/>
  <c r="CG399" i="28"/>
  <c r="AV541" i="28"/>
  <c r="AS129" i="28"/>
  <c r="AT129" i="28"/>
  <c r="AP129" i="28"/>
  <c r="AX129" i="28"/>
  <c r="AR129" i="28"/>
  <c r="AV129" i="28"/>
  <c r="CG129" i="28"/>
  <c r="AO129" i="28"/>
  <c r="AU129" i="28"/>
  <c r="AO221" i="28"/>
  <c r="AQ221" i="28"/>
  <c r="BX747" i="28"/>
  <c r="BW747" i="28"/>
  <c r="AY75" i="28"/>
  <c r="CG242" i="28"/>
  <c r="AY64" i="28"/>
  <c r="AY44" i="28"/>
  <c r="AY180" i="28"/>
  <c r="CF180" i="28"/>
  <c r="CF23" i="28"/>
  <c r="AY183" i="28"/>
  <c r="AY25" i="28"/>
  <c r="AY570" i="28"/>
  <c r="AY655" i="28"/>
  <c r="CG655" i="28"/>
  <c r="CG36" i="28"/>
  <c r="BU747" i="28"/>
  <c r="CI15" i="31"/>
  <c r="DI55" i="31"/>
  <c r="FD27" i="31"/>
  <c r="FE63" i="31"/>
  <c r="ED27" i="31"/>
  <c r="DT27" i="31"/>
  <c r="CA27" i="31"/>
  <c r="CF27" i="31" s="1"/>
  <c r="FE27" i="31"/>
  <c r="FF63" i="31"/>
  <c r="FA63" i="31" s="1"/>
  <c r="FD66" i="31"/>
  <c r="FE22" i="31"/>
  <c r="ED22" i="31"/>
  <c r="CA22" i="31"/>
  <c r="CF22" i="31"/>
  <c r="EI15" i="31"/>
  <c r="EJ15" i="31"/>
  <c r="EW66" i="31"/>
  <c r="FG63" i="31"/>
  <c r="FF67" i="31"/>
  <c r="EW67" i="31"/>
  <c r="FE66" i="31"/>
  <c r="CA66" i="31"/>
  <c r="ED66" i="31"/>
  <c r="EK55" i="31"/>
  <c r="DP55" i="31"/>
  <c r="FE16" i="31"/>
  <c r="ED16" i="31"/>
  <c r="CA16" i="31"/>
  <c r="CF16" i="31"/>
  <c r="CE16" i="31" s="1"/>
  <c r="GP67" i="31"/>
  <c r="FG67" i="31"/>
  <c r="ED61" i="31"/>
  <c r="BY747" i="28"/>
  <c r="CG541" i="28"/>
  <c r="CD779" i="28"/>
  <c r="CG550" i="28"/>
  <c r="CG221" i="28"/>
  <c r="CG589" i="28"/>
  <c r="EE16" i="31"/>
  <c r="EC27" i="31"/>
  <c r="EE27" i="31"/>
  <c r="EE22" i="31"/>
  <c r="EE66" i="31"/>
  <c r="CD747" i="28"/>
  <c r="CC747" i="28"/>
  <c r="FJ23" i="31"/>
  <c r="FI12" i="31"/>
  <c r="FJ16" i="31"/>
  <c r="FK12" i="31"/>
  <c r="FK13" i="31"/>
  <c r="FI16" i="31"/>
  <c r="FB16" i="31" s="1"/>
  <c r="FK16" i="31"/>
  <c r="FH11" i="31"/>
  <c r="FH12" i="31"/>
  <c r="FB12" i="31" s="1"/>
  <c r="CS15" i="31"/>
  <c r="DB15" i="31"/>
  <c r="DD15" i="31"/>
  <c r="DX15" i="31"/>
  <c r="CX15" i="31"/>
  <c r="DD55" i="31"/>
  <c r="CS55" i="31"/>
  <c r="CX55" i="31"/>
  <c r="EI55" i="31"/>
  <c r="CE22" i="31"/>
  <c r="CA63" i="31"/>
  <c r="ES23" i="31"/>
  <c r="GN23" i="31"/>
  <c r="GL23" i="31"/>
  <c r="GM23" i="31"/>
  <c r="EW11" i="31"/>
  <c r="AT14" i="31"/>
  <c r="DP14" i="31" s="1"/>
  <c r="AY14" i="31"/>
  <c r="DX27" i="31"/>
  <c r="BZ60" i="31"/>
  <c r="BU24" i="31"/>
  <c r="BN24" i="31"/>
  <c r="BQ24" i="31"/>
  <c r="FE61" i="31"/>
  <c r="CA61" i="31"/>
  <c r="CF61" i="31" s="1"/>
  <c r="FD63" i="31"/>
  <c r="CH27" i="31"/>
  <c r="CM27" i="31" s="1"/>
  <c r="GU27" i="31" s="1"/>
  <c r="GO23" i="31"/>
  <c r="EU23" i="31"/>
  <c r="GF23" i="31"/>
  <c r="GJ23" i="31"/>
  <c r="BY60" i="31"/>
  <c r="AZ14" i="31"/>
  <c r="AX14" i="31"/>
  <c r="AW14" i="31"/>
  <c r="AR14" i="31"/>
  <c r="EK27" i="31"/>
  <c r="GM16" i="31"/>
  <c r="GH16" i="31"/>
  <c r="EV16" i="31" s="1"/>
  <c r="GK16" i="31"/>
  <c r="ER16" i="31"/>
  <c r="GI16" i="31"/>
  <c r="EU16" i="31"/>
  <c r="GN16" i="31"/>
  <c r="ES16" i="31"/>
  <c r="GF16" i="31"/>
  <c r="GJ16" i="31"/>
  <c r="GL16" i="31"/>
  <c r="GG16" i="31"/>
  <c r="BT18" i="31"/>
  <c r="BV18" i="31"/>
  <c r="EG18" i="31"/>
  <c r="BS18" i="31"/>
  <c r="BN18" i="31"/>
  <c r="BU18" i="31"/>
  <c r="BO18" i="31"/>
  <c r="BP18" i="31"/>
  <c r="BR18" i="31"/>
  <c r="BQ18" i="31"/>
  <c r="BO55" i="31"/>
  <c r="BV55" i="31"/>
  <c r="EG55" i="31"/>
  <c r="BS55" i="31"/>
  <c r="BP55" i="31"/>
  <c r="BT55" i="31"/>
  <c r="BN55" i="31"/>
  <c r="BR55" i="31"/>
  <c r="BU55" i="31"/>
  <c r="BU57" i="31"/>
  <c r="BR57" i="31"/>
  <c r="BV57" i="31"/>
  <c r="EG57" i="31" s="1"/>
  <c r="BO57" i="31"/>
  <c r="BP57" i="31"/>
  <c r="BN57" i="31"/>
  <c r="BQ57" i="31"/>
  <c r="BT57" i="31"/>
  <c r="BS57" i="31"/>
  <c r="BS58" i="31"/>
  <c r="BT58" i="31"/>
  <c r="BP58" i="31"/>
  <c r="DY58" i="31" s="1"/>
  <c r="BU15" i="31"/>
  <c r="BP15" i="31"/>
  <c r="BR15" i="31"/>
  <c r="BQ15" i="31"/>
  <c r="BO15" i="31"/>
  <c r="BT15" i="31"/>
  <c r="BS15" i="31"/>
  <c r="BN15" i="31"/>
  <c r="BV15" i="31"/>
  <c r="EG15" i="31"/>
  <c r="BN21" i="31"/>
  <c r="BP21" i="31"/>
  <c r="BR21" i="31"/>
  <c r="BQ21" i="31"/>
  <c r="BO21" i="31"/>
  <c r="BS21" i="31"/>
  <c r="BU21" i="31"/>
  <c r="BV21" i="31"/>
  <c r="EG21" i="31" s="1"/>
  <c r="BT21" i="31"/>
  <c r="BV26" i="31"/>
  <c r="BZ26" i="31"/>
  <c r="ER23" i="31"/>
  <c r="BR11" i="31"/>
  <c r="BP11" i="31"/>
  <c r="BO11" i="31"/>
  <c r="BS11" i="31"/>
  <c r="BV11" i="31"/>
  <c r="EG11" i="31"/>
  <c r="BT11" i="31"/>
  <c r="BQ11" i="31"/>
  <c r="BN11" i="31"/>
  <c r="BU11" i="31"/>
  <c r="BO12" i="31"/>
  <c r="BS12" i="31"/>
  <c r="BT12" i="31"/>
  <c r="FI14" i="31"/>
  <c r="FI27" i="31"/>
  <c r="FH20" i="31"/>
  <c r="FJ9" i="31"/>
  <c r="FJ20" i="31"/>
  <c r="FP10" i="31"/>
  <c r="FN15" i="31"/>
  <c r="FL15" i="31"/>
  <c r="FH22" i="31"/>
  <c r="FI20" i="31"/>
  <c r="BQ55" i="31"/>
  <c r="DG55" i="31" s="1"/>
  <c r="FP23" i="31"/>
  <c r="FM23" i="31" s="1"/>
  <c r="FO21" i="31"/>
  <c r="FL21" i="31" s="1"/>
  <c r="FI15" i="31"/>
  <c r="FO22" i="31"/>
  <c r="FL22" i="31"/>
  <c r="FC22" i="31" s="1"/>
  <c r="FK15" i="31"/>
  <c r="BT19" i="31"/>
  <c r="FK14" i="31"/>
  <c r="BP12" i="31"/>
  <c r="DY12" i="31"/>
  <c r="GD15" i="31"/>
  <c r="FO12" i="31"/>
  <c r="FL12" i="31" s="1"/>
  <c r="FN12" i="31"/>
  <c r="GD58" i="31"/>
  <c r="FQ10" i="31"/>
  <c r="CC25" i="31"/>
  <c r="FN10" i="31"/>
  <c r="FL10" i="31"/>
  <c r="FQ27" i="31"/>
  <c r="FM27" i="31" s="1"/>
  <c r="FH21" i="31"/>
  <c r="FJ10" i="31"/>
  <c r="FQ21" i="31"/>
  <c r="FM21" i="31" s="1"/>
  <c r="FQ20" i="31"/>
  <c r="FH24" i="31"/>
  <c r="BT68" i="31"/>
  <c r="BU69" i="31"/>
  <c r="FK20" i="31"/>
  <c r="FO27" i="31"/>
  <c r="FN23" i="31"/>
  <c r="FL23" i="31" s="1"/>
  <c r="FI21" i="31"/>
  <c r="FK10" i="31"/>
  <c r="FP15" i="31"/>
  <c r="FJ22" i="31"/>
  <c r="FJ14" i="31"/>
  <c r="FQ12" i="31"/>
  <c r="FI10" i="31"/>
  <c r="FB10" i="31"/>
  <c r="FN27" i="31"/>
  <c r="FO23" i="31"/>
  <c r="CC19" i="31"/>
  <c r="FJ27" i="31"/>
  <c r="BQ68" i="31"/>
  <c r="FM20" i="31"/>
  <c r="FC20" i="31" s="1"/>
  <c r="CF89" i="28"/>
  <c r="CI89" i="28"/>
  <c r="BY89" i="28"/>
  <c r="BU204" i="28"/>
  <c r="BU769" i="28"/>
  <c r="BW769" i="28"/>
  <c r="BY773" i="28"/>
  <c r="BU35" i="28"/>
  <c r="BX35" i="28"/>
  <c r="BY35" i="28" s="1"/>
  <c r="BX692" i="28"/>
  <c r="BY692" i="28"/>
  <c r="CD692" i="28" s="1"/>
  <c r="AW188" i="28"/>
  <c r="CB282" i="28"/>
  <c r="CA282" i="28"/>
  <c r="CA228" i="28"/>
  <c r="CB228" i="28"/>
  <c r="CA15" i="28"/>
  <c r="CB15" i="28"/>
  <c r="CA192" i="28"/>
  <c r="CB192" i="28"/>
  <c r="CA188" i="28"/>
  <c r="CB188" i="28"/>
  <c r="CA184" i="28"/>
  <c r="CB184" i="28"/>
  <c r="CA180" i="28"/>
  <c r="CB180" i="28"/>
  <c r="CA176" i="28"/>
  <c r="CB176" i="28"/>
  <c r="CA172" i="28"/>
  <c r="CB172" i="28"/>
  <c r="CA168" i="28"/>
  <c r="CB168" i="28"/>
  <c r="CA164" i="28"/>
  <c r="CB164" i="28"/>
  <c r="CA148" i="28"/>
  <c r="CB148" i="28"/>
  <c r="CA144" i="28"/>
  <c r="CB144" i="28"/>
  <c r="CA124" i="28"/>
  <c r="CB124" i="28"/>
  <c r="CA380" i="28"/>
  <c r="CB380" i="28"/>
  <c r="CA512" i="28"/>
  <c r="CB512" i="28"/>
  <c r="CA610" i="28"/>
  <c r="CB610" i="28"/>
  <c r="CA570" i="28"/>
  <c r="CB570" i="28"/>
  <c r="BJ99" i="28"/>
  <c r="BS326" i="28"/>
  <c r="BN326" i="28"/>
  <c r="BO326" i="28"/>
  <c r="BL326" i="28"/>
  <c r="BP326" i="28"/>
  <c r="BU758" i="28"/>
  <c r="BU750" i="28"/>
  <c r="BU64" i="28"/>
  <c r="BW64" i="28"/>
  <c r="CF64" i="28"/>
  <c r="CG22" i="28"/>
  <c r="AY615" i="28"/>
  <c r="AW684" i="28"/>
  <c r="CG684" i="28" s="1"/>
  <c r="CB283" i="28"/>
  <c r="CA283" i="28"/>
  <c r="CB390" i="28"/>
  <c r="CA390" i="28"/>
  <c r="CB454" i="28"/>
  <c r="CA454" i="28"/>
  <c r="AM765" i="28"/>
  <c r="AX765" i="28" s="1"/>
  <c r="BN276" i="28"/>
  <c r="BO276" i="28"/>
  <c r="BL276" i="28"/>
  <c r="BP276" i="28"/>
  <c r="BW424" i="28"/>
  <c r="BU760" i="28"/>
  <c r="BW760" i="28"/>
  <c r="BX56" i="28"/>
  <c r="BW780" i="28"/>
  <c r="CG272" i="28"/>
  <c r="CG615" i="28"/>
  <c r="AU242" i="28"/>
  <c r="AY242" i="28"/>
  <c r="AQ13" i="28"/>
  <c r="AY13" i="28" s="1"/>
  <c r="CB11" i="28"/>
  <c r="CB474" i="28"/>
  <c r="CA474" i="28"/>
  <c r="CA585" i="28"/>
  <c r="CB585" i="28"/>
  <c r="CA647" i="28"/>
  <c r="CB647" i="28"/>
  <c r="BN121" i="28"/>
  <c r="BO121" i="28"/>
  <c r="BL121" i="28"/>
  <c r="BP121" i="28"/>
  <c r="CG692" i="28"/>
  <c r="BW754" i="28"/>
  <c r="BU88" i="28"/>
  <c r="BX778" i="28"/>
  <c r="BX18" i="28"/>
  <c r="BU156" i="28"/>
  <c r="BU748" i="28"/>
  <c r="CG257" i="28"/>
  <c r="AO664" i="28"/>
  <c r="CA25" i="28"/>
  <c r="CA200" i="28"/>
  <c r="CA152" i="28"/>
  <c r="CB140" i="28"/>
  <c r="CA339" i="28"/>
  <c r="CB339" i="28"/>
  <c r="CB778" i="28"/>
  <c r="CA778" i="28"/>
  <c r="AT162" i="28"/>
  <c r="AP162" i="28"/>
  <c r="AX162" i="28"/>
  <c r="AR162" i="28"/>
  <c r="AM739" i="28"/>
  <c r="CA278" i="28"/>
  <c r="CB263" i="28"/>
  <c r="CA322" i="28"/>
  <c r="CA409" i="28"/>
  <c r="CB402" i="28"/>
  <c r="CA532" i="28"/>
  <c r="CB631" i="28"/>
  <c r="BJ63" i="28"/>
  <c r="BJ13" i="28"/>
  <c r="BJ9" i="28"/>
  <c r="BJ274" i="28"/>
  <c r="BJ297" i="28"/>
  <c r="BJ385" i="28"/>
  <c r="BJ367" i="28"/>
  <c r="AM469" i="28"/>
  <c r="BJ466" i="28"/>
  <c r="BT466" i="28"/>
  <c r="BJ617" i="28"/>
  <c r="CB335" i="28"/>
  <c r="CA463" i="28"/>
  <c r="CB609" i="28"/>
  <c r="CB559" i="28"/>
  <c r="CB646" i="28"/>
  <c r="CA672" i="28"/>
  <c r="CB740" i="28"/>
  <c r="CA702" i="28"/>
  <c r="CB680" i="28"/>
  <c r="CB764" i="28"/>
  <c r="AM70" i="28"/>
  <c r="BJ284" i="28"/>
  <c r="AM283" i="28"/>
  <c r="BJ442" i="28"/>
  <c r="AM785" i="28"/>
  <c r="AM781" i="28"/>
  <c r="AM767" i="28"/>
  <c r="AM102" i="28"/>
  <c r="AM158" i="28"/>
  <c r="BJ133" i="28"/>
  <c r="AM118" i="28"/>
  <c r="BJ292" i="28"/>
  <c r="AM291" i="28"/>
  <c r="BJ241" i="28"/>
  <c r="BJ338" i="28"/>
  <c r="BJ502" i="28"/>
  <c r="BX694" i="28"/>
  <c r="BW694" i="28"/>
  <c r="BU694" i="28"/>
  <c r="CD773" i="28"/>
  <c r="CC773" i="28"/>
  <c r="BW677" i="28"/>
  <c r="CF677" i="28" s="1"/>
  <c r="BU677" i="28"/>
  <c r="BX677" i="28"/>
  <c r="BY693" i="28"/>
  <c r="CG585" i="28"/>
  <c r="BY571" i="28"/>
  <c r="BY188" i="28"/>
  <c r="CD188" i="28" s="1"/>
  <c r="BX37" i="28"/>
  <c r="BX166" i="28"/>
  <c r="BU376" i="28"/>
  <c r="BU371" i="28"/>
  <c r="BU657" i="28"/>
  <c r="BW657" i="28"/>
  <c r="BY657" i="28" s="1"/>
  <c r="BU693" i="28"/>
  <c r="AY17" i="28"/>
  <c r="BU62" i="28"/>
  <c r="BU685" i="28"/>
  <c r="CG109" i="28"/>
  <c r="CI109" i="28"/>
  <c r="CG204" i="28"/>
  <c r="CG578" i="28"/>
  <c r="BX762" i="28"/>
  <c r="BU114" i="28"/>
  <c r="BX114" i="28"/>
  <c r="CG256" i="28"/>
  <c r="BU746" i="28"/>
  <c r="BW746" i="28"/>
  <c r="CF746" i="28" s="1"/>
  <c r="BU8" i="28"/>
  <c r="AY181" i="28"/>
  <c r="AY165" i="28"/>
  <c r="AY169" i="28"/>
  <c r="AY135" i="28"/>
  <c r="BU571" i="28"/>
  <c r="BU692" i="28"/>
  <c r="BW53" i="28"/>
  <c r="CG375" i="28"/>
  <c r="BU672" i="28"/>
  <c r="BW672" i="28"/>
  <c r="CF672" i="28" s="1"/>
  <c r="BX764" i="28"/>
  <c r="CG660" i="28"/>
  <c r="AY694" i="28"/>
  <c r="BX60" i="28"/>
  <c r="BU100" i="28"/>
  <c r="BX31" i="28"/>
  <c r="CG656" i="28"/>
  <c r="CG376" i="28"/>
  <c r="BX770" i="28"/>
  <c r="BY770" i="28" s="1"/>
  <c r="BX41" i="28"/>
  <c r="BY41" i="28"/>
  <c r="BU641" i="28"/>
  <c r="BU612" i="28"/>
  <c r="BR681" i="28"/>
  <c r="CG44" i="28"/>
  <c r="BU208" i="28"/>
  <c r="AY578" i="28"/>
  <c r="BW696" i="28"/>
  <c r="BU57" i="28"/>
  <c r="BU768" i="28"/>
  <c r="BU753" i="28"/>
  <c r="BX753" i="28"/>
  <c r="AY199" i="28"/>
  <c r="BW756" i="28"/>
  <c r="BX612" i="28"/>
  <c r="AY89" i="28"/>
  <c r="CG157" i="28"/>
  <c r="BU40" i="28"/>
  <c r="AU764" i="28"/>
  <c r="CF764" i="28"/>
  <c r="CI764" i="28"/>
  <c r="AW776" i="28"/>
  <c r="AU148" i="28"/>
  <c r="AV80" i="28"/>
  <c r="AV55" i="28"/>
  <c r="CG55" i="28"/>
  <c r="CB256" i="28"/>
  <c r="CA256" i="28"/>
  <c r="CB217" i="28"/>
  <c r="CA217" i="28"/>
  <c r="CA292" i="28"/>
  <c r="CB290" i="28"/>
  <c r="CA290" i="28"/>
  <c r="CB306" i="28"/>
  <c r="CA306" i="28"/>
  <c r="CA286" i="28"/>
  <c r="CB286" i="28"/>
  <c r="CB267" i="28"/>
  <c r="CA267" i="28"/>
  <c r="CB327" i="28"/>
  <c r="CA327" i="28"/>
  <c r="CB229" i="28"/>
  <c r="CB220" i="28"/>
  <c r="CB389" i="28"/>
  <c r="CB451" i="28"/>
  <c r="CB445" i="28"/>
  <c r="CA540" i="28"/>
  <c r="CA516" i="28"/>
  <c r="CB516" i="28"/>
  <c r="CA470" i="28"/>
  <c r="CB470" i="28"/>
  <c r="CB656" i="28"/>
  <c r="CA656" i="28"/>
  <c r="CB626" i="28"/>
  <c r="CA626" i="28"/>
  <c r="BJ199" i="28"/>
  <c r="AM268" i="28"/>
  <c r="AW739" i="28"/>
  <c r="AS739" i="28"/>
  <c r="AT739" i="28"/>
  <c r="AP739" i="28"/>
  <c r="AX739" i="28"/>
  <c r="CB525" i="28"/>
  <c r="CA525" i="28"/>
  <c r="CA579" i="28"/>
  <c r="CB579" i="28"/>
  <c r="CA682" i="28"/>
  <c r="CB682" i="28"/>
  <c r="BJ67" i="28"/>
  <c r="BJ282" i="28"/>
  <c r="BJ245" i="28"/>
  <c r="BJ306" i="28"/>
  <c r="CA355" i="28"/>
  <c r="CA471" i="28"/>
  <c r="CB471" i="28"/>
  <c r="CA667" i="28"/>
  <c r="CB667" i="28"/>
  <c r="CA655" i="28"/>
  <c r="CB655" i="28"/>
  <c r="CA638" i="28"/>
  <c r="CB638" i="28"/>
  <c r="CA721" i="28"/>
  <c r="CB721" i="28"/>
  <c r="BJ83" i="28"/>
  <c r="AM82" i="28"/>
  <c r="BJ79" i="28"/>
  <c r="AM287" i="28"/>
  <c r="AM321" i="28"/>
  <c r="BJ365" i="28"/>
  <c r="CA728" i="28"/>
  <c r="CB728" i="28"/>
  <c r="CA705" i="28"/>
  <c r="CB705" i="28"/>
  <c r="CB760" i="28"/>
  <c r="CA760" i="28"/>
  <c r="AS765" i="28"/>
  <c r="AT765" i="28"/>
  <c r="BJ179" i="28"/>
  <c r="BT502" i="28"/>
  <c r="BL502" i="28"/>
  <c r="BP502" i="28"/>
  <c r="BM502" i="28"/>
  <c r="BQ502" i="28"/>
  <c r="BN502" i="28"/>
  <c r="BJ473" i="28"/>
  <c r="CA510" i="28"/>
  <c r="CA499" i="28"/>
  <c r="CA482" i="28"/>
  <c r="CB462" i="28"/>
  <c r="CB603" i="28"/>
  <c r="CB560" i="28"/>
  <c r="AM769" i="28"/>
  <c r="AM751" i="28"/>
  <c r="AM749" i="28"/>
  <c r="AM747" i="28"/>
  <c r="BJ107" i="28"/>
  <c r="AM86" i="28"/>
  <c r="AM54" i="28"/>
  <c r="AM50" i="28"/>
  <c r="BJ47" i="28"/>
  <c r="AM46" i="28"/>
  <c r="BJ43" i="28"/>
  <c r="AM42" i="28"/>
  <c r="BJ39" i="28"/>
  <c r="BJ25" i="28"/>
  <c r="AM24" i="28"/>
  <c r="BJ205" i="28"/>
  <c r="BJ173" i="28"/>
  <c r="AM150" i="28"/>
  <c r="BJ147" i="28"/>
  <c r="AM146" i="28"/>
  <c r="BJ117" i="28"/>
  <c r="BJ280" i="28"/>
  <c r="AM279" i="28"/>
  <c r="BJ273" i="28"/>
  <c r="BJ259" i="28"/>
  <c r="BJ246" i="28"/>
  <c r="AM298" i="28"/>
  <c r="AM384" i="28"/>
  <c r="BJ370" i="28"/>
  <c r="AM369" i="28"/>
  <c r="AM367" i="28"/>
  <c r="AM339" i="28"/>
  <c r="BJ451" i="28"/>
  <c r="BJ399" i="28"/>
  <c r="AM539" i="28"/>
  <c r="BJ533" i="28"/>
  <c r="BJ585" i="28"/>
  <c r="BT585" i="28" s="1"/>
  <c r="BJ577" i="28"/>
  <c r="BJ566" i="28"/>
  <c r="BJ552" i="28"/>
  <c r="BJ736" i="28"/>
  <c r="CB590" i="28"/>
  <c r="CA648" i="28"/>
  <c r="CB635" i="28"/>
  <c r="AM783" i="28"/>
  <c r="AM779" i="28"/>
  <c r="AM771" i="28"/>
  <c r="AM114" i="28"/>
  <c r="AT114" i="28" s="1"/>
  <c r="BJ103" i="28"/>
  <c r="BO103" i="28"/>
  <c r="BJ87" i="28"/>
  <c r="AM74" i="28"/>
  <c r="AW74" i="28"/>
  <c r="AM66" i="28"/>
  <c r="AM58" i="28"/>
  <c r="AM178" i="28"/>
  <c r="BJ163" i="28"/>
  <c r="BJ144" i="28"/>
  <c r="AM124" i="28"/>
  <c r="AM121" i="28"/>
  <c r="AM293" i="28"/>
  <c r="AM275" i="28"/>
  <c r="BJ257" i="28"/>
  <c r="BJ243" i="28"/>
  <c r="AM313" i="28"/>
  <c r="AM305" i="28"/>
  <c r="BJ344" i="28"/>
  <c r="AM333" i="28"/>
  <c r="BJ454" i="28"/>
  <c r="AM441" i="28"/>
  <c r="AM439" i="28"/>
  <c r="BJ438" i="28"/>
  <c r="AM436" i="28"/>
  <c r="BJ410" i="28"/>
  <c r="BJ546" i="28"/>
  <c r="BJ543" i="28"/>
  <c r="BJ538" i="28"/>
  <c r="BJ535" i="28"/>
  <c r="AM494" i="28"/>
  <c r="AT494" i="28"/>
  <c r="AM487" i="28"/>
  <c r="BJ482" i="28"/>
  <c r="BO482" i="28" s="1"/>
  <c r="AM600" i="28"/>
  <c r="BJ599" i="28"/>
  <c r="BJ597" i="28"/>
  <c r="AM662" i="28"/>
  <c r="BJ651" i="28"/>
  <c r="BS651" i="28"/>
  <c r="BJ631" i="28"/>
  <c r="AM775" i="28"/>
  <c r="AM745" i="28"/>
  <c r="BJ95" i="28"/>
  <c r="AM94" i="28"/>
  <c r="AM90" i="28"/>
  <c r="BJ51" i="28"/>
  <c r="BJ28" i="28"/>
  <c r="AM20" i="28"/>
  <c r="AM16" i="28"/>
  <c r="BJ189" i="28"/>
  <c r="AM138" i="28"/>
  <c r="BJ137" i="28"/>
  <c r="BJ135" i="28"/>
  <c r="BJ131" i="28"/>
  <c r="BJ129" i="28"/>
  <c r="BJ127" i="28"/>
  <c r="AM126" i="28"/>
  <c r="BJ123" i="28"/>
  <c r="AM122" i="28"/>
  <c r="BJ286" i="28"/>
  <c r="AM281" i="28"/>
  <c r="BJ269" i="28"/>
  <c r="BJ234" i="28"/>
  <c r="BJ219" i="28"/>
  <c r="AM213" i="28"/>
  <c r="BJ322" i="28"/>
  <c r="BJ321" i="28"/>
  <c r="BJ389" i="28"/>
  <c r="BJ386" i="28"/>
  <c r="AM379" i="28"/>
  <c r="BJ379" i="28"/>
  <c r="BJ378" i="28"/>
  <c r="BJ362" i="28"/>
  <c r="AM361" i="28"/>
  <c r="AM429" i="28"/>
  <c r="BJ420" i="28"/>
  <c r="BJ418" i="28"/>
  <c r="BJ414" i="28"/>
  <c r="BJ536" i="28"/>
  <c r="BJ528" i="28"/>
  <c r="AM526" i="28"/>
  <c r="BJ506" i="28"/>
  <c r="AM503" i="28"/>
  <c r="BJ607" i="28"/>
  <c r="BJ605" i="28"/>
  <c r="BU569" i="28"/>
  <c r="BY180" i="28"/>
  <c r="BY776" i="28"/>
  <c r="CD776" i="28" s="1"/>
  <c r="CF156" i="28"/>
  <c r="CG702" i="28"/>
  <c r="BY680" i="28"/>
  <c r="CD680" i="28"/>
  <c r="AY675" i="28"/>
  <c r="BW193" i="28"/>
  <c r="BX193" i="28"/>
  <c r="BW758" i="28"/>
  <c r="BX758" i="28"/>
  <c r="BW750" i="28"/>
  <c r="BX750" i="28"/>
  <c r="CF112" i="28"/>
  <c r="BU86" i="28"/>
  <c r="BX86" i="28"/>
  <c r="BW86" i="28"/>
  <c r="BW48" i="28"/>
  <c r="BX48" i="28"/>
  <c r="AY22" i="28"/>
  <c r="AY11" i="28"/>
  <c r="BX208" i="28"/>
  <c r="BX768" i="28"/>
  <c r="BW768" i="28"/>
  <c r="CA662" i="28"/>
  <c r="CB662" i="28"/>
  <c r="AQ114" i="28"/>
  <c r="AP114" i="28"/>
  <c r="AX114" i="28"/>
  <c r="AR114" i="28"/>
  <c r="AV114" i="28"/>
  <c r="AS114" i="28"/>
  <c r="AU114" i="28"/>
  <c r="BR103" i="28"/>
  <c r="BL103" i="28"/>
  <c r="BP103" i="28"/>
  <c r="BQ103" i="28"/>
  <c r="BN103" i="28"/>
  <c r="AT74" i="28"/>
  <c r="AP74" i="28"/>
  <c r="AX74" i="28"/>
  <c r="AS74" i="28"/>
  <c r="AV74" i="28"/>
  <c r="CG74" i="28"/>
  <c r="AQ74" i="28"/>
  <c r="AQ494" i="28"/>
  <c r="AX494" i="28"/>
  <c r="AR494" i="28"/>
  <c r="AW494" i="28"/>
  <c r="AU494" i="28"/>
  <c r="BN482" i="28"/>
  <c r="BL482" i="28"/>
  <c r="BP482" i="28"/>
  <c r="BM482" i="28"/>
  <c r="BS482" i="28"/>
  <c r="BT482" i="28"/>
  <c r="BR482" i="28"/>
  <c r="BY14" i="28"/>
  <c r="CD14" i="28" s="1"/>
  <c r="BY56" i="28"/>
  <c r="BX64" i="28"/>
  <c r="CI64" i="28"/>
  <c r="CD113" i="28"/>
  <c r="CC113" i="28" s="1"/>
  <c r="CF113" i="28"/>
  <c r="CI113" i="28" s="1"/>
  <c r="BW204" i="28"/>
  <c r="BX204" i="28"/>
  <c r="CF778" i="28"/>
  <c r="CI778" i="28" s="1"/>
  <c r="CF762" i="28"/>
  <c r="CI762" i="28"/>
  <c r="AY87" i="28"/>
  <c r="AY159" i="28"/>
  <c r="BY637" i="28"/>
  <c r="CD637" i="28"/>
  <c r="CC637" i="28"/>
  <c r="CD16" i="28"/>
  <c r="CC16" i="28" s="1"/>
  <c r="CG694" i="28"/>
  <c r="BY66" i="28"/>
  <c r="BY760" i="28"/>
  <c r="CD760" i="28"/>
  <c r="BX256" i="28"/>
  <c r="BW256" i="28"/>
  <c r="CG185" i="28"/>
  <c r="BW164" i="28"/>
  <c r="BX164" i="28"/>
  <c r="AY26" i="28"/>
  <c r="CG15" i="28"/>
  <c r="BW201" i="28"/>
  <c r="BX201" i="28"/>
  <c r="BU198" i="28"/>
  <c r="AY505" i="28"/>
  <c r="BU22" i="28"/>
  <c r="BW22" i="28"/>
  <c r="BX22" i="28"/>
  <c r="AY197" i="28"/>
  <c r="AY149" i="28"/>
  <c r="BW26" i="28"/>
  <c r="BX26" i="28"/>
  <c r="AY10" i="28"/>
  <c r="CF10" i="28"/>
  <c r="CI10" i="28"/>
  <c r="CG169" i="28"/>
  <c r="AY267" i="28"/>
  <c r="CG354" i="28"/>
  <c r="AV33" i="28"/>
  <c r="CG33" i="28" s="1"/>
  <c r="AQ33" i="28"/>
  <c r="AO33" i="28"/>
  <c r="AX33" i="28"/>
  <c r="AW33" i="28"/>
  <c r="AR33" i="28"/>
  <c r="AU33" i="28"/>
  <c r="AS33" i="28"/>
  <c r="AP33" i="28"/>
  <c r="BS44" i="28"/>
  <c r="BQ44" i="28"/>
  <c r="BL44" i="28"/>
  <c r="BT44" i="28"/>
  <c r="BN44" i="28"/>
  <c r="BR44" i="28"/>
  <c r="BO44" i="28"/>
  <c r="BM44" i="28"/>
  <c r="BU44" i="28" s="1"/>
  <c r="BP44" i="28"/>
  <c r="AW49" i="28"/>
  <c r="CG49" i="28"/>
  <c r="AR49" i="28"/>
  <c r="AU49" i="28"/>
  <c r="AO49" i="28"/>
  <c r="AS49" i="28"/>
  <c r="AQ49" i="28"/>
  <c r="AP49" i="28"/>
  <c r="AT49" i="28"/>
  <c r="AX49" i="28"/>
  <c r="BU193" i="28"/>
  <c r="BY210" i="28"/>
  <c r="AY644" i="28"/>
  <c r="CG195" i="28"/>
  <c r="CG43" i="28"/>
  <c r="AY43" i="28"/>
  <c r="BU68" i="28"/>
  <c r="CG454" i="28"/>
  <c r="AY454" i="28"/>
  <c r="BW376" i="28"/>
  <c r="BW371" i="28"/>
  <c r="BW375" i="28"/>
  <c r="BX375" i="28"/>
  <c r="BU700" i="28"/>
  <c r="CG679" i="28"/>
  <c r="BX156" i="28"/>
  <c r="AY96" i="28"/>
  <c r="BW92" i="28"/>
  <c r="AY376" i="28"/>
  <c r="AY450" i="28"/>
  <c r="AY73" i="28"/>
  <c r="BX52" i="28"/>
  <c r="BX689" i="28"/>
  <c r="BU689" i="28"/>
  <c r="BU756" i="28"/>
  <c r="AY362" i="28"/>
  <c r="AY446" i="28"/>
  <c r="BW61" i="28"/>
  <c r="AV687" i="28"/>
  <c r="AO687" i="28"/>
  <c r="AS687" i="28"/>
  <c r="AW687" i="28"/>
  <c r="AT687" i="28"/>
  <c r="AU687" i="28"/>
  <c r="AP687" i="28"/>
  <c r="BR673" i="28"/>
  <c r="BT673" i="28"/>
  <c r="BM673" i="28"/>
  <c r="BO673" i="28"/>
  <c r="BQ673" i="28"/>
  <c r="BL673" i="28"/>
  <c r="BN673" i="28"/>
  <c r="AO673" i="28"/>
  <c r="AU673" i="28"/>
  <c r="AV673" i="28"/>
  <c r="AP673" i="28"/>
  <c r="AR673" i="28"/>
  <c r="AX673" i="28"/>
  <c r="AW673" i="28"/>
  <c r="AS673" i="28"/>
  <c r="BT684" i="28"/>
  <c r="BP684" i="28"/>
  <c r="BR684" i="28"/>
  <c r="BM684" i="28"/>
  <c r="BO684" i="28"/>
  <c r="BQ684" i="28"/>
  <c r="BT704" i="28"/>
  <c r="BL704" i="28"/>
  <c r="BN704" i="28"/>
  <c r="BR704" i="28"/>
  <c r="BP704" i="28"/>
  <c r="BS704" i="28"/>
  <c r="BM704" i="28"/>
  <c r="BO704" i="28"/>
  <c r="BQ704" i="28"/>
  <c r="CG770" i="28"/>
  <c r="CI770" i="28" s="1"/>
  <c r="AY782" i="28"/>
  <c r="BW198" i="28"/>
  <c r="BX198" i="28"/>
  <c r="CG135" i="28"/>
  <c r="BU256" i="28"/>
  <c r="BU712" i="28"/>
  <c r="AY112" i="28"/>
  <c r="BW85" i="28"/>
  <c r="CF85" i="28"/>
  <c r="CI85" i="28"/>
  <c r="AY272" i="28"/>
  <c r="BU104" i="28"/>
  <c r="BX775" i="28"/>
  <c r="BU775" i="28"/>
  <c r="BW766" i="28"/>
  <c r="BX766" i="28"/>
  <c r="BU112" i="28"/>
  <c r="BX46" i="28"/>
  <c r="BW46" i="28"/>
  <c r="AY764" i="28"/>
  <c r="BU637" i="28"/>
  <c r="BN192" i="28"/>
  <c r="BM192" i="28"/>
  <c r="BS192" i="28"/>
  <c r="BO192" i="28"/>
  <c r="BQ192" i="28"/>
  <c r="BT192" i="28"/>
  <c r="BL192" i="28"/>
  <c r="AT207" i="28"/>
  <c r="AS207" i="28"/>
  <c r="AO207" i="28"/>
  <c r="AP207" i="28"/>
  <c r="AQ207" i="28"/>
  <c r="AW207" i="28"/>
  <c r="CG207" i="28"/>
  <c r="AX207" i="28"/>
  <c r="AU207" i="28"/>
  <c r="AR207" i="28"/>
  <c r="BR785" i="28"/>
  <c r="BL785" i="28"/>
  <c r="BT785" i="28"/>
  <c r="BP785" i="28"/>
  <c r="BN785" i="28"/>
  <c r="BS785" i="28"/>
  <c r="BM785" i="28"/>
  <c r="AV56" i="28"/>
  <c r="AO56" i="28"/>
  <c r="AR56" i="28"/>
  <c r="AQ56" i="28"/>
  <c r="AS56" i="28"/>
  <c r="AW56" i="28"/>
  <c r="AT56" i="28"/>
  <c r="AX56" i="28"/>
  <c r="BW37" i="28"/>
  <c r="BU18" i="28"/>
  <c r="CF780" i="28"/>
  <c r="BU772" i="28"/>
  <c r="BW100" i="28"/>
  <c r="BU84" i="28"/>
  <c r="BX567" i="28"/>
  <c r="BW567" i="28"/>
  <c r="BU616" i="28"/>
  <c r="BW616" i="28"/>
  <c r="CG644" i="28"/>
  <c r="AY690" i="28"/>
  <c r="BX194" i="28"/>
  <c r="BX62" i="28"/>
  <c r="BY62" i="28" s="1"/>
  <c r="AY113" i="28"/>
  <c r="BX182" i="28"/>
  <c r="BX152" i="28"/>
  <c r="BY152" i="28" s="1"/>
  <c r="BS148" i="28"/>
  <c r="BP148" i="28"/>
  <c r="BO148" i="28"/>
  <c r="BT148" i="28"/>
  <c r="BM148" i="28"/>
  <c r="BR148" i="28"/>
  <c r="BQ148" i="28"/>
  <c r="CG17" i="28"/>
  <c r="BW84" i="28"/>
  <c r="BW150" i="28"/>
  <c r="BW32" i="28"/>
  <c r="AY263" i="28"/>
  <c r="BW698" i="28"/>
  <c r="CG139" i="28"/>
  <c r="BX96" i="28"/>
  <c r="CG155" i="28"/>
  <c r="AY650" i="28"/>
  <c r="BW716" i="28"/>
  <c r="BW176" i="28"/>
  <c r="AO699" i="28"/>
  <c r="AT699" i="28"/>
  <c r="AU699" i="28"/>
  <c r="AQ699" i="28"/>
  <c r="AP699" i="28"/>
  <c r="AV699" i="28"/>
  <c r="CG699" i="28"/>
  <c r="AR699" i="28"/>
  <c r="AQ682" i="28"/>
  <c r="AW682" i="28"/>
  <c r="AP682" i="28"/>
  <c r="AR682" i="28"/>
  <c r="AU682" i="28"/>
  <c r="AS682" i="28"/>
  <c r="AX687" i="28"/>
  <c r="BL576" i="28"/>
  <c r="BN576" i="28"/>
  <c r="BP576" i="28"/>
  <c r="BS576" i="28"/>
  <c r="BX576" i="28" s="1"/>
  <c r="BQ576" i="28"/>
  <c r="AW438" i="28"/>
  <c r="CG438" i="28" s="1"/>
  <c r="AR438" i="28"/>
  <c r="AU438" i="28"/>
  <c r="AS438" i="28"/>
  <c r="AP438" i="28"/>
  <c r="AT438" i="28"/>
  <c r="AP442" i="28"/>
  <c r="AT442" i="28"/>
  <c r="AO442" i="28"/>
  <c r="AX442" i="28"/>
  <c r="AW442" i="28"/>
  <c r="CG442" i="28"/>
  <c r="AR442" i="28"/>
  <c r="AV338" i="28"/>
  <c r="AQ338" i="28"/>
  <c r="AO247" i="28"/>
  <c r="AW208" i="28"/>
  <c r="AV208" i="28"/>
  <c r="AO175" i="28"/>
  <c r="AX175" i="28"/>
  <c r="AW175" i="28"/>
  <c r="CG175" i="28" s="1"/>
  <c r="AP175" i="28"/>
  <c r="AU175" i="28"/>
  <c r="AS175" i="28"/>
  <c r="AW34" i="28"/>
  <c r="AU34" i="28"/>
  <c r="AV34" i="28"/>
  <c r="BY209" i="28"/>
  <c r="CD209" i="28" s="1"/>
  <c r="BW114" i="28"/>
  <c r="BW18" i="28"/>
  <c r="BW166" i="28"/>
  <c r="BY272" i="28"/>
  <c r="CD272" i="28"/>
  <c r="CC272" i="28"/>
  <c r="BU110" i="28"/>
  <c r="BX85" i="28"/>
  <c r="BU66" i="28"/>
  <c r="BW748" i="28"/>
  <c r="BY748" i="28" s="1"/>
  <c r="BW12" i="28"/>
  <c r="BY12" i="28"/>
  <c r="BX184" i="28"/>
  <c r="AY566" i="28"/>
  <c r="BX200" i="28"/>
  <c r="AV676" i="28"/>
  <c r="AT676" i="28"/>
  <c r="AQ676" i="28"/>
  <c r="AP676" i="28"/>
  <c r="AX676" i="28"/>
  <c r="AR676" i="28"/>
  <c r="AR679" i="28"/>
  <c r="AS679" i="28"/>
  <c r="AO679" i="28"/>
  <c r="AT679" i="28"/>
  <c r="BS630" i="28"/>
  <c r="BO630" i="28"/>
  <c r="BN630" i="28"/>
  <c r="BL630" i="28"/>
  <c r="BQ630" i="28"/>
  <c r="BT630" i="28"/>
  <c r="BP630" i="28"/>
  <c r="AR741" i="28"/>
  <c r="AT741" i="28"/>
  <c r="AO741" i="28"/>
  <c r="AS741" i="28"/>
  <c r="AU741" i="28"/>
  <c r="AX741" i="28"/>
  <c r="BR575" i="28"/>
  <c r="BM575" i="28"/>
  <c r="BO575" i="28"/>
  <c r="BN575" i="28"/>
  <c r="BL575" i="28"/>
  <c r="BQ575" i="28"/>
  <c r="BS575" i="28"/>
  <c r="BT268" i="28"/>
  <c r="BN268" i="28"/>
  <c r="BQ268" i="28"/>
  <c r="BO268" i="28"/>
  <c r="BM268" i="28"/>
  <c r="BL268" i="28"/>
  <c r="AO262" i="28"/>
  <c r="AX262" i="28"/>
  <c r="AW262" i="28"/>
  <c r="AR262" i="28"/>
  <c r="AV262" i="28"/>
  <c r="AU262" i="28"/>
  <c r="AS262" i="28"/>
  <c r="AW173" i="28"/>
  <c r="AU173" i="28"/>
  <c r="BS185" i="28"/>
  <c r="BM185" i="28"/>
  <c r="BO185" i="28"/>
  <c r="BQ185" i="28"/>
  <c r="BT185" i="28"/>
  <c r="BL185" i="28"/>
  <c r="BN185" i="28"/>
  <c r="BX195" i="28"/>
  <c r="BU195" i="28"/>
  <c r="BT196" i="28"/>
  <c r="BO196" i="28"/>
  <c r="BQ196" i="28"/>
  <c r="BR196" i="28"/>
  <c r="BL196" i="28"/>
  <c r="BP196" i="28"/>
  <c r="BW194" i="28"/>
  <c r="AY15" i="28"/>
  <c r="BW208" i="28"/>
  <c r="BW182" i="28"/>
  <c r="AY271" i="28"/>
  <c r="CG13" i="28"/>
  <c r="BX424" i="28"/>
  <c r="AY609" i="28"/>
  <c r="AY672" i="28"/>
  <c r="BX61" i="28"/>
  <c r="BX76" i="28"/>
  <c r="BW52" i="28"/>
  <c r="BX641" i="28"/>
  <c r="AQ674" i="28"/>
  <c r="AR674" i="28"/>
  <c r="AU674" i="28"/>
  <c r="AS674" i="28"/>
  <c r="AO674" i="28"/>
  <c r="AT674" i="28"/>
  <c r="AV736" i="28"/>
  <c r="AU736" i="28"/>
  <c r="AP736" i="28"/>
  <c r="AR736" i="28"/>
  <c r="AT736" i="28"/>
  <c r="AO736" i="28"/>
  <c r="AS736" i="28"/>
  <c r="AO649" i="28"/>
  <c r="AU649" i="28"/>
  <c r="AO574" i="28"/>
  <c r="AW574" i="28"/>
  <c r="CG574" i="28"/>
  <c r="AV513" i="28"/>
  <c r="AQ513" i="28"/>
  <c r="AV500" i="28"/>
  <c r="AU500" i="28"/>
  <c r="AS500" i="28"/>
  <c r="AP500" i="28"/>
  <c r="AT500" i="28"/>
  <c r="AO500" i="28"/>
  <c r="AX500" i="28"/>
  <c r="AP426" i="28"/>
  <c r="AT426" i="28"/>
  <c r="AO426" i="28"/>
  <c r="AX426" i="28"/>
  <c r="AW426" i="28"/>
  <c r="CG426" i="28" s="1"/>
  <c r="AR426" i="28"/>
  <c r="AO27" i="28"/>
  <c r="AT27" i="28"/>
  <c r="AS27" i="28"/>
  <c r="AX27" i="28"/>
  <c r="AQ27" i="28"/>
  <c r="AP27" i="28"/>
  <c r="AU748" i="28"/>
  <c r="AR748" i="28"/>
  <c r="AX748" i="28"/>
  <c r="AO748" i="28"/>
  <c r="AQ748" i="28"/>
  <c r="AP748" i="28"/>
  <c r="AV748" i="28"/>
  <c r="CG748" i="28"/>
  <c r="BX711" i="28"/>
  <c r="BX672" i="28"/>
  <c r="CB287" i="28"/>
  <c r="CA287" i="28"/>
  <c r="CB265" i="28"/>
  <c r="CA265" i="28"/>
  <c r="CB529" i="28"/>
  <c r="CA529" i="28"/>
  <c r="CA508" i="28"/>
  <c r="CB508" i="28"/>
  <c r="CB554" i="28"/>
  <c r="CA554" i="28"/>
  <c r="CG209" i="28"/>
  <c r="BW73" i="28"/>
  <c r="BX15" i="28"/>
  <c r="CI15" i="28"/>
  <c r="BW688" i="28"/>
  <c r="AY677" i="28"/>
  <c r="AU31" i="28"/>
  <c r="AV188" i="28"/>
  <c r="AU72" i="28"/>
  <c r="CF72" i="28" s="1"/>
  <c r="AV72" i="28"/>
  <c r="CG72" i="28"/>
  <c r="CB8" i="28"/>
  <c r="CA8" i="28"/>
  <c r="CB231" i="28"/>
  <c r="CA231" i="28"/>
  <c r="CB369" i="28"/>
  <c r="CA369" i="28"/>
  <c r="CB544" i="28"/>
  <c r="CA544" i="28"/>
  <c r="BU77" i="28"/>
  <c r="BU180" i="28"/>
  <c r="AW31" i="28"/>
  <c r="CG31" i="28"/>
  <c r="BM778" i="28"/>
  <c r="BQ778" i="28"/>
  <c r="CA255" i="28"/>
  <c r="CB255" i="28"/>
  <c r="BO749" i="28"/>
  <c r="BU749" i="28" s="1"/>
  <c r="CA277" i="28"/>
  <c r="CA261" i="28"/>
  <c r="CB253" i="28"/>
  <c r="CA246" i="28"/>
  <c r="CB323" i="28"/>
  <c r="CA323" i="28"/>
  <c r="CA384" i="28"/>
  <c r="CB384" i="28"/>
  <c r="CB422" i="28"/>
  <c r="CA422" i="28"/>
  <c r="CA598" i="28"/>
  <c r="CB598" i="28"/>
  <c r="CA275" i="28"/>
  <c r="CB270" i="28"/>
  <c r="CB378" i="28"/>
  <c r="CA378" i="28"/>
  <c r="CB528" i="28"/>
  <c r="CA528" i="28"/>
  <c r="CA507" i="28"/>
  <c r="CB507" i="28"/>
  <c r="CA668" i="28"/>
  <c r="CB668" i="28"/>
  <c r="CB410" i="28"/>
  <c r="CA410" i="28"/>
  <c r="CB536" i="28"/>
  <c r="CA536" i="28"/>
  <c r="CB513" i="28"/>
  <c r="CA513" i="28"/>
  <c r="AW662" i="28"/>
  <c r="AR662" i="28"/>
  <c r="AS662" i="28"/>
  <c r="AT662" i="28"/>
  <c r="AP662" i="28"/>
  <c r="AX662" i="28"/>
  <c r="BR651" i="28"/>
  <c r="BM651" i="28"/>
  <c r="BQ651" i="28"/>
  <c r="BN651" i="28"/>
  <c r="BO651" i="28"/>
  <c r="BL651" i="28"/>
  <c r="BP651" i="28"/>
  <c r="CB221" i="28"/>
  <c r="CB219" i="28"/>
  <c r="CA298" i="28"/>
  <c r="CA388" i="28"/>
  <c r="CA381" i="28"/>
  <c r="CA351" i="28"/>
  <c r="CA438" i="28"/>
  <c r="CA414" i="28"/>
  <c r="CA397" i="28"/>
  <c r="CA524" i="28"/>
  <c r="CA498" i="28"/>
  <c r="CB487" i="28"/>
  <c r="CB475" i="28"/>
  <c r="CB586" i="28"/>
  <c r="CB564" i="28"/>
  <c r="CA224" i="28"/>
  <c r="CB365" i="28"/>
  <c r="CB333" i="28"/>
  <c r="CB421" i="28"/>
  <c r="CA490" i="28"/>
  <c r="CB595" i="28"/>
  <c r="CB582" i="28"/>
  <c r="CA572" i="28"/>
  <c r="CB563" i="28"/>
  <c r="BR736" i="28"/>
  <c r="BL736" i="28"/>
  <c r="BP736" i="28"/>
  <c r="BM736" i="28"/>
  <c r="BQ736" i="28"/>
  <c r="BN736" i="28"/>
  <c r="BO736" i="28"/>
  <c r="CA658" i="28"/>
  <c r="CA649" i="28"/>
  <c r="CB642" i="28"/>
  <c r="CA637" i="28"/>
  <c r="CB632" i="28"/>
  <c r="CB627" i="28"/>
  <c r="CB736" i="28"/>
  <c r="CB730" i="28"/>
  <c r="CB679" i="28"/>
  <c r="CB744" i="28"/>
  <c r="CA784" i="28"/>
  <c r="CB758" i="28"/>
  <c r="AM773" i="28"/>
  <c r="BJ58" i="28"/>
  <c r="BJ29" i="28"/>
  <c r="AM154" i="28"/>
  <c r="BJ151" i="28"/>
  <c r="BJ143" i="28"/>
  <c r="BJ140" i="28"/>
  <c r="AM127" i="28"/>
  <c r="AM117" i="28"/>
  <c r="BJ288" i="28"/>
  <c r="BJ267" i="28"/>
  <c r="AM245" i="28"/>
  <c r="BJ329" i="28"/>
  <c r="BJ314" i="28"/>
  <c r="BJ310" i="28"/>
  <c r="BJ299" i="28"/>
  <c r="BJ380" i="28"/>
  <c r="BJ368" i="28"/>
  <c r="BJ366" i="28"/>
  <c r="AM453" i="28"/>
  <c r="BJ446" i="28"/>
  <c r="BJ423" i="28"/>
  <c r="AM422" i="28"/>
  <c r="AM420" i="28"/>
  <c r="BT506" i="28"/>
  <c r="BJ477" i="28"/>
  <c r="BJ470" i="28"/>
  <c r="BJ611" i="28"/>
  <c r="BJ580" i="28"/>
  <c r="BJ632" i="28"/>
  <c r="CB651" i="28"/>
  <c r="AM755" i="28"/>
  <c r="AM753" i="28"/>
  <c r="AM78" i="28"/>
  <c r="BJ75" i="28"/>
  <c r="BJ59" i="28"/>
  <c r="BJ290" i="28"/>
  <c r="BJ345" i="28"/>
  <c r="AW429" i="28"/>
  <c r="BJ429" i="28"/>
  <c r="BJ426" i="28"/>
  <c r="AM419" i="28"/>
  <c r="BJ419" i="28"/>
  <c r="BT419" i="28" s="1"/>
  <c r="BJ413" i="28"/>
  <c r="BJ407" i="28"/>
  <c r="AM540" i="28"/>
  <c r="BJ481" i="28"/>
  <c r="AM477" i="28"/>
  <c r="AM608" i="28"/>
  <c r="AM604" i="28"/>
  <c r="AM592" i="28"/>
  <c r="AM584" i="28"/>
  <c r="BJ652" i="28"/>
  <c r="BJ648" i="28"/>
  <c r="BJ647" i="28"/>
  <c r="BJ640" i="28"/>
  <c r="AM636" i="28"/>
  <c r="CB737" i="28"/>
  <c r="CA704" i="28"/>
  <c r="CB700" i="28"/>
  <c r="CB681" i="28"/>
  <c r="CA777" i="28"/>
  <c r="CA770" i="28"/>
  <c r="CB765" i="28"/>
  <c r="BJ111" i="28"/>
  <c r="AM110" i="28"/>
  <c r="BJ98" i="28"/>
  <c r="BJ71" i="28"/>
  <c r="AM142" i="28"/>
  <c r="AQ142" i="28" s="1"/>
  <c r="AM278" i="28"/>
  <c r="BJ221" i="28"/>
  <c r="BJ383" i="28"/>
  <c r="BJ522" i="28"/>
  <c r="BJ501" i="28"/>
  <c r="BJ488" i="28"/>
  <c r="BJ485" i="28"/>
  <c r="BJ483" i="28"/>
  <c r="BJ476" i="28"/>
  <c r="BJ468" i="28"/>
  <c r="AM465" i="28"/>
  <c r="BJ462" i="28"/>
  <c r="AM461" i="28"/>
  <c r="BJ619" i="28"/>
  <c r="BJ583" i="28"/>
  <c r="BJ665" i="28"/>
  <c r="AM731" i="28"/>
  <c r="AM729" i="28"/>
  <c r="BJ724" i="28"/>
  <c r="BR724" i="28" s="1"/>
  <c r="CA629" i="28"/>
  <c r="AM761" i="28"/>
  <c r="AM757" i="28"/>
  <c r="BJ55" i="28"/>
  <c r="BJ21" i="28"/>
  <c r="AM130" i="28"/>
  <c r="BJ318" i="28"/>
  <c r="AM312" i="28"/>
  <c r="AM341" i="28"/>
  <c r="AM449" i="28"/>
  <c r="AQ449" i="28"/>
  <c r="BJ434" i="28"/>
  <c r="BJ430" i="28"/>
  <c r="AM394" i="28"/>
  <c r="BJ513" i="28"/>
  <c r="BJ499" i="28"/>
  <c r="BJ496" i="28"/>
  <c r="AM476" i="28"/>
  <c r="BT476" i="28"/>
  <c r="BJ474" i="28"/>
  <c r="AM613" i="28"/>
  <c r="BJ606" i="28"/>
  <c r="BJ593" i="28"/>
  <c r="BT593" i="28" s="1"/>
  <c r="BJ589" i="28"/>
  <c r="BJ564" i="28"/>
  <c r="BJ550" i="28"/>
  <c r="AM668" i="28"/>
  <c r="BJ737" i="28"/>
  <c r="AM719" i="28"/>
  <c r="AY541" i="28"/>
  <c r="BX569" i="28"/>
  <c r="BW569" i="28"/>
  <c r="AS579" i="28"/>
  <c r="AV579" i="28"/>
  <c r="AW579" i="28"/>
  <c r="AT579" i="28"/>
  <c r="AU579" i="28"/>
  <c r="AR579" i="28"/>
  <c r="AX579" i="28"/>
  <c r="AO579" i="28"/>
  <c r="BX679" i="28"/>
  <c r="BW679" i="28"/>
  <c r="BU679" i="28"/>
  <c r="AT521" i="28"/>
  <c r="AU521" i="28"/>
  <c r="AV521" i="28"/>
  <c r="AP521" i="28"/>
  <c r="AQ521" i="28"/>
  <c r="AS521" i="28"/>
  <c r="AW521" i="28"/>
  <c r="AV415" i="28"/>
  <c r="AT415" i="28"/>
  <c r="AO415" i="28"/>
  <c r="AQ415" i="28"/>
  <c r="AP415" i="28"/>
  <c r="AW415" i="28"/>
  <c r="AS415" i="28"/>
  <c r="AR415" i="28"/>
  <c r="AU415" i="28"/>
  <c r="BY771" i="28"/>
  <c r="CD771" i="28"/>
  <c r="BY32" i="28"/>
  <c r="CG618" i="28"/>
  <c r="AQ579" i="28"/>
  <c r="CG258" i="28"/>
  <c r="CG395" i="28"/>
  <c r="AY550" i="28"/>
  <c r="AP579" i="28"/>
  <c r="AY221" i="28"/>
  <c r="BY23" i="28"/>
  <c r="CD23" i="28"/>
  <c r="BY755" i="28"/>
  <c r="CF208" i="28"/>
  <c r="BY424" i="28"/>
  <c r="BW88" i="28"/>
  <c r="BW60" i="28"/>
  <c r="CG205" i="28"/>
  <c r="CC10" i="28"/>
  <c r="CI96" i="28"/>
  <c r="AY247" i="28"/>
  <c r="BU248" i="28"/>
  <c r="AU695" i="28"/>
  <c r="AP695" i="28"/>
  <c r="AQ695" i="28"/>
  <c r="AW695" i="28"/>
  <c r="AR695" i="28"/>
  <c r="AS695" i="28"/>
  <c r="AO695" i="28"/>
  <c r="AT695" i="28"/>
  <c r="AX695" i="28"/>
  <c r="AV695" i="28"/>
  <c r="CG95" i="28"/>
  <c r="AY691" i="28"/>
  <c r="CG675" i="28"/>
  <c r="BX769" i="28"/>
  <c r="BX781" i="28"/>
  <c r="BW772" i="28"/>
  <c r="BX100" i="28"/>
  <c r="BW161" i="28"/>
  <c r="BW169" i="28"/>
  <c r="CG240" i="28"/>
  <c r="CI272" i="28"/>
  <c r="BU60" i="28"/>
  <c r="BX68" i="28"/>
  <c r="BW177" i="28"/>
  <c r="CF177" i="28" s="1"/>
  <c r="BX616" i="28"/>
  <c r="BW576" i="28"/>
  <c r="BY576" i="28" s="1"/>
  <c r="CG649" i="28"/>
  <c r="BX44" i="28"/>
  <c r="BX104" i="28"/>
  <c r="BX108" i="28"/>
  <c r="BX112" i="28"/>
  <c r="BW36" i="28"/>
  <c r="BU192" i="28"/>
  <c r="BX69" i="28"/>
  <c r="AV466" i="28"/>
  <c r="BW753" i="28"/>
  <c r="CG568" i="28"/>
  <c r="AY688" i="28"/>
  <c r="BX752" i="28"/>
  <c r="BT682" i="28"/>
  <c r="BW653" i="28"/>
  <c r="AY656" i="28"/>
  <c r="AY673" i="28"/>
  <c r="CG690" i="28"/>
  <c r="BW101" i="28"/>
  <c r="CG650" i="28"/>
  <c r="BW49" i="28"/>
  <c r="BW704" i="28"/>
  <c r="BW674" i="28"/>
  <c r="CG736" i="28"/>
  <c r="AY648" i="28"/>
  <c r="AY702" i="28"/>
  <c r="BX685" i="28"/>
  <c r="BW784" i="28"/>
  <c r="BW57" i="28"/>
  <c r="BX746" i="28"/>
  <c r="BX30" i="28"/>
  <c r="BW168" i="28"/>
  <c r="BX785" i="28"/>
  <c r="BW676" i="28"/>
  <c r="AU703" i="28"/>
  <c r="BW482" i="28"/>
  <c r="AY243" i="28"/>
  <c r="BT178" i="28"/>
  <c r="AQ51" i="28"/>
  <c r="CG23" i="28"/>
  <c r="CI23" i="28" s="1"/>
  <c r="AU760" i="28"/>
  <c r="BX77" i="28"/>
  <c r="AR750" i="28"/>
  <c r="BU762" i="28"/>
  <c r="CG750" i="28"/>
  <c r="AY104" i="28"/>
  <c r="CA269" i="28"/>
  <c r="CB258" i="28"/>
  <c r="CB251" i="28"/>
  <c r="CB237" i="28"/>
  <c r="CA291" i="28"/>
  <c r="CB262" i="28"/>
  <c r="CB248" i="28"/>
  <c r="CB244" i="28"/>
  <c r="CB233" i="28"/>
  <c r="CB285" i="28"/>
  <c r="CA279" i="28"/>
  <c r="CA273" i="28"/>
  <c r="CB240" i="28"/>
  <c r="CB236" i="28"/>
  <c r="CA318" i="28"/>
  <c r="CA315" i="28"/>
  <c r="CB297" i="28"/>
  <c r="AR773" i="28"/>
  <c r="AS773" i="28"/>
  <c r="AT773" i="28"/>
  <c r="AP773" i="28"/>
  <c r="AX773" i="28"/>
  <c r="CA319" i="28"/>
  <c r="CA310" i="28"/>
  <c r="CA307" i="28"/>
  <c r="CB303" i="28"/>
  <c r="CB367" i="28"/>
  <c r="CB227" i="28"/>
  <c r="CA225" i="28"/>
  <c r="CA326" i="28"/>
  <c r="CB385" i="28"/>
  <c r="CA377" i="28"/>
  <c r="CA364" i="28"/>
  <c r="AS767" i="28"/>
  <c r="AT767" i="28"/>
  <c r="AP767" i="28"/>
  <c r="AX767" i="28"/>
  <c r="AR767" i="28"/>
  <c r="CA314" i="28"/>
  <c r="CB311" i="28"/>
  <c r="CB382" i="28"/>
  <c r="AP769" i="28"/>
  <c r="AX769" i="28"/>
  <c r="AR769" i="28"/>
  <c r="AS769" i="28"/>
  <c r="AT769" i="28"/>
  <c r="CB336" i="28"/>
  <c r="CA448" i="28"/>
  <c r="CB459" i="28"/>
  <c r="CA509" i="28"/>
  <c r="CB467" i="28"/>
  <c r="CB577" i="28"/>
  <c r="CB574" i="28"/>
  <c r="CA654" i="28"/>
  <c r="CB641" i="28"/>
  <c r="CA689" i="28"/>
  <c r="CA688" i="28"/>
  <c r="CA687" i="28"/>
  <c r="AM108" i="28"/>
  <c r="BJ106" i="28"/>
  <c r="AM98" i="28"/>
  <c r="BJ70" i="28"/>
  <c r="BJ42" i="28"/>
  <c r="AM38" i="28"/>
  <c r="AM35" i="28"/>
  <c r="AM12" i="28"/>
  <c r="AM198" i="28"/>
  <c r="BJ190" i="28"/>
  <c r="AM184" i="28"/>
  <c r="BJ181" i="28"/>
  <c r="AM170" i="28"/>
  <c r="BJ167" i="28"/>
  <c r="BJ165" i="28"/>
  <c r="BJ157" i="28"/>
  <c r="AM145" i="28"/>
  <c r="AM143" i="28"/>
  <c r="AW143" i="28"/>
  <c r="CA338" i="28"/>
  <c r="CA435" i="28"/>
  <c r="CA429" i="28"/>
  <c r="CA533" i="28"/>
  <c r="CA520" i="28"/>
  <c r="CA486" i="28"/>
  <c r="CB587" i="28"/>
  <c r="CB583" i="28"/>
  <c r="CB731" i="28"/>
  <c r="CB725" i="28"/>
  <c r="CB722" i="28"/>
  <c r="CA783" i="28"/>
  <c r="CA769" i="28"/>
  <c r="CA759" i="28"/>
  <c r="AM759" i="28"/>
  <c r="BJ105" i="28"/>
  <c r="AM100" i="28"/>
  <c r="BJ97" i="28"/>
  <c r="BJ82" i="28"/>
  <c r="BS82" i="28"/>
  <c r="BJ38" i="28"/>
  <c r="BS38" i="28" s="1"/>
  <c r="BJ27" i="28"/>
  <c r="BJ11" i="28"/>
  <c r="BJ207" i="28"/>
  <c r="AM186" i="28"/>
  <c r="AU186" i="28" s="1"/>
  <c r="AM182" i="28"/>
  <c r="BJ175" i="28"/>
  <c r="AM168" i="28"/>
  <c r="AM166" i="28"/>
  <c r="AM160" i="28"/>
  <c r="BJ149" i="28"/>
  <c r="BJ146" i="28"/>
  <c r="BJ145" i="28"/>
  <c r="AM144" i="28"/>
  <c r="AV144" i="28" s="1"/>
  <c r="BJ142" i="28"/>
  <c r="BJ141" i="28"/>
  <c r="AM140" i="28"/>
  <c r="AU291" i="28"/>
  <c r="AW291" i="28"/>
  <c r="CA342" i="28"/>
  <c r="CB447" i="28"/>
  <c r="CB441" i="28"/>
  <c r="CB480" i="28"/>
  <c r="CA479" i="28"/>
  <c r="CA472" i="28"/>
  <c r="CB469" i="28"/>
  <c r="CA613" i="28"/>
  <c r="CB602" i="28"/>
  <c r="CB568" i="28"/>
  <c r="CB555" i="28"/>
  <c r="CB552" i="28"/>
  <c r="CB664" i="28"/>
  <c r="CB661" i="28"/>
  <c r="CB636" i="28"/>
  <c r="CB625" i="28"/>
  <c r="CB738" i="28"/>
  <c r="CB719" i="28"/>
  <c r="CB713" i="28"/>
  <c r="AM763" i="28"/>
  <c r="BJ54" i="28"/>
  <c r="AM32" i="28"/>
  <c r="AM30" i="28"/>
  <c r="BJ20" i="28"/>
  <c r="BS20" i="28" s="1"/>
  <c r="BJ19" i="28"/>
  <c r="BJ17" i="28"/>
  <c r="AM8" i="28"/>
  <c r="BJ206" i="28"/>
  <c r="BJ203" i="28"/>
  <c r="BJ202" i="28"/>
  <c r="AM200" i="28"/>
  <c r="BJ191" i="28"/>
  <c r="BJ187" i="28"/>
  <c r="BJ183" i="28"/>
  <c r="BJ174" i="28"/>
  <c r="BJ171" i="28"/>
  <c r="BJ170" i="28"/>
  <c r="BR163" i="28"/>
  <c r="BJ159" i="28"/>
  <c r="BJ158" i="28"/>
  <c r="BJ154" i="28"/>
  <c r="AM152" i="28"/>
  <c r="AQ143" i="28"/>
  <c r="AM141" i="28"/>
  <c r="AV140" i="28"/>
  <c r="AV283" i="28"/>
  <c r="AW283" i="28"/>
  <c r="AU283" i="28"/>
  <c r="CB352" i="28"/>
  <c r="CA349" i="28"/>
  <c r="CB345" i="28"/>
  <c r="CA413" i="28"/>
  <c r="CA401" i="28"/>
  <c r="CA394" i="28"/>
  <c r="CA501" i="28"/>
  <c r="CB616" i="28"/>
  <c r="CB556" i="28"/>
  <c r="CB644" i="28"/>
  <c r="CA630" i="28"/>
  <c r="CB718" i="28"/>
  <c r="CB706" i="28"/>
  <c r="CB696" i="28"/>
  <c r="CB763" i="28"/>
  <c r="CB757" i="28"/>
  <c r="CB748" i="28"/>
  <c r="AM777" i="28"/>
  <c r="BJ91" i="28"/>
  <c r="BJ81" i="28"/>
  <c r="AM62" i="28"/>
  <c r="AU58" i="28"/>
  <c r="BJ33" i="28"/>
  <c r="AM28" i="28"/>
  <c r="AM14" i="28"/>
  <c r="AM210" i="28"/>
  <c r="AM206" i="28"/>
  <c r="AM202" i="28"/>
  <c r="BJ197" i="28"/>
  <c r="AM190" i="28"/>
  <c r="AM174" i="28"/>
  <c r="BJ155" i="28"/>
  <c r="BS144" i="28"/>
  <c r="AW449" i="28"/>
  <c r="AM136" i="28"/>
  <c r="AM131" i="28"/>
  <c r="BJ130" i="28"/>
  <c r="AM125" i="28"/>
  <c r="AM119" i="28"/>
  <c r="BJ291" i="28"/>
  <c r="AM285" i="28"/>
  <c r="BJ285" i="28"/>
  <c r="BJ278" i="28"/>
  <c r="AM274" i="28"/>
  <c r="BJ270" i="28"/>
  <c r="AM265" i="28"/>
  <c r="BJ265" i="28"/>
  <c r="BJ263" i="28"/>
  <c r="AM261" i="28"/>
  <c r="AM254" i="28"/>
  <c r="BJ254" i="28"/>
  <c r="AM253" i="28"/>
  <c r="AM248" i="28"/>
  <c r="AO245" i="28"/>
  <c r="AM237" i="28"/>
  <c r="BJ237" i="28"/>
  <c r="AM236" i="28"/>
  <c r="BJ236" i="28"/>
  <c r="BJ235" i="28"/>
  <c r="AM233" i="28"/>
  <c r="BJ230" i="28"/>
  <c r="BJ229" i="28"/>
  <c r="AM228" i="28"/>
  <c r="BJ228" i="28"/>
  <c r="AM227" i="28"/>
  <c r="BJ226" i="28"/>
  <c r="BS226" i="28" s="1"/>
  <c r="BJ220" i="28"/>
  <c r="AM217" i="28"/>
  <c r="BJ214" i="28"/>
  <c r="AM329" i="28"/>
  <c r="BJ328" i="28"/>
  <c r="AM324" i="28"/>
  <c r="BJ323" i="28"/>
  <c r="BJ315" i="28"/>
  <c r="BJ313" i="28"/>
  <c r="BJ311" i="28"/>
  <c r="AM310" i="28"/>
  <c r="AV310" i="28" s="1"/>
  <c r="AM308" i="28"/>
  <c r="AU308" i="28" s="1"/>
  <c r="BJ307" i="28"/>
  <c r="AM304" i="28"/>
  <c r="BJ302" i="28"/>
  <c r="AM300" i="28"/>
  <c r="BJ390" i="28"/>
  <c r="BJ388" i="28"/>
  <c r="BJ387" i="28"/>
  <c r="BJ382" i="28"/>
  <c r="AM381" i="28"/>
  <c r="BJ381" i="28"/>
  <c r="AM378" i="28"/>
  <c r="AM364" i="28"/>
  <c r="AM356" i="28"/>
  <c r="AM351" i="28"/>
  <c r="AM348" i="28"/>
  <c r="BJ347" i="28"/>
  <c r="BJ343" i="28"/>
  <c r="BJ341" i="28"/>
  <c r="BJ335" i="28"/>
  <c r="BJ333" i="28"/>
  <c r="AM332" i="28"/>
  <c r="BJ456" i="28"/>
  <c r="BJ455" i="28"/>
  <c r="AM452" i="28"/>
  <c r="BJ452" i="28"/>
  <c r="AM448" i="28"/>
  <c r="AM447" i="28"/>
  <c r="BJ445" i="28"/>
  <c r="AM444" i="28"/>
  <c r="BJ443" i="28"/>
  <c r="BJ439" i="28"/>
  <c r="BJ437" i="28"/>
  <c r="BJ435" i="28"/>
  <c r="AM134" i="28"/>
  <c r="AW134" i="28" s="1"/>
  <c r="AM128" i="28"/>
  <c r="BJ119" i="28"/>
  <c r="AM292" i="28"/>
  <c r="BJ289" i="28"/>
  <c r="AM288" i="28"/>
  <c r="AM277" i="28"/>
  <c r="AM269" i="28"/>
  <c r="BJ266" i="28"/>
  <c r="BS266" i="28" s="1"/>
  <c r="BJ262" i="28"/>
  <c r="BJ261" i="28"/>
  <c r="AM260" i="28"/>
  <c r="BJ258" i="28"/>
  <c r="BJ255" i="28"/>
  <c r="AM252" i="28"/>
  <c r="AM250" i="28"/>
  <c r="AM249" i="28"/>
  <c r="BJ242" i="28"/>
  <c r="AM234" i="28"/>
  <c r="BJ227" i="28"/>
  <c r="AM225" i="28"/>
  <c r="BJ225" i="28"/>
  <c r="AM223" i="28"/>
  <c r="AW223" i="28" s="1"/>
  <c r="BJ216" i="28"/>
  <c r="BJ213" i="28"/>
  <c r="AM326" i="28"/>
  <c r="BJ324" i="28"/>
  <c r="AM322" i="28"/>
  <c r="AM319" i="28"/>
  <c r="AM316" i="28"/>
  <c r="AM309" i="28"/>
  <c r="AW309" i="28"/>
  <c r="BJ309" i="28"/>
  <c r="AM306" i="28"/>
  <c r="BJ304" i="28"/>
  <c r="BJ303" i="28"/>
  <c r="BJ301" i="28"/>
  <c r="BJ300" i="28"/>
  <c r="AM299" i="28"/>
  <c r="AM382" i="28"/>
  <c r="BJ374" i="28"/>
  <c r="AM365" i="28"/>
  <c r="AM363" i="28"/>
  <c r="BJ363" i="28"/>
  <c r="BJ361" i="28"/>
  <c r="BJ359" i="28"/>
  <c r="BJ358" i="28"/>
  <c r="BJ356" i="28"/>
  <c r="AM355" i="28"/>
  <c r="BJ355" i="28"/>
  <c r="BJ353" i="28"/>
  <c r="BJ349" i="28"/>
  <c r="AM344" i="28"/>
  <c r="BJ342" i="28"/>
  <c r="BJ336" i="28"/>
  <c r="BJ334" i="28"/>
  <c r="AM455" i="28"/>
  <c r="BJ453" i="28"/>
  <c r="BJ450" i="28"/>
  <c r="BS446" i="28"/>
  <c r="AM443" i="28"/>
  <c r="AV443" i="28" s="1"/>
  <c r="BJ441" i="28"/>
  <c r="BJ440" i="28"/>
  <c r="BJ436" i="28"/>
  <c r="AQ604" i="28"/>
  <c r="AW604" i="28"/>
  <c r="BJ138" i="28"/>
  <c r="AM137" i="28"/>
  <c r="BJ136" i="28"/>
  <c r="BJ134" i="28"/>
  <c r="BJ132" i="28"/>
  <c r="BJ125" i="28"/>
  <c r="BJ124" i="28"/>
  <c r="BJ122" i="28"/>
  <c r="AM120" i="28"/>
  <c r="AM289" i="28"/>
  <c r="AM284" i="28"/>
  <c r="BJ283" i="28"/>
  <c r="BJ279" i="28"/>
  <c r="AM276" i="28"/>
  <c r="BJ275" i="28"/>
  <c r="AM270" i="28"/>
  <c r="AW268" i="28"/>
  <c r="AM264" i="28"/>
  <c r="BJ253" i="28"/>
  <c r="BJ249" i="28"/>
  <c r="BJ247" i="28"/>
  <c r="AM244" i="28"/>
  <c r="AM235" i="28"/>
  <c r="BJ233" i="28"/>
  <c r="AM231" i="28"/>
  <c r="BJ231" i="28"/>
  <c r="AM226" i="28"/>
  <c r="AM224" i="28"/>
  <c r="BJ224" i="28"/>
  <c r="BJ223" i="28"/>
  <c r="AM222" i="28"/>
  <c r="BJ222" i="28"/>
  <c r="AM220" i="28"/>
  <c r="AM219" i="28"/>
  <c r="BJ218" i="28"/>
  <c r="AM328" i="28"/>
  <c r="AM327" i="28"/>
  <c r="BJ325" i="28"/>
  <c r="AM323" i="28"/>
  <c r="AM320" i="28"/>
  <c r="AM318" i="28"/>
  <c r="AM317" i="28"/>
  <c r="BJ317" i="28"/>
  <c r="BJ316" i="28"/>
  <c r="AQ313" i="28"/>
  <c r="AM311" i="28"/>
  <c r="AM303" i="28"/>
  <c r="AM302" i="28"/>
  <c r="AM301" i="28"/>
  <c r="BJ298" i="28"/>
  <c r="AM296" i="28"/>
  <c r="BJ296" i="28"/>
  <c r="AM390" i="28"/>
  <c r="AM387" i="28"/>
  <c r="BJ384" i="28"/>
  <c r="AM383" i="28"/>
  <c r="AM380" i="28"/>
  <c r="AQ379" i="28"/>
  <c r="AM377" i="28"/>
  <c r="BJ377" i="28"/>
  <c r="AM373" i="28"/>
  <c r="AM347" i="28"/>
  <c r="BJ340" i="28"/>
  <c r="AM337" i="28"/>
  <c r="AM335" i="28"/>
  <c r="BJ332" i="28"/>
  <c r="AM451" i="28"/>
  <c r="AW451" i="28"/>
  <c r="AU449" i="28"/>
  <c r="BJ448" i="28"/>
  <c r="BJ447" i="28"/>
  <c r="AM435" i="28"/>
  <c r="AM133" i="28"/>
  <c r="AM132" i="28"/>
  <c r="BJ128" i="28"/>
  <c r="BJ126" i="28"/>
  <c r="AM123" i="28"/>
  <c r="BJ120" i="28"/>
  <c r="BJ118" i="28"/>
  <c r="BJ293" i="28"/>
  <c r="AM290" i="28"/>
  <c r="BJ287" i="28"/>
  <c r="AM286" i="28"/>
  <c r="AM282" i="28"/>
  <c r="BJ281" i="28"/>
  <c r="BJ277" i="28"/>
  <c r="BJ271" i="28"/>
  <c r="AM266" i="28"/>
  <c r="BJ251" i="28"/>
  <c r="BJ250" i="28"/>
  <c r="BJ238" i="28"/>
  <c r="AM232" i="28"/>
  <c r="BJ232" i="28"/>
  <c r="AM230" i="28"/>
  <c r="AV230" i="28" s="1"/>
  <c r="AM229" i="28"/>
  <c r="AM218" i="28"/>
  <c r="BJ217" i="28"/>
  <c r="AM216" i="28"/>
  <c r="AM215" i="28"/>
  <c r="BJ215" i="28"/>
  <c r="AM214" i="28"/>
  <c r="BJ327" i="28"/>
  <c r="AM325" i="28"/>
  <c r="AW321" i="28"/>
  <c r="BJ320" i="28"/>
  <c r="BJ319" i="28"/>
  <c r="AM315" i="28"/>
  <c r="AM314" i="28"/>
  <c r="BJ312" i="28"/>
  <c r="BJ308" i="28"/>
  <c r="AM307" i="28"/>
  <c r="AV306" i="28"/>
  <c r="BJ305" i="28"/>
  <c r="AM389" i="28"/>
  <c r="AM388" i="28"/>
  <c r="AM386" i="28"/>
  <c r="AM385" i="28"/>
  <c r="BJ364" i="28"/>
  <c r="AM360" i="28"/>
  <c r="BJ360" i="28"/>
  <c r="AM359" i="28"/>
  <c r="AM357" i="28"/>
  <c r="BJ357" i="28"/>
  <c r="BJ354" i="28"/>
  <c r="BJ351" i="28"/>
  <c r="AW349" i="28"/>
  <c r="AM343" i="28"/>
  <c r="AM340" i="28"/>
  <c r="BJ339" i="28"/>
  <c r="BJ337" i="28"/>
  <c r="AM336" i="28"/>
  <c r="AM456" i="28"/>
  <c r="BJ449" i="28"/>
  <c r="AM445" i="28"/>
  <c r="BJ444" i="28"/>
  <c r="AM440" i="28"/>
  <c r="AM437" i="28"/>
  <c r="AQ437" i="28" s="1"/>
  <c r="AM433" i="28"/>
  <c r="BJ433" i="28"/>
  <c r="BJ431" i="28"/>
  <c r="AM428" i="28"/>
  <c r="BJ425" i="28"/>
  <c r="AM421" i="28"/>
  <c r="AV419" i="28"/>
  <c r="AM418" i="28"/>
  <c r="AM413" i="28"/>
  <c r="BJ412" i="28"/>
  <c r="AM411" i="28"/>
  <c r="BJ411" i="28"/>
  <c r="AM409" i="28"/>
  <c r="BJ409" i="28"/>
  <c r="AM407" i="28"/>
  <c r="AM405" i="28"/>
  <c r="BJ405" i="28"/>
  <c r="AM402" i="28"/>
  <c r="AM401" i="28"/>
  <c r="BJ401" i="28"/>
  <c r="AM398" i="28"/>
  <c r="AM397" i="28"/>
  <c r="AW397" i="28" s="1"/>
  <c r="BJ545" i="28"/>
  <c r="AQ540" i="28"/>
  <c r="BJ540" i="28"/>
  <c r="AM538" i="28"/>
  <c r="AM535" i="28"/>
  <c r="BJ530" i="28"/>
  <c r="BJ525" i="28"/>
  <c r="BJ523" i="28"/>
  <c r="BJ521" i="28"/>
  <c r="AM519" i="28"/>
  <c r="BJ519" i="28"/>
  <c r="BJ518" i="28"/>
  <c r="BJ517" i="28"/>
  <c r="BJ508" i="28"/>
  <c r="AM502" i="28"/>
  <c r="AM498" i="28"/>
  <c r="BJ497" i="28"/>
  <c r="BJ495" i="28"/>
  <c r="AM493" i="28"/>
  <c r="AM492" i="28"/>
  <c r="AV492" i="28" s="1"/>
  <c r="BJ489" i="28"/>
  <c r="BJ486" i="28"/>
  <c r="AM485" i="28"/>
  <c r="AM483" i="28"/>
  <c r="BJ479" i="28"/>
  <c r="BJ478" i="28"/>
  <c r="AM475" i="28"/>
  <c r="BJ475" i="28"/>
  <c r="AM460" i="28"/>
  <c r="BJ460" i="28"/>
  <c r="AM459" i="28"/>
  <c r="AM620" i="28"/>
  <c r="BJ604" i="28"/>
  <c r="AM603" i="28"/>
  <c r="BJ603" i="28"/>
  <c r="BJ602" i="28"/>
  <c r="BJ598" i="28"/>
  <c r="AM597" i="28"/>
  <c r="AS597" i="28" s="1"/>
  <c r="BJ595" i="28"/>
  <c r="AM594" i="28"/>
  <c r="BJ592" i="28"/>
  <c r="BJ590" i="28"/>
  <c r="BJ587" i="28"/>
  <c r="AM586" i="28"/>
  <c r="AM581" i="28"/>
  <c r="AM427" i="28"/>
  <c r="AM425" i="28"/>
  <c r="BJ422" i="28"/>
  <c r="AM417" i="28"/>
  <c r="BR414" i="28"/>
  <c r="BJ406" i="28"/>
  <c r="BJ404" i="28"/>
  <c r="AM403" i="28"/>
  <c r="BJ403" i="28"/>
  <c r="BJ402" i="28"/>
  <c r="BJ400" i="28"/>
  <c r="BJ398" i="28"/>
  <c r="BR398" i="28"/>
  <c r="BJ397" i="28"/>
  <c r="BJ396" i="28"/>
  <c r="AM547" i="28"/>
  <c r="BJ547" i="28"/>
  <c r="BM547" i="28" s="1"/>
  <c r="AM546" i="28"/>
  <c r="AM544" i="28"/>
  <c r="AW544" i="28" s="1"/>
  <c r="BJ544" i="28"/>
  <c r="AM542" i="28"/>
  <c r="BJ539" i="28"/>
  <c r="AM537" i="28"/>
  <c r="BR536" i="28"/>
  <c r="BJ531" i="28"/>
  <c r="AM530" i="28"/>
  <c r="AM527" i="28"/>
  <c r="BJ527" i="28"/>
  <c r="BJ526" i="28"/>
  <c r="AM523" i="28"/>
  <c r="BJ516" i="28"/>
  <c r="AM514" i="28"/>
  <c r="AM512" i="28"/>
  <c r="AU512" i="28"/>
  <c r="BJ509" i="28"/>
  <c r="AM504" i="28"/>
  <c r="BJ504" i="28"/>
  <c r="AM501" i="28"/>
  <c r="BR496" i="28"/>
  <c r="AM491" i="28"/>
  <c r="BJ491" i="28"/>
  <c r="BR491" i="28" s="1"/>
  <c r="BJ490" i="28"/>
  <c r="BS490" i="28" s="1"/>
  <c r="AM488" i="28"/>
  <c r="BJ484" i="28"/>
  <c r="AM481" i="28"/>
  <c r="AM480" i="28"/>
  <c r="BJ472" i="28"/>
  <c r="BJ464" i="28"/>
  <c r="BJ618" i="28"/>
  <c r="AM617" i="28"/>
  <c r="BJ614" i="28"/>
  <c r="AM610" i="28"/>
  <c r="AM602" i="28"/>
  <c r="BJ600" i="28"/>
  <c r="AM598" i="28"/>
  <c r="AM596" i="28"/>
  <c r="AM595" i="28"/>
  <c r="AM590" i="28"/>
  <c r="AM588" i="28"/>
  <c r="AV586" i="28"/>
  <c r="AW584" i="28"/>
  <c r="BJ584" i="28"/>
  <c r="AM583" i="28"/>
  <c r="AM582" i="28"/>
  <c r="AW582" i="28" s="1"/>
  <c r="BJ432" i="28"/>
  <c r="BJ427" i="28"/>
  <c r="BJ421" i="28"/>
  <c r="AM414" i="28"/>
  <c r="BR410" i="28"/>
  <c r="AM404" i="28"/>
  <c r="AM396" i="28"/>
  <c r="BJ393" i="28"/>
  <c r="AM545" i="28"/>
  <c r="BJ541" i="28"/>
  <c r="AO540" i="28"/>
  <c r="AM536" i="28"/>
  <c r="AM534" i="28"/>
  <c r="BJ534" i="28"/>
  <c r="AM528" i="28"/>
  <c r="AM525" i="28"/>
  <c r="AM524" i="28"/>
  <c r="BJ520" i="28"/>
  <c r="AM518" i="28"/>
  <c r="AM517" i="28"/>
  <c r="AM515" i="28"/>
  <c r="BJ514" i="28"/>
  <c r="AQ512" i="28"/>
  <c r="AM511" i="28"/>
  <c r="AM508" i="28"/>
  <c r="BJ507" i="28"/>
  <c r="AM506" i="28"/>
  <c r="BJ505" i="28"/>
  <c r="BJ503" i="28"/>
  <c r="BJ500" i="28"/>
  <c r="AM497" i="28"/>
  <c r="AM490" i="28"/>
  <c r="AV490" i="28" s="1"/>
  <c r="AM486" i="28"/>
  <c r="AV486" i="28" s="1"/>
  <c r="CG486" i="28" s="1"/>
  <c r="AM484" i="28"/>
  <c r="AM479" i="28"/>
  <c r="AM478" i="28"/>
  <c r="BJ469" i="28"/>
  <c r="AM467" i="28"/>
  <c r="BS466" i="28"/>
  <c r="AM463" i="28"/>
  <c r="BJ463" i="28"/>
  <c r="BJ461" i="28"/>
  <c r="BJ459" i="28"/>
  <c r="AM612" i="28"/>
  <c r="AW608" i="28"/>
  <c r="AM605" i="28"/>
  <c r="AU604" i="28"/>
  <c r="AM601" i="28"/>
  <c r="BJ601" i="28"/>
  <c r="AM599" i="28"/>
  <c r="BJ594" i="28"/>
  <c r="AM593" i="28"/>
  <c r="AM591" i="28"/>
  <c r="BS589" i="28"/>
  <c r="BJ588" i="28"/>
  <c r="BJ582" i="28"/>
  <c r="AM432" i="28"/>
  <c r="AM431" i="28"/>
  <c r="BJ428" i="28"/>
  <c r="BJ417" i="28"/>
  <c r="BJ416" i="28"/>
  <c r="BJ415" i="28"/>
  <c r="BT415" i="28" s="1"/>
  <c r="AM412" i="28"/>
  <c r="AM410" i="28"/>
  <c r="AM408" i="28"/>
  <c r="BJ408" i="28"/>
  <c r="AM406" i="28"/>
  <c r="AM400" i="28"/>
  <c r="BJ395" i="28"/>
  <c r="BT395" i="28" s="1"/>
  <c r="AQ394" i="28"/>
  <c r="BJ394" i="28"/>
  <c r="AM393" i="28"/>
  <c r="AM543" i="28"/>
  <c r="BJ542" i="28"/>
  <c r="BJ537" i="28"/>
  <c r="AM533" i="28"/>
  <c r="AM532" i="28"/>
  <c r="BJ532" i="28"/>
  <c r="AM531" i="28"/>
  <c r="AM529" i="28"/>
  <c r="BJ529" i="28"/>
  <c r="BJ524" i="28"/>
  <c r="AM522" i="28"/>
  <c r="AM520" i="28"/>
  <c r="AQ520" i="28" s="1"/>
  <c r="AY520" i="28" s="1"/>
  <c r="AM516" i="28"/>
  <c r="BJ515" i="28"/>
  <c r="BS513" i="28"/>
  <c r="BJ512" i="28"/>
  <c r="BJ511" i="28"/>
  <c r="AM510" i="28"/>
  <c r="BJ510" i="28"/>
  <c r="AM509" i="28"/>
  <c r="AM507" i="28"/>
  <c r="AM499" i="28"/>
  <c r="BJ498" i="28"/>
  <c r="BR498" i="28"/>
  <c r="AM495" i="28"/>
  <c r="BJ494" i="28"/>
  <c r="BJ493" i="28"/>
  <c r="BJ492" i="28"/>
  <c r="AM489" i="28"/>
  <c r="AM482" i="28"/>
  <c r="BJ480" i="28"/>
  <c r="AM473" i="28"/>
  <c r="AM471" i="28"/>
  <c r="BJ471" i="28"/>
  <c r="AM468" i="28"/>
  <c r="BJ467" i="28"/>
  <c r="BJ465" i="28"/>
  <c r="AM464" i="28"/>
  <c r="BJ620" i="28"/>
  <c r="AM616" i="28"/>
  <c r="BJ615" i="28"/>
  <c r="BJ610" i="28"/>
  <c r="BJ609" i="28"/>
  <c r="BS609" i="28" s="1"/>
  <c r="BJ608" i="28"/>
  <c r="BS608" i="28"/>
  <c r="AM606" i="28"/>
  <c r="BJ596" i="28"/>
  <c r="BJ591" i="28"/>
  <c r="BJ586" i="28"/>
  <c r="AM576" i="28"/>
  <c r="BJ570" i="28"/>
  <c r="AM564" i="28"/>
  <c r="BJ562" i="28"/>
  <c r="AM561" i="28"/>
  <c r="BJ561" i="28"/>
  <c r="BJ555" i="28"/>
  <c r="AM553" i="28"/>
  <c r="BJ553" i="28"/>
  <c r="AM552" i="28"/>
  <c r="AM663" i="28"/>
  <c r="BJ660" i="28"/>
  <c r="BJ656" i="28"/>
  <c r="BJ650" i="28"/>
  <c r="AM645" i="28"/>
  <c r="BJ644" i="28"/>
  <c r="BJ638" i="28"/>
  <c r="AM633" i="28"/>
  <c r="AM627" i="28"/>
  <c r="AM734" i="28"/>
  <c r="AM727" i="28"/>
  <c r="AM725" i="28"/>
  <c r="AM723" i="28"/>
  <c r="AM722" i="28"/>
  <c r="AU719" i="28"/>
  <c r="BJ718" i="28"/>
  <c r="AM717" i="28"/>
  <c r="BJ714" i="28"/>
  <c r="BJ708" i="28"/>
  <c r="BJ699" i="28"/>
  <c r="BJ697" i="28"/>
  <c r="BR697" i="28" s="1"/>
  <c r="BJ581" i="28"/>
  <c r="AM575" i="28"/>
  <c r="BJ573" i="28"/>
  <c r="AM572" i="28"/>
  <c r="BJ572" i="28"/>
  <c r="BS572" i="28" s="1"/>
  <c r="AM569" i="28"/>
  <c r="AM567" i="28"/>
  <c r="AM563" i="28"/>
  <c r="BJ563" i="28"/>
  <c r="AM562" i="28"/>
  <c r="BJ560" i="28"/>
  <c r="BT560" i="28"/>
  <c r="BJ559" i="28"/>
  <c r="AM558" i="28"/>
  <c r="AM557" i="28"/>
  <c r="AM556" i="28"/>
  <c r="BJ556" i="28"/>
  <c r="BT556" i="28"/>
  <c r="AM551" i="28"/>
  <c r="BJ551" i="28"/>
  <c r="AM661" i="28"/>
  <c r="AW661" i="28" s="1"/>
  <c r="AM659" i="28"/>
  <c r="AU659" i="28" s="1"/>
  <c r="AM658" i="28"/>
  <c r="BJ654" i="28"/>
  <c r="BT651" i="28"/>
  <c r="AM647" i="28"/>
  <c r="BJ646" i="28"/>
  <c r="BR646" i="28"/>
  <c r="BJ639" i="28"/>
  <c r="BR639" i="28"/>
  <c r="AM638" i="28"/>
  <c r="BJ636" i="28"/>
  <c r="BJ635" i="28"/>
  <c r="BJ634" i="28"/>
  <c r="BJ633" i="28"/>
  <c r="AM630" i="28"/>
  <c r="BJ627" i="28"/>
  <c r="BR627" i="28"/>
  <c r="BJ625" i="28"/>
  <c r="AM624" i="28"/>
  <c r="BJ741" i="28"/>
  <c r="BJ740" i="28"/>
  <c r="AM738" i="28"/>
  <c r="AM737" i="28"/>
  <c r="BJ734" i="28"/>
  <c r="AU731" i="28"/>
  <c r="BJ731" i="28"/>
  <c r="BJ729" i="28"/>
  <c r="BJ727" i="28"/>
  <c r="AM726" i="28"/>
  <c r="BJ726" i="28"/>
  <c r="BJ722" i="28"/>
  <c r="AM721" i="28"/>
  <c r="BJ721" i="28"/>
  <c r="BJ719" i="28"/>
  <c r="AL701" i="28"/>
  <c r="AL700" i="28"/>
  <c r="BJ695" i="28"/>
  <c r="AL689" i="28"/>
  <c r="BJ675" i="28"/>
  <c r="AM580" i="28"/>
  <c r="AM577" i="28"/>
  <c r="BJ574" i="28"/>
  <c r="BJ568" i="28"/>
  <c r="BR568" i="28"/>
  <c r="AM565" i="28"/>
  <c r="AV565" i="28"/>
  <c r="AM560" i="28"/>
  <c r="AM555" i="28"/>
  <c r="AM554" i="28"/>
  <c r="AQ554" i="28" s="1"/>
  <c r="BJ554" i="28"/>
  <c r="AM669" i="28"/>
  <c r="BJ669" i="28"/>
  <c r="BJ668" i="28"/>
  <c r="AM667" i="28"/>
  <c r="BJ667" i="28"/>
  <c r="BJ664" i="28"/>
  <c r="BJ659" i="28"/>
  <c r="AM643" i="28"/>
  <c r="AM641" i="28"/>
  <c r="BJ628" i="28"/>
  <c r="AU739" i="28"/>
  <c r="BJ735" i="28"/>
  <c r="BR735" i="28" s="1"/>
  <c r="AM733" i="28"/>
  <c r="BJ733" i="28"/>
  <c r="BJ732" i="28"/>
  <c r="BT732" i="28" s="1"/>
  <c r="BJ725" i="28"/>
  <c r="BJ723" i="28"/>
  <c r="BJ717" i="28"/>
  <c r="AM716" i="28"/>
  <c r="BJ710" i="28"/>
  <c r="BJ709" i="28"/>
  <c r="BJ703" i="28"/>
  <c r="AL685" i="28"/>
  <c r="BT580" i="28"/>
  <c r="BJ578" i="28"/>
  <c r="AM571" i="28"/>
  <c r="BT570" i="28"/>
  <c r="AM559" i="28"/>
  <c r="BJ558" i="28"/>
  <c r="BJ557" i="28"/>
  <c r="AM666" i="28"/>
  <c r="BJ666" i="28"/>
  <c r="AM665" i="28"/>
  <c r="BJ663" i="28"/>
  <c r="BJ662" i="28"/>
  <c r="BR662" i="28"/>
  <c r="BJ658" i="28"/>
  <c r="AM657" i="28"/>
  <c r="BJ655" i="28"/>
  <c r="AM654" i="28"/>
  <c r="BT654" i="28"/>
  <c r="AM653" i="28"/>
  <c r="AM651" i="28"/>
  <c r="AM646" i="28"/>
  <c r="BJ643" i="28"/>
  <c r="BR643" i="28"/>
  <c r="AM642" i="28"/>
  <c r="BJ642" i="28"/>
  <c r="BR642" i="28" s="1"/>
  <c r="AM637" i="28"/>
  <c r="AM635" i="28"/>
  <c r="AM634" i="28"/>
  <c r="AM632" i="28"/>
  <c r="AM631" i="28"/>
  <c r="BJ629" i="28"/>
  <c r="AM626" i="28"/>
  <c r="AW626" i="28" s="1"/>
  <c r="BJ624" i="28"/>
  <c r="BJ739" i="28"/>
  <c r="BJ738" i="28"/>
  <c r="BM738" i="28" s="1"/>
  <c r="AM735" i="28"/>
  <c r="AW735" i="28"/>
  <c r="AM730" i="28"/>
  <c r="BJ730" i="28"/>
  <c r="BJ728" i="28"/>
  <c r="BT728" i="28" s="1"/>
  <c r="BJ720" i="28"/>
  <c r="AM718" i="28"/>
  <c r="AR718" i="28" s="1"/>
  <c r="AL714" i="28"/>
  <c r="AL713" i="28"/>
  <c r="AM713" i="28" s="1"/>
  <c r="AT713" i="28" s="1"/>
  <c r="AL712" i="28"/>
  <c r="AL711" i="28"/>
  <c r="AL710" i="28"/>
  <c r="AL709" i="28"/>
  <c r="AM709" i="28"/>
  <c r="AL708" i="28"/>
  <c r="AM708" i="28"/>
  <c r="AL707" i="28"/>
  <c r="AM707" i="28"/>
  <c r="BJ707" i="28"/>
  <c r="AL706" i="28"/>
  <c r="AM706" i="28"/>
  <c r="BJ706" i="28"/>
  <c r="AL705" i="28"/>
  <c r="AM705" i="28"/>
  <c r="AL704" i="28"/>
  <c r="BJ702" i="28"/>
  <c r="BR702" i="28" s="1"/>
  <c r="AM701" i="28"/>
  <c r="BJ701" i="28"/>
  <c r="BR701" i="28"/>
  <c r="AL697" i="28"/>
  <c r="BJ691" i="28"/>
  <c r="BJ687" i="28"/>
  <c r="BJ683" i="28"/>
  <c r="AL681" i="28"/>
  <c r="N60" i="30"/>
  <c r="N58" i="30"/>
  <c r="N54" i="30"/>
  <c r="N53" i="30"/>
  <c r="N49" i="30"/>
  <c r="N48" i="30"/>
  <c r="N47" i="30"/>
  <c r="N43" i="30"/>
  <c r="N36" i="30"/>
  <c r="N32" i="30"/>
  <c r="N30" i="30"/>
  <c r="N26" i="30"/>
  <c r="N22" i="30"/>
  <c r="N18" i="30"/>
  <c r="N14" i="30"/>
  <c r="N10" i="30"/>
  <c r="N31" i="30"/>
  <c r="N29" i="30"/>
  <c r="N17" i="30"/>
  <c r="N13" i="30"/>
  <c r="N59" i="30"/>
  <c r="N55" i="30"/>
  <c r="N50" i="30"/>
  <c r="N44" i="30"/>
  <c r="N39" i="30"/>
  <c r="N37" i="30"/>
  <c r="N33" i="30"/>
  <c r="N27" i="30"/>
  <c r="N23" i="30"/>
  <c r="N19" i="30"/>
  <c r="N15" i="30"/>
  <c r="N11" i="30"/>
  <c r="N25" i="30"/>
  <c r="N21" i="30"/>
  <c r="N9" i="30"/>
  <c r="N8" i="30"/>
  <c r="N56" i="30"/>
  <c r="N51" i="30"/>
  <c r="N45" i="30"/>
  <c r="N40" i="30"/>
  <c r="N38" i="30"/>
  <c r="N34" i="30"/>
  <c r="N28" i="30"/>
  <c r="N24" i="30"/>
  <c r="N20" i="30"/>
  <c r="N16" i="30"/>
  <c r="BH51" i="30"/>
  <c r="BI51" i="30" s="1"/>
  <c r="BH10" i="30"/>
  <c r="BI10" i="30" s="1"/>
  <c r="BK10" i="30" s="1"/>
  <c r="BU10" i="30"/>
  <c r="BH36" i="30"/>
  <c r="BI36" i="30"/>
  <c r="BH9" i="30"/>
  <c r="BI9" i="30" s="1"/>
  <c r="BH44" i="30"/>
  <c r="BI44" i="30" s="1"/>
  <c r="BU44" i="30"/>
  <c r="BH50" i="30"/>
  <c r="BI50" i="30"/>
  <c r="BH116" i="30"/>
  <c r="BI116" i="30"/>
  <c r="BQ116" i="30" s="1"/>
  <c r="AJ119" i="30"/>
  <c r="BH76" i="30"/>
  <c r="BI76" i="30" s="1"/>
  <c r="BH118" i="30"/>
  <c r="BI118" i="30"/>
  <c r="BP118" i="30" s="1"/>
  <c r="AJ120" i="30"/>
  <c r="AK120" i="30"/>
  <c r="AT120" i="30" s="1"/>
  <c r="CN120" i="30" s="1"/>
  <c r="BH35" i="30"/>
  <c r="BI35" i="30"/>
  <c r="BH37" i="30"/>
  <c r="BI37" i="30"/>
  <c r="BM37" i="30" s="1"/>
  <c r="BH55" i="30"/>
  <c r="BI55" i="30" s="1"/>
  <c r="BH58" i="30"/>
  <c r="BI58" i="30" s="1"/>
  <c r="BH59" i="30"/>
  <c r="BI59" i="30" s="1"/>
  <c r="BH112" i="30"/>
  <c r="BI112" i="30" s="1"/>
  <c r="BQ112" i="30" s="1"/>
  <c r="BH117" i="30"/>
  <c r="BI117" i="30" s="1"/>
  <c r="BK117" i="30" s="1"/>
  <c r="BN117" i="30" s="1"/>
  <c r="BH53" i="30"/>
  <c r="BI53" i="30" s="1"/>
  <c r="N113" i="30"/>
  <c r="N120" i="30"/>
  <c r="BH115" i="30"/>
  <c r="BI115" i="30" s="1"/>
  <c r="BM115" i="30" s="1"/>
  <c r="BH17" i="30"/>
  <c r="BI17" i="30" s="1"/>
  <c r="BH18" i="30"/>
  <c r="BI18" i="30" s="1"/>
  <c r="BH20" i="30"/>
  <c r="BI20" i="30" s="1"/>
  <c r="BH21" i="30"/>
  <c r="BI21" i="30" s="1"/>
  <c r="BH23" i="30"/>
  <c r="BI23" i="30" s="1"/>
  <c r="BH29" i="30"/>
  <c r="BI29" i="30"/>
  <c r="BH30" i="30"/>
  <c r="BI30" i="30"/>
  <c r="BH31" i="30"/>
  <c r="BI31" i="30"/>
  <c r="BM31" i="30" s="1"/>
  <c r="BH32" i="30"/>
  <c r="BI32" i="30" s="1"/>
  <c r="BH34" i="30"/>
  <c r="BI34" i="30" s="1"/>
  <c r="BH46" i="30"/>
  <c r="BI46" i="30" s="1"/>
  <c r="BR46" i="30" s="1"/>
  <c r="BH47" i="30"/>
  <c r="BI47" i="30" s="1"/>
  <c r="BH48" i="30"/>
  <c r="BI48" i="30"/>
  <c r="BH77" i="30"/>
  <c r="BI77" i="30"/>
  <c r="BM77" i="30" s="1"/>
  <c r="BH79" i="30"/>
  <c r="BI79" i="30" s="1"/>
  <c r="BH27" i="30"/>
  <c r="BI27" i="30" s="1"/>
  <c r="BH38" i="30"/>
  <c r="BI38" i="30" s="1"/>
  <c r="BT38" i="30" s="1"/>
  <c r="BH39" i="30"/>
  <c r="BI39" i="30" s="1"/>
  <c r="BS39" i="30" s="1"/>
  <c r="BH40" i="30"/>
  <c r="BI40" i="30" s="1"/>
  <c r="BH41" i="30"/>
  <c r="BI41" i="30"/>
  <c r="BH42" i="30"/>
  <c r="BI42" i="30"/>
  <c r="BL42" i="30" s="1"/>
  <c r="BH43" i="30"/>
  <c r="BI43" i="30" s="1"/>
  <c r="BH114" i="30"/>
  <c r="BI114" i="30"/>
  <c r="BH72" i="30"/>
  <c r="BI72" i="30"/>
  <c r="BT72" i="30" s="1"/>
  <c r="BH89" i="30"/>
  <c r="BI89" i="30" s="1"/>
  <c r="BK89" i="30" s="1"/>
  <c r="BN89" i="30" s="1"/>
  <c r="BH90" i="30"/>
  <c r="BI90" i="30" s="1"/>
  <c r="BL90" i="30" s="1"/>
  <c r="BH106" i="30"/>
  <c r="BI106" i="30"/>
  <c r="BH81" i="30"/>
  <c r="BI81" i="30" s="1"/>
  <c r="BM81" i="30" s="1"/>
  <c r="BH82" i="30"/>
  <c r="BI82" i="30" s="1"/>
  <c r="BP82" i="30" s="1"/>
  <c r="BH93" i="30"/>
  <c r="BI93" i="30"/>
  <c r="BP93" i="30" s="1"/>
  <c r="BH96" i="30"/>
  <c r="BI96" i="30" s="1"/>
  <c r="BH97" i="30"/>
  <c r="BI97" i="30" s="1"/>
  <c r="BH98" i="30"/>
  <c r="BI98" i="30" s="1"/>
  <c r="BH111" i="30"/>
  <c r="BI111" i="30" s="1"/>
  <c r="BN10" i="30"/>
  <c r="BH33" i="30"/>
  <c r="BI33" i="30" s="1"/>
  <c r="BP33" i="30" s="1"/>
  <c r="BH45" i="30"/>
  <c r="BI45" i="30" s="1"/>
  <c r="BP45" i="30" s="1"/>
  <c r="BH67" i="30"/>
  <c r="BI67" i="30" s="1"/>
  <c r="BH83" i="30"/>
  <c r="BI83" i="30"/>
  <c r="BQ83" i="30" s="1"/>
  <c r="BH84" i="30"/>
  <c r="BI84" i="30" s="1"/>
  <c r="BQ84" i="30" s="1"/>
  <c r="BH85" i="30"/>
  <c r="BI85" i="30"/>
  <c r="BH86" i="30"/>
  <c r="BI86" i="30"/>
  <c r="BP86" i="30" s="1"/>
  <c r="BH87" i="30"/>
  <c r="BI87" i="30" s="1"/>
  <c r="BS87" i="30" s="1"/>
  <c r="BH99" i="30"/>
  <c r="BI99" i="30"/>
  <c r="BL99" i="30" s="1"/>
  <c r="BH101" i="30"/>
  <c r="BI101" i="30" s="1"/>
  <c r="BM101" i="30" s="1"/>
  <c r="BH103" i="30"/>
  <c r="BI103" i="30"/>
  <c r="BH104" i="30"/>
  <c r="BI104" i="30"/>
  <c r="BH60" i="30"/>
  <c r="BI60" i="30"/>
  <c r="BM60" i="30" s="1"/>
  <c r="BH12" i="30"/>
  <c r="BI12" i="30"/>
  <c r="BH25" i="30"/>
  <c r="BI25" i="30"/>
  <c r="BH56" i="30"/>
  <c r="BI56" i="30"/>
  <c r="BM56" i="30" s="1"/>
  <c r="BH57" i="30"/>
  <c r="BI57" i="30" s="1"/>
  <c r="BP57" i="30" s="1"/>
  <c r="BH49" i="30"/>
  <c r="BI49" i="30"/>
  <c r="BS49" i="30" s="1"/>
  <c r="BH52" i="30"/>
  <c r="BI52" i="30" s="1"/>
  <c r="BH54" i="30"/>
  <c r="BI54" i="30" s="1"/>
  <c r="BP54" i="30"/>
  <c r="BH13" i="30"/>
  <c r="BI13" i="30"/>
  <c r="BS13" i="30" s="1"/>
  <c r="BH14" i="30"/>
  <c r="BI14" i="30" s="1"/>
  <c r="BH19" i="30"/>
  <c r="BI19" i="30" s="1"/>
  <c r="BP19" i="30"/>
  <c r="BH15" i="30"/>
  <c r="BI15" i="30"/>
  <c r="BH8" i="30"/>
  <c r="BI8" i="30"/>
  <c r="BH11" i="30"/>
  <c r="BI11" i="30" s="1"/>
  <c r="BH22" i="30"/>
  <c r="BI22" i="30"/>
  <c r="BH24" i="30"/>
  <c r="BI24" i="30"/>
  <c r="BL24" i="30" s="1"/>
  <c r="BH28" i="30"/>
  <c r="BI28" i="30" s="1"/>
  <c r="BU28" i="30" s="1"/>
  <c r="BH69" i="30"/>
  <c r="BI69" i="30"/>
  <c r="BR93" i="30"/>
  <c r="BH95" i="30"/>
  <c r="BI95" i="30"/>
  <c r="BR95" i="30" s="1"/>
  <c r="BH78" i="30"/>
  <c r="BI78" i="30" s="1"/>
  <c r="BL78" i="30" s="1"/>
  <c r="BH108" i="30"/>
  <c r="BI108" i="30"/>
  <c r="BP108" i="30" s="1"/>
  <c r="BH73" i="30"/>
  <c r="BI73" i="30" s="1"/>
  <c r="BH88" i="30"/>
  <c r="BI88" i="30"/>
  <c r="BP88" i="30" s="1"/>
  <c r="BH80" i="30"/>
  <c r="BI80" i="30" s="1"/>
  <c r="BH94" i="30"/>
  <c r="BI94" i="30" s="1"/>
  <c r="BT94" i="30" s="1"/>
  <c r="BH91" i="30"/>
  <c r="BI91" i="30" s="1"/>
  <c r="BH100" i="30"/>
  <c r="BI100" i="30" s="1"/>
  <c r="BL100" i="30" s="1"/>
  <c r="BH105" i="30"/>
  <c r="BI105" i="30" s="1"/>
  <c r="BH110" i="30"/>
  <c r="BI110" i="30"/>
  <c r="BS110" i="30" s="1"/>
  <c r="N78" i="30"/>
  <c r="N111" i="30"/>
  <c r="N84" i="30"/>
  <c r="BH70" i="30"/>
  <c r="BI70" i="30" s="1"/>
  <c r="BH92" i="30"/>
  <c r="BI92" i="30"/>
  <c r="BH107" i="30"/>
  <c r="BI107" i="30" s="1"/>
  <c r="BH109" i="30"/>
  <c r="BI109" i="30" s="1"/>
  <c r="AY770" i="28"/>
  <c r="BY641" i="28"/>
  <c r="CD641" i="28" s="1"/>
  <c r="BY68" i="28"/>
  <c r="CD68" i="28"/>
  <c r="BY166" i="28"/>
  <c r="CD166" i="28"/>
  <c r="BY746" i="28"/>
  <c r="CD746" i="28" s="1"/>
  <c r="BY200" i="28"/>
  <c r="CD200" i="28"/>
  <c r="BY612" i="28"/>
  <c r="BY264" i="28"/>
  <c r="BW715" i="28"/>
  <c r="BX715" i="28"/>
  <c r="BU715" i="28"/>
  <c r="BU713" i="28"/>
  <c r="BX713" i="28"/>
  <c r="BX645" i="28"/>
  <c r="BU645" i="28"/>
  <c r="BW645" i="28"/>
  <c r="AY649" i="28"/>
  <c r="BX653" i="28"/>
  <c r="BU653" i="28"/>
  <c r="BW565" i="28"/>
  <c r="BX565" i="28"/>
  <c r="BU565" i="28"/>
  <c r="AY607" i="28"/>
  <c r="AY496" i="28"/>
  <c r="CG430" i="28"/>
  <c r="AY430" i="28"/>
  <c r="AY434" i="28"/>
  <c r="CG434" i="28"/>
  <c r="AY334" i="28"/>
  <c r="CG334" i="28"/>
  <c r="AY338" i="28"/>
  <c r="CG338" i="28"/>
  <c r="AY371" i="28"/>
  <c r="CF371" i="28"/>
  <c r="CI371" i="28" s="1"/>
  <c r="BX373" i="28"/>
  <c r="BW373" i="28"/>
  <c r="BU373" i="28"/>
  <c r="BW252" i="28"/>
  <c r="BU252" i="28"/>
  <c r="BX252" i="28"/>
  <c r="AY256" i="28"/>
  <c r="CF256" i="28"/>
  <c r="CI256" i="28" s="1"/>
  <c r="AY240" i="28"/>
  <c r="BX260" i="28"/>
  <c r="BY260" i="28" s="1"/>
  <c r="BU260" i="28"/>
  <c r="CG148" i="28"/>
  <c r="AY148" i="28"/>
  <c r="AY164" i="28"/>
  <c r="CF164" i="28"/>
  <c r="CI164" i="28" s="1"/>
  <c r="AY189" i="28"/>
  <c r="CG172" i="28"/>
  <c r="CI172" i="28" s="1"/>
  <c r="AY172" i="28"/>
  <c r="AY188" i="28"/>
  <c r="CF188" i="28"/>
  <c r="AY105" i="28"/>
  <c r="CG105" i="28"/>
  <c r="BX749" i="28"/>
  <c r="BW749" i="28"/>
  <c r="AY780" i="28"/>
  <c r="CG780" i="28"/>
  <c r="CI780" i="28"/>
  <c r="CG47" i="28"/>
  <c r="AY47" i="28"/>
  <c r="AY79" i="28"/>
  <c r="CG79" i="28"/>
  <c r="BW767" i="28"/>
  <c r="BX767" i="28"/>
  <c r="BU767" i="28"/>
  <c r="AY209" i="28"/>
  <c r="CF209" i="28"/>
  <c r="CI209" i="28"/>
  <c r="AY65" i="28"/>
  <c r="CG65" i="28"/>
  <c r="CG81" i="28"/>
  <c r="AY81" i="28"/>
  <c r="BU777" i="28"/>
  <c r="BW777" i="28"/>
  <c r="BX777" i="28"/>
  <c r="BU755" i="28"/>
  <c r="CG71" i="28"/>
  <c r="AY71" i="28"/>
  <c r="CF40" i="28"/>
  <c r="CI40" i="28"/>
  <c r="AY40" i="28"/>
  <c r="AY45" i="28"/>
  <c r="CF45" i="28"/>
  <c r="CI45" i="28"/>
  <c r="AW416" i="28"/>
  <c r="AQ129" i="28"/>
  <c r="AY72" i="28"/>
  <c r="AY36" i="28"/>
  <c r="AY177" i="28"/>
  <c r="CG25" i="28"/>
  <c r="CF88" i="28"/>
  <c r="CI88" i="28"/>
  <c r="BY88" i="28"/>
  <c r="CF60" i="28"/>
  <c r="CI60" i="28" s="1"/>
  <c r="CF84" i="28"/>
  <c r="CI84" i="28" s="1"/>
  <c r="BY84" i="28"/>
  <c r="CD84" i="28" s="1"/>
  <c r="BY61" i="28"/>
  <c r="CD61" i="28"/>
  <c r="CI104" i="28"/>
  <c r="BY104" i="28"/>
  <c r="CD104" i="28" s="1"/>
  <c r="BY108" i="28"/>
  <c r="CD108" i="28" s="1"/>
  <c r="BY112" i="28"/>
  <c r="CI112" i="28"/>
  <c r="CF52" i="28"/>
  <c r="CI52" i="28" s="1"/>
  <c r="BY52" i="28"/>
  <c r="CD52" i="28" s="1"/>
  <c r="BY176" i="28"/>
  <c r="CD176" i="28"/>
  <c r="CF176" i="28"/>
  <c r="CI176" i="28"/>
  <c r="BY168" i="28"/>
  <c r="BW681" i="28"/>
  <c r="BU681" i="28"/>
  <c r="BX681" i="28"/>
  <c r="BX698" i="28"/>
  <c r="BU698" i="28"/>
  <c r="CF674" i="28"/>
  <c r="BX682" i="28"/>
  <c r="BW682" i="28"/>
  <c r="BU682" i="28"/>
  <c r="AY720" i="28"/>
  <c r="CG724" i="28"/>
  <c r="AY724" i="28"/>
  <c r="AY732" i="28"/>
  <c r="CG732" i="28"/>
  <c r="AY625" i="28"/>
  <c r="CG470" i="28"/>
  <c r="AY470" i="28"/>
  <c r="CG500" i="28"/>
  <c r="AY500" i="28"/>
  <c r="AY358" i="28"/>
  <c r="BX369" i="28"/>
  <c r="BW369" i="28"/>
  <c r="BU369" i="28"/>
  <c r="BX162" i="28"/>
  <c r="BW162" i="28"/>
  <c r="BU162" i="28"/>
  <c r="CG9" i="28"/>
  <c r="CG171" i="28"/>
  <c r="AY68" i="28"/>
  <c r="CF68" i="28"/>
  <c r="CI68" i="28"/>
  <c r="BX90" i="28"/>
  <c r="BW90" i="28"/>
  <c r="BU90" i="28"/>
  <c r="BU781" i="28"/>
  <c r="BW781" i="28"/>
  <c r="AY37" i="28"/>
  <c r="CF37" i="28"/>
  <c r="CI37" i="28"/>
  <c r="CG63" i="28"/>
  <c r="AY63" i="28"/>
  <c r="CF782" i="28"/>
  <c r="BU49" i="28"/>
  <c r="BX49" i="28"/>
  <c r="AY91" i="28"/>
  <c r="CG91" i="28"/>
  <c r="AY97" i="28"/>
  <c r="BW761" i="28"/>
  <c r="BX761" i="28"/>
  <c r="BU761" i="28"/>
  <c r="CG56" i="28"/>
  <c r="AY56" i="28"/>
  <c r="AY762" i="28"/>
  <c r="AY161" i="28"/>
  <c r="AY55" i="28"/>
  <c r="CD744" i="28"/>
  <c r="CC744" i="28" s="1"/>
  <c r="BY754" i="28"/>
  <c r="CD754" i="28"/>
  <c r="CF754" i="28"/>
  <c r="BY86" i="28"/>
  <c r="CF18" i="28"/>
  <c r="CI18" i="28"/>
  <c r="BY18" i="28"/>
  <c r="CD18" i="28" s="1"/>
  <c r="BY256" i="28"/>
  <c r="CD256" i="28"/>
  <c r="BY653" i="28"/>
  <c r="CF36" i="28"/>
  <c r="CI36" i="28"/>
  <c r="CD36" i="28"/>
  <c r="BY36" i="28"/>
  <c r="BY109" i="28"/>
  <c r="CD109" i="28"/>
  <c r="BY752" i="28"/>
  <c r="CF73" i="28"/>
  <c r="CI73" i="28" s="1"/>
  <c r="BY73" i="28"/>
  <c r="BY676" i="28"/>
  <c r="CD676" i="28" s="1"/>
  <c r="BX686" i="28"/>
  <c r="BW686" i="28"/>
  <c r="BU686" i="28"/>
  <c r="AY696" i="28"/>
  <c r="AY664" i="28"/>
  <c r="CG614" i="28"/>
  <c r="BW248" i="28"/>
  <c r="BX248" i="28"/>
  <c r="CG246" i="28"/>
  <c r="AY139" i="28"/>
  <c r="AY153" i="28"/>
  <c r="BU161" i="28"/>
  <c r="BX161" i="28"/>
  <c r="AY34" i="28"/>
  <c r="CG34" i="28"/>
  <c r="CG83" i="28"/>
  <c r="AY83" i="28"/>
  <c r="BW102" i="28"/>
  <c r="BX102" i="28"/>
  <c r="BU102" i="28"/>
  <c r="AY748" i="28"/>
  <c r="CF748" i="28"/>
  <c r="CI748" i="28" s="1"/>
  <c r="BW765" i="28"/>
  <c r="BX765" i="28"/>
  <c r="BU765" i="28"/>
  <c r="AY39" i="28"/>
  <c r="CG69" i="28"/>
  <c r="AY69" i="28"/>
  <c r="BX78" i="28"/>
  <c r="BU78" i="28"/>
  <c r="BU783" i="28"/>
  <c r="BX783" i="28"/>
  <c r="BW783" i="28"/>
  <c r="CG59" i="28"/>
  <c r="AY59" i="28"/>
  <c r="CG107" i="28"/>
  <c r="BU745" i="28"/>
  <c r="BU771" i="28"/>
  <c r="CG187" i="28"/>
  <c r="AY23" i="28"/>
  <c r="BY769" i="28"/>
  <c r="CD769" i="28"/>
  <c r="BY759" i="28"/>
  <c r="CD759" i="28" s="1"/>
  <c r="CF772" i="28"/>
  <c r="BY772" i="28"/>
  <c r="BY100" i="28"/>
  <c r="CD100" i="28" s="1"/>
  <c r="CF169" i="28"/>
  <c r="CI169" i="28" s="1"/>
  <c r="BY169" i="28"/>
  <c r="CD169" i="28" s="1"/>
  <c r="CF375" i="28"/>
  <c r="CI375" i="28" s="1"/>
  <c r="BY375" i="28"/>
  <c r="CD375" i="28"/>
  <c r="BY685" i="28"/>
  <c r="CD685" i="28" s="1"/>
  <c r="BY762" i="28"/>
  <c r="CD762" i="28" s="1"/>
  <c r="BY784" i="28"/>
  <c r="CD784" i="28" s="1"/>
  <c r="CF784" i="28"/>
  <c r="BY85" i="28"/>
  <c r="CD85" i="28"/>
  <c r="BY101" i="28"/>
  <c r="CD101" i="28"/>
  <c r="BY184" i="28"/>
  <c r="CF49" i="28"/>
  <c r="BY49" i="28"/>
  <c r="BY15" i="28"/>
  <c r="BY711" i="28"/>
  <c r="CD711" i="28"/>
  <c r="CG687" i="28"/>
  <c r="CG703" i="28"/>
  <c r="AY703" i="28"/>
  <c r="BU630" i="28"/>
  <c r="BX630" i="28"/>
  <c r="BW630" i="28"/>
  <c r="AY628" i="28"/>
  <c r="CG628" i="28"/>
  <c r="BW661" i="28"/>
  <c r="BX661" i="28"/>
  <c r="BU661" i="28"/>
  <c r="CG639" i="28"/>
  <c r="AY639" i="28"/>
  <c r="BW649" i="28"/>
  <c r="BU649" i="28"/>
  <c r="BX649" i="28"/>
  <c r="AY619" i="28"/>
  <c r="CG619" i="28"/>
  <c r="AY462" i="28"/>
  <c r="CG462" i="28"/>
  <c r="CG513" i="28"/>
  <c r="AY513" i="28"/>
  <c r="AY424" i="28"/>
  <c r="CF424" i="28"/>
  <c r="CI424" i="28" s="1"/>
  <c r="AY350" i="28"/>
  <c r="CG151" i="28"/>
  <c r="AY151" i="28"/>
  <c r="AY173" i="28"/>
  <c r="CG173" i="28"/>
  <c r="AY205" i="28"/>
  <c r="BU178" i="28"/>
  <c r="BW178" i="28"/>
  <c r="CG192" i="28"/>
  <c r="BX177" i="28"/>
  <c r="BU177" i="28"/>
  <c r="CF193" i="28"/>
  <c r="AY193" i="28"/>
  <c r="CF758" i="28"/>
  <c r="CI758" i="28"/>
  <c r="AY758" i="28"/>
  <c r="AY766" i="28"/>
  <c r="BU65" i="28"/>
  <c r="BW65" i="28"/>
  <c r="BX65" i="28"/>
  <c r="CF92" i="28"/>
  <c r="AY746" i="28"/>
  <c r="AY778" i="28"/>
  <c r="AY61" i="28"/>
  <c r="CF61" i="28"/>
  <c r="CI61" i="28" s="1"/>
  <c r="BW94" i="28"/>
  <c r="BX94" i="28"/>
  <c r="BU94" i="28"/>
  <c r="BX626" i="28"/>
  <c r="BX712" i="28"/>
  <c r="BU26" i="28"/>
  <c r="AQ614" i="28"/>
  <c r="AQ9" i="28"/>
  <c r="AV21" i="28"/>
  <c r="AY21" i="28" s="1"/>
  <c r="AQ171" i="28"/>
  <c r="AU750" i="28"/>
  <c r="AU774" i="28"/>
  <c r="AW92" i="28"/>
  <c r="AU752" i="28"/>
  <c r="AW784" i="28"/>
  <c r="CG784" i="28"/>
  <c r="AW754" i="28"/>
  <c r="AQ187" i="28"/>
  <c r="BM770" i="28"/>
  <c r="BU770" i="28"/>
  <c r="CB223" i="28"/>
  <c r="CA302" i="28"/>
  <c r="CA358" i="28"/>
  <c r="CA444" i="28"/>
  <c r="AP757" i="28"/>
  <c r="AX757" i="28"/>
  <c r="AR757" i="28"/>
  <c r="AS757" i="28"/>
  <c r="AT757" i="28"/>
  <c r="BS70" i="28"/>
  <c r="BT202" i="28"/>
  <c r="AQ134" i="28"/>
  <c r="CG283" i="28"/>
  <c r="BS270" i="28"/>
  <c r="AW244" i="28"/>
  <c r="BS230" i="28"/>
  <c r="AW224" i="28"/>
  <c r="BS222" i="28"/>
  <c r="AV218" i="28"/>
  <c r="AV314" i="28"/>
  <c r="AW373" i="28"/>
  <c r="AW357" i="28"/>
  <c r="AW343" i="28"/>
  <c r="BR450" i="28"/>
  <c r="BS450" i="28"/>
  <c r="BN436" i="28"/>
  <c r="BO436" i="28"/>
  <c r="BL436" i="28"/>
  <c r="BP436" i="28"/>
  <c r="BM436" i="28"/>
  <c r="BQ436" i="28"/>
  <c r="BR433" i="28"/>
  <c r="AS427" i="28"/>
  <c r="AR425" i="28"/>
  <c r="AU425" i="28"/>
  <c r="AS425" i="28"/>
  <c r="AT425" i="28"/>
  <c r="AP425" i="28"/>
  <c r="AX425" i="28"/>
  <c r="BO422" i="28"/>
  <c r="BL422" i="28"/>
  <c r="BP422" i="28"/>
  <c r="BM422" i="28"/>
  <c r="BQ422" i="28"/>
  <c r="BN422" i="28"/>
  <c r="BS419" i="28"/>
  <c r="AR417" i="28"/>
  <c r="AS417" i="28"/>
  <c r="AT417" i="28"/>
  <c r="AP417" i="28"/>
  <c r="AX417" i="28"/>
  <c r="AV411" i="28"/>
  <c r="BM406" i="28"/>
  <c r="BQ406" i="28"/>
  <c r="BN406" i="28"/>
  <c r="BO406" i="28"/>
  <c r="BL406" i="28"/>
  <c r="BP406" i="28"/>
  <c r="BN404" i="28"/>
  <c r="BO404" i="28"/>
  <c r="BL404" i="28"/>
  <c r="BP404" i="28"/>
  <c r="BM404" i="28"/>
  <c r="BQ404" i="28"/>
  <c r="AR403" i="28"/>
  <c r="AV403" i="28"/>
  <c r="AS403" i="28"/>
  <c r="AT403" i="28"/>
  <c r="AP403" i="28"/>
  <c r="AX403" i="28"/>
  <c r="BO402" i="28"/>
  <c r="BL402" i="28"/>
  <c r="BP402" i="28"/>
  <c r="BM402" i="28"/>
  <c r="BQ402" i="28"/>
  <c r="BN402" i="28"/>
  <c r="BL400" i="28"/>
  <c r="BP400" i="28"/>
  <c r="BM400" i="28"/>
  <c r="BQ400" i="28"/>
  <c r="BN400" i="28"/>
  <c r="BO400" i="28"/>
  <c r="AW398" i="28"/>
  <c r="BL398" i="28"/>
  <c r="BP398" i="28"/>
  <c r="BM398" i="28"/>
  <c r="BQ398" i="28"/>
  <c r="BN398" i="28"/>
  <c r="BO398" i="28"/>
  <c r="BO397" i="28"/>
  <c r="BL397" i="28"/>
  <c r="BP397" i="28"/>
  <c r="BM397" i="28"/>
  <c r="BQ397" i="28"/>
  <c r="BN397" i="28"/>
  <c r="BM396" i="28"/>
  <c r="BQ396" i="28"/>
  <c r="BN396" i="28"/>
  <c r="BO396" i="28"/>
  <c r="BL396" i="28"/>
  <c r="BP396" i="28"/>
  <c r="AT547" i="28"/>
  <c r="AP547" i="28"/>
  <c r="AX547" i="28"/>
  <c r="AR547" i="28"/>
  <c r="AS547" i="28"/>
  <c r="AR546" i="28"/>
  <c r="AV546" i="28"/>
  <c r="AS546" i="28"/>
  <c r="AT546" i="28"/>
  <c r="AP546" i="28"/>
  <c r="AX546" i="28"/>
  <c r="AT544" i="28"/>
  <c r="AP544" i="28"/>
  <c r="AX544" i="28"/>
  <c r="AR544" i="28"/>
  <c r="AS544" i="28"/>
  <c r="BN544" i="28"/>
  <c r="BO544" i="28"/>
  <c r="BL544" i="28"/>
  <c r="BP544" i="28"/>
  <c r="BM544" i="28"/>
  <c r="BQ544" i="28"/>
  <c r="AT542" i="28"/>
  <c r="AP542" i="28"/>
  <c r="AX542" i="28"/>
  <c r="AR542" i="28"/>
  <c r="AS542" i="28"/>
  <c r="BM539" i="28"/>
  <c r="BQ539" i="28"/>
  <c r="BN539" i="28"/>
  <c r="BO539" i="28"/>
  <c r="BL539" i="28"/>
  <c r="BP539" i="28"/>
  <c r="AV537" i="28"/>
  <c r="AT537" i="28"/>
  <c r="AP537" i="28"/>
  <c r="AX537" i="28"/>
  <c r="AR537" i="28"/>
  <c r="AS537" i="28"/>
  <c r="AV533" i="28"/>
  <c r="BM531" i="28"/>
  <c r="BQ531" i="28"/>
  <c r="BN531" i="28"/>
  <c r="BO531" i="28"/>
  <c r="BL531" i="28"/>
  <c r="BP531" i="28"/>
  <c r="AP530" i="28"/>
  <c r="AX530" i="28"/>
  <c r="AR530" i="28"/>
  <c r="AS530" i="28"/>
  <c r="AT530" i="28"/>
  <c r="BM528" i="28"/>
  <c r="BQ528" i="28"/>
  <c r="BN528" i="28"/>
  <c r="BO528" i="28"/>
  <c r="BL528" i="28"/>
  <c r="BP528" i="28"/>
  <c r="AP527" i="28"/>
  <c r="AX527" i="28"/>
  <c r="AR527" i="28"/>
  <c r="AS527" i="28"/>
  <c r="AT527" i="28"/>
  <c r="BO527" i="28"/>
  <c r="BL527" i="28"/>
  <c r="BP527" i="28"/>
  <c r="BM527" i="28"/>
  <c r="BQ527" i="28"/>
  <c r="BN527" i="28"/>
  <c r="AS526" i="28"/>
  <c r="AT526" i="28"/>
  <c r="AP526" i="28"/>
  <c r="AX526" i="28"/>
  <c r="AR526" i="28"/>
  <c r="BM526" i="28"/>
  <c r="BQ526" i="28"/>
  <c r="BN526" i="28"/>
  <c r="BO526" i="28"/>
  <c r="BL526" i="28"/>
  <c r="BP526" i="28"/>
  <c r="AV525" i="28"/>
  <c r="AT523" i="28"/>
  <c r="AP523" i="28"/>
  <c r="AX523" i="28"/>
  <c r="AR523" i="28"/>
  <c r="AS523" i="28"/>
  <c r="AV517" i="28"/>
  <c r="BR516" i="28"/>
  <c r="BO516" i="28"/>
  <c r="BL516" i="28"/>
  <c r="BP516" i="28"/>
  <c r="BM516" i="28"/>
  <c r="BQ516" i="28"/>
  <c r="BN516" i="28"/>
  <c r="BT514" i="28"/>
  <c r="AR512" i="28"/>
  <c r="AO512" i="28"/>
  <c r="AV512" i="28"/>
  <c r="AS512" i="28"/>
  <c r="AW512" i="28"/>
  <c r="AT512" i="28"/>
  <c r="AP512" i="28"/>
  <c r="AX512" i="28"/>
  <c r="AW511" i="28"/>
  <c r="AU511" i="28"/>
  <c r="AW510" i="28"/>
  <c r="BL509" i="28"/>
  <c r="BP509" i="28"/>
  <c r="BM509" i="28"/>
  <c r="BQ509" i="28"/>
  <c r="BN509" i="28"/>
  <c r="BO509" i="28"/>
  <c r="AR504" i="28"/>
  <c r="AS504" i="28"/>
  <c r="AT504" i="28"/>
  <c r="AP504" i="28"/>
  <c r="AX504" i="28"/>
  <c r="BL504" i="28"/>
  <c r="BP504" i="28"/>
  <c r="BM504" i="28"/>
  <c r="BQ504" i="28"/>
  <c r="BN504" i="28"/>
  <c r="BO504" i="28"/>
  <c r="AR501" i="28"/>
  <c r="AV501" i="28"/>
  <c r="AS501" i="28"/>
  <c r="AT501" i="28"/>
  <c r="AP501" i="28"/>
  <c r="AX501" i="28"/>
  <c r="BL501" i="28"/>
  <c r="BP501" i="28"/>
  <c r="BM501" i="28"/>
  <c r="BQ501" i="28"/>
  <c r="BN501" i="28"/>
  <c r="BO501" i="28"/>
  <c r="BS498" i="28"/>
  <c r="AV495" i="28"/>
  <c r="BO491" i="28"/>
  <c r="BL491" i="28"/>
  <c r="BP491" i="28"/>
  <c r="BM491" i="28"/>
  <c r="BQ491" i="28"/>
  <c r="BN491" i="28"/>
  <c r="BN490" i="28"/>
  <c r="BO490" i="28"/>
  <c r="BL490" i="28"/>
  <c r="BP490" i="28"/>
  <c r="BR490" i="28"/>
  <c r="BM490" i="28"/>
  <c r="BQ490" i="28"/>
  <c r="AP488" i="28"/>
  <c r="AX488" i="28"/>
  <c r="AR488" i="28"/>
  <c r="AS488" i="28"/>
  <c r="AT488" i="28"/>
  <c r="BM484" i="28"/>
  <c r="BQ484" i="28"/>
  <c r="BN484" i="28"/>
  <c r="BO484" i="28"/>
  <c r="BL484" i="28"/>
  <c r="BP484" i="28"/>
  <c r="AT481" i="28"/>
  <c r="AR480" i="28"/>
  <c r="AS480" i="28"/>
  <c r="AT480" i="28"/>
  <c r="AP480" i="28"/>
  <c r="AX480" i="28"/>
  <c r="BN476" i="28"/>
  <c r="BO476" i="28"/>
  <c r="BL476" i="28"/>
  <c r="BP476" i="28"/>
  <c r="BM476" i="28"/>
  <c r="BQ476" i="28"/>
  <c r="AW475" i="28"/>
  <c r="BL472" i="28"/>
  <c r="BP472" i="28"/>
  <c r="BM472" i="28"/>
  <c r="BQ472" i="28"/>
  <c r="BN472" i="28"/>
  <c r="BO472" i="28"/>
  <c r="AU469" i="28"/>
  <c r="AP469" i="28"/>
  <c r="AX469" i="28"/>
  <c r="AR469" i="28"/>
  <c r="AS469" i="28"/>
  <c r="AT469" i="28"/>
  <c r="AV467" i="28"/>
  <c r="BO466" i="28"/>
  <c r="BR466" i="28"/>
  <c r="BL466" i="28"/>
  <c r="BP466" i="28"/>
  <c r="BU466" i="28" s="1"/>
  <c r="BM466" i="28"/>
  <c r="BQ466" i="28"/>
  <c r="BN466" i="28"/>
  <c r="BO464" i="28"/>
  <c r="BL464" i="28"/>
  <c r="BP464" i="28"/>
  <c r="BM464" i="28"/>
  <c r="BQ464" i="28"/>
  <c r="BN464" i="28"/>
  <c r="BM618" i="28"/>
  <c r="BQ618" i="28"/>
  <c r="BN618" i="28"/>
  <c r="BO618" i="28"/>
  <c r="BL618" i="28"/>
  <c r="BP618" i="28"/>
  <c r="AT617" i="28"/>
  <c r="AP617" i="28"/>
  <c r="AX617" i="28"/>
  <c r="AR617" i="28"/>
  <c r="AS617" i="28"/>
  <c r="BO614" i="28"/>
  <c r="BL614" i="28"/>
  <c r="BP614" i="28"/>
  <c r="BM614" i="28"/>
  <c r="BQ614" i="28"/>
  <c r="BN614" i="28"/>
  <c r="AS613" i="28"/>
  <c r="AU613" i="28"/>
  <c r="AT613" i="28"/>
  <c r="AP613" i="28"/>
  <c r="AX613" i="28"/>
  <c r="AO613" i="28"/>
  <c r="AR613" i="28"/>
  <c r="AT610" i="28"/>
  <c r="AP610" i="28"/>
  <c r="AX610" i="28"/>
  <c r="AR610" i="28"/>
  <c r="AS610" i="28"/>
  <c r="AS602" i="28"/>
  <c r="AR600" i="28"/>
  <c r="AS600" i="28"/>
  <c r="AW600" i="28"/>
  <c r="AT600" i="28"/>
  <c r="AP600" i="28"/>
  <c r="AX600" i="28"/>
  <c r="BL600" i="28"/>
  <c r="BP600" i="28"/>
  <c r="BM600" i="28"/>
  <c r="BQ600" i="28"/>
  <c r="BN600" i="28"/>
  <c r="BO600" i="28"/>
  <c r="BO599" i="28"/>
  <c r="BL599" i="28"/>
  <c r="BP599" i="28"/>
  <c r="BM599" i="28"/>
  <c r="BQ599" i="28"/>
  <c r="BN599" i="28"/>
  <c r="AT598" i="28"/>
  <c r="AP598" i="28"/>
  <c r="AX598" i="28"/>
  <c r="AR598" i="28"/>
  <c r="AS598" i="28"/>
  <c r="AT596" i="28"/>
  <c r="AW596" i="28"/>
  <c r="AP596" i="28"/>
  <c r="AX596" i="28"/>
  <c r="AR596" i="28"/>
  <c r="AS596" i="28"/>
  <c r="AS595" i="28"/>
  <c r="AT595" i="28"/>
  <c r="AP595" i="28"/>
  <c r="AX595" i="28"/>
  <c r="AR595" i="28"/>
  <c r="AW590" i="28"/>
  <c r="AT590" i="28"/>
  <c r="AP590" i="28"/>
  <c r="AX590" i="28"/>
  <c r="AR590" i="28"/>
  <c r="AS590" i="28"/>
  <c r="AW588" i="28"/>
  <c r="AS588" i="28"/>
  <c r="AT588" i="28"/>
  <c r="AQ588" i="28"/>
  <c r="AP588" i="28"/>
  <c r="AX588" i="28"/>
  <c r="AR588" i="28"/>
  <c r="BO584" i="28"/>
  <c r="BL584" i="28"/>
  <c r="BP584" i="28"/>
  <c r="BM584" i="28"/>
  <c r="BQ584" i="28"/>
  <c r="BN584" i="28"/>
  <c r="AT583" i="28"/>
  <c r="AP583" i="28"/>
  <c r="AX583" i="28"/>
  <c r="AR583" i="28"/>
  <c r="AS583" i="28"/>
  <c r="AS582" i="28"/>
  <c r="AT582" i="28"/>
  <c r="AP582" i="28"/>
  <c r="AX582" i="28"/>
  <c r="AR582" i="28"/>
  <c r="BN577" i="28"/>
  <c r="BO577" i="28"/>
  <c r="BL577" i="28"/>
  <c r="BP577" i="28"/>
  <c r="BM577" i="28"/>
  <c r="BQ577" i="28"/>
  <c r="AT576" i="28"/>
  <c r="AP576" i="28"/>
  <c r="AX576" i="28"/>
  <c r="AR576" i="28"/>
  <c r="AS576" i="28"/>
  <c r="BM570" i="28"/>
  <c r="BQ570" i="28"/>
  <c r="BN570" i="28"/>
  <c r="BO570" i="28"/>
  <c r="BL570" i="28"/>
  <c r="BP570" i="28"/>
  <c r="BN566" i="28"/>
  <c r="BO566" i="28"/>
  <c r="BL566" i="28"/>
  <c r="BP566" i="28"/>
  <c r="BM566" i="28"/>
  <c r="BQ566" i="28"/>
  <c r="AS564" i="28"/>
  <c r="AT564" i="28"/>
  <c r="AP564" i="28"/>
  <c r="AX564" i="28"/>
  <c r="AR564" i="28"/>
  <c r="BN562" i="28"/>
  <c r="AR561" i="28"/>
  <c r="AS561" i="28"/>
  <c r="AT561" i="28"/>
  <c r="AP561" i="28"/>
  <c r="AX561" i="28"/>
  <c r="BL561" i="28"/>
  <c r="BP561" i="28"/>
  <c r="BM561" i="28"/>
  <c r="BQ561" i="28"/>
  <c r="BN561" i="28"/>
  <c r="BO561" i="28"/>
  <c r="BL555" i="28"/>
  <c r="BP555" i="28"/>
  <c r="BM555" i="28"/>
  <c r="BQ555" i="28"/>
  <c r="BR555" i="28"/>
  <c r="BN555" i="28"/>
  <c r="BO555" i="28"/>
  <c r="AS553" i="28"/>
  <c r="AT553" i="28"/>
  <c r="AP553" i="28"/>
  <c r="AX553" i="28"/>
  <c r="AR553" i="28"/>
  <c r="BM553" i="28"/>
  <c r="BQ553" i="28"/>
  <c r="BN553" i="28"/>
  <c r="BO553" i="28"/>
  <c r="BL553" i="28"/>
  <c r="BP553" i="28"/>
  <c r="AR552" i="28"/>
  <c r="AS552" i="28"/>
  <c r="AT552" i="28"/>
  <c r="AP552" i="28"/>
  <c r="AX552" i="28"/>
  <c r="BO550" i="28"/>
  <c r="BL550" i="28"/>
  <c r="BP550" i="28"/>
  <c r="BM550" i="28"/>
  <c r="BQ550" i="28"/>
  <c r="BN550" i="28"/>
  <c r="AT668" i="28"/>
  <c r="AP668" i="28"/>
  <c r="AX668" i="28"/>
  <c r="AR668" i="28"/>
  <c r="AS668" i="28"/>
  <c r="AP663" i="28"/>
  <c r="AX663" i="28"/>
  <c r="AR663" i="28"/>
  <c r="AS663" i="28"/>
  <c r="AT663" i="28"/>
  <c r="BL660" i="28"/>
  <c r="BS658" i="28"/>
  <c r="BL656" i="28"/>
  <c r="BP656" i="28"/>
  <c r="BM656" i="28"/>
  <c r="BQ656" i="28"/>
  <c r="BN656" i="28"/>
  <c r="BO656" i="28"/>
  <c r="BS655" i="28"/>
  <c r="BL650" i="28"/>
  <c r="BP650" i="28"/>
  <c r="BM650" i="28"/>
  <c r="BQ650" i="28"/>
  <c r="BN650" i="28"/>
  <c r="BO650" i="28"/>
  <c r="BN648" i="28"/>
  <c r="BO648" i="28"/>
  <c r="BL648" i="28"/>
  <c r="BP648" i="28"/>
  <c r="BM648" i="28"/>
  <c r="BQ648" i="28"/>
  <c r="BL647" i="28"/>
  <c r="BP647" i="28"/>
  <c r="BM647" i="28"/>
  <c r="BQ647" i="28"/>
  <c r="BN647" i="28"/>
  <c r="BO647" i="28"/>
  <c r="AP645" i="28"/>
  <c r="AX645" i="28"/>
  <c r="AR645" i="28"/>
  <c r="AS645" i="28"/>
  <c r="AT645" i="28"/>
  <c r="BN644" i="28"/>
  <c r="BO644" i="28"/>
  <c r="BL644" i="28"/>
  <c r="BP644" i="28"/>
  <c r="BM644" i="28"/>
  <c r="BQ644" i="28"/>
  <c r="BN640" i="28"/>
  <c r="BO640" i="28"/>
  <c r="BL640" i="28"/>
  <c r="BP640" i="28"/>
  <c r="BM640" i="28"/>
  <c r="BQ640" i="28"/>
  <c r="BM638" i="28"/>
  <c r="BQ638" i="28"/>
  <c r="BN638" i="28"/>
  <c r="BO638" i="28"/>
  <c r="BL638" i="28"/>
  <c r="BP638" i="28"/>
  <c r="AS636" i="28"/>
  <c r="AT636" i="28"/>
  <c r="AP636" i="28"/>
  <c r="AX636" i="28"/>
  <c r="AR636" i="28"/>
  <c r="AW635" i="28"/>
  <c r="AR633" i="28"/>
  <c r="AS633" i="28"/>
  <c r="AT633" i="28"/>
  <c r="AP633" i="28"/>
  <c r="AX633" i="28"/>
  <c r="AW632" i="28"/>
  <c r="BN631" i="28"/>
  <c r="BO631" i="28"/>
  <c r="BL631" i="28"/>
  <c r="BP631" i="28"/>
  <c r="BM631" i="28"/>
  <c r="BQ631" i="28"/>
  <c r="AS627" i="28"/>
  <c r="AT627" i="28"/>
  <c r="AP627" i="28"/>
  <c r="AX627" i="28"/>
  <c r="AR627" i="28"/>
  <c r="AR734" i="28"/>
  <c r="AP729" i="28"/>
  <c r="AX729" i="28"/>
  <c r="AR729" i="28"/>
  <c r="AS729" i="28"/>
  <c r="AT729" i="28"/>
  <c r="AQ727" i="28"/>
  <c r="AR727" i="28"/>
  <c r="AS727" i="28"/>
  <c r="AW727" i="28"/>
  <c r="AT727" i="28"/>
  <c r="AP727" i="28"/>
  <c r="AX727" i="28"/>
  <c r="AS725" i="28"/>
  <c r="AT725" i="28"/>
  <c r="AP725" i="28"/>
  <c r="AX725" i="28"/>
  <c r="AR725" i="28"/>
  <c r="AS723" i="28"/>
  <c r="AT723" i="28"/>
  <c r="AP723" i="28"/>
  <c r="AX723" i="28"/>
  <c r="AR723" i="28"/>
  <c r="AR722" i="28"/>
  <c r="AS722" i="28"/>
  <c r="AT722" i="28"/>
  <c r="AP722" i="28"/>
  <c r="AX722" i="28"/>
  <c r="BO718" i="28"/>
  <c r="BL718" i="28"/>
  <c r="BP718" i="28"/>
  <c r="BM718" i="28"/>
  <c r="BQ718" i="28"/>
  <c r="BN718" i="28"/>
  <c r="BM714" i="28"/>
  <c r="BQ714" i="28"/>
  <c r="BN714" i="28"/>
  <c r="BO714" i="28"/>
  <c r="BL714" i="28"/>
  <c r="BP714" i="28"/>
  <c r="BN708" i="28"/>
  <c r="BO708" i="28"/>
  <c r="BL708" i="28"/>
  <c r="BP708" i="28"/>
  <c r="BM708" i="28"/>
  <c r="BQ708" i="28"/>
  <c r="BN699" i="28"/>
  <c r="BO699" i="28"/>
  <c r="BL699" i="28"/>
  <c r="BP699" i="28"/>
  <c r="BM699" i="28"/>
  <c r="BQ699" i="28"/>
  <c r="BS697" i="28"/>
  <c r="BN697" i="28"/>
  <c r="BO697" i="28"/>
  <c r="BL697" i="28"/>
  <c r="BP697" i="28"/>
  <c r="BM697" i="28"/>
  <c r="BQ697" i="28"/>
  <c r="CC372" i="28"/>
  <c r="CC188" i="28"/>
  <c r="CD45" i="28"/>
  <c r="CC45" i="28"/>
  <c r="BU48" i="28"/>
  <c r="BU52" i="28"/>
  <c r="BW77" i="28"/>
  <c r="BX352" i="28"/>
  <c r="CB272" i="28"/>
  <c r="CB271" i="28"/>
  <c r="CB268" i="28"/>
  <c r="CA264" i="28"/>
  <c r="CA260" i="28"/>
  <c r="CB242" i="28"/>
  <c r="CA386" i="28"/>
  <c r="CA376" i="28"/>
  <c r="CA375" i="28"/>
  <c r="CA374" i="28"/>
  <c r="CA361" i="28"/>
  <c r="CA354" i="28"/>
  <c r="CA393" i="28"/>
  <c r="AP779" i="28"/>
  <c r="AX779" i="28"/>
  <c r="AP771" i="28"/>
  <c r="AX763" i="28"/>
  <c r="AP763" i="28"/>
  <c r="AP755" i="28"/>
  <c r="AV108" i="28"/>
  <c r="BS28" i="28"/>
  <c r="BS27" i="28"/>
  <c r="BS149" i="28"/>
  <c r="BS261" i="28"/>
  <c r="BT254" i="28"/>
  <c r="AU231" i="28"/>
  <c r="AV231" i="28"/>
  <c r="AW216" i="28"/>
  <c r="BS214" i="28"/>
  <c r="AW307" i="28"/>
  <c r="AU307" i="28"/>
  <c r="AO387" i="28"/>
  <c r="AQ387" i="28"/>
  <c r="AQ383" i="28"/>
  <c r="AO383" i="28"/>
  <c r="AU337" i="28"/>
  <c r="AW337" i="28"/>
  <c r="AV451" i="28"/>
  <c r="AU451" i="28"/>
  <c r="AU447" i="28"/>
  <c r="AS435" i="28"/>
  <c r="AT435" i="28"/>
  <c r="AP435" i="28"/>
  <c r="AX435" i="28"/>
  <c r="AR435" i="28"/>
  <c r="BL432" i="28"/>
  <c r="BP432" i="28"/>
  <c r="BM432" i="28"/>
  <c r="BQ432" i="28"/>
  <c r="BN432" i="28"/>
  <c r="BO432" i="28"/>
  <c r="BO429" i="28"/>
  <c r="BL429" i="28"/>
  <c r="BP429" i="28"/>
  <c r="BM429" i="28"/>
  <c r="BQ429" i="28"/>
  <c r="BR429" i="28"/>
  <c r="BN429" i="28"/>
  <c r="AW428" i="28"/>
  <c r="BL427" i="28"/>
  <c r="BP427" i="28"/>
  <c r="BM427" i="28"/>
  <c r="BQ427" i="28"/>
  <c r="BN427" i="28"/>
  <c r="BO427" i="28"/>
  <c r="BN426" i="28"/>
  <c r="BO426" i="28"/>
  <c r="BL426" i="28"/>
  <c r="BP426" i="28"/>
  <c r="BM426" i="28"/>
  <c r="BQ426" i="28"/>
  <c r="AW422" i="28"/>
  <c r="AP422" i="28"/>
  <c r="AX422" i="28"/>
  <c r="AR422" i="28"/>
  <c r="AQ422" i="28"/>
  <c r="AS422" i="28"/>
  <c r="AT422" i="28"/>
  <c r="BN421" i="28"/>
  <c r="BO421" i="28"/>
  <c r="BL421" i="28"/>
  <c r="BP421" i="28"/>
  <c r="BM421" i="28"/>
  <c r="BQ421" i="28"/>
  <c r="AR420" i="28"/>
  <c r="AS420" i="28"/>
  <c r="AU420" i="28"/>
  <c r="AT420" i="28"/>
  <c r="AP420" i="28"/>
  <c r="AX420" i="28"/>
  <c r="AS414" i="28"/>
  <c r="AT414" i="28"/>
  <c r="AP414" i="28"/>
  <c r="AX414" i="28"/>
  <c r="AQ414" i="28"/>
  <c r="AR414" i="28"/>
  <c r="AV407" i="28"/>
  <c r="AT404" i="28"/>
  <c r="AP404" i="28"/>
  <c r="AX404" i="28"/>
  <c r="AR404" i="28"/>
  <c r="AS404" i="28"/>
  <c r="BR402" i="28"/>
  <c r="AS396" i="28"/>
  <c r="AT396" i="28"/>
  <c r="AP396" i="28"/>
  <c r="AX396" i="28"/>
  <c r="AR396" i="28"/>
  <c r="BL546" i="28"/>
  <c r="BP546" i="28"/>
  <c r="BM546" i="28"/>
  <c r="BQ546" i="28"/>
  <c r="BN546" i="28"/>
  <c r="BO546" i="28"/>
  <c r="AP545" i="28"/>
  <c r="AX545" i="28"/>
  <c r="AV545" i="28"/>
  <c r="AR545" i="28"/>
  <c r="AS545" i="28"/>
  <c r="AT545" i="28"/>
  <c r="BL543" i="28"/>
  <c r="BP543" i="28"/>
  <c r="BM543" i="28"/>
  <c r="BQ543" i="28"/>
  <c r="BN543" i="28"/>
  <c r="BO543" i="28"/>
  <c r="BM541" i="28"/>
  <c r="BQ541" i="28"/>
  <c r="BN541" i="28"/>
  <c r="BO541" i="28"/>
  <c r="BL541" i="28"/>
  <c r="BP541" i="28"/>
  <c r="AS539" i="28"/>
  <c r="AT539" i="28"/>
  <c r="AP539" i="28"/>
  <c r="AX539" i="28"/>
  <c r="AR539" i="28"/>
  <c r="AS536" i="28"/>
  <c r="AT536" i="28"/>
  <c r="AP536" i="28"/>
  <c r="AX536" i="28"/>
  <c r="AR536" i="28"/>
  <c r="AP534" i="28"/>
  <c r="BM534" i="28"/>
  <c r="BQ534" i="28"/>
  <c r="BN534" i="28"/>
  <c r="BO534" i="28"/>
  <c r="BL534" i="28"/>
  <c r="BP534" i="28"/>
  <c r="AS528" i="28"/>
  <c r="AT528" i="28"/>
  <c r="AP528" i="28"/>
  <c r="AX528" i="28"/>
  <c r="AR528" i="28"/>
  <c r="AR525" i="28"/>
  <c r="AS525" i="28"/>
  <c r="AT525" i="28"/>
  <c r="AP525" i="28"/>
  <c r="AX525" i="28"/>
  <c r="AP524" i="28"/>
  <c r="AX524" i="28"/>
  <c r="AR524" i="28"/>
  <c r="AS524" i="28"/>
  <c r="AT524" i="28"/>
  <c r="BM520" i="28"/>
  <c r="BQ520" i="28"/>
  <c r="BN520" i="28"/>
  <c r="BR520" i="28"/>
  <c r="BO520" i="28"/>
  <c r="BL520" i="28"/>
  <c r="BP520" i="28"/>
  <c r="AS518" i="28"/>
  <c r="AT518" i="28"/>
  <c r="AP518" i="28"/>
  <c r="AX518" i="28"/>
  <c r="AR518" i="28"/>
  <c r="AR517" i="28"/>
  <c r="AS517" i="28"/>
  <c r="AT517" i="28"/>
  <c r="AP517" i="28"/>
  <c r="AX517" i="28"/>
  <c r="BO514" i="28"/>
  <c r="BL514" i="28"/>
  <c r="BP514" i="28"/>
  <c r="BM514" i="28"/>
  <c r="BQ514" i="28"/>
  <c r="BN514" i="28"/>
  <c r="AT511" i="28"/>
  <c r="AP511" i="28"/>
  <c r="AX511" i="28"/>
  <c r="AR511" i="28"/>
  <c r="AS511" i="28"/>
  <c r="AP508" i="28"/>
  <c r="AX508" i="28"/>
  <c r="AR508" i="28"/>
  <c r="AS508" i="28"/>
  <c r="AT508" i="28"/>
  <c r="BN507" i="28"/>
  <c r="BO507" i="28"/>
  <c r="BL507" i="28"/>
  <c r="BP507" i="28"/>
  <c r="BM507" i="28"/>
  <c r="BQ507" i="28"/>
  <c r="AR506" i="28"/>
  <c r="AS506" i="28"/>
  <c r="AT506" i="28"/>
  <c r="AP506" i="28"/>
  <c r="AX506" i="28"/>
  <c r="BO505" i="28"/>
  <c r="BL505" i="28"/>
  <c r="BP505" i="28"/>
  <c r="BM505" i="28"/>
  <c r="BQ505" i="28"/>
  <c r="BN505" i="28"/>
  <c r="BO503" i="28"/>
  <c r="BP503" i="28"/>
  <c r="BN500" i="28"/>
  <c r="BO500" i="28"/>
  <c r="BL500" i="28"/>
  <c r="BP500" i="28"/>
  <c r="BM500" i="28"/>
  <c r="BQ500" i="28"/>
  <c r="BL499" i="28"/>
  <c r="BP499" i="28"/>
  <c r="BM499" i="28"/>
  <c r="BQ499" i="28"/>
  <c r="BN499" i="28"/>
  <c r="BO499" i="28"/>
  <c r="AS497" i="28"/>
  <c r="AT497" i="28"/>
  <c r="AV497" i="28"/>
  <c r="AP497" i="28"/>
  <c r="AX497" i="28"/>
  <c r="AR497" i="28"/>
  <c r="AT490" i="28"/>
  <c r="AP490" i="28"/>
  <c r="AX490" i="28"/>
  <c r="AR490" i="28"/>
  <c r="AS490" i="28"/>
  <c r="BO488" i="28"/>
  <c r="BL488" i="28"/>
  <c r="BP488" i="28"/>
  <c r="BM488" i="28"/>
  <c r="BQ488" i="28"/>
  <c r="BN488" i="28"/>
  <c r="AS486" i="28"/>
  <c r="AW486" i="28"/>
  <c r="AT486" i="28"/>
  <c r="AP486" i="28"/>
  <c r="AX486" i="28"/>
  <c r="AR486" i="28"/>
  <c r="BO485" i="28"/>
  <c r="BL485" i="28"/>
  <c r="BP485" i="28"/>
  <c r="BM485" i="28"/>
  <c r="BQ485" i="28"/>
  <c r="BN485" i="28"/>
  <c r="AT484" i="28"/>
  <c r="AX484" i="28"/>
  <c r="BS483" i="28"/>
  <c r="BL483" i="28"/>
  <c r="BP483" i="28"/>
  <c r="BM483" i="28"/>
  <c r="BQ483" i="28"/>
  <c r="BN483" i="28"/>
  <c r="BO483" i="28"/>
  <c r="AP479" i="28"/>
  <c r="AX479" i="28"/>
  <c r="AR479" i="28"/>
  <c r="AS479" i="28"/>
  <c r="AT479" i="28"/>
  <c r="AT478" i="28"/>
  <c r="AP478" i="28"/>
  <c r="AX478" i="28"/>
  <c r="AR478" i="28"/>
  <c r="AQ478" i="28"/>
  <c r="AS478" i="28"/>
  <c r="AR477" i="28"/>
  <c r="AW477" i="28"/>
  <c r="AS477" i="28"/>
  <c r="AT477" i="28"/>
  <c r="AO477" i="28"/>
  <c r="AV477" i="28"/>
  <c r="AP477" i="28"/>
  <c r="AX477" i="28"/>
  <c r="BO469" i="28"/>
  <c r="BR469" i="28"/>
  <c r="BL469" i="28"/>
  <c r="BP469" i="28"/>
  <c r="BM469" i="28"/>
  <c r="BQ469" i="28"/>
  <c r="BN469" i="28"/>
  <c r="AR467" i="28"/>
  <c r="AS467" i="28"/>
  <c r="AT467" i="28"/>
  <c r="AP467" i="28"/>
  <c r="AX467" i="28"/>
  <c r="AU463" i="28"/>
  <c r="AT463" i="28"/>
  <c r="AP463" i="28"/>
  <c r="AX463" i="28"/>
  <c r="AR463" i="28"/>
  <c r="AS463" i="28"/>
  <c r="BN463" i="28"/>
  <c r="BO463" i="28"/>
  <c r="BL463" i="28"/>
  <c r="BP463" i="28"/>
  <c r="BM463" i="28"/>
  <c r="BQ463" i="28"/>
  <c r="BL461" i="28"/>
  <c r="BM461" i="28"/>
  <c r="BO459" i="28"/>
  <c r="BL459" i="28"/>
  <c r="BP459" i="28"/>
  <c r="BM459" i="28"/>
  <c r="BQ459" i="28"/>
  <c r="BN459" i="28"/>
  <c r="BN617" i="28"/>
  <c r="BO617" i="28"/>
  <c r="BL617" i="28"/>
  <c r="BP617" i="28"/>
  <c r="BM617" i="28"/>
  <c r="BQ617" i="28"/>
  <c r="AS612" i="28"/>
  <c r="AT612" i="28"/>
  <c r="AP612" i="28"/>
  <c r="AX612" i="28"/>
  <c r="AR612" i="28"/>
  <c r="BN606" i="28"/>
  <c r="BO606" i="28"/>
  <c r="BL606" i="28"/>
  <c r="BP606" i="28"/>
  <c r="BM606" i="28"/>
  <c r="BQ606" i="28"/>
  <c r="AR605" i="28"/>
  <c r="AS605" i="28"/>
  <c r="AT605" i="28"/>
  <c r="AP605" i="28"/>
  <c r="AX605" i="28"/>
  <c r="AQ601" i="28"/>
  <c r="AT601" i="28"/>
  <c r="AP601" i="28"/>
  <c r="AX601" i="28"/>
  <c r="AR601" i="28"/>
  <c r="AS601" i="28"/>
  <c r="BN601" i="28"/>
  <c r="BO601" i="28"/>
  <c r="BL601" i="28"/>
  <c r="BP601" i="28"/>
  <c r="BM601" i="28"/>
  <c r="BQ601" i="28"/>
  <c r="AU600" i="28"/>
  <c r="AR599" i="28"/>
  <c r="AT599" i="28"/>
  <c r="AW598" i="28"/>
  <c r="BL594" i="28"/>
  <c r="BP594" i="28"/>
  <c r="BM594" i="28"/>
  <c r="BQ594" i="28"/>
  <c r="BN594" i="28"/>
  <c r="BO594" i="28"/>
  <c r="AT593" i="28"/>
  <c r="AP593" i="28"/>
  <c r="AX593" i="28"/>
  <c r="AR593" i="28"/>
  <c r="AS593" i="28"/>
  <c r="AR592" i="28"/>
  <c r="AS592" i="28"/>
  <c r="AT592" i="28"/>
  <c r="AP592" i="28"/>
  <c r="AX592" i="28"/>
  <c r="AW591" i="28"/>
  <c r="AP591" i="28"/>
  <c r="AX591" i="28"/>
  <c r="AR591" i="28"/>
  <c r="AS591" i="28"/>
  <c r="AT591" i="28"/>
  <c r="BR588" i="28"/>
  <c r="BM588" i="28"/>
  <c r="BQ588" i="28"/>
  <c r="BN588" i="28"/>
  <c r="BO588" i="28"/>
  <c r="BL588" i="28"/>
  <c r="BP588" i="28"/>
  <c r="BN585" i="28"/>
  <c r="BO585" i="28"/>
  <c r="BR585" i="28"/>
  <c r="BL585" i="28"/>
  <c r="BP585" i="28"/>
  <c r="BM585" i="28"/>
  <c r="BQ585" i="28"/>
  <c r="BM582" i="28"/>
  <c r="BQ582" i="28"/>
  <c r="BN582" i="28"/>
  <c r="BO582" i="28"/>
  <c r="BL582" i="28"/>
  <c r="BP582" i="28"/>
  <c r="BL581" i="28"/>
  <c r="BP581" i="28"/>
  <c r="BM581" i="28"/>
  <c r="BQ581" i="28"/>
  <c r="BN581" i="28"/>
  <c r="BO581" i="28"/>
  <c r="AU580" i="28"/>
  <c r="AP575" i="28"/>
  <c r="AX575" i="28"/>
  <c r="AR575" i="28"/>
  <c r="AS575" i="28"/>
  <c r="AT575" i="28"/>
  <c r="BO573" i="28"/>
  <c r="AS572" i="28"/>
  <c r="AU572" i="28"/>
  <c r="AT572" i="28"/>
  <c r="AP572" i="28"/>
  <c r="AX572" i="28"/>
  <c r="AR572" i="28"/>
  <c r="BM572" i="28"/>
  <c r="BQ572" i="28"/>
  <c r="BN572" i="28"/>
  <c r="BO572" i="28"/>
  <c r="BL572" i="28"/>
  <c r="BP572" i="28"/>
  <c r="AS569" i="28"/>
  <c r="AT569" i="28"/>
  <c r="AP569" i="28"/>
  <c r="AX569" i="28"/>
  <c r="AU569" i="28"/>
  <c r="AR569" i="28"/>
  <c r="AR567" i="28"/>
  <c r="AS567" i="28"/>
  <c r="AT567" i="28"/>
  <c r="AP567" i="28"/>
  <c r="AX567" i="28"/>
  <c r="AR563" i="28"/>
  <c r="AS563" i="28"/>
  <c r="AT563" i="28"/>
  <c r="AP563" i="28"/>
  <c r="AX563" i="28"/>
  <c r="BL563" i="28"/>
  <c r="BP563" i="28"/>
  <c r="BM563" i="28"/>
  <c r="BQ563" i="28"/>
  <c r="BN563" i="28"/>
  <c r="BO563" i="28"/>
  <c r="AT562" i="28"/>
  <c r="BO560" i="28"/>
  <c r="BL560" i="28"/>
  <c r="BP560" i="28"/>
  <c r="BM560" i="28"/>
  <c r="BQ560" i="28"/>
  <c r="BR560" i="28"/>
  <c r="BN560" i="28"/>
  <c r="BN559" i="28"/>
  <c r="BO559" i="28"/>
  <c r="BL559" i="28"/>
  <c r="BP559" i="28"/>
  <c r="BM559" i="28"/>
  <c r="BQ559" i="28"/>
  <c r="AR558" i="28"/>
  <c r="AS558" i="28"/>
  <c r="AT558" i="28"/>
  <c r="AP558" i="28"/>
  <c r="AX558" i="28"/>
  <c r="AT557" i="28"/>
  <c r="AP557" i="28"/>
  <c r="AX557" i="28"/>
  <c r="AW557" i="28"/>
  <c r="AR557" i="28"/>
  <c r="AS557" i="28"/>
  <c r="AS556" i="28"/>
  <c r="AT556" i="28"/>
  <c r="AP556" i="28"/>
  <c r="AX556" i="28"/>
  <c r="AR556" i="28"/>
  <c r="BM556" i="28"/>
  <c r="BQ556" i="28"/>
  <c r="BN556" i="28"/>
  <c r="BO556" i="28"/>
  <c r="BL556" i="28"/>
  <c r="BP556" i="28"/>
  <c r="AP551" i="28"/>
  <c r="AX551" i="28"/>
  <c r="AR551" i="28"/>
  <c r="AS551" i="28"/>
  <c r="AT551" i="28"/>
  <c r="BO551" i="28"/>
  <c r="BR551" i="28"/>
  <c r="BL551" i="28"/>
  <c r="BP551" i="28"/>
  <c r="BM551" i="28"/>
  <c r="BQ551" i="28"/>
  <c r="BN551" i="28"/>
  <c r="BT669" i="28"/>
  <c r="AT661" i="28"/>
  <c r="AP661" i="28"/>
  <c r="AX661" i="28"/>
  <c r="AR661" i="28"/>
  <c r="AS661" i="28"/>
  <c r="AO659" i="28"/>
  <c r="AT659" i="28"/>
  <c r="AP659" i="28"/>
  <c r="AX659" i="28"/>
  <c r="AR659" i="28"/>
  <c r="AS659" i="28"/>
  <c r="AS658" i="28"/>
  <c r="AT658" i="28"/>
  <c r="AP658" i="28"/>
  <c r="AX658" i="28"/>
  <c r="AR658" i="28"/>
  <c r="BL654" i="28"/>
  <c r="BP654" i="28"/>
  <c r="BM654" i="28"/>
  <c r="BQ654" i="28"/>
  <c r="BN654" i="28"/>
  <c r="BO654" i="28"/>
  <c r="AP647" i="28"/>
  <c r="BO646" i="28"/>
  <c r="BL646" i="28"/>
  <c r="BP646" i="28"/>
  <c r="BM646" i="28"/>
  <c r="BQ646" i="28"/>
  <c r="BN646" i="28"/>
  <c r="BS639" i="28"/>
  <c r="BO639" i="28"/>
  <c r="BL639" i="28"/>
  <c r="BP639" i="28"/>
  <c r="BM639" i="28"/>
  <c r="BQ639" i="28"/>
  <c r="BN639" i="28"/>
  <c r="AS638" i="28"/>
  <c r="AO638" i="28"/>
  <c r="AT638" i="28"/>
  <c r="AP638" i="28"/>
  <c r="AX638" i="28"/>
  <c r="AR638" i="28"/>
  <c r="BM636" i="28"/>
  <c r="BQ636" i="28"/>
  <c r="BT636" i="28"/>
  <c r="BN636" i="28"/>
  <c r="BO636" i="28"/>
  <c r="BL636" i="28"/>
  <c r="BP636" i="28"/>
  <c r="BL635" i="28"/>
  <c r="BP635" i="28"/>
  <c r="BR635" i="28"/>
  <c r="BM635" i="28"/>
  <c r="BQ635" i="28"/>
  <c r="BN635" i="28"/>
  <c r="BO635" i="28"/>
  <c r="BQ634" i="28"/>
  <c r="BL633" i="28"/>
  <c r="BP633" i="28"/>
  <c r="BM633" i="28"/>
  <c r="BQ633" i="28"/>
  <c r="BN633" i="28"/>
  <c r="BO633" i="28"/>
  <c r="AP630" i="28"/>
  <c r="AX630" i="28"/>
  <c r="AR630" i="28"/>
  <c r="AS630" i="28"/>
  <c r="AT630" i="28"/>
  <c r="BM627" i="28"/>
  <c r="BQ627" i="28"/>
  <c r="BN627" i="28"/>
  <c r="BO627" i="28"/>
  <c r="BL627" i="28"/>
  <c r="BP627" i="28"/>
  <c r="BM625" i="28"/>
  <c r="BQ625" i="28"/>
  <c r="BN625" i="28"/>
  <c r="BO625" i="28"/>
  <c r="BL625" i="28"/>
  <c r="BP625" i="28"/>
  <c r="AT624" i="28"/>
  <c r="AP624" i="28"/>
  <c r="AX624" i="28"/>
  <c r="AO624" i="28"/>
  <c r="AR624" i="28"/>
  <c r="AS624" i="28"/>
  <c r="BN741" i="28"/>
  <c r="BO741" i="28"/>
  <c r="BL741" i="28"/>
  <c r="BP741" i="28"/>
  <c r="BM741" i="28"/>
  <c r="BQ741" i="28"/>
  <c r="BN740" i="28"/>
  <c r="AR738" i="28"/>
  <c r="AS738" i="28"/>
  <c r="AT738" i="28"/>
  <c r="AP738" i="28"/>
  <c r="AX738" i="28"/>
  <c r="AP737" i="28"/>
  <c r="AX737" i="28"/>
  <c r="AR737" i="28"/>
  <c r="AS737" i="28"/>
  <c r="AT737" i="28"/>
  <c r="BO734" i="28"/>
  <c r="BL734" i="28"/>
  <c r="BP734" i="28"/>
  <c r="BM734" i="28"/>
  <c r="BQ734" i="28"/>
  <c r="BN734" i="28"/>
  <c r="BN731" i="28"/>
  <c r="BO731" i="28"/>
  <c r="BL731" i="28"/>
  <c r="BP731" i="28"/>
  <c r="BM731" i="28"/>
  <c r="BQ731" i="28"/>
  <c r="BO729" i="28"/>
  <c r="BL729" i="28"/>
  <c r="BP729" i="28"/>
  <c r="BM729" i="28"/>
  <c r="BQ729" i="28"/>
  <c r="BN729" i="28"/>
  <c r="AU727" i="28"/>
  <c r="BL727" i="28"/>
  <c r="BP727" i="28"/>
  <c r="BM727" i="28"/>
  <c r="BQ727" i="28"/>
  <c r="BN727" i="28"/>
  <c r="BO727" i="28"/>
  <c r="AR726" i="28"/>
  <c r="AU726" i="28"/>
  <c r="BN726" i="28"/>
  <c r="BO726" i="28"/>
  <c r="BL726" i="28"/>
  <c r="BP726" i="28"/>
  <c r="BM726" i="28"/>
  <c r="BQ726" i="28"/>
  <c r="BL722" i="28"/>
  <c r="BP722" i="28"/>
  <c r="BM722" i="28"/>
  <c r="BQ722" i="28"/>
  <c r="BN722" i="28"/>
  <c r="BO722" i="28"/>
  <c r="AP721" i="28"/>
  <c r="AX721" i="28"/>
  <c r="AR721" i="28"/>
  <c r="AS721" i="28"/>
  <c r="AT721" i="28"/>
  <c r="BO721" i="28"/>
  <c r="BL721" i="28"/>
  <c r="BP721" i="28"/>
  <c r="BM721" i="28"/>
  <c r="BQ721" i="28"/>
  <c r="BN721" i="28"/>
  <c r="BL719" i="28"/>
  <c r="BP719" i="28"/>
  <c r="BM719" i="28"/>
  <c r="BQ719" i="28"/>
  <c r="BN719" i="28"/>
  <c r="BR719" i="28"/>
  <c r="BO719" i="28"/>
  <c r="BT697" i="28"/>
  <c r="BL695" i="28"/>
  <c r="BP695" i="28"/>
  <c r="BM695" i="28"/>
  <c r="BQ695" i="28"/>
  <c r="BN695" i="28"/>
  <c r="BO695" i="28"/>
  <c r="BL675" i="28"/>
  <c r="BP675" i="28"/>
  <c r="BM675" i="28"/>
  <c r="BQ675" i="28"/>
  <c r="BN675" i="28"/>
  <c r="BO675" i="28"/>
  <c r="BU37" i="28"/>
  <c r="BU424" i="28"/>
  <c r="BU76" i="28"/>
  <c r="BW690" i="28"/>
  <c r="BW153" i="28"/>
  <c r="BU69" i="28"/>
  <c r="BX34" i="28"/>
  <c r="CG570" i="28"/>
  <c r="CA259" i="28"/>
  <c r="CB252" i="28"/>
  <c r="CB296" i="28"/>
  <c r="AX749" i="28"/>
  <c r="AP749" i="28"/>
  <c r="AS749" i="28"/>
  <c r="AT749" i="28"/>
  <c r="BS97" i="28"/>
  <c r="AU138" i="28"/>
  <c r="AW138" i="28"/>
  <c r="BR135" i="28"/>
  <c r="AQ292" i="28"/>
  <c r="BT273" i="28"/>
  <c r="BT269" i="28"/>
  <c r="AV447" i="28"/>
  <c r="AW445" i="28"/>
  <c r="AQ445" i="28"/>
  <c r="AR437" i="28"/>
  <c r="AP437" i="28"/>
  <c r="BL434" i="28"/>
  <c r="BP434" i="28"/>
  <c r="BM434" i="28"/>
  <c r="BQ434" i="28"/>
  <c r="BN434" i="28"/>
  <c r="BS434" i="28"/>
  <c r="BO434" i="28"/>
  <c r="AS433" i="28"/>
  <c r="AT433" i="28"/>
  <c r="AP433" i="28"/>
  <c r="AX433" i="28"/>
  <c r="AR433" i="28"/>
  <c r="AP432" i="28"/>
  <c r="AU431" i="28"/>
  <c r="AP431" i="28"/>
  <c r="AX431" i="28"/>
  <c r="AR431" i="28"/>
  <c r="AS431" i="28"/>
  <c r="AT431" i="28"/>
  <c r="BN428" i="28"/>
  <c r="BO428" i="28"/>
  <c r="BL428" i="28"/>
  <c r="BP428" i="28"/>
  <c r="BM428" i="28"/>
  <c r="BQ428" i="28"/>
  <c r="AT419" i="28"/>
  <c r="AP419" i="28"/>
  <c r="AX419" i="28"/>
  <c r="AR419" i="28"/>
  <c r="AS419" i="28"/>
  <c r="BR419" i="28"/>
  <c r="BN419" i="28"/>
  <c r="BO419" i="28"/>
  <c r="BL419" i="28"/>
  <c r="BP419" i="28"/>
  <c r="BM419" i="28"/>
  <c r="BQ419" i="28"/>
  <c r="BL417" i="28"/>
  <c r="BP417" i="28"/>
  <c r="BM417" i="28"/>
  <c r="BQ417" i="28"/>
  <c r="BN417" i="28"/>
  <c r="BO417" i="28"/>
  <c r="BN416" i="28"/>
  <c r="BO416" i="28"/>
  <c r="BL416" i="28"/>
  <c r="BP416" i="28"/>
  <c r="BM416" i="28"/>
  <c r="BQ416" i="28"/>
  <c r="BO415" i="28"/>
  <c r="BL415" i="28"/>
  <c r="BP415" i="28"/>
  <c r="BM415" i="28"/>
  <c r="BQ415" i="28"/>
  <c r="BS415" i="28"/>
  <c r="BN415" i="28"/>
  <c r="AT412" i="28"/>
  <c r="AP412" i="28"/>
  <c r="AX412" i="28"/>
  <c r="AR412" i="28"/>
  <c r="AS412" i="28"/>
  <c r="AT410" i="28"/>
  <c r="AR408" i="28"/>
  <c r="AS408" i="28"/>
  <c r="AT408" i="28"/>
  <c r="AP408" i="28"/>
  <c r="AX408" i="28"/>
  <c r="BL408" i="28"/>
  <c r="BP408" i="28"/>
  <c r="BM408" i="28"/>
  <c r="BQ408" i="28"/>
  <c r="BN408" i="28"/>
  <c r="BO408" i="28"/>
  <c r="AS406" i="28"/>
  <c r="AT406" i="28"/>
  <c r="AP406" i="28"/>
  <c r="AX406" i="28"/>
  <c r="AR406" i="28"/>
  <c r="AR400" i="28"/>
  <c r="AS400" i="28"/>
  <c r="AT400" i="28"/>
  <c r="AP400" i="28"/>
  <c r="AX400" i="28"/>
  <c r="BO395" i="28"/>
  <c r="BR395" i="28"/>
  <c r="BL395" i="28"/>
  <c r="BP395" i="28"/>
  <c r="BM395" i="28"/>
  <c r="BQ395" i="28"/>
  <c r="BN395" i="28"/>
  <c r="BN394" i="28"/>
  <c r="BL394" i="28"/>
  <c r="AQ544" i="28"/>
  <c r="AR543" i="28"/>
  <c r="AS543" i="28"/>
  <c r="AT543" i="28"/>
  <c r="AP543" i="28"/>
  <c r="AX543" i="28"/>
  <c r="BN542" i="28"/>
  <c r="BO542" i="28"/>
  <c r="BL542" i="28"/>
  <c r="BP542" i="28"/>
  <c r="BM542" i="28"/>
  <c r="BQ542" i="28"/>
  <c r="BO538" i="28"/>
  <c r="BL538" i="28"/>
  <c r="BP538" i="28"/>
  <c r="BM538" i="28"/>
  <c r="BQ538" i="28"/>
  <c r="BN538" i="28"/>
  <c r="BN537" i="28"/>
  <c r="BO537" i="28"/>
  <c r="BL537" i="28"/>
  <c r="BP537" i="28"/>
  <c r="BM537" i="28"/>
  <c r="BQ537" i="28"/>
  <c r="AR533" i="28"/>
  <c r="AS533" i="28"/>
  <c r="AT533" i="28"/>
  <c r="AP533" i="28"/>
  <c r="AX533" i="28"/>
  <c r="BL533" i="28"/>
  <c r="BP533" i="28"/>
  <c r="BM533" i="28"/>
  <c r="BQ533" i="28"/>
  <c r="BN533" i="28"/>
  <c r="BO533" i="28"/>
  <c r="AP532" i="28"/>
  <c r="AX532" i="28"/>
  <c r="AR532" i="28"/>
  <c r="AS532" i="28"/>
  <c r="AT532" i="28"/>
  <c r="BO532" i="28"/>
  <c r="BL532" i="28"/>
  <c r="BP532" i="28"/>
  <c r="BM532" i="28"/>
  <c r="BQ532" i="28"/>
  <c r="BR532" i="28"/>
  <c r="BN532" i="28"/>
  <c r="AT529" i="28"/>
  <c r="AP529" i="28"/>
  <c r="AX529" i="28"/>
  <c r="AR529" i="28"/>
  <c r="AS529" i="28"/>
  <c r="BN529" i="28"/>
  <c r="BO529" i="28"/>
  <c r="BL529" i="28"/>
  <c r="BP529" i="28"/>
  <c r="BM529" i="28"/>
  <c r="BQ529" i="28"/>
  <c r="BO524" i="28"/>
  <c r="BR524" i="28"/>
  <c r="BL524" i="28"/>
  <c r="BP524" i="28"/>
  <c r="BM524" i="28"/>
  <c r="BQ524" i="28"/>
  <c r="BN524" i="28"/>
  <c r="AR522" i="28"/>
  <c r="AS522" i="28"/>
  <c r="AT522" i="28"/>
  <c r="AP522" i="28"/>
  <c r="AX522" i="28"/>
  <c r="AO520" i="28"/>
  <c r="AS520" i="28"/>
  <c r="AT520" i="28"/>
  <c r="AP520" i="28"/>
  <c r="AX520" i="28"/>
  <c r="AR520" i="28"/>
  <c r="AP516" i="28"/>
  <c r="AX516" i="28"/>
  <c r="AR516" i="28"/>
  <c r="AS516" i="28"/>
  <c r="AT516" i="28"/>
  <c r="BM515" i="28"/>
  <c r="BL512" i="28"/>
  <c r="BP512" i="28"/>
  <c r="BM512" i="28"/>
  <c r="BQ512" i="28"/>
  <c r="BN512" i="28"/>
  <c r="BO512" i="28"/>
  <c r="BN511" i="28"/>
  <c r="BO511" i="28"/>
  <c r="BL511" i="28"/>
  <c r="BP511" i="28"/>
  <c r="BM511" i="28"/>
  <c r="BQ511" i="28"/>
  <c r="AS510" i="28"/>
  <c r="AT510" i="28"/>
  <c r="AP510" i="28"/>
  <c r="AX510" i="28"/>
  <c r="AR510" i="28"/>
  <c r="BM510" i="28"/>
  <c r="BQ510" i="28"/>
  <c r="BN510" i="28"/>
  <c r="BO510" i="28"/>
  <c r="BL510" i="28"/>
  <c r="BP510" i="28"/>
  <c r="AR509" i="28"/>
  <c r="AS509" i="28"/>
  <c r="AT509" i="28"/>
  <c r="AP509" i="28"/>
  <c r="AX509" i="28"/>
  <c r="AT507" i="28"/>
  <c r="AP507" i="28"/>
  <c r="AX507" i="28"/>
  <c r="AR507" i="28"/>
  <c r="AS507" i="28"/>
  <c r="AT503" i="28"/>
  <c r="AP503" i="28"/>
  <c r="AX503" i="28"/>
  <c r="AR503" i="28"/>
  <c r="AS503" i="28"/>
  <c r="AT499" i="28"/>
  <c r="AX499" i="28"/>
  <c r="BO498" i="28"/>
  <c r="BT498" i="28"/>
  <c r="BL498" i="28"/>
  <c r="BP498" i="28"/>
  <c r="BM498" i="28"/>
  <c r="BQ498" i="28"/>
  <c r="BN498" i="28"/>
  <c r="AS495" i="28"/>
  <c r="AT495" i="28"/>
  <c r="AP495" i="28"/>
  <c r="AX495" i="28"/>
  <c r="AR495" i="28"/>
  <c r="BO494" i="28"/>
  <c r="BL494" i="28"/>
  <c r="BP494" i="28"/>
  <c r="BR494" i="28"/>
  <c r="BM494" i="28"/>
  <c r="BQ494" i="28"/>
  <c r="BN494" i="28"/>
  <c r="BM493" i="28"/>
  <c r="BQ493" i="28"/>
  <c r="BN493" i="28"/>
  <c r="BO493" i="28"/>
  <c r="BR493" i="28"/>
  <c r="BL493" i="28"/>
  <c r="BP493" i="28"/>
  <c r="BL492" i="28"/>
  <c r="BP492" i="28"/>
  <c r="BM492" i="28"/>
  <c r="BQ492" i="28"/>
  <c r="BT492" i="28"/>
  <c r="BN492" i="28"/>
  <c r="BO492" i="28"/>
  <c r="BS491" i="28"/>
  <c r="AR489" i="28"/>
  <c r="AS489" i="28"/>
  <c r="AT489" i="28"/>
  <c r="AP489" i="28"/>
  <c r="AX489" i="28"/>
  <c r="AP482" i="28"/>
  <c r="BL480" i="28"/>
  <c r="BP480" i="28"/>
  <c r="BM480" i="28"/>
  <c r="BQ480" i="28"/>
  <c r="BN480" i="28"/>
  <c r="BO480" i="28"/>
  <c r="BS475" i="28"/>
  <c r="AU473" i="28"/>
  <c r="AS473" i="28"/>
  <c r="AT473" i="28"/>
  <c r="AW473" i="28"/>
  <c r="AP473" i="28"/>
  <c r="AX473" i="28"/>
  <c r="AR473" i="28"/>
  <c r="AU471" i="28"/>
  <c r="AT471" i="28"/>
  <c r="AW471" i="28"/>
  <c r="AP471" i="28"/>
  <c r="AY471" i="28" s="1"/>
  <c r="AX471" i="28"/>
  <c r="AR471" i="28"/>
  <c r="AS471" i="28"/>
  <c r="BN471" i="28"/>
  <c r="BO471" i="28"/>
  <c r="BL471" i="28"/>
  <c r="BP471" i="28"/>
  <c r="BM471" i="28"/>
  <c r="BQ471" i="28"/>
  <c r="AS468" i="28"/>
  <c r="AT468" i="28"/>
  <c r="AP468" i="28"/>
  <c r="AX468" i="28"/>
  <c r="AR468" i="28"/>
  <c r="BM468" i="28"/>
  <c r="BQ468" i="28"/>
  <c r="BN468" i="28"/>
  <c r="BO468" i="28"/>
  <c r="BL468" i="28"/>
  <c r="BP468" i="28"/>
  <c r="BL467" i="28"/>
  <c r="BP467" i="28"/>
  <c r="BM467" i="28"/>
  <c r="BQ467" i="28"/>
  <c r="BN467" i="28"/>
  <c r="BO467" i="28"/>
  <c r="AR465" i="28"/>
  <c r="AS465" i="28"/>
  <c r="AT465" i="28"/>
  <c r="AP465" i="28"/>
  <c r="AX465" i="28"/>
  <c r="BL465" i="28"/>
  <c r="BP465" i="28"/>
  <c r="BM465" i="28"/>
  <c r="BQ465" i="28"/>
  <c r="BR465" i="28"/>
  <c r="BN465" i="28"/>
  <c r="BO465" i="28"/>
  <c r="AX464" i="28"/>
  <c r="AS464" i="28"/>
  <c r="BM620" i="28"/>
  <c r="BQ620" i="28"/>
  <c r="BN620" i="28"/>
  <c r="BO620" i="28"/>
  <c r="BL620" i="28"/>
  <c r="BP620" i="28"/>
  <c r="AP616" i="28"/>
  <c r="AX616" i="28"/>
  <c r="AR616" i="28"/>
  <c r="AS616" i="28"/>
  <c r="AT616" i="28"/>
  <c r="BM615" i="28"/>
  <c r="BQ615" i="28"/>
  <c r="BN615" i="28"/>
  <c r="BO615" i="28"/>
  <c r="BL615" i="28"/>
  <c r="BP615" i="28"/>
  <c r="BS614" i="28"/>
  <c r="BN610" i="28"/>
  <c r="BO610" i="28"/>
  <c r="BL610" i="28"/>
  <c r="BP610" i="28"/>
  <c r="BM610" i="28"/>
  <c r="BQ610" i="28"/>
  <c r="BR610" i="28"/>
  <c r="BM609" i="28"/>
  <c r="BQ609" i="28"/>
  <c r="BN609" i="28"/>
  <c r="BO609" i="28"/>
  <c r="BL609" i="28"/>
  <c r="BP609" i="28"/>
  <c r="BN608" i="28"/>
  <c r="BO608" i="28"/>
  <c r="BL608" i="28"/>
  <c r="BP608" i="28"/>
  <c r="BM608" i="28"/>
  <c r="BQ608" i="28"/>
  <c r="AT606" i="28"/>
  <c r="AP606" i="28"/>
  <c r="AX606" i="28"/>
  <c r="AR606" i="28"/>
  <c r="AS606" i="28"/>
  <c r="AQ603" i="28"/>
  <c r="AV601" i="28"/>
  <c r="BN596" i="28"/>
  <c r="BO596" i="28"/>
  <c r="BL596" i="28"/>
  <c r="BP596" i="28"/>
  <c r="BM596" i="28"/>
  <c r="BQ596" i="28"/>
  <c r="AW594" i="28"/>
  <c r="BO591" i="28"/>
  <c r="BL591" i="28"/>
  <c r="BP591" i="28"/>
  <c r="BM591" i="28"/>
  <c r="BQ591" i="28"/>
  <c r="BN591" i="28"/>
  <c r="BO586" i="28"/>
  <c r="BL586" i="28"/>
  <c r="BP586" i="28"/>
  <c r="BM586" i="28"/>
  <c r="BQ586" i="28"/>
  <c r="BN586" i="28"/>
  <c r="AW580" i="28"/>
  <c r="AT580" i="28"/>
  <c r="AP580" i="28"/>
  <c r="AX580" i="28"/>
  <c r="AO580" i="28"/>
  <c r="AR580" i="28"/>
  <c r="AS580" i="28"/>
  <c r="AT577" i="28"/>
  <c r="AP577" i="28"/>
  <c r="AX577" i="28"/>
  <c r="AR577" i="28"/>
  <c r="AO577" i="28"/>
  <c r="AS577" i="28"/>
  <c r="BN574" i="28"/>
  <c r="BO574" i="28"/>
  <c r="BL574" i="28"/>
  <c r="BP574" i="28"/>
  <c r="BM574" i="28"/>
  <c r="BQ574" i="28"/>
  <c r="BL568" i="28"/>
  <c r="BP568" i="28"/>
  <c r="BM568" i="28"/>
  <c r="BQ568" i="28"/>
  <c r="BN568" i="28"/>
  <c r="BO568" i="28"/>
  <c r="AT565" i="28"/>
  <c r="AO565" i="28"/>
  <c r="AP565" i="28"/>
  <c r="AX565" i="28"/>
  <c r="AR565" i="28"/>
  <c r="AW565" i="28"/>
  <c r="AS565" i="28"/>
  <c r="AP560" i="28"/>
  <c r="AX560" i="28"/>
  <c r="AR560" i="28"/>
  <c r="AS560" i="28"/>
  <c r="AT560" i="28"/>
  <c r="AR555" i="28"/>
  <c r="AW555" i="28"/>
  <c r="AS555" i="28"/>
  <c r="AT555" i="28"/>
  <c r="AQ555" i="28"/>
  <c r="AP555" i="28"/>
  <c r="AX555" i="28"/>
  <c r="AP554" i="28"/>
  <c r="AX554" i="28"/>
  <c r="AR554" i="28"/>
  <c r="AS554" i="28"/>
  <c r="AT554" i="28"/>
  <c r="BO554" i="28"/>
  <c r="BL554" i="28"/>
  <c r="BP554" i="28"/>
  <c r="BM554" i="28"/>
  <c r="BQ554" i="28"/>
  <c r="BN554" i="28"/>
  <c r="AP669" i="28"/>
  <c r="AR669" i="28"/>
  <c r="BO669" i="28"/>
  <c r="BL669" i="28"/>
  <c r="BP669" i="28"/>
  <c r="BM669" i="28"/>
  <c r="BQ669" i="28"/>
  <c r="BN669" i="28"/>
  <c r="BN668" i="28"/>
  <c r="BO668" i="28"/>
  <c r="BL668" i="28"/>
  <c r="BP668" i="28"/>
  <c r="BM668" i="28"/>
  <c r="BQ668" i="28"/>
  <c r="AS667" i="28"/>
  <c r="AT667" i="28"/>
  <c r="AP667" i="28"/>
  <c r="AX667" i="28"/>
  <c r="AR667" i="28"/>
  <c r="BM667" i="28"/>
  <c r="BQ667" i="28"/>
  <c r="BN667" i="28"/>
  <c r="BO667" i="28"/>
  <c r="BL667" i="28"/>
  <c r="BP667" i="28"/>
  <c r="BM664" i="28"/>
  <c r="BQ664" i="28"/>
  <c r="BN664" i="28"/>
  <c r="BO664" i="28"/>
  <c r="BL664" i="28"/>
  <c r="BP664" i="28"/>
  <c r="BN659" i="28"/>
  <c r="BM659" i="28"/>
  <c r="BS650" i="28"/>
  <c r="BS646" i="28"/>
  <c r="AP643" i="28"/>
  <c r="AX643" i="28"/>
  <c r="AO643" i="28"/>
  <c r="AR643" i="28"/>
  <c r="AS643" i="28"/>
  <c r="AT643" i="28"/>
  <c r="AP641" i="28"/>
  <c r="AX641" i="28"/>
  <c r="AR641" i="28"/>
  <c r="AS641" i="28"/>
  <c r="AT641" i="28"/>
  <c r="BO628" i="28"/>
  <c r="BL628" i="28"/>
  <c r="BP628" i="28"/>
  <c r="BM628" i="28"/>
  <c r="BQ628" i="28"/>
  <c r="BN628" i="28"/>
  <c r="BT627" i="28"/>
  <c r="BL735" i="28"/>
  <c r="BP735" i="28"/>
  <c r="BM735" i="28"/>
  <c r="BQ735" i="28"/>
  <c r="BN735" i="28"/>
  <c r="BO735" i="28"/>
  <c r="BN733" i="28"/>
  <c r="BO733" i="28"/>
  <c r="BL733" i="28"/>
  <c r="BP733" i="28"/>
  <c r="BM733" i="28"/>
  <c r="BQ733" i="28"/>
  <c r="BL732" i="28"/>
  <c r="BP732" i="28"/>
  <c r="BM732" i="28"/>
  <c r="BQ732" i="28"/>
  <c r="BR732" i="28"/>
  <c r="BN732" i="28"/>
  <c r="BO732" i="28"/>
  <c r="BM725" i="28"/>
  <c r="BQ725" i="28"/>
  <c r="BN725" i="28"/>
  <c r="BO725" i="28"/>
  <c r="BL725" i="28"/>
  <c r="BP725" i="28"/>
  <c r="BM723" i="28"/>
  <c r="BQ723" i="28"/>
  <c r="BN723" i="28"/>
  <c r="BO723" i="28"/>
  <c r="BL723" i="28"/>
  <c r="BP723" i="28"/>
  <c r="BN717" i="28"/>
  <c r="BO717" i="28"/>
  <c r="BL717" i="28"/>
  <c r="BP717" i="28"/>
  <c r="BM717" i="28"/>
  <c r="BQ717" i="28"/>
  <c r="AT716" i="28"/>
  <c r="AP716" i="28"/>
  <c r="AX716" i="28"/>
  <c r="AR716" i="28"/>
  <c r="AS716" i="28"/>
  <c r="BO710" i="28"/>
  <c r="BP710" i="28"/>
  <c r="BO709" i="28"/>
  <c r="BT709" i="28"/>
  <c r="BL709" i="28"/>
  <c r="BP709" i="28"/>
  <c r="BM709" i="28"/>
  <c r="BQ709" i="28"/>
  <c r="BN709" i="28"/>
  <c r="AP706" i="28"/>
  <c r="AX706" i="28"/>
  <c r="AR706" i="28"/>
  <c r="AS706" i="28"/>
  <c r="AT706" i="28"/>
  <c r="BO703" i="28"/>
  <c r="BL703" i="28"/>
  <c r="BP703" i="28"/>
  <c r="BM703" i="28"/>
  <c r="BQ703" i="28"/>
  <c r="BN703" i="28"/>
  <c r="CF693" i="28"/>
  <c r="CI693" i="28"/>
  <c r="AY93" i="28"/>
  <c r="BX782" i="28"/>
  <c r="CG27" i="28"/>
  <c r="CG672" i="28"/>
  <c r="AJ114" i="30"/>
  <c r="AJ77" i="30"/>
  <c r="AJ93" i="30"/>
  <c r="AJ118" i="30"/>
  <c r="AJ110" i="30"/>
  <c r="AJ91" i="30"/>
  <c r="AJ85" i="30"/>
  <c r="AJ84" i="30"/>
  <c r="AJ80" i="30"/>
  <c r="AJ73" i="30"/>
  <c r="AJ81" i="30"/>
  <c r="AJ116" i="30"/>
  <c r="AJ113" i="30"/>
  <c r="AJ112" i="30"/>
  <c r="AJ108" i="30"/>
  <c r="AJ97" i="30"/>
  <c r="AJ95" i="30"/>
  <c r="AJ90" i="30"/>
  <c r="AJ88" i="30"/>
  <c r="AJ86" i="30"/>
  <c r="AJ89" i="30"/>
  <c r="AJ117" i="30"/>
  <c r="AJ107" i="30"/>
  <c r="AJ104" i="30"/>
  <c r="AJ103" i="30"/>
  <c r="AJ99" i="30"/>
  <c r="AJ83" i="30"/>
  <c r="AJ75" i="30"/>
  <c r="AJ96" i="30"/>
  <c r="AJ87" i="30"/>
  <c r="AJ78" i="30"/>
  <c r="AJ74" i="30"/>
  <c r="AJ70" i="30"/>
  <c r="AJ68" i="30"/>
  <c r="AJ111" i="30"/>
  <c r="AJ79" i="30"/>
  <c r="AJ71" i="30"/>
  <c r="AJ101" i="30"/>
  <c r="AJ109" i="30"/>
  <c r="AJ115" i="30"/>
  <c r="AJ94" i="30"/>
  <c r="AJ82" i="30"/>
  <c r="AJ67" i="30"/>
  <c r="AJ66" i="30"/>
  <c r="AJ76" i="30"/>
  <c r="AJ100" i="30"/>
  <c r="AJ98" i="30"/>
  <c r="AJ35" i="30"/>
  <c r="AJ33" i="30"/>
  <c r="AJ29" i="30"/>
  <c r="AJ21" i="30"/>
  <c r="AJ20" i="30"/>
  <c r="AJ15" i="30"/>
  <c r="AJ10" i="30"/>
  <c r="AJ18" i="30"/>
  <c r="AJ34" i="30"/>
  <c r="AJ52" i="30"/>
  <c r="AJ57" i="30"/>
  <c r="AJ37" i="30"/>
  <c r="AJ32" i="30"/>
  <c r="AJ31" i="30"/>
  <c r="AK31" i="30" s="1"/>
  <c r="AJ16" i="30"/>
  <c r="AJ12" i="30"/>
  <c r="AJ8" i="30"/>
  <c r="AJ22" i="30"/>
  <c r="AJ43" i="30"/>
  <c r="AJ38" i="30"/>
  <c r="AJ28" i="30"/>
  <c r="AJ27" i="30"/>
  <c r="AJ25" i="30"/>
  <c r="AJ24" i="30"/>
  <c r="AJ23" i="30"/>
  <c r="AJ19" i="30"/>
  <c r="AJ13" i="30"/>
  <c r="AJ11" i="30"/>
  <c r="AJ30" i="30"/>
  <c r="AJ40" i="30"/>
  <c r="AJ41" i="30"/>
  <c r="AJ45" i="30"/>
  <c r="AK45" i="30" s="1"/>
  <c r="AJ47" i="30"/>
  <c r="AJ48" i="30"/>
  <c r="AJ49" i="30"/>
  <c r="AJ50" i="30"/>
  <c r="AJ56" i="30"/>
  <c r="AJ58" i="30"/>
  <c r="AJ54" i="30"/>
  <c r="AJ39" i="30"/>
  <c r="AJ17" i="30"/>
  <c r="AJ9" i="30"/>
  <c r="AR785" i="28"/>
  <c r="AS785" i="28"/>
  <c r="AT785" i="28"/>
  <c r="AP785" i="28"/>
  <c r="AX785" i="28"/>
  <c r="AV30" i="28"/>
  <c r="AU170" i="28"/>
  <c r="AV152" i="28"/>
  <c r="AW276" i="28"/>
  <c r="AW275" i="28"/>
  <c r="AV226" i="28"/>
  <c r="AV222" i="28"/>
  <c r="AQ217" i="28"/>
  <c r="AO217" i="28"/>
  <c r="AW217" i="28"/>
  <c r="AV326" i="28"/>
  <c r="AW323" i="28"/>
  <c r="AV318" i="28"/>
  <c r="AW315" i="28"/>
  <c r="AW387" i="28"/>
  <c r="AW383" i="28"/>
  <c r="AT436" i="28"/>
  <c r="AP436" i="28"/>
  <c r="AX436" i="28"/>
  <c r="AR436" i="28"/>
  <c r="AS436" i="28"/>
  <c r="BM435" i="28"/>
  <c r="BQ435" i="28"/>
  <c r="BN435" i="28"/>
  <c r="BO435" i="28"/>
  <c r="BL435" i="28"/>
  <c r="BP435" i="28"/>
  <c r="BM433" i="28"/>
  <c r="BQ433" i="28"/>
  <c r="BN433" i="28"/>
  <c r="BO433" i="28"/>
  <c r="BL433" i="28"/>
  <c r="BP433" i="28"/>
  <c r="BO431" i="28"/>
  <c r="BL431" i="28"/>
  <c r="BP431" i="28"/>
  <c r="BM431" i="28"/>
  <c r="BQ431" i="28"/>
  <c r="BN431" i="28"/>
  <c r="AT428" i="28"/>
  <c r="AP428" i="28"/>
  <c r="AX428" i="28"/>
  <c r="AU428" i="28"/>
  <c r="AR428" i="28"/>
  <c r="AS428" i="28"/>
  <c r="BL425" i="28"/>
  <c r="BP425" i="28"/>
  <c r="BM425" i="28"/>
  <c r="BQ425" i="28"/>
  <c r="BN425" i="28"/>
  <c r="BO425" i="28"/>
  <c r="AT421" i="28"/>
  <c r="AP421" i="28"/>
  <c r="AX421" i="28"/>
  <c r="AR421" i="28"/>
  <c r="AS421" i="28"/>
  <c r="BL420" i="28"/>
  <c r="BP420" i="28"/>
  <c r="BM420" i="28"/>
  <c r="BQ420" i="28"/>
  <c r="BN420" i="28"/>
  <c r="BO420" i="28"/>
  <c r="AS418" i="28"/>
  <c r="AT418" i="28"/>
  <c r="AX418" i="28"/>
  <c r="BM418" i="28"/>
  <c r="BQ418" i="28"/>
  <c r="BN418" i="28"/>
  <c r="BO418" i="28"/>
  <c r="BL418" i="28"/>
  <c r="BP418" i="28"/>
  <c r="AR413" i="28"/>
  <c r="AY413" i="28" s="1"/>
  <c r="AS413" i="28"/>
  <c r="AT413" i="28"/>
  <c r="AP413" i="28"/>
  <c r="AX413" i="28"/>
  <c r="BL413" i="28"/>
  <c r="BP413" i="28"/>
  <c r="BM413" i="28"/>
  <c r="BQ413" i="28"/>
  <c r="BU413" i="28" s="1"/>
  <c r="BN413" i="28"/>
  <c r="BO413" i="28"/>
  <c r="BN412" i="28"/>
  <c r="BO412" i="28"/>
  <c r="BL412" i="28"/>
  <c r="BP412" i="28"/>
  <c r="BM412" i="28"/>
  <c r="BQ412" i="28"/>
  <c r="AR411" i="28"/>
  <c r="AS411" i="28"/>
  <c r="AT411" i="28"/>
  <c r="AP411" i="28"/>
  <c r="AX411" i="28"/>
  <c r="BL411" i="28"/>
  <c r="BP411" i="28"/>
  <c r="BM411" i="28"/>
  <c r="BQ411" i="28"/>
  <c r="BN411" i="28"/>
  <c r="BO411" i="28"/>
  <c r="AT409" i="28"/>
  <c r="AP409" i="28"/>
  <c r="AX409" i="28"/>
  <c r="AR409" i="28"/>
  <c r="AS409" i="28"/>
  <c r="AY409" i="28" s="1"/>
  <c r="BN409" i="28"/>
  <c r="BO409" i="28"/>
  <c r="BL409" i="28"/>
  <c r="BP409" i="28"/>
  <c r="BM409" i="28"/>
  <c r="BQ409" i="28"/>
  <c r="AT407" i="28"/>
  <c r="AP407" i="28"/>
  <c r="AX407" i="28"/>
  <c r="AR407" i="28"/>
  <c r="AS407" i="28"/>
  <c r="BN407" i="28"/>
  <c r="BO407" i="28"/>
  <c r="BL407" i="28"/>
  <c r="BP407" i="28"/>
  <c r="BM407" i="28"/>
  <c r="BU407" i="28" s="1"/>
  <c r="BQ407" i="28"/>
  <c r="AT405" i="28"/>
  <c r="AX405" i="28"/>
  <c r="BL405" i="28"/>
  <c r="BP405" i="28"/>
  <c r="BM405" i="28"/>
  <c r="BQ405" i="28"/>
  <c r="BN405" i="28"/>
  <c r="BO405" i="28"/>
  <c r="AP402" i="28"/>
  <c r="AX402" i="28"/>
  <c r="AR402" i="28"/>
  <c r="AS402" i="28"/>
  <c r="AT402" i="28"/>
  <c r="AT401" i="28"/>
  <c r="AP401" i="28"/>
  <c r="AX401" i="28"/>
  <c r="AR401" i="28"/>
  <c r="AS401" i="28"/>
  <c r="BN401" i="28"/>
  <c r="BO401" i="28"/>
  <c r="BL401" i="28"/>
  <c r="BP401" i="28"/>
  <c r="BM401" i="28"/>
  <c r="BQ401" i="28"/>
  <c r="BN399" i="28"/>
  <c r="BO399" i="28"/>
  <c r="BL399" i="28"/>
  <c r="BP399" i="28"/>
  <c r="BM399" i="28"/>
  <c r="BQ399" i="28"/>
  <c r="AQ398" i="28"/>
  <c r="AR398" i="28"/>
  <c r="AO398" i="28"/>
  <c r="AS398" i="28"/>
  <c r="AT398" i="28"/>
  <c r="AP398" i="28"/>
  <c r="AX398" i="28"/>
  <c r="AP397" i="28"/>
  <c r="AX397" i="28"/>
  <c r="AR397" i="28"/>
  <c r="AS397" i="28"/>
  <c r="AT397" i="28"/>
  <c r="BO540" i="28"/>
  <c r="BR540" i="28"/>
  <c r="BW540" i="28" s="1"/>
  <c r="BL540" i="28"/>
  <c r="BP540" i="28"/>
  <c r="BM540" i="28"/>
  <c r="BQ540" i="28"/>
  <c r="BN540" i="28"/>
  <c r="AP538" i="28"/>
  <c r="AX538" i="28"/>
  <c r="AR538" i="28"/>
  <c r="AS538" i="28"/>
  <c r="AT538" i="28"/>
  <c r="AP535" i="28"/>
  <c r="AX535" i="28"/>
  <c r="AR535" i="28"/>
  <c r="AS535" i="28"/>
  <c r="AT535" i="28"/>
  <c r="BO535" i="28"/>
  <c r="BL535" i="28"/>
  <c r="BP535" i="28"/>
  <c r="BM535" i="28"/>
  <c r="BQ535" i="28"/>
  <c r="BN535" i="28"/>
  <c r="BO530" i="28"/>
  <c r="BL530" i="28"/>
  <c r="BP530" i="28"/>
  <c r="BU530" i="28" s="1"/>
  <c r="BM530" i="28"/>
  <c r="BQ530" i="28"/>
  <c r="BN530" i="28"/>
  <c r="BL525" i="28"/>
  <c r="BP525" i="28"/>
  <c r="BR525" i="28"/>
  <c r="BM525" i="28"/>
  <c r="BQ525" i="28"/>
  <c r="BN525" i="28"/>
  <c r="BO525" i="28"/>
  <c r="BL523" i="28"/>
  <c r="BM523" i="28"/>
  <c r="BQ523" i="28"/>
  <c r="BL522" i="28"/>
  <c r="BP522" i="28"/>
  <c r="BM522" i="28"/>
  <c r="BQ522" i="28"/>
  <c r="BN522" i="28"/>
  <c r="BO522" i="28"/>
  <c r="BO521" i="28"/>
  <c r="BL521" i="28"/>
  <c r="BP521" i="28"/>
  <c r="BM521" i="28"/>
  <c r="BQ521" i="28"/>
  <c r="BN521" i="28"/>
  <c r="AP519" i="28"/>
  <c r="AX519" i="28"/>
  <c r="AR519" i="28"/>
  <c r="AS519" i="28"/>
  <c r="AT519" i="28"/>
  <c r="BO519" i="28"/>
  <c r="BL519" i="28"/>
  <c r="BP519" i="28"/>
  <c r="BM519" i="28"/>
  <c r="BQ519" i="28"/>
  <c r="BN519" i="28"/>
  <c r="AW518" i="28"/>
  <c r="BM518" i="28"/>
  <c r="BQ518" i="28"/>
  <c r="BN518" i="28"/>
  <c r="BO518" i="28"/>
  <c r="BL518" i="28"/>
  <c r="BP518" i="28"/>
  <c r="BL517" i="28"/>
  <c r="BP517" i="28"/>
  <c r="BM517" i="28"/>
  <c r="BQ517" i="28"/>
  <c r="BN517" i="28"/>
  <c r="BO517" i="28"/>
  <c r="BO508" i="28"/>
  <c r="BL508" i="28"/>
  <c r="BP508" i="28"/>
  <c r="BM508" i="28"/>
  <c r="BQ508" i="28"/>
  <c r="BN508" i="28"/>
  <c r="AS502" i="28"/>
  <c r="AT502" i="28"/>
  <c r="AP502" i="28"/>
  <c r="AX502" i="28"/>
  <c r="AR502" i="28"/>
  <c r="AP498" i="28"/>
  <c r="AX498" i="28"/>
  <c r="BM497" i="28"/>
  <c r="BQ497" i="28"/>
  <c r="BN497" i="28"/>
  <c r="BO497" i="28"/>
  <c r="BL497" i="28"/>
  <c r="BP497" i="28"/>
  <c r="BM495" i="28"/>
  <c r="BQ495" i="28"/>
  <c r="BN495" i="28"/>
  <c r="BO495" i="28"/>
  <c r="BL495" i="28"/>
  <c r="BP495" i="28"/>
  <c r="AS493" i="28"/>
  <c r="AT493" i="28"/>
  <c r="AU493" i="28"/>
  <c r="AP493" i="28"/>
  <c r="AX493" i="28"/>
  <c r="AR493" i="28"/>
  <c r="AR492" i="28"/>
  <c r="AS492" i="28"/>
  <c r="AT492" i="28"/>
  <c r="AW492" i="28"/>
  <c r="AP492" i="28"/>
  <c r="AX492" i="28"/>
  <c r="BL489" i="28"/>
  <c r="BP489" i="28"/>
  <c r="BM489" i="28"/>
  <c r="BQ489" i="28"/>
  <c r="BR489" i="28"/>
  <c r="BN489" i="28"/>
  <c r="BO489" i="28"/>
  <c r="AT487" i="28"/>
  <c r="AP487" i="28"/>
  <c r="AX487" i="28"/>
  <c r="AR487" i="28"/>
  <c r="AS487" i="28"/>
  <c r="BM486" i="28"/>
  <c r="BQ486" i="28"/>
  <c r="BN486" i="28"/>
  <c r="BO486" i="28"/>
  <c r="BL486" i="28"/>
  <c r="BP486" i="28"/>
  <c r="AP485" i="28"/>
  <c r="AX485" i="28"/>
  <c r="AR485" i="28"/>
  <c r="AS485" i="28"/>
  <c r="AT485" i="28"/>
  <c r="AS483" i="28"/>
  <c r="AP483" i="28"/>
  <c r="AX483" i="28"/>
  <c r="BO479" i="28"/>
  <c r="BS479" i="28"/>
  <c r="BL479" i="28"/>
  <c r="BP479" i="28"/>
  <c r="BM479" i="28"/>
  <c r="BQ479" i="28"/>
  <c r="BN479" i="28"/>
  <c r="BN478" i="28"/>
  <c r="BO478" i="28"/>
  <c r="BL478" i="28"/>
  <c r="BP478" i="28"/>
  <c r="BM478" i="28"/>
  <c r="BQ478" i="28"/>
  <c r="AS475" i="28"/>
  <c r="AT475" i="28"/>
  <c r="AP475" i="28"/>
  <c r="AX475" i="28"/>
  <c r="AR475" i="28"/>
  <c r="BM475" i="28"/>
  <c r="BQ475" i="28"/>
  <c r="BN475" i="28"/>
  <c r="BO475" i="28"/>
  <c r="BL475" i="28"/>
  <c r="BP475" i="28"/>
  <c r="AP461" i="28"/>
  <c r="AX461" i="28"/>
  <c r="AR461" i="28"/>
  <c r="AS461" i="28"/>
  <c r="AT461" i="28"/>
  <c r="AT460" i="28"/>
  <c r="AP460" i="28"/>
  <c r="AX460" i="28"/>
  <c r="AR460" i="28"/>
  <c r="AS460" i="28"/>
  <c r="BN460" i="28"/>
  <c r="BO460" i="28"/>
  <c r="BL460" i="28"/>
  <c r="BP460" i="28"/>
  <c r="BM460" i="28"/>
  <c r="BQ460" i="28"/>
  <c r="BU460" i="28" s="1"/>
  <c r="AR459" i="28"/>
  <c r="AX459" i="28"/>
  <c r="AS620" i="28"/>
  <c r="AT620" i="28"/>
  <c r="AP620" i="28"/>
  <c r="AX620" i="28"/>
  <c r="AR620" i="28"/>
  <c r="BL619" i="28"/>
  <c r="BP619" i="28"/>
  <c r="BR619" i="28"/>
  <c r="BM619" i="28"/>
  <c r="BQ619" i="28"/>
  <c r="BN619" i="28"/>
  <c r="BO619" i="28"/>
  <c r="AT608" i="28"/>
  <c r="AP608" i="28"/>
  <c r="AX608" i="28"/>
  <c r="AR608" i="28"/>
  <c r="AS608" i="28"/>
  <c r="BR604" i="28"/>
  <c r="BN604" i="28"/>
  <c r="BO604" i="28"/>
  <c r="BL604" i="28"/>
  <c r="BP604" i="28"/>
  <c r="BM604" i="28"/>
  <c r="BQ604" i="28"/>
  <c r="AS603" i="28"/>
  <c r="AT603" i="28"/>
  <c r="AP603" i="28"/>
  <c r="AX603" i="28"/>
  <c r="AR603" i="28"/>
  <c r="BM603" i="28"/>
  <c r="BQ603" i="28"/>
  <c r="BN603" i="28"/>
  <c r="BO603" i="28"/>
  <c r="BL603" i="28"/>
  <c r="BP603" i="28"/>
  <c r="BL602" i="28"/>
  <c r="BP602" i="28"/>
  <c r="BM602" i="28"/>
  <c r="BQ602" i="28"/>
  <c r="BN602" i="28"/>
  <c r="BO602" i="28"/>
  <c r="BN598" i="28"/>
  <c r="BO598" i="28"/>
  <c r="BL598" i="28"/>
  <c r="BP598" i="28"/>
  <c r="BM598" i="28"/>
  <c r="BQ598" i="28"/>
  <c r="AX597" i="28"/>
  <c r="BM595" i="28"/>
  <c r="BQ595" i="28"/>
  <c r="BN595" i="28"/>
  <c r="BO595" i="28"/>
  <c r="BL595" i="28"/>
  <c r="BP595" i="28"/>
  <c r="AR594" i="28"/>
  <c r="AS594" i="28"/>
  <c r="AT594" i="28"/>
  <c r="AP594" i="28"/>
  <c r="AX594" i="28"/>
  <c r="BN593" i="28"/>
  <c r="BS593" i="28"/>
  <c r="BO593" i="28"/>
  <c r="BL593" i="28"/>
  <c r="BP593" i="28"/>
  <c r="BR593" i="28"/>
  <c r="BM593" i="28"/>
  <c r="BQ593" i="28"/>
  <c r="BR592" i="28"/>
  <c r="BL592" i="28"/>
  <c r="BP592" i="28"/>
  <c r="BM592" i="28"/>
  <c r="BQ592" i="28"/>
  <c r="BN592" i="28"/>
  <c r="BO592" i="28"/>
  <c r="AQ591" i="28"/>
  <c r="BN590" i="28"/>
  <c r="BO590" i="28"/>
  <c r="BL590" i="28"/>
  <c r="BP590" i="28"/>
  <c r="BM590" i="28"/>
  <c r="BQ590" i="28"/>
  <c r="BL587" i="28"/>
  <c r="BP587" i="28"/>
  <c r="BM587" i="28"/>
  <c r="BQ587" i="28"/>
  <c r="BN587" i="28"/>
  <c r="BO587" i="28"/>
  <c r="AP586" i="28"/>
  <c r="AX586" i="28"/>
  <c r="AR586" i="28"/>
  <c r="AS586" i="28"/>
  <c r="AT586" i="28"/>
  <c r="AR581" i="28"/>
  <c r="AS581" i="28"/>
  <c r="AT581" i="28"/>
  <c r="AP581" i="28"/>
  <c r="AX581" i="28"/>
  <c r="BL578" i="28"/>
  <c r="BP578" i="28"/>
  <c r="BM578" i="28"/>
  <c r="BQ578" i="28"/>
  <c r="BN578" i="28"/>
  <c r="BO578" i="28"/>
  <c r="AT571" i="28"/>
  <c r="AQ571" i="28"/>
  <c r="AP571" i="28"/>
  <c r="AX571" i="28"/>
  <c r="AR571" i="28"/>
  <c r="AS571" i="28"/>
  <c r="AW561" i="28"/>
  <c r="AT559" i="28"/>
  <c r="AP559" i="28"/>
  <c r="BL558" i="28"/>
  <c r="BP558" i="28"/>
  <c r="BM558" i="28"/>
  <c r="BQ558" i="28"/>
  <c r="BN558" i="28"/>
  <c r="BO558" i="28"/>
  <c r="BN557" i="28"/>
  <c r="BO557" i="28"/>
  <c r="BL557" i="28"/>
  <c r="BP557" i="28"/>
  <c r="BM557" i="28"/>
  <c r="BQ557" i="28"/>
  <c r="AW553" i="28"/>
  <c r="AR666" i="28"/>
  <c r="AS666" i="28"/>
  <c r="AT666" i="28"/>
  <c r="AP666" i="28"/>
  <c r="AX666" i="28"/>
  <c r="BL666" i="28"/>
  <c r="BP666" i="28"/>
  <c r="BM666" i="28"/>
  <c r="BQ666" i="28"/>
  <c r="BN666" i="28"/>
  <c r="BO666" i="28"/>
  <c r="AT665" i="28"/>
  <c r="AP665" i="28"/>
  <c r="AX665" i="28"/>
  <c r="AR665" i="28"/>
  <c r="AS665" i="28"/>
  <c r="BO663" i="28"/>
  <c r="BL663" i="28"/>
  <c r="BP663" i="28"/>
  <c r="BM663" i="28"/>
  <c r="BQ663" i="28"/>
  <c r="BN663" i="28"/>
  <c r="BU663" i="28" s="1"/>
  <c r="BM662" i="28"/>
  <c r="BQ662" i="28"/>
  <c r="BN662" i="28"/>
  <c r="BO662" i="28"/>
  <c r="BS662" i="28"/>
  <c r="BL662" i="28"/>
  <c r="BP662" i="28"/>
  <c r="BM658" i="28"/>
  <c r="BU658" i="28" s="1"/>
  <c r="BQ658" i="28"/>
  <c r="BN658" i="28"/>
  <c r="BO658" i="28"/>
  <c r="BL658" i="28"/>
  <c r="BP658" i="28"/>
  <c r="AS657" i="28"/>
  <c r="AT657" i="28"/>
  <c r="AP657" i="28"/>
  <c r="AX657" i="28"/>
  <c r="AR657" i="28"/>
  <c r="BN655" i="28"/>
  <c r="BO655" i="28"/>
  <c r="BL655" i="28"/>
  <c r="BP655" i="28"/>
  <c r="BM655" i="28"/>
  <c r="BQ655" i="28"/>
  <c r="AU654" i="28"/>
  <c r="AR654" i="28"/>
  <c r="AS654" i="28"/>
  <c r="AT654" i="28"/>
  <c r="AP654" i="28"/>
  <c r="AX654" i="28"/>
  <c r="AR653" i="28"/>
  <c r="AS653" i="28"/>
  <c r="AY653" i="28" s="1"/>
  <c r="AQ653" i="28"/>
  <c r="AT653" i="28"/>
  <c r="AP653" i="28"/>
  <c r="AX653" i="28"/>
  <c r="AS651" i="28"/>
  <c r="AT651" i="28"/>
  <c r="AP651" i="28"/>
  <c r="AX651" i="28"/>
  <c r="AR651" i="28"/>
  <c r="AP646" i="28"/>
  <c r="AT646" i="28"/>
  <c r="BO643" i="28"/>
  <c r="BS643" i="28"/>
  <c r="BL643" i="28"/>
  <c r="BP643" i="28"/>
  <c r="BM643" i="28"/>
  <c r="BQ643" i="28"/>
  <c r="BN643" i="28"/>
  <c r="AT642" i="28"/>
  <c r="AP642" i="28"/>
  <c r="AX642" i="28"/>
  <c r="AR642" i="28"/>
  <c r="AS642" i="28"/>
  <c r="BN642" i="28"/>
  <c r="BO642" i="28"/>
  <c r="BL642" i="28"/>
  <c r="BP642" i="28"/>
  <c r="BM642" i="28"/>
  <c r="BQ642" i="28"/>
  <c r="AT637" i="28"/>
  <c r="AP637" i="28"/>
  <c r="AX637" i="28"/>
  <c r="AR637" i="28"/>
  <c r="AS637" i="28"/>
  <c r="AR635" i="28"/>
  <c r="AS635" i="28"/>
  <c r="AT635" i="28"/>
  <c r="AP635" i="28"/>
  <c r="AX635" i="28"/>
  <c r="AQ634" i="28"/>
  <c r="AP634" i="28"/>
  <c r="AX634" i="28"/>
  <c r="AS634" i="28"/>
  <c r="AP632" i="28"/>
  <c r="AX632" i="28"/>
  <c r="AR632" i="28"/>
  <c r="AS632" i="28"/>
  <c r="AT632" i="28"/>
  <c r="AY632" i="28" s="1"/>
  <c r="AT631" i="28"/>
  <c r="AP631" i="28"/>
  <c r="AX631" i="28"/>
  <c r="AR631" i="28"/>
  <c r="AS631" i="28"/>
  <c r="BN629" i="28"/>
  <c r="BO629" i="28"/>
  <c r="BL629" i="28"/>
  <c r="BP629" i="28"/>
  <c r="BM629" i="28"/>
  <c r="BQ629" i="28"/>
  <c r="BS627" i="28"/>
  <c r="BX627" i="28"/>
  <c r="AT626" i="28"/>
  <c r="AP626" i="28"/>
  <c r="AX626" i="28"/>
  <c r="AR626" i="28"/>
  <c r="AS626" i="28"/>
  <c r="BM624" i="28"/>
  <c r="BQ624" i="28"/>
  <c r="BN624" i="28"/>
  <c r="BO624" i="28"/>
  <c r="BL624" i="28"/>
  <c r="BP624" i="28"/>
  <c r="BM739" i="28"/>
  <c r="BQ739" i="28"/>
  <c r="BN739" i="28"/>
  <c r="BO739" i="28"/>
  <c r="BR739" i="28"/>
  <c r="BL739" i="28"/>
  <c r="BP739" i="28"/>
  <c r="BL738" i="28"/>
  <c r="AV737" i="28"/>
  <c r="AR735" i="28"/>
  <c r="AS735" i="28"/>
  <c r="AT735" i="28"/>
  <c r="AP735" i="28"/>
  <c r="AX735" i="28"/>
  <c r="AS730" i="28"/>
  <c r="AT730" i="28"/>
  <c r="AP730" i="28"/>
  <c r="AX730" i="28"/>
  <c r="AR730" i="28"/>
  <c r="BM730" i="28"/>
  <c r="BQ730" i="28"/>
  <c r="BN730" i="28"/>
  <c r="BO730" i="28"/>
  <c r="BL730" i="28"/>
  <c r="BP730" i="28"/>
  <c r="BN728" i="28"/>
  <c r="BO728" i="28"/>
  <c r="BR728" i="28"/>
  <c r="BL728" i="28"/>
  <c r="BP728" i="28"/>
  <c r="BM728" i="28"/>
  <c r="BQ728" i="28"/>
  <c r="BN720" i="28"/>
  <c r="BO720" i="28"/>
  <c r="BL720" i="28"/>
  <c r="BP720" i="28"/>
  <c r="BM720" i="28"/>
  <c r="BQ720" i="28"/>
  <c r="AP718" i="28"/>
  <c r="AX718" i="28"/>
  <c r="AS718" i="28"/>
  <c r="AT718" i="28"/>
  <c r="AS713" i="28"/>
  <c r="AP713" i="28"/>
  <c r="AX713" i="28"/>
  <c r="AR713" i="28"/>
  <c r="BL707" i="28"/>
  <c r="BP707" i="28"/>
  <c r="BM707" i="28"/>
  <c r="BQ707" i="28"/>
  <c r="BN707" i="28"/>
  <c r="BO707" i="28"/>
  <c r="BU707" i="28" s="1"/>
  <c r="BO706" i="28"/>
  <c r="BL706" i="28"/>
  <c r="BT706" i="28"/>
  <c r="BM706" i="28"/>
  <c r="BQ706" i="28"/>
  <c r="BM702" i="28"/>
  <c r="BQ702" i="28"/>
  <c r="BN702" i="28"/>
  <c r="BO702" i="28"/>
  <c r="BS702" i="28"/>
  <c r="BL702" i="28"/>
  <c r="BP702" i="28"/>
  <c r="AP701" i="28"/>
  <c r="AX701" i="28"/>
  <c r="AR701" i="28"/>
  <c r="AS701" i="28"/>
  <c r="AY701" i="28" s="1"/>
  <c r="AT701" i="28"/>
  <c r="BO701" i="28"/>
  <c r="BL701" i="28"/>
  <c r="BP701" i="28"/>
  <c r="BM701" i="28"/>
  <c r="BQ701" i="28"/>
  <c r="BS701" i="28"/>
  <c r="BN701" i="28"/>
  <c r="BN691" i="28"/>
  <c r="BO691" i="28"/>
  <c r="BL691" i="28"/>
  <c r="BP691" i="28"/>
  <c r="BM691" i="28"/>
  <c r="BQ691" i="28"/>
  <c r="BL687" i="28"/>
  <c r="BP687" i="28"/>
  <c r="BM687" i="28"/>
  <c r="BQ687" i="28"/>
  <c r="BN687" i="28"/>
  <c r="BO687" i="28"/>
  <c r="BN683" i="28"/>
  <c r="BO683" i="28"/>
  <c r="BL683" i="28"/>
  <c r="BP683" i="28"/>
  <c r="BM683" i="28"/>
  <c r="BQ683" i="28"/>
  <c r="CB434" i="28"/>
  <c r="CB432" i="28"/>
  <c r="CB425" i="28"/>
  <c r="CA418" i="28"/>
  <c r="CB417" i="28"/>
  <c r="CB405" i="28"/>
  <c r="CB398" i="28"/>
  <c r="CA541" i="28"/>
  <c r="CA495" i="28"/>
  <c r="CB492" i="28"/>
  <c r="CA619" i="28"/>
  <c r="CA594" i="28"/>
  <c r="CB581" i="28"/>
  <c r="CB575" i="28"/>
  <c r="CA571" i="28"/>
  <c r="CA565" i="28"/>
  <c r="CB666" i="28"/>
  <c r="CA650" i="28"/>
  <c r="CA735" i="28"/>
  <c r="CB727" i="28"/>
  <c r="CA715" i="28"/>
  <c r="CA714" i="28"/>
  <c r="CA695" i="28"/>
  <c r="CA690" i="28"/>
  <c r="AM106" i="28"/>
  <c r="BJ74" i="28"/>
  <c r="BT74" i="28"/>
  <c r="BS197" i="28"/>
  <c r="AU142" i="28"/>
  <c r="BJ139" i="28"/>
  <c r="AM280" i="28"/>
  <c r="AW245" i="28"/>
  <c r="BT241" i="28"/>
  <c r="AM297" i="28"/>
  <c r="AO394" i="28"/>
  <c r="BJ487" i="28"/>
  <c r="BS487" i="28"/>
  <c r="BJ613" i="28"/>
  <c r="BT613" i="28" s="1"/>
  <c r="BS597" i="28"/>
  <c r="BS585" i="28"/>
  <c r="BX585" i="28"/>
  <c r="AW583" i="28"/>
  <c r="BS577" i="28"/>
  <c r="CA428" i="28"/>
  <c r="CB523" i="28"/>
  <c r="CA478" i="28"/>
  <c r="CB606" i="28"/>
  <c r="CB567" i="28"/>
  <c r="CB659" i="28"/>
  <c r="CB640" i="28"/>
  <c r="CA733" i="28"/>
  <c r="CA720" i="28"/>
  <c r="CA717" i="28"/>
  <c r="CB699" i="28"/>
  <c r="CB674" i="28"/>
  <c r="CB673" i="28"/>
  <c r="CB785" i="28"/>
  <c r="CA773" i="28"/>
  <c r="CB756" i="28"/>
  <c r="CB755" i="28"/>
  <c r="CB754" i="28"/>
  <c r="CB753" i="28"/>
  <c r="AW137" i="28"/>
  <c r="AW121" i="28"/>
  <c r="AW213" i="28"/>
  <c r="AW305" i="28"/>
  <c r="BS462" i="28"/>
  <c r="AM587" i="28"/>
  <c r="BS552" i="28"/>
  <c r="AU662" i="28"/>
  <c r="BT662" i="28"/>
  <c r="BO58" i="31"/>
  <c r="BW58" i="31" s="1"/>
  <c r="CA431" i="28"/>
  <c r="CA545" i="28"/>
  <c r="CA521" i="28"/>
  <c r="CA505" i="28"/>
  <c r="CA491" i="28"/>
  <c r="CB488" i="28"/>
  <c r="CB466" i="28"/>
  <c r="CB464" i="28"/>
  <c r="CB461" i="28"/>
  <c r="CB614" i="28"/>
  <c r="CB599" i="28"/>
  <c r="CB591" i="28"/>
  <c r="CA569" i="28"/>
  <c r="CB551" i="28"/>
  <c r="CA663" i="28"/>
  <c r="CA652" i="28"/>
  <c r="CB734" i="28"/>
  <c r="CB709" i="28"/>
  <c r="CB703" i="28"/>
  <c r="CB772" i="28"/>
  <c r="CB771" i="28"/>
  <c r="AQ286" i="28"/>
  <c r="BJ240" i="28"/>
  <c r="AQ429" i="28"/>
  <c r="BT488" i="28"/>
  <c r="BT617" i="28"/>
  <c r="BS556" i="28"/>
  <c r="AV287" i="28"/>
  <c r="FN11" i="31"/>
  <c r="FL11" i="31"/>
  <c r="FC11" i="31" s="1"/>
  <c r="FK23" i="31"/>
  <c r="FP12" i="31"/>
  <c r="FM12" i="31"/>
  <c r="FC12" i="31" s="1"/>
  <c r="FO18" i="31"/>
  <c r="FL18" i="31"/>
  <c r="FC18" i="31" s="1"/>
  <c r="FI57" i="31"/>
  <c r="FQ69" i="31"/>
  <c r="FM69" i="31"/>
  <c r="FC69" i="31" s="1"/>
  <c r="FP57" i="31"/>
  <c r="BR39" i="30"/>
  <c r="BM39" i="30"/>
  <c r="BQ39" i="30"/>
  <c r="BT39" i="30"/>
  <c r="BK39" i="30"/>
  <c r="BP39" i="30"/>
  <c r="BU39" i="30"/>
  <c r="BL39" i="30"/>
  <c r="BK40" i="30"/>
  <c r="BU40" i="30"/>
  <c r="BM9" i="30"/>
  <c r="BR41" i="30"/>
  <c r="BS41" i="30"/>
  <c r="BQ21" i="30"/>
  <c r="BL21" i="30"/>
  <c r="BK21" i="30"/>
  <c r="BS21" i="30"/>
  <c r="BK28" i="30"/>
  <c r="BQ28" i="30"/>
  <c r="BL28" i="30"/>
  <c r="BR28" i="30"/>
  <c r="BM28" i="30"/>
  <c r="BS28" i="30"/>
  <c r="AK58" i="30"/>
  <c r="BK32" i="30"/>
  <c r="BR32" i="30"/>
  <c r="AK49" i="30"/>
  <c r="BT28" i="30"/>
  <c r="BM40" i="30"/>
  <c r="BS9" i="30"/>
  <c r="BM38" i="30"/>
  <c r="BP38" i="30"/>
  <c r="BL38" i="30"/>
  <c r="BK55" i="30"/>
  <c r="BS57" i="30"/>
  <c r="BQ44" i="30"/>
  <c r="BR44" i="30"/>
  <c r="BU42" i="30"/>
  <c r="BQ30" i="30"/>
  <c r="BQ23" i="30"/>
  <c r="AK11" i="30"/>
  <c r="BS15" i="30"/>
  <c r="BP15" i="30"/>
  <c r="BT15" i="30"/>
  <c r="BM15" i="30"/>
  <c r="AK20" i="30"/>
  <c r="BP24" i="30"/>
  <c r="BK25" i="30"/>
  <c r="BT27" i="30"/>
  <c r="AK8" i="30"/>
  <c r="AS8" i="30"/>
  <c r="AJ55" i="30"/>
  <c r="AK55" i="30" s="1"/>
  <c r="AK47" i="30"/>
  <c r="AN47" i="30"/>
  <c r="CO47" i="30"/>
  <c r="AJ46" i="30"/>
  <c r="AK46" i="30" s="1"/>
  <c r="AJ44" i="30"/>
  <c r="BP56" i="30"/>
  <c r="BK52" i="30"/>
  <c r="BK59" i="30"/>
  <c r="BQ50" i="30"/>
  <c r="BK49" i="30"/>
  <c r="BR49" i="30"/>
  <c r="BR51" i="30"/>
  <c r="BP47" i="30"/>
  <c r="BT23" i="30"/>
  <c r="BM8" i="30"/>
  <c r="BR8" i="30"/>
  <c r="BP8" i="30"/>
  <c r="AK23" i="30"/>
  <c r="AK54" i="30"/>
  <c r="AJ42" i="30"/>
  <c r="AJ36" i="30"/>
  <c r="AK35" i="30"/>
  <c r="BK53" i="30"/>
  <c r="BP53" i="30"/>
  <c r="BT42" i="30"/>
  <c r="BM42" i="30"/>
  <c r="BK37" i="30"/>
  <c r="AK10" i="30"/>
  <c r="BT10" i="30"/>
  <c r="AK13" i="30"/>
  <c r="BR18" i="30"/>
  <c r="BR21" i="30"/>
  <c r="AK37" i="30"/>
  <c r="BP46" i="30"/>
  <c r="AJ60" i="30"/>
  <c r="AJ51" i="30"/>
  <c r="AK48" i="30"/>
  <c r="BS42" i="30"/>
  <c r="BK23" i="30"/>
  <c r="BS30" i="30"/>
  <c r="BQ53" i="30"/>
  <c r="BU60" i="30"/>
  <c r="BL34" i="30"/>
  <c r="BL22" i="30"/>
  <c r="BK42" i="30"/>
  <c r="BU49" i="30"/>
  <c r="BU59" i="30"/>
  <c r="BP52" i="30"/>
  <c r="BK36" i="30"/>
  <c r="BT59" i="30"/>
  <c r="BP10" i="30"/>
  <c r="BQ11" i="30"/>
  <c r="BL20" i="30"/>
  <c r="BS20" i="30"/>
  <c r="BM51" i="30"/>
  <c r="BT44" i="30"/>
  <c r="BK47" i="30"/>
  <c r="BL50" i="30"/>
  <c r="BT53" i="30"/>
  <c r="BK54" i="30"/>
  <c r="BK60" i="30"/>
  <c r="BL57" i="30"/>
  <c r="BT20" i="30"/>
  <c r="BM49" i="30"/>
  <c r="BT54" i="30"/>
  <c r="BT57" i="30"/>
  <c r="BT51" i="30"/>
  <c r="BU51" i="30"/>
  <c r="AK43" i="30"/>
  <c r="AT43" i="30"/>
  <c r="CN43" i="30" s="1"/>
  <c r="BL46" i="30"/>
  <c r="BM36" i="30"/>
  <c r="BU30" i="30"/>
  <c r="BR33" i="30"/>
  <c r="BT12" i="30"/>
  <c r="BL8" i="30"/>
  <c r="BQ8" i="30"/>
  <c r="BQ13" i="30"/>
  <c r="BL14" i="30"/>
  <c r="BT14" i="30"/>
  <c r="BS14" i="30"/>
  <c r="BQ14" i="30"/>
  <c r="BP14" i="30"/>
  <c r="BT19" i="30"/>
  <c r="BL19" i="30"/>
  <c r="AJ59" i="30"/>
  <c r="AK59" i="30" s="1"/>
  <c r="AR54" i="30"/>
  <c r="AJ53" i="30"/>
  <c r="AK53" i="30"/>
  <c r="AK38" i="30"/>
  <c r="AJ26" i="30"/>
  <c r="AK9" i="30"/>
  <c r="BH16" i="30"/>
  <c r="BI16" i="30" s="1"/>
  <c r="AJ14" i="30"/>
  <c r="BH26" i="30"/>
  <c r="BI26" i="30"/>
  <c r="BL26" i="30"/>
  <c r="BR115" i="30"/>
  <c r="BL115" i="30"/>
  <c r="BQ115" i="30"/>
  <c r="BT117" i="30"/>
  <c r="BT106" i="30"/>
  <c r="BU106" i="30"/>
  <c r="BQ106" i="30"/>
  <c r="BK106" i="30"/>
  <c r="BP106" i="30"/>
  <c r="BK77" i="30"/>
  <c r="BU77" i="30"/>
  <c r="BQ77" i="30"/>
  <c r="BR77" i="30"/>
  <c r="BL117" i="30"/>
  <c r="BU116" i="30"/>
  <c r="BM116" i="30"/>
  <c r="BS111" i="30"/>
  <c r="BR111" i="30"/>
  <c r="BT111" i="30"/>
  <c r="CA111" i="30" s="1"/>
  <c r="BM111" i="30"/>
  <c r="BM82" i="30"/>
  <c r="BU82" i="30"/>
  <c r="BQ82" i="30"/>
  <c r="BS82" i="30"/>
  <c r="AK87" i="30"/>
  <c r="BM118" i="30"/>
  <c r="BL118" i="30"/>
  <c r="BT118" i="30"/>
  <c r="BR118" i="30"/>
  <c r="BS115" i="30"/>
  <c r="BT115" i="30"/>
  <c r="AK66" i="30"/>
  <c r="AK74" i="30"/>
  <c r="BS116" i="30"/>
  <c r="BQ117" i="30"/>
  <c r="BT116" i="30"/>
  <c r="BR116" i="30"/>
  <c r="BU115" i="30"/>
  <c r="BK111" i="30"/>
  <c r="BM117" i="30"/>
  <c r="BO117" i="30" s="1"/>
  <c r="BM114" i="30"/>
  <c r="BU114" i="30"/>
  <c r="BS114" i="30"/>
  <c r="BS112" i="30"/>
  <c r="BP112" i="30"/>
  <c r="BL112" i="30"/>
  <c r="BR112" i="30"/>
  <c r="BK112" i="30"/>
  <c r="BM106" i="30"/>
  <c r="BT112" i="30"/>
  <c r="BL89" i="30"/>
  <c r="BP89" i="30"/>
  <c r="BM89" i="30"/>
  <c r="BS89" i="30"/>
  <c r="BM93" i="30"/>
  <c r="BT93" i="30"/>
  <c r="BS93" i="30"/>
  <c r="BQ90" i="30"/>
  <c r="BP90" i="30"/>
  <c r="BL70" i="30"/>
  <c r="BS70" i="30"/>
  <c r="BT70" i="30"/>
  <c r="BM70" i="30"/>
  <c r="BQ70" i="30"/>
  <c r="BR70" i="30"/>
  <c r="AK71" i="30"/>
  <c r="AO71" i="30" s="1"/>
  <c r="BH66" i="30"/>
  <c r="BI66" i="30"/>
  <c r="AK79" i="30"/>
  <c r="AP79" i="30" s="1"/>
  <c r="AN79" i="30"/>
  <c r="CO79" i="30" s="1"/>
  <c r="BQ80" i="30"/>
  <c r="BR80" i="30"/>
  <c r="BM80" i="30"/>
  <c r="BK82" i="30"/>
  <c r="AK99" i="30"/>
  <c r="AK100" i="30"/>
  <c r="BQ108" i="30"/>
  <c r="BK107" i="30"/>
  <c r="BU99" i="30"/>
  <c r="BR72" i="30"/>
  <c r="AK76" i="30"/>
  <c r="AR76" i="30" s="1"/>
  <c r="BU91" i="30"/>
  <c r="BM91" i="30"/>
  <c r="BU105" i="30"/>
  <c r="AK80" i="30"/>
  <c r="AU76" i="30"/>
  <c r="BR98" i="30"/>
  <c r="BL96" i="30"/>
  <c r="BP94" i="30"/>
  <c r="BR85" i="30"/>
  <c r="BP85" i="30"/>
  <c r="BS84" i="30"/>
  <c r="BL72" i="30"/>
  <c r="BR81" i="30"/>
  <c r="BL83" i="30"/>
  <c r="BR83" i="30"/>
  <c r="BP83" i="30"/>
  <c r="AK94" i="30"/>
  <c r="AJ106" i="30"/>
  <c r="AK101" i="30"/>
  <c r="BM108" i="30"/>
  <c r="BP107" i="30"/>
  <c r="BQ88" i="30"/>
  <c r="BL85" i="30"/>
  <c r="BS83" i="30"/>
  <c r="BS91" i="30"/>
  <c r="BU83" i="30"/>
  <c r="AK85" i="30"/>
  <c r="AO85" i="30"/>
  <c r="AK68" i="30"/>
  <c r="AO68" i="30"/>
  <c r="BH68" i="30"/>
  <c r="BI68" i="30"/>
  <c r="BH74" i="30"/>
  <c r="BI74" i="30"/>
  <c r="BH75" i="30"/>
  <c r="BI75" i="30" s="1"/>
  <c r="AK111" i="30"/>
  <c r="BR110" i="30"/>
  <c r="AJ105" i="30"/>
  <c r="AK104" i="30"/>
  <c r="BH102" i="30"/>
  <c r="BI102" i="30"/>
  <c r="BL110" i="30"/>
  <c r="BH113" i="30"/>
  <c r="BI113" i="30"/>
  <c r="AJ102" i="30"/>
  <c r="AK102" i="30" s="1"/>
  <c r="AJ92" i="30"/>
  <c r="BT110" i="30"/>
  <c r="AN68" i="30"/>
  <c r="CO68" i="30" s="1"/>
  <c r="BH71" i="30"/>
  <c r="BI71" i="30" s="1"/>
  <c r="N116" i="30"/>
  <c r="N67" i="30"/>
  <c r="N70" i="30"/>
  <c r="N72" i="30"/>
  <c r="N76" i="30"/>
  <c r="N79" i="30"/>
  <c r="N81" i="30"/>
  <c r="N85" i="30"/>
  <c r="N86" i="30"/>
  <c r="N89" i="30"/>
  <c r="N92" i="30"/>
  <c r="N98" i="30"/>
  <c r="N99" i="30"/>
  <c r="N69" i="30"/>
  <c r="N71" i="30"/>
  <c r="N73" i="30"/>
  <c r="N82" i="30"/>
  <c r="N87" i="30"/>
  <c r="N90" i="30"/>
  <c r="N96" i="30"/>
  <c r="N119" i="30"/>
  <c r="N118" i="30"/>
  <c r="N115" i="30"/>
  <c r="N74" i="30"/>
  <c r="N77" i="30"/>
  <c r="N80" i="30"/>
  <c r="N83" i="30"/>
  <c r="N88" i="30"/>
  <c r="N91" i="30"/>
  <c r="N93" i="30"/>
  <c r="N100" i="30"/>
  <c r="N101" i="30"/>
  <c r="N117" i="30"/>
  <c r="N114" i="30"/>
  <c r="N97" i="30"/>
  <c r="N102" i="30"/>
  <c r="N106" i="30"/>
  <c r="N109" i="30"/>
  <c r="N68" i="30"/>
  <c r="N75" i="30"/>
  <c r="N95" i="30"/>
  <c r="N104" i="30"/>
  <c r="N108" i="30"/>
  <c r="N112" i="30"/>
  <c r="N94" i="30"/>
  <c r="N110" i="30"/>
  <c r="N66" i="30"/>
  <c r="N105" i="30"/>
  <c r="N103" i="30"/>
  <c r="AJ72" i="30"/>
  <c r="AK72" i="30" s="1"/>
  <c r="AJ69" i="30"/>
  <c r="FB15" i="31"/>
  <c r="FD26" i="31"/>
  <c r="EF68" i="31"/>
  <c r="GJ58" i="31"/>
  <c r="GF58" i="31"/>
  <c r="GM58" i="31"/>
  <c r="FG58" i="31" s="1"/>
  <c r="GL58" i="31"/>
  <c r="EU58" i="31"/>
  <c r="GG58" i="31"/>
  <c r="GI58" i="31"/>
  <c r="ES58" i="31"/>
  <c r="ER58" i="31"/>
  <c r="GH58" i="31"/>
  <c r="GK58" i="31"/>
  <c r="GN58" i="31"/>
  <c r="GO58" i="31"/>
  <c r="EF12" i="31"/>
  <c r="BZ12" i="31"/>
  <c r="DZ12" i="31"/>
  <c r="BY12" i="31"/>
  <c r="EF11" i="31"/>
  <c r="BY11" i="31"/>
  <c r="DZ11" i="31"/>
  <c r="BZ15" i="31"/>
  <c r="EF58" i="31"/>
  <c r="BZ58" i="31"/>
  <c r="BY58" i="31"/>
  <c r="DZ58" i="31"/>
  <c r="DY55" i="31"/>
  <c r="BW55" i="31"/>
  <c r="BY24" i="31"/>
  <c r="BZ24" i="31"/>
  <c r="FF23" i="31"/>
  <c r="EW23" i="31"/>
  <c r="FB22" i="31"/>
  <c r="FB14" i="31"/>
  <c r="BZ11" i="31"/>
  <c r="BY26" i="31"/>
  <c r="DZ21" i="31"/>
  <c r="EF21" i="31"/>
  <c r="BY21" i="31"/>
  <c r="BW21" i="31"/>
  <c r="DY21" i="31"/>
  <c r="DY15" i="31"/>
  <c r="BW15" i="31"/>
  <c r="DG15" i="31"/>
  <c r="BW57" i="31"/>
  <c r="DY57" i="31"/>
  <c r="BY55" i="31"/>
  <c r="DZ55" i="31"/>
  <c r="EF55" i="31"/>
  <c r="BZ18" i="31"/>
  <c r="EF18" i="31"/>
  <c r="DZ18" i="31"/>
  <c r="BY18" i="31"/>
  <c r="GP16" i="31"/>
  <c r="FG16" i="31"/>
  <c r="BA14" i="31"/>
  <c r="FL27" i="31"/>
  <c r="FC27" i="31"/>
  <c r="EF19" i="31"/>
  <c r="BY19" i="31"/>
  <c r="DZ19" i="31"/>
  <c r="FC21" i="31"/>
  <c r="FB20" i="31"/>
  <c r="DY11" i="31"/>
  <c r="BW11" i="31"/>
  <c r="BZ57" i="31"/>
  <c r="BZ55" i="31"/>
  <c r="DY18" i="31"/>
  <c r="BW18" i="31"/>
  <c r="BZ19" i="31"/>
  <c r="DZ24" i="31"/>
  <c r="CS14" i="31"/>
  <c r="DQ14" i="31"/>
  <c r="CX14" i="31"/>
  <c r="EA14" i="31"/>
  <c r="EI14" i="31"/>
  <c r="BW19" i="31"/>
  <c r="EU15" i="31"/>
  <c r="ER15" i="31"/>
  <c r="GI15" i="31"/>
  <c r="GJ15" i="31"/>
  <c r="GL15" i="31"/>
  <c r="GF15" i="31"/>
  <c r="GM15" i="31"/>
  <c r="ES15" i="31"/>
  <c r="GG15" i="31"/>
  <c r="GO15" i="31"/>
  <c r="GN15" i="31"/>
  <c r="GH15" i="31"/>
  <c r="EV15" i="31"/>
  <c r="GK15" i="31"/>
  <c r="DG68" i="31"/>
  <c r="FM10" i="31"/>
  <c r="FC10" i="31"/>
  <c r="FB27" i="31"/>
  <c r="EG26" i="31"/>
  <c r="DZ26" i="31"/>
  <c r="BZ21" i="31"/>
  <c r="DZ15" i="31"/>
  <c r="BY15" i="31"/>
  <c r="EF15" i="31"/>
  <c r="EF57" i="31"/>
  <c r="DZ57" i="31"/>
  <c r="BY57" i="31"/>
  <c r="FF16" i="31"/>
  <c r="FA16" i="31" s="1"/>
  <c r="EW16" i="31"/>
  <c r="EH14" i="31"/>
  <c r="DB14" i="31"/>
  <c r="CI14" i="31"/>
  <c r="CA60" i="31"/>
  <c r="ED60" i="31"/>
  <c r="FE60" i="31"/>
  <c r="GP23" i="31"/>
  <c r="CE61" i="31"/>
  <c r="EE61" i="31"/>
  <c r="BW24" i="31"/>
  <c r="FD60" i="31"/>
  <c r="FG23" i="31"/>
  <c r="CF63" i="31"/>
  <c r="CE63" i="31"/>
  <c r="EE63" i="31"/>
  <c r="DX14" i="31"/>
  <c r="AR707" i="28"/>
  <c r="AX707" i="28"/>
  <c r="AS707" i="28"/>
  <c r="AT707" i="28"/>
  <c r="AP707" i="28"/>
  <c r="CD35" i="28"/>
  <c r="CC35" i="28"/>
  <c r="BM241" i="28"/>
  <c r="BQ241" i="28"/>
  <c r="BN241" i="28"/>
  <c r="BO241" i="28"/>
  <c r="BR241" i="28"/>
  <c r="BS241" i="28"/>
  <c r="BL241" i="28"/>
  <c r="BP241" i="28"/>
  <c r="BO133" i="28"/>
  <c r="BL133" i="28"/>
  <c r="BP133" i="28"/>
  <c r="BM133" i="28"/>
  <c r="BQ133" i="28"/>
  <c r="BR133" i="28"/>
  <c r="BN133" i="28"/>
  <c r="BS133" i="28"/>
  <c r="BW133" i="28" s="1"/>
  <c r="BT133" i="28"/>
  <c r="AQ767" i="28"/>
  <c r="AV767" i="28"/>
  <c r="CG767" i="28" s="1"/>
  <c r="AO767" i="28"/>
  <c r="AU767" i="28"/>
  <c r="AW767" i="28"/>
  <c r="AS283" i="28"/>
  <c r="AT283" i="28"/>
  <c r="AP283" i="28"/>
  <c r="AX283" i="28"/>
  <c r="AY283" i="28" s="1"/>
  <c r="AR283" i="28"/>
  <c r="AQ283" i="28"/>
  <c r="AO283" i="28"/>
  <c r="BM367" i="28"/>
  <c r="BQ367" i="28"/>
  <c r="BN367" i="28"/>
  <c r="BO367" i="28"/>
  <c r="BP367" i="28"/>
  <c r="BT367" i="28"/>
  <c r="BR367" i="28"/>
  <c r="BL367" i="28"/>
  <c r="BS367" i="28"/>
  <c r="BR9" i="28"/>
  <c r="BM9" i="28"/>
  <c r="BQ9" i="28"/>
  <c r="BN9" i="28"/>
  <c r="BO9" i="28"/>
  <c r="BL9" i="28"/>
  <c r="BP9" i="28"/>
  <c r="BS9" i="28"/>
  <c r="BT9" i="28"/>
  <c r="AS291" i="28"/>
  <c r="AT291" i="28"/>
  <c r="AP291" i="28"/>
  <c r="AY291" i="28" s="1"/>
  <c r="AX291" i="28"/>
  <c r="AR291" i="28"/>
  <c r="AO291" i="28"/>
  <c r="AQ291" i="28"/>
  <c r="AV291" i="28"/>
  <c r="CG291" i="28" s="1"/>
  <c r="AQ158" i="28"/>
  <c r="AR158" i="28"/>
  <c r="AW158" i="28"/>
  <c r="AO158" i="28"/>
  <c r="AS158" i="28"/>
  <c r="AP158" i="28"/>
  <c r="AV158" i="28"/>
  <c r="AT158" i="28"/>
  <c r="AX158" i="28"/>
  <c r="AU158" i="28"/>
  <c r="AV781" i="28"/>
  <c r="AW781" i="28"/>
  <c r="AO781" i="28"/>
  <c r="AP781" i="28"/>
  <c r="AU781" i="28"/>
  <c r="AS781" i="28"/>
  <c r="AX781" i="28"/>
  <c r="AQ781" i="28"/>
  <c r="AT781" i="28"/>
  <c r="AR781" i="28"/>
  <c r="BT284" i="28"/>
  <c r="BN284" i="28"/>
  <c r="BO284" i="28"/>
  <c r="BL284" i="28"/>
  <c r="BP284" i="28"/>
  <c r="BM284" i="28"/>
  <c r="BS284" i="28"/>
  <c r="BR284" i="28"/>
  <c r="BQ284" i="28"/>
  <c r="BR617" i="28"/>
  <c r="BS617" i="28"/>
  <c r="BN385" i="28"/>
  <c r="BO385" i="28"/>
  <c r="BL385" i="28"/>
  <c r="BP385" i="28"/>
  <c r="BS385" i="28"/>
  <c r="BM385" i="28"/>
  <c r="BQ385" i="28"/>
  <c r="BT385" i="28"/>
  <c r="BR385" i="28"/>
  <c r="BW385" i="28" s="1"/>
  <c r="BT13" i="28"/>
  <c r="BR13" i="28"/>
  <c r="BO13" i="28"/>
  <c r="BM13" i="28"/>
  <c r="BL13" i="28"/>
  <c r="BQ13" i="28"/>
  <c r="BP13" i="28"/>
  <c r="BS13" i="28"/>
  <c r="BN13" i="28"/>
  <c r="AV765" i="28"/>
  <c r="AO765" i="28"/>
  <c r="AU765" i="28"/>
  <c r="AW765" i="28"/>
  <c r="AQ765" i="28"/>
  <c r="BO99" i="28"/>
  <c r="BS99" i="28"/>
  <c r="BX99" i="28"/>
  <c r="BL99" i="28"/>
  <c r="BP99" i="28"/>
  <c r="BT99" i="28"/>
  <c r="BM99" i="28"/>
  <c r="BQ99" i="28"/>
  <c r="BN99" i="28"/>
  <c r="BR99" i="28"/>
  <c r="AV142" i="28"/>
  <c r="BW684" i="28"/>
  <c r="AV494" i="28"/>
  <c r="AP494" i="28"/>
  <c r="BT87" i="28"/>
  <c r="BR87" i="28"/>
  <c r="BW87" i="28" s="1"/>
  <c r="BM103" i="28"/>
  <c r="BS103" i="28"/>
  <c r="BW103" i="28"/>
  <c r="AR765" i="28"/>
  <c r="BO502" i="28"/>
  <c r="BR502" i="28"/>
  <c r="BW502" i="28" s="1"/>
  <c r="BS502" i="28"/>
  <c r="BU502" i="28" s="1"/>
  <c r="BO292" i="28"/>
  <c r="BL292" i="28"/>
  <c r="BP292" i="28"/>
  <c r="BM292" i="28"/>
  <c r="BQ292" i="28"/>
  <c r="BT292" i="28"/>
  <c r="BR292" i="28"/>
  <c r="BN292" i="28"/>
  <c r="BS292" i="28"/>
  <c r="BW292" i="28"/>
  <c r="AP102" i="28"/>
  <c r="AX102" i="28"/>
  <c r="AU102" i="28"/>
  <c r="AR102" i="28"/>
  <c r="AQ102" i="28"/>
  <c r="AW102" i="28"/>
  <c r="AS102" i="28"/>
  <c r="AO102" i="28"/>
  <c r="AT102" i="28"/>
  <c r="AV102" i="28"/>
  <c r="AO785" i="28"/>
  <c r="AU785" i="28"/>
  <c r="AW785" i="28"/>
  <c r="AQ785" i="28"/>
  <c r="AV785" i="28"/>
  <c r="AU70" i="28"/>
  <c r="AT70" i="28"/>
  <c r="AQ70" i="28"/>
  <c r="AP70" i="28"/>
  <c r="AX70" i="28"/>
  <c r="AO70" i="28"/>
  <c r="AW70" i="28"/>
  <c r="AR70" i="28"/>
  <c r="AV70" i="28"/>
  <c r="CG70" i="28" s="1"/>
  <c r="AS70" i="28"/>
  <c r="BL297" i="28"/>
  <c r="BP297" i="28"/>
  <c r="BM297" i="28"/>
  <c r="BQ297" i="28"/>
  <c r="BN297" i="28"/>
  <c r="BS297" i="28"/>
  <c r="BT297" i="28"/>
  <c r="BU297" i="28" s="1"/>
  <c r="BO297" i="28"/>
  <c r="BR297" i="28"/>
  <c r="BR63" i="28"/>
  <c r="BN63" i="28"/>
  <c r="BO63" i="28"/>
  <c r="BL63" i="28"/>
  <c r="BP63" i="28"/>
  <c r="BS63" i="28"/>
  <c r="BX63" i="28" s="1"/>
  <c r="BM63" i="28"/>
  <c r="BQ63" i="28"/>
  <c r="BT63" i="28"/>
  <c r="AR739" i="28"/>
  <c r="AO739" i="28"/>
  <c r="AY739" i="28"/>
  <c r="AQ739" i="28"/>
  <c r="AV739" i="28"/>
  <c r="CG739" i="28"/>
  <c r="BT701" i="28"/>
  <c r="AO142" i="28"/>
  <c r="BW785" i="28"/>
  <c r="BX673" i="28"/>
  <c r="BY64" i="28"/>
  <c r="AO494" i="28"/>
  <c r="AS494" i="28"/>
  <c r="BM87" i="28"/>
  <c r="BN87" i="28"/>
  <c r="BT103" i="28"/>
  <c r="BX103" i="28" s="1"/>
  <c r="AY684" i="28"/>
  <c r="BR338" i="28"/>
  <c r="BM338" i="28"/>
  <c r="BQ338" i="28"/>
  <c r="BN338" i="28"/>
  <c r="BO338" i="28"/>
  <c r="BL338" i="28"/>
  <c r="BP338" i="28"/>
  <c r="BS338" i="28"/>
  <c r="BT338" i="28"/>
  <c r="AU118" i="28"/>
  <c r="AT118" i="28"/>
  <c r="AP118" i="28"/>
  <c r="AX118" i="28"/>
  <c r="AR118" i="28"/>
  <c r="AS118" i="28"/>
  <c r="AV118" i="28"/>
  <c r="AW118" i="28"/>
  <c r="CG118" i="28"/>
  <c r="AO118" i="28"/>
  <c r="AQ118" i="28"/>
  <c r="AP765" i="28"/>
  <c r="BS442" i="28"/>
  <c r="BL442" i="28"/>
  <c r="BP442" i="28"/>
  <c r="BM442" i="28"/>
  <c r="BQ442" i="28"/>
  <c r="BN442" i="28"/>
  <c r="BO442" i="28"/>
  <c r="BT442" i="28"/>
  <c r="BR442" i="28"/>
  <c r="BW442" i="28"/>
  <c r="AV469" i="28"/>
  <c r="CG469" i="28"/>
  <c r="AQ469" i="28"/>
  <c r="AO469" i="28"/>
  <c r="AW469" i="28"/>
  <c r="BL274" i="28"/>
  <c r="BP274" i="28"/>
  <c r="BM274" i="28"/>
  <c r="BQ274" i="28"/>
  <c r="BN274" i="28"/>
  <c r="BR274" i="28"/>
  <c r="BO274" i="28"/>
  <c r="BS274" i="28"/>
  <c r="BT274" i="28"/>
  <c r="CI692" i="28"/>
  <c r="AR709" i="28"/>
  <c r="AS709" i="28"/>
  <c r="AP709" i="28"/>
  <c r="AT709" i="28"/>
  <c r="AX709" i="28"/>
  <c r="CI72" i="28"/>
  <c r="BU148" i="28"/>
  <c r="BU673" i="28"/>
  <c r="AO503" i="28"/>
  <c r="AU503" i="28"/>
  <c r="AV503" i="28"/>
  <c r="AW503" i="28"/>
  <c r="AQ503" i="28"/>
  <c r="BM536" i="28"/>
  <c r="BO536" i="28"/>
  <c r="BQ536" i="28"/>
  <c r="BL536" i="28"/>
  <c r="BN536" i="28"/>
  <c r="BP536" i="28"/>
  <c r="BS536" i="28"/>
  <c r="BT536" i="28"/>
  <c r="AU429" i="28"/>
  <c r="AR429" i="28"/>
  <c r="AS429" i="28"/>
  <c r="AT429" i="28"/>
  <c r="AP429" i="28"/>
  <c r="AX429" i="28"/>
  <c r="AO429" i="28"/>
  <c r="AY429" i="28" s="1"/>
  <c r="AV429" i="28"/>
  <c r="CG429" i="28" s="1"/>
  <c r="BM379" i="28"/>
  <c r="BQ379" i="28"/>
  <c r="BN379" i="28"/>
  <c r="BO379" i="28"/>
  <c r="BL379" i="28"/>
  <c r="BP379" i="28"/>
  <c r="BT379" i="28"/>
  <c r="BR379" i="28"/>
  <c r="BS379" i="28"/>
  <c r="BL321" i="28"/>
  <c r="BP321" i="28"/>
  <c r="BM321" i="28"/>
  <c r="BQ321" i="28"/>
  <c r="BN321" i="28"/>
  <c r="BO321" i="28"/>
  <c r="BR321" i="28"/>
  <c r="BS321" i="28"/>
  <c r="BT321" i="28"/>
  <c r="BO234" i="28"/>
  <c r="BL234" i="28"/>
  <c r="BP234" i="28"/>
  <c r="BM234" i="28"/>
  <c r="BQ234" i="28"/>
  <c r="BN234" i="28"/>
  <c r="BT234" i="28"/>
  <c r="BS234" i="28"/>
  <c r="BR234" i="28"/>
  <c r="AT122" i="28"/>
  <c r="AP122" i="28"/>
  <c r="AX122" i="28"/>
  <c r="AR122" i="28"/>
  <c r="AS122" i="28"/>
  <c r="AV122" i="28"/>
  <c r="AO122" i="28"/>
  <c r="AQ122" i="28"/>
  <c r="AU122" i="28"/>
  <c r="AW122" i="28"/>
  <c r="CG122" i="28"/>
  <c r="BM129" i="28"/>
  <c r="BQ129" i="28"/>
  <c r="BN129" i="28"/>
  <c r="BO129" i="28"/>
  <c r="BL129" i="28"/>
  <c r="BP129" i="28"/>
  <c r="BS129" i="28"/>
  <c r="BT129" i="28"/>
  <c r="BR129" i="28"/>
  <c r="AS138" i="28"/>
  <c r="AT138" i="28"/>
  <c r="AP138" i="28"/>
  <c r="AX138" i="28"/>
  <c r="AR138" i="28"/>
  <c r="AV138" i="28"/>
  <c r="CG138" i="28" s="1"/>
  <c r="AO138" i="28"/>
  <c r="AY138" i="28" s="1"/>
  <c r="AQ138" i="28"/>
  <c r="BT28" i="28"/>
  <c r="BN28" i="28"/>
  <c r="BO28" i="28"/>
  <c r="BL28" i="28"/>
  <c r="BP28" i="28"/>
  <c r="BM28" i="28"/>
  <c r="BQ28" i="28"/>
  <c r="BU28" i="28" s="1"/>
  <c r="BR28" i="28"/>
  <c r="BL95" i="28"/>
  <c r="BP95" i="28"/>
  <c r="BM95" i="28"/>
  <c r="BQ95" i="28"/>
  <c r="BN95" i="28"/>
  <c r="BO95" i="28"/>
  <c r="BT95" i="28"/>
  <c r="BR95" i="28"/>
  <c r="BS95" i="28"/>
  <c r="AO600" i="28"/>
  <c r="AV600" i="28"/>
  <c r="CG600" i="28"/>
  <c r="AQ600" i="28"/>
  <c r="BR535" i="28"/>
  <c r="BS535" i="28"/>
  <c r="BT535" i="28"/>
  <c r="AR441" i="28"/>
  <c r="AS441" i="28"/>
  <c r="AT441" i="28"/>
  <c r="AP441" i="28"/>
  <c r="AX441" i="28"/>
  <c r="AV441" i="28"/>
  <c r="CG441" i="28" s="1"/>
  <c r="AU441" i="28"/>
  <c r="AO441" i="28"/>
  <c r="AW441" i="28"/>
  <c r="AQ441" i="28"/>
  <c r="AR305" i="28"/>
  <c r="AS305" i="28"/>
  <c r="AT305" i="28"/>
  <c r="AP305" i="28"/>
  <c r="AX305" i="28"/>
  <c r="AU305" i="28"/>
  <c r="AV305" i="28"/>
  <c r="AQ305" i="28"/>
  <c r="AO305" i="28"/>
  <c r="AY305" i="28" s="1"/>
  <c r="AR275" i="28"/>
  <c r="AT275" i="28"/>
  <c r="AX275" i="28"/>
  <c r="AP275" i="28"/>
  <c r="AS275" i="28"/>
  <c r="AU275" i="28"/>
  <c r="AQ275" i="28"/>
  <c r="AO275" i="28"/>
  <c r="AV275" i="28"/>
  <c r="BM144" i="28"/>
  <c r="BQ144" i="28"/>
  <c r="BU144" i="28" s="1"/>
  <c r="BN144" i="28"/>
  <c r="BO144" i="28"/>
  <c r="BL144" i="28"/>
  <c r="BP144" i="28"/>
  <c r="BR144" i="28"/>
  <c r="BT144" i="28"/>
  <c r="AT66" i="28"/>
  <c r="AP66" i="28"/>
  <c r="AX66" i="28"/>
  <c r="AR66" i="28"/>
  <c r="AS66" i="28"/>
  <c r="AO66" i="28"/>
  <c r="AV66" i="28"/>
  <c r="AW66" i="28"/>
  <c r="AU66" i="28"/>
  <c r="CF66" i="28"/>
  <c r="AQ66" i="28"/>
  <c r="BR552" i="28"/>
  <c r="BN552" i="28"/>
  <c r="BO552" i="28"/>
  <c r="BL552" i="28"/>
  <c r="BP552" i="28"/>
  <c r="BQ552" i="28"/>
  <c r="BM552" i="28"/>
  <c r="BT552" i="28"/>
  <c r="BS533" i="28"/>
  <c r="BT533" i="28"/>
  <c r="BR533" i="28"/>
  <c r="AW339" i="28"/>
  <c r="AP339" i="28"/>
  <c r="AX339" i="28"/>
  <c r="AR339" i="28"/>
  <c r="AS339" i="28"/>
  <c r="AT339" i="28"/>
  <c r="AV339" i="28"/>
  <c r="AQ339" i="28"/>
  <c r="AU339" i="28"/>
  <c r="AO339" i="28"/>
  <c r="AP384" i="28"/>
  <c r="AX384" i="28"/>
  <c r="AR384" i="28"/>
  <c r="AS384" i="28"/>
  <c r="AT384" i="28"/>
  <c r="AW384" i="28"/>
  <c r="AU384" i="28"/>
  <c r="AQ384" i="28"/>
  <c r="AO384" i="28"/>
  <c r="AV384" i="28"/>
  <c r="CG384" i="28" s="1"/>
  <c r="BM273" i="28"/>
  <c r="BQ273" i="28"/>
  <c r="BO273" i="28"/>
  <c r="BL273" i="28"/>
  <c r="BN273" i="28"/>
  <c r="BP273" i="28"/>
  <c r="BR273" i="28"/>
  <c r="BS273" i="28"/>
  <c r="AR146" i="28"/>
  <c r="AS146" i="28"/>
  <c r="AT146" i="28"/>
  <c r="AP146" i="28"/>
  <c r="AX146" i="28"/>
  <c r="AV146" i="28"/>
  <c r="AW146" i="28"/>
  <c r="AQ146" i="28"/>
  <c r="AO146" i="28"/>
  <c r="AU146" i="28"/>
  <c r="BT205" i="28"/>
  <c r="BR205" i="28"/>
  <c r="BS205" i="28"/>
  <c r="BP205" i="28"/>
  <c r="BN205" i="28"/>
  <c r="BM205" i="28"/>
  <c r="BO205" i="28"/>
  <c r="BQ205" i="28"/>
  <c r="BL205" i="28"/>
  <c r="AP42" i="28"/>
  <c r="AX42" i="28"/>
  <c r="AR42" i="28"/>
  <c r="AS42" i="28"/>
  <c r="AT42" i="28"/>
  <c r="AO42" i="28"/>
  <c r="AV42" i="28"/>
  <c r="AQ42" i="28"/>
  <c r="AW42" i="28"/>
  <c r="AU42" i="28"/>
  <c r="AS50" i="28"/>
  <c r="AT50" i="28"/>
  <c r="AP50" i="28"/>
  <c r="AX50" i="28"/>
  <c r="AR50" i="28"/>
  <c r="AU50" i="28"/>
  <c r="AQ50" i="28"/>
  <c r="AW50" i="28"/>
  <c r="AO50" i="28"/>
  <c r="AV50" i="28"/>
  <c r="AQ747" i="28"/>
  <c r="AW747" i="28"/>
  <c r="AP747" i="28"/>
  <c r="AV747" i="28"/>
  <c r="AR747" i="28"/>
  <c r="AX747" i="28"/>
  <c r="AS747" i="28"/>
  <c r="AU747" i="28"/>
  <c r="AO747" i="28"/>
  <c r="AT747" i="28"/>
  <c r="AQ321" i="28"/>
  <c r="AR321" i="28"/>
  <c r="AS321" i="28"/>
  <c r="AT321" i="28"/>
  <c r="AP321" i="28"/>
  <c r="AX321" i="28"/>
  <c r="AY321" i="28" s="1"/>
  <c r="AU321" i="28"/>
  <c r="AV321" i="28"/>
  <c r="AO321" i="28"/>
  <c r="BM83" i="28"/>
  <c r="BQ83" i="28"/>
  <c r="BN83" i="28"/>
  <c r="BO83" i="28"/>
  <c r="BL83" i="28"/>
  <c r="BP83" i="28"/>
  <c r="BS83" i="28"/>
  <c r="BT83" i="28"/>
  <c r="BR83" i="28"/>
  <c r="BS306" i="28"/>
  <c r="BO306" i="28"/>
  <c r="BL306" i="28"/>
  <c r="BP306" i="28"/>
  <c r="BM306" i="28"/>
  <c r="BQ306" i="28"/>
  <c r="BN306" i="28"/>
  <c r="BR306" i="28"/>
  <c r="BT306" i="28"/>
  <c r="BO199" i="28"/>
  <c r="BL199" i="28"/>
  <c r="BP199" i="28"/>
  <c r="BM199" i="28"/>
  <c r="BQ199" i="28"/>
  <c r="BN199" i="28"/>
  <c r="BR199" i="28"/>
  <c r="BS199" i="28"/>
  <c r="BT199" i="28"/>
  <c r="CF756" i="28"/>
  <c r="CI756" i="28"/>
  <c r="BY756" i="28"/>
  <c r="BY696" i="28"/>
  <c r="CC696" i="28" s="1"/>
  <c r="CD696" i="28"/>
  <c r="CF696" i="28"/>
  <c r="CI696" i="28"/>
  <c r="CG565" i="28"/>
  <c r="CG321" i="28"/>
  <c r="BS506" i="28"/>
  <c r="BM506" i="28"/>
  <c r="BQ506" i="28"/>
  <c r="BN506" i="28"/>
  <c r="BO506" i="28"/>
  <c r="BL506" i="28"/>
  <c r="BP506" i="28"/>
  <c r="BR506" i="28"/>
  <c r="BN414" i="28"/>
  <c r="BO414" i="28"/>
  <c r="BL414" i="28"/>
  <c r="BP414" i="28"/>
  <c r="BM414" i="28"/>
  <c r="BQ414" i="28"/>
  <c r="BS414" i="28"/>
  <c r="BT414" i="28"/>
  <c r="AW361" i="28"/>
  <c r="AT361" i="28"/>
  <c r="AP361" i="28"/>
  <c r="AX361" i="28"/>
  <c r="AR361" i="28"/>
  <c r="AS361" i="28"/>
  <c r="AV361" i="28"/>
  <c r="AO361" i="28"/>
  <c r="AQ361" i="28"/>
  <c r="AU361" i="28"/>
  <c r="AW379" i="28"/>
  <c r="AS379" i="28"/>
  <c r="AT379" i="28"/>
  <c r="AP379" i="28"/>
  <c r="AX379" i="28"/>
  <c r="AR379" i="28"/>
  <c r="AV379" i="28"/>
  <c r="AU379" i="28"/>
  <c r="AO379" i="28"/>
  <c r="BS322" i="28"/>
  <c r="BL322" i="28"/>
  <c r="BP322" i="28"/>
  <c r="BM322" i="28"/>
  <c r="BQ322" i="28"/>
  <c r="BN322" i="28"/>
  <c r="BO322" i="28"/>
  <c r="BR322" i="28"/>
  <c r="BT322" i="28"/>
  <c r="BW322" i="28" s="1"/>
  <c r="BO269" i="28"/>
  <c r="BM269" i="28"/>
  <c r="BQ269" i="28"/>
  <c r="BP269" i="28"/>
  <c r="BL269" i="28"/>
  <c r="BN269" i="28"/>
  <c r="BR269" i="28"/>
  <c r="BS269" i="28"/>
  <c r="BS123" i="28"/>
  <c r="BL123" i="28"/>
  <c r="BP123" i="28"/>
  <c r="BM123" i="28"/>
  <c r="BQ123" i="28"/>
  <c r="BN123" i="28"/>
  <c r="BO123" i="28"/>
  <c r="BT123" i="28"/>
  <c r="BR123" i="28"/>
  <c r="BW123" i="28" s="1"/>
  <c r="CF123" i="28" s="1"/>
  <c r="BR131" i="28"/>
  <c r="BN131" i="28"/>
  <c r="BO131" i="28"/>
  <c r="BL131" i="28"/>
  <c r="BP131" i="28"/>
  <c r="BM131" i="28"/>
  <c r="BQ131" i="28"/>
  <c r="BT131" i="28"/>
  <c r="BS131" i="28"/>
  <c r="BR189" i="28"/>
  <c r="BS189" i="28"/>
  <c r="BT189" i="28"/>
  <c r="BP189" i="28"/>
  <c r="BM189" i="28"/>
  <c r="BO189" i="28"/>
  <c r="BQ189" i="28"/>
  <c r="BL189" i="28"/>
  <c r="BN189" i="28"/>
  <c r="BN51" i="28"/>
  <c r="BO51" i="28"/>
  <c r="BL51" i="28"/>
  <c r="BP51" i="28"/>
  <c r="BM51" i="28"/>
  <c r="BQ51" i="28"/>
  <c r="BT51" i="28"/>
  <c r="BR51" i="28"/>
  <c r="BS51" i="28"/>
  <c r="AS745" i="28"/>
  <c r="AQ745" i="28"/>
  <c r="AW745" i="28"/>
  <c r="AV745" i="28"/>
  <c r="AR745" i="28"/>
  <c r="AX745" i="28"/>
  <c r="AT745" i="28"/>
  <c r="AU745" i="28"/>
  <c r="AO745" i="28"/>
  <c r="AP745" i="28"/>
  <c r="AO662" i="28"/>
  <c r="AY662" i="28" s="1"/>
  <c r="AV662" i="28"/>
  <c r="CG662" i="28" s="1"/>
  <c r="AQ662" i="28"/>
  <c r="BS538" i="28"/>
  <c r="BT538" i="28"/>
  <c r="BR538" i="28"/>
  <c r="AV436" i="28"/>
  <c r="AU436" i="28"/>
  <c r="AY436" i="28" s="1"/>
  <c r="AQ436" i="28"/>
  <c r="AO436" i="28"/>
  <c r="AW436" i="28"/>
  <c r="BR454" i="28"/>
  <c r="BO454" i="28"/>
  <c r="BL454" i="28"/>
  <c r="BP454" i="28"/>
  <c r="BM454" i="28"/>
  <c r="BQ454" i="28"/>
  <c r="BN454" i="28"/>
  <c r="BT454" i="28"/>
  <c r="BS454" i="28"/>
  <c r="AW313" i="28"/>
  <c r="AS313" i="28"/>
  <c r="AT313" i="28"/>
  <c r="AP313" i="28"/>
  <c r="AX313" i="28"/>
  <c r="AR313" i="28"/>
  <c r="AU313" i="28"/>
  <c r="AV313" i="28"/>
  <c r="AO313" i="28"/>
  <c r="AP293" i="28"/>
  <c r="AX293" i="28"/>
  <c r="AR293" i="28"/>
  <c r="AS293" i="28"/>
  <c r="AT293" i="28"/>
  <c r="AV293" i="28"/>
  <c r="AO293" i="28"/>
  <c r="AU293" i="28"/>
  <c r="AW293" i="28"/>
  <c r="AQ293" i="28"/>
  <c r="BO163" i="28"/>
  <c r="BU163" i="28" s="1"/>
  <c r="BL163" i="28"/>
  <c r="BP163" i="28"/>
  <c r="BM163" i="28"/>
  <c r="BQ163" i="28"/>
  <c r="BN163" i="28"/>
  <c r="BS163" i="28"/>
  <c r="BT163" i="28"/>
  <c r="AX771" i="28"/>
  <c r="AQ771" i="28"/>
  <c r="AR771" i="28"/>
  <c r="AV771" i="28"/>
  <c r="AS771" i="28"/>
  <c r="AO771" i="28"/>
  <c r="AY771" i="28" s="1"/>
  <c r="AT771" i="28"/>
  <c r="AU771" i="28"/>
  <c r="AW771" i="28"/>
  <c r="BT566" i="28"/>
  <c r="BS566" i="28"/>
  <c r="BR566" i="28"/>
  <c r="AO539" i="28"/>
  <c r="AY539" i="28" s="1"/>
  <c r="AW539" i="28"/>
  <c r="AV539" i="28"/>
  <c r="AQ539" i="28"/>
  <c r="AU539" i="28"/>
  <c r="AS367" i="28"/>
  <c r="AT367" i="28"/>
  <c r="AP367" i="28"/>
  <c r="AX367" i="28"/>
  <c r="AR367" i="28"/>
  <c r="AV367" i="28"/>
  <c r="AQ367" i="28"/>
  <c r="AU367" i="28"/>
  <c r="AO367" i="28"/>
  <c r="AW367" i="28"/>
  <c r="AS298" i="28"/>
  <c r="AT298" i="28"/>
  <c r="AP298" i="28"/>
  <c r="AX298" i="28"/>
  <c r="AR298" i="28"/>
  <c r="AU298" i="28"/>
  <c r="AQ298" i="28"/>
  <c r="AO298" i="28"/>
  <c r="AW298" i="28"/>
  <c r="AV298" i="28"/>
  <c r="AV279" i="28"/>
  <c r="AT279" i="28"/>
  <c r="AR279" i="28"/>
  <c r="AP279" i="28"/>
  <c r="AS279" i="28"/>
  <c r="AX279" i="28"/>
  <c r="AQ279" i="28"/>
  <c r="AU279" i="28"/>
  <c r="AW279" i="28"/>
  <c r="CG279" i="28"/>
  <c r="AO279" i="28"/>
  <c r="BR147" i="28"/>
  <c r="BN147" i="28"/>
  <c r="BO147" i="28"/>
  <c r="BL147" i="28"/>
  <c r="BP147" i="28"/>
  <c r="BM147" i="28"/>
  <c r="BQ147" i="28"/>
  <c r="BS147" i="28"/>
  <c r="BT147" i="28"/>
  <c r="AR24" i="28"/>
  <c r="AS24" i="28"/>
  <c r="AT24" i="28"/>
  <c r="AP24" i="28"/>
  <c r="AX24" i="28"/>
  <c r="AV24" i="28"/>
  <c r="AU24" i="28"/>
  <c r="AW24" i="28"/>
  <c r="AQ24" i="28"/>
  <c r="AO24" i="28"/>
  <c r="BL43" i="28"/>
  <c r="BP43" i="28"/>
  <c r="BM43" i="28"/>
  <c r="BQ43" i="28"/>
  <c r="BN43" i="28"/>
  <c r="BO43" i="28"/>
  <c r="BS43" i="28"/>
  <c r="BT43" i="28"/>
  <c r="BR43" i="28"/>
  <c r="AU54" i="28"/>
  <c r="AT54" i="28"/>
  <c r="AP54" i="28"/>
  <c r="AX54" i="28"/>
  <c r="AR54" i="28"/>
  <c r="AS54" i="28"/>
  <c r="AQ54" i="28"/>
  <c r="AO54" i="28"/>
  <c r="AV54" i="28"/>
  <c r="AW54" i="28"/>
  <c r="AU749" i="28"/>
  <c r="AW749" i="28"/>
  <c r="AQ749" i="28"/>
  <c r="AR749" i="28"/>
  <c r="AV749" i="28"/>
  <c r="AO749" i="28"/>
  <c r="BR179" i="28"/>
  <c r="BL179" i="28"/>
  <c r="BP179" i="28"/>
  <c r="BM179" i="28"/>
  <c r="BQ179" i="28"/>
  <c r="BN179" i="28"/>
  <c r="BO179" i="28"/>
  <c r="BT179" i="28"/>
  <c r="BS179" i="28"/>
  <c r="AU287" i="28"/>
  <c r="AP287" i="28"/>
  <c r="AX287" i="28"/>
  <c r="AS287" i="28"/>
  <c r="AR287" i="28"/>
  <c r="AT287" i="28"/>
  <c r="AQ287" i="28"/>
  <c r="AW287" i="28"/>
  <c r="AO287" i="28"/>
  <c r="BO245" i="28"/>
  <c r="BM245" i="28"/>
  <c r="BQ245" i="28"/>
  <c r="BN245" i="28"/>
  <c r="BP245" i="28"/>
  <c r="BL245" i="28"/>
  <c r="BR245" i="28"/>
  <c r="BS245" i="28"/>
  <c r="BT245" i="28"/>
  <c r="BY31" i="28"/>
  <c r="BT491" i="28"/>
  <c r="AY674" i="28"/>
  <c r="CG262" i="28"/>
  <c r="BX575" i="28"/>
  <c r="BY575" i="28" s="1"/>
  <c r="BX482" i="28"/>
  <c r="BY482" i="28" s="1"/>
  <c r="BY750" i="28"/>
  <c r="CD750" i="28" s="1"/>
  <c r="CI156" i="28"/>
  <c r="BS605" i="28"/>
  <c r="BN605" i="28"/>
  <c r="BO605" i="28"/>
  <c r="BL605" i="28"/>
  <c r="BP605" i="28"/>
  <c r="BM605" i="28"/>
  <c r="BQ605" i="28"/>
  <c r="BR605" i="28"/>
  <c r="BT605" i="28"/>
  <c r="AW526" i="28"/>
  <c r="AV526" i="28"/>
  <c r="AQ526" i="28"/>
  <c r="AU526" i="28"/>
  <c r="AO526" i="28"/>
  <c r="BR418" i="28"/>
  <c r="BS418" i="28"/>
  <c r="BT418" i="28"/>
  <c r="BR362" i="28"/>
  <c r="BL362" i="28"/>
  <c r="BP362" i="28"/>
  <c r="BM362" i="28"/>
  <c r="BQ362" i="28"/>
  <c r="BN362" i="28"/>
  <c r="BO362" i="28"/>
  <c r="BT362" i="28"/>
  <c r="BS362" i="28"/>
  <c r="BM386" i="28"/>
  <c r="BQ386" i="28"/>
  <c r="BN386" i="28"/>
  <c r="BO386" i="28"/>
  <c r="BL386" i="28"/>
  <c r="BP386" i="28"/>
  <c r="BR386" i="28"/>
  <c r="BS386" i="28"/>
  <c r="BT386" i="28"/>
  <c r="AQ213" i="28"/>
  <c r="AR213" i="28"/>
  <c r="AS213" i="28"/>
  <c r="AT213" i="28"/>
  <c r="AY213" i="28" s="1"/>
  <c r="AP213" i="28"/>
  <c r="AX213" i="28"/>
  <c r="AU213" i="28"/>
  <c r="AV213" i="28"/>
  <c r="AO213" i="28"/>
  <c r="AT281" i="28"/>
  <c r="AR281" i="28"/>
  <c r="AP281" i="28"/>
  <c r="AS281" i="28"/>
  <c r="AX281" i="28"/>
  <c r="AO281" i="28"/>
  <c r="AV281" i="28"/>
  <c r="AW281" i="28"/>
  <c r="AQ281" i="28"/>
  <c r="AU281" i="28"/>
  <c r="AP126" i="28"/>
  <c r="AX126" i="28"/>
  <c r="AR126" i="28"/>
  <c r="AS126" i="28"/>
  <c r="AT126" i="28"/>
  <c r="AO126" i="28"/>
  <c r="AV126" i="28"/>
  <c r="AQ126" i="28"/>
  <c r="AU126" i="28"/>
  <c r="AW126" i="28"/>
  <c r="BS135" i="28"/>
  <c r="BU135" i="28" s="1"/>
  <c r="BO135" i="28"/>
  <c r="BL135" i="28"/>
  <c r="BP135" i="28"/>
  <c r="BM135" i="28"/>
  <c r="BQ135" i="28"/>
  <c r="BN135" i="28"/>
  <c r="BT135" i="28"/>
  <c r="AT16" i="28"/>
  <c r="AP16" i="28"/>
  <c r="AX16" i="28"/>
  <c r="AR16" i="28"/>
  <c r="AS16" i="28"/>
  <c r="AQ16" i="28"/>
  <c r="AO16" i="28"/>
  <c r="AV16" i="28"/>
  <c r="CG16" i="28" s="1"/>
  <c r="AU16" i="28"/>
  <c r="AW16" i="28"/>
  <c r="AW90" i="28"/>
  <c r="AR90" i="28"/>
  <c r="AS90" i="28"/>
  <c r="AT90" i="28"/>
  <c r="AP90" i="28"/>
  <c r="AX90" i="28"/>
  <c r="AV90" i="28"/>
  <c r="AU90" i="28"/>
  <c r="AQ90" i="28"/>
  <c r="AO90" i="28"/>
  <c r="AU775" i="28"/>
  <c r="AW775" i="28"/>
  <c r="AQ775" i="28"/>
  <c r="AV775" i="28"/>
  <c r="CG775" i="28" s="1"/>
  <c r="AO775" i="28"/>
  <c r="AT775" i="28"/>
  <c r="AP775" i="28"/>
  <c r="AX775" i="28"/>
  <c r="AS775" i="28"/>
  <c r="AR775" i="28"/>
  <c r="BR597" i="28"/>
  <c r="BU597" i="28" s="1"/>
  <c r="BM597" i="28"/>
  <c r="BQ597" i="28"/>
  <c r="BN597" i="28"/>
  <c r="BO597" i="28"/>
  <c r="BP597" i="28"/>
  <c r="BL597" i="28"/>
  <c r="BT597" i="28"/>
  <c r="AO487" i="28"/>
  <c r="AY487" i="28" s="1"/>
  <c r="AQ487" i="28"/>
  <c r="AW487" i="28"/>
  <c r="AU487" i="28"/>
  <c r="AV487" i="28"/>
  <c r="BR543" i="28"/>
  <c r="BS543" i="28"/>
  <c r="BT543" i="28"/>
  <c r="BN438" i="28"/>
  <c r="BO438" i="28"/>
  <c r="BL438" i="28"/>
  <c r="BP438" i="28"/>
  <c r="BM438" i="28"/>
  <c r="BQ438" i="28"/>
  <c r="BT438" i="28"/>
  <c r="BR438" i="28"/>
  <c r="BS438" i="28"/>
  <c r="AP333" i="28"/>
  <c r="AX333" i="28"/>
  <c r="AR333" i="28"/>
  <c r="AS333" i="28"/>
  <c r="AT333" i="28"/>
  <c r="AV333" i="28"/>
  <c r="AQ333" i="28"/>
  <c r="AO333" i="28"/>
  <c r="AW333" i="28"/>
  <c r="AU333" i="28"/>
  <c r="BM243" i="28"/>
  <c r="BQ243" i="28"/>
  <c r="BN243" i="28"/>
  <c r="BO243" i="28"/>
  <c r="BL243" i="28"/>
  <c r="BP243" i="28"/>
  <c r="BS243" i="28"/>
  <c r="BT243" i="28"/>
  <c r="BR243" i="28"/>
  <c r="AR121" i="28"/>
  <c r="AS121" i="28"/>
  <c r="AT121" i="28"/>
  <c r="AP121" i="28"/>
  <c r="AX121" i="28"/>
  <c r="AY121" i="28" s="1"/>
  <c r="AV121" i="28"/>
  <c r="AU121" i="28"/>
  <c r="AQ121" i="28"/>
  <c r="AO121" i="28"/>
  <c r="AP178" i="28"/>
  <c r="AX178" i="28"/>
  <c r="AR178" i="28"/>
  <c r="AS178" i="28"/>
  <c r="AT178" i="28"/>
  <c r="AW178" i="28"/>
  <c r="AQ178" i="28"/>
  <c r="AO178" i="28"/>
  <c r="AU178" i="28"/>
  <c r="AV178" i="28"/>
  <c r="CG178" i="28"/>
  <c r="AV779" i="28"/>
  <c r="AT779" i="28"/>
  <c r="AO779" i="28"/>
  <c r="AU779" i="28"/>
  <c r="AR779" i="28"/>
  <c r="AQ779" i="28"/>
  <c r="AS779" i="28"/>
  <c r="AW779" i="28"/>
  <c r="BR577" i="28"/>
  <c r="BX577" i="28" s="1"/>
  <c r="BT577" i="28"/>
  <c r="BT399" i="28"/>
  <c r="BS399" i="28"/>
  <c r="BR399" i="28"/>
  <c r="AW369" i="28"/>
  <c r="AT369" i="28"/>
  <c r="AP369" i="28"/>
  <c r="AX369" i="28"/>
  <c r="AR369" i="28"/>
  <c r="AS369" i="28"/>
  <c r="AO369" i="28"/>
  <c r="AV369" i="28"/>
  <c r="AU369" i="28"/>
  <c r="AQ369" i="28"/>
  <c r="BT246" i="28"/>
  <c r="BO246" i="28"/>
  <c r="BM246" i="28"/>
  <c r="BQ246" i="28"/>
  <c r="BL246" i="28"/>
  <c r="BN246" i="28"/>
  <c r="BP246" i="28"/>
  <c r="BS246" i="28"/>
  <c r="BR246" i="28"/>
  <c r="BL280" i="28"/>
  <c r="BP280" i="28"/>
  <c r="BN280" i="28"/>
  <c r="BQ280" i="28"/>
  <c r="BM280" i="28"/>
  <c r="BO280" i="28"/>
  <c r="BS280" i="28"/>
  <c r="BR280" i="28"/>
  <c r="BT280" i="28"/>
  <c r="AW150" i="28"/>
  <c r="AT150" i="28"/>
  <c r="AP150" i="28"/>
  <c r="AX150" i="28"/>
  <c r="AR150" i="28"/>
  <c r="AS150" i="28"/>
  <c r="AV150" i="28"/>
  <c r="AU150" i="28"/>
  <c r="CF150" i="28" s="1"/>
  <c r="AQ150" i="28"/>
  <c r="AO150" i="28"/>
  <c r="BR25" i="28"/>
  <c r="BM25" i="28"/>
  <c r="BQ25" i="28"/>
  <c r="BN25" i="28"/>
  <c r="BO25" i="28"/>
  <c r="BL25" i="28"/>
  <c r="BP25" i="28"/>
  <c r="BS25" i="28"/>
  <c r="BT25" i="28"/>
  <c r="AR46" i="28"/>
  <c r="AS46" i="28"/>
  <c r="AT46" i="28"/>
  <c r="AP46" i="28"/>
  <c r="AX46" i="28"/>
  <c r="AO46" i="28"/>
  <c r="AV46" i="28"/>
  <c r="CG46" i="28"/>
  <c r="AU46" i="28"/>
  <c r="CF46" i="28" s="1"/>
  <c r="CI46" i="28" s="1"/>
  <c r="AW46" i="28"/>
  <c r="AQ46" i="28"/>
  <c r="AS86" i="28"/>
  <c r="AY86" i="28" s="1"/>
  <c r="AT86" i="28"/>
  <c r="AP86" i="28"/>
  <c r="AX86" i="28"/>
  <c r="AR86" i="28"/>
  <c r="AV86" i="28"/>
  <c r="CG86" i="28" s="1"/>
  <c r="AW86" i="28"/>
  <c r="AU86" i="28"/>
  <c r="AQ86" i="28"/>
  <c r="AO86" i="28"/>
  <c r="AQ751" i="28"/>
  <c r="AV751" i="28"/>
  <c r="AO751" i="28"/>
  <c r="AU751" i="28"/>
  <c r="AW751" i="28"/>
  <c r="CG751" i="28" s="1"/>
  <c r="AT751" i="28"/>
  <c r="AP751" i="28"/>
  <c r="AX751" i="28"/>
  <c r="AS751" i="28"/>
  <c r="AR751" i="28"/>
  <c r="BL473" i="28"/>
  <c r="BP473" i="28"/>
  <c r="BM473" i="28"/>
  <c r="BQ473" i="28"/>
  <c r="BN473" i="28"/>
  <c r="BO473" i="28"/>
  <c r="BS473" i="28"/>
  <c r="BT473" i="28"/>
  <c r="BR473" i="28"/>
  <c r="BR79" i="28"/>
  <c r="BL79" i="28"/>
  <c r="BP79" i="28"/>
  <c r="BM79" i="28"/>
  <c r="BQ79" i="28"/>
  <c r="BN79" i="28"/>
  <c r="BO79" i="28"/>
  <c r="BS79" i="28"/>
  <c r="BT79" i="28"/>
  <c r="BS282" i="28"/>
  <c r="BL282" i="28"/>
  <c r="BP282" i="28"/>
  <c r="BN282" i="28"/>
  <c r="BM282" i="28"/>
  <c r="BO282" i="28"/>
  <c r="BQ282" i="28"/>
  <c r="BT282" i="28"/>
  <c r="BR282" i="28"/>
  <c r="CI41" i="28"/>
  <c r="BY677" i="28"/>
  <c r="BY694" i="28"/>
  <c r="CF694" i="28"/>
  <c r="CI694" i="28"/>
  <c r="CI49" i="28"/>
  <c r="BT568" i="28"/>
  <c r="BS560" i="28"/>
  <c r="BT490" i="28"/>
  <c r="CF56" i="28"/>
  <c r="BU684" i="28"/>
  <c r="BQ482" i="28"/>
  <c r="BU482" i="28" s="1"/>
  <c r="BT410" i="28"/>
  <c r="AO74" i="28"/>
  <c r="AR74" i="28"/>
  <c r="AY74" i="28" s="1"/>
  <c r="AU74" i="28"/>
  <c r="BS87" i="28"/>
  <c r="AW114" i="28"/>
  <c r="CG114" i="28"/>
  <c r="AO114" i="28"/>
  <c r="BL607" i="28"/>
  <c r="BP607" i="28"/>
  <c r="BM607" i="28"/>
  <c r="BQ607" i="28"/>
  <c r="BN607" i="28"/>
  <c r="BO607" i="28"/>
  <c r="BT607" i="28"/>
  <c r="BR607" i="28"/>
  <c r="BS607" i="28"/>
  <c r="BS528" i="28"/>
  <c r="BU528" i="28" s="1"/>
  <c r="BT528" i="28"/>
  <c r="BR528" i="28"/>
  <c r="BS420" i="28"/>
  <c r="BR420" i="28"/>
  <c r="BW420" i="28"/>
  <c r="BT420" i="28"/>
  <c r="BN378" i="28"/>
  <c r="BO378" i="28"/>
  <c r="BL378" i="28"/>
  <c r="BP378" i="28"/>
  <c r="BM378" i="28"/>
  <c r="BQ378" i="28"/>
  <c r="BT378" i="28"/>
  <c r="BR378" i="28"/>
  <c r="BS378" i="28"/>
  <c r="BL389" i="28"/>
  <c r="BP389" i="28"/>
  <c r="BM389" i="28"/>
  <c r="BQ389" i="28"/>
  <c r="BN389" i="28"/>
  <c r="BO389" i="28"/>
  <c r="BT389" i="28"/>
  <c r="BR389" i="28"/>
  <c r="BS389" i="28"/>
  <c r="BO219" i="28"/>
  <c r="BL219" i="28"/>
  <c r="BP219" i="28"/>
  <c r="BM219" i="28"/>
  <c r="BQ219" i="28"/>
  <c r="BN219" i="28"/>
  <c r="BR219" i="28"/>
  <c r="BS219" i="28"/>
  <c r="BT219" i="28"/>
  <c r="BS286" i="28"/>
  <c r="BM286" i="28"/>
  <c r="BQ286" i="28"/>
  <c r="BO286" i="28"/>
  <c r="BL286" i="28"/>
  <c r="BN286" i="28"/>
  <c r="BP286" i="28"/>
  <c r="BT286" i="28"/>
  <c r="BR286" i="28"/>
  <c r="BM127" i="28"/>
  <c r="BQ127" i="28"/>
  <c r="BN127" i="28"/>
  <c r="BO127" i="28"/>
  <c r="BL127" i="28"/>
  <c r="BP127" i="28"/>
  <c r="BT127" i="28"/>
  <c r="BS127" i="28"/>
  <c r="BR127" i="28"/>
  <c r="BO137" i="28"/>
  <c r="BT137" i="28"/>
  <c r="BL137" i="28"/>
  <c r="BP137" i="28"/>
  <c r="BR137" i="28"/>
  <c r="BM137" i="28"/>
  <c r="BQ137" i="28"/>
  <c r="BS137" i="28"/>
  <c r="BN137" i="28"/>
  <c r="AW20" i="28"/>
  <c r="AS20" i="28"/>
  <c r="AT20" i="28"/>
  <c r="AP20" i="28"/>
  <c r="AX20" i="28"/>
  <c r="AR20" i="28"/>
  <c r="AO20" i="28"/>
  <c r="AV20" i="28"/>
  <c r="AU20" i="28"/>
  <c r="AQ20" i="28"/>
  <c r="AP94" i="28"/>
  <c r="AX94" i="28"/>
  <c r="AR94" i="28"/>
  <c r="AS94" i="28"/>
  <c r="AT94" i="28"/>
  <c r="AU94" i="28"/>
  <c r="AW94" i="28"/>
  <c r="AQ94" i="28"/>
  <c r="AO94" i="28"/>
  <c r="AV94" i="28"/>
  <c r="BT631" i="28"/>
  <c r="BR631" i="28"/>
  <c r="BS631" i="28"/>
  <c r="BT599" i="28"/>
  <c r="BR599" i="28"/>
  <c r="BS599" i="28"/>
  <c r="BR546" i="28"/>
  <c r="BS546" i="28"/>
  <c r="BU546" i="28" s="1"/>
  <c r="BT546" i="28"/>
  <c r="AV439" i="28"/>
  <c r="AS439" i="28"/>
  <c r="AT439" i="28"/>
  <c r="AP439" i="28"/>
  <c r="AX439" i="28"/>
  <c r="AR439" i="28"/>
  <c r="AO439" i="28"/>
  <c r="AW439" i="28"/>
  <c r="AQ439" i="28"/>
  <c r="AU439" i="28"/>
  <c r="BL344" i="28"/>
  <c r="BP344" i="28"/>
  <c r="BM344" i="28"/>
  <c r="BQ344" i="28"/>
  <c r="BN344" i="28"/>
  <c r="BO344" i="28"/>
  <c r="BS344" i="28"/>
  <c r="BT344" i="28"/>
  <c r="BR344" i="28"/>
  <c r="BN257" i="28"/>
  <c r="BL257" i="28"/>
  <c r="BP257" i="28"/>
  <c r="BM257" i="28"/>
  <c r="BO257" i="28"/>
  <c r="BQ257" i="28"/>
  <c r="BS257" i="28"/>
  <c r="BT257" i="28"/>
  <c r="BR257" i="28"/>
  <c r="AV124" i="28"/>
  <c r="AT124" i="28"/>
  <c r="AP124" i="28"/>
  <c r="AX124" i="28"/>
  <c r="AR124" i="28"/>
  <c r="AS124" i="28"/>
  <c r="AQ124" i="28"/>
  <c r="AU124" i="28"/>
  <c r="AO124" i="28"/>
  <c r="AW124" i="28"/>
  <c r="AW58" i="28"/>
  <c r="AS58" i="28"/>
  <c r="AT58" i="28"/>
  <c r="AP58" i="28"/>
  <c r="AX58" i="28"/>
  <c r="AR58" i="28"/>
  <c r="AV58" i="28"/>
  <c r="AQ58" i="28"/>
  <c r="AO58" i="28"/>
  <c r="AY58" i="28" s="1"/>
  <c r="AU783" i="28"/>
  <c r="AQ783" i="28"/>
  <c r="AV783" i="28"/>
  <c r="AO783" i="28"/>
  <c r="AT783" i="28"/>
  <c r="AR783" i="28"/>
  <c r="AP783" i="28"/>
  <c r="AS783" i="28"/>
  <c r="AX783" i="28"/>
  <c r="AW783" i="28"/>
  <c r="BT736" i="28"/>
  <c r="BS736" i="28"/>
  <c r="BU736" i="28"/>
  <c r="BL451" i="28"/>
  <c r="BP451" i="28"/>
  <c r="BM451" i="28"/>
  <c r="BQ451" i="28"/>
  <c r="BN451" i="28"/>
  <c r="BO451" i="28"/>
  <c r="BT451" i="28"/>
  <c r="BR451" i="28"/>
  <c r="BS451" i="28"/>
  <c r="BL370" i="28"/>
  <c r="BP370" i="28"/>
  <c r="BM370" i="28"/>
  <c r="BQ370" i="28"/>
  <c r="BN370" i="28"/>
  <c r="BO370" i="28"/>
  <c r="BR370" i="28"/>
  <c r="BS370" i="28"/>
  <c r="BT370" i="28"/>
  <c r="BL259" i="28"/>
  <c r="BP259" i="28"/>
  <c r="BN259" i="28"/>
  <c r="BM259" i="28"/>
  <c r="BO259" i="28"/>
  <c r="BQ259" i="28"/>
  <c r="BT259" i="28"/>
  <c r="BR259" i="28"/>
  <c r="BS259" i="28"/>
  <c r="BL117" i="28"/>
  <c r="BP117" i="28"/>
  <c r="BM117" i="28"/>
  <c r="BQ117" i="28"/>
  <c r="BN117" i="28"/>
  <c r="BO117" i="28"/>
  <c r="BR117" i="28"/>
  <c r="BS117" i="28"/>
  <c r="BT117" i="28"/>
  <c r="BT173" i="28"/>
  <c r="BR173" i="28"/>
  <c r="BS173" i="28"/>
  <c r="BL173" i="28"/>
  <c r="BN173" i="28"/>
  <c r="BP173" i="28"/>
  <c r="BO173" i="28"/>
  <c r="BM173" i="28"/>
  <c r="BQ173" i="28"/>
  <c r="BR39" i="28"/>
  <c r="BO39" i="28"/>
  <c r="BL39" i="28"/>
  <c r="BP39" i="28"/>
  <c r="BM39" i="28"/>
  <c r="BQ39" i="28"/>
  <c r="BN39" i="28"/>
  <c r="BS39" i="28"/>
  <c r="BT39" i="28"/>
  <c r="BR47" i="28"/>
  <c r="BM47" i="28"/>
  <c r="BQ47" i="28"/>
  <c r="BN47" i="28"/>
  <c r="BO47" i="28"/>
  <c r="BL47" i="28"/>
  <c r="BP47" i="28"/>
  <c r="BT47" i="28"/>
  <c r="BS47" i="28"/>
  <c r="BO107" i="28"/>
  <c r="BL107" i="28"/>
  <c r="BP107" i="28"/>
  <c r="BM107" i="28"/>
  <c r="BQ107" i="28"/>
  <c r="BN107" i="28"/>
  <c r="BR107" i="28"/>
  <c r="BS107" i="28"/>
  <c r="BT107" i="28"/>
  <c r="AO769" i="28"/>
  <c r="AU769" i="28"/>
  <c r="AW769" i="28"/>
  <c r="AY769" i="28" s="1"/>
  <c r="AQ769" i="28"/>
  <c r="AV769" i="28"/>
  <c r="BL365" i="28"/>
  <c r="BP365" i="28"/>
  <c r="BM365" i="28"/>
  <c r="BQ365" i="28"/>
  <c r="BN365" i="28"/>
  <c r="BO365" i="28"/>
  <c r="BT365" i="28"/>
  <c r="BR365" i="28"/>
  <c r="BS365" i="28"/>
  <c r="AW82" i="28"/>
  <c r="AR82" i="28"/>
  <c r="AS82" i="28"/>
  <c r="AT82" i="28"/>
  <c r="AP82" i="28"/>
  <c r="AX82" i="28"/>
  <c r="AO82" i="28"/>
  <c r="AV82" i="28"/>
  <c r="AU82" i="28"/>
  <c r="AQ82" i="28"/>
  <c r="BO67" i="28"/>
  <c r="BL67" i="28"/>
  <c r="BP67" i="28"/>
  <c r="BS67" i="28"/>
  <c r="BM67" i="28"/>
  <c r="BQ67" i="28"/>
  <c r="BT67" i="28"/>
  <c r="BN67" i="28"/>
  <c r="BR67" i="28"/>
  <c r="AQ268" i="28"/>
  <c r="AS268" i="28"/>
  <c r="AP268" i="28"/>
  <c r="AX268" i="28"/>
  <c r="AR268" i="28"/>
  <c r="AT268" i="28"/>
  <c r="AU268" i="28"/>
  <c r="AV268" i="28"/>
  <c r="AO268" i="28"/>
  <c r="CG80" i="28"/>
  <c r="AY80" i="28"/>
  <c r="BY764" i="28"/>
  <c r="CF53" i="28"/>
  <c r="CI53" i="28" s="1"/>
  <c r="BY53" i="28"/>
  <c r="CC53" i="28" s="1"/>
  <c r="CD53" i="28"/>
  <c r="CD748" i="28"/>
  <c r="CC748" i="28"/>
  <c r="CD12" i="28"/>
  <c r="CC12" i="28" s="1"/>
  <c r="AW719" i="28"/>
  <c r="AP719" i="28"/>
  <c r="AX719" i="28"/>
  <c r="AR719" i="28"/>
  <c r="AS719" i="28"/>
  <c r="AT719" i="28"/>
  <c r="AV719" i="28"/>
  <c r="AO719" i="28"/>
  <c r="AQ719" i="28"/>
  <c r="BR564" i="28"/>
  <c r="BM564" i="28"/>
  <c r="BQ564" i="28"/>
  <c r="BN564" i="28"/>
  <c r="BO564" i="28"/>
  <c r="BL564" i="28"/>
  <c r="BP564" i="28"/>
  <c r="BT564" i="28"/>
  <c r="BS564" i="28"/>
  <c r="AW613" i="28"/>
  <c r="AQ613" i="28"/>
  <c r="AV613" i="28"/>
  <c r="BN496" i="28"/>
  <c r="BO496" i="28"/>
  <c r="BL496" i="28"/>
  <c r="BP496" i="28"/>
  <c r="BQ496" i="28"/>
  <c r="BT496" i="28"/>
  <c r="BS496" i="28"/>
  <c r="BM496" i="28"/>
  <c r="BO430" i="28"/>
  <c r="BL430" i="28"/>
  <c r="BP430" i="28"/>
  <c r="BM430" i="28"/>
  <c r="BQ430" i="28"/>
  <c r="BN430" i="28"/>
  <c r="BT430" i="28"/>
  <c r="BS430" i="28"/>
  <c r="BR430" i="28"/>
  <c r="AT312" i="28"/>
  <c r="AP312" i="28"/>
  <c r="AX312" i="28"/>
  <c r="AR312" i="28"/>
  <c r="AS312" i="28"/>
  <c r="AW312" i="28"/>
  <c r="AQ312" i="28"/>
  <c r="AO312" i="28"/>
  <c r="AU312" i="28"/>
  <c r="AV312" i="28"/>
  <c r="BR55" i="28"/>
  <c r="BO55" i="28"/>
  <c r="BL55" i="28"/>
  <c r="BP55" i="28"/>
  <c r="BS55" i="28"/>
  <c r="BM55" i="28"/>
  <c r="BQ55" i="28"/>
  <c r="BT55" i="28"/>
  <c r="BN55" i="28"/>
  <c r="AW731" i="28"/>
  <c r="AT731" i="28"/>
  <c r="AP731" i="28"/>
  <c r="AX731" i="28"/>
  <c r="AR731" i="28"/>
  <c r="AS731" i="28"/>
  <c r="AO731" i="28"/>
  <c r="AY731" i="28" s="1"/>
  <c r="AQ731" i="28"/>
  <c r="AV731" i="28"/>
  <c r="AV461" i="28"/>
  <c r="AO461" i="28"/>
  <c r="AQ461" i="28"/>
  <c r="AU461" i="28"/>
  <c r="AW461" i="28"/>
  <c r="BS476" i="28"/>
  <c r="BR476" i="28"/>
  <c r="BT501" i="28"/>
  <c r="BR501" i="28"/>
  <c r="BS501" i="28"/>
  <c r="BX501" i="28"/>
  <c r="AP278" i="28"/>
  <c r="AX278" i="28"/>
  <c r="AR278" i="28"/>
  <c r="AS278" i="28"/>
  <c r="AU278" i="28"/>
  <c r="AT278" i="28"/>
  <c r="AO278" i="28"/>
  <c r="AV278" i="28"/>
  <c r="AQ278" i="28"/>
  <c r="AW278" i="28"/>
  <c r="BS98" i="28"/>
  <c r="BO98" i="28"/>
  <c r="BL98" i="28"/>
  <c r="BP98" i="28"/>
  <c r="BM98" i="28"/>
  <c r="BQ98" i="28"/>
  <c r="BR98" i="28"/>
  <c r="BN98" i="28"/>
  <c r="BT98" i="28"/>
  <c r="BT648" i="28"/>
  <c r="BS648" i="28"/>
  <c r="BR648" i="28"/>
  <c r="AT604" i="28"/>
  <c r="AP604" i="28"/>
  <c r="AX604" i="28"/>
  <c r="AR604" i="28"/>
  <c r="AS604" i="28"/>
  <c r="AY604" i="28" s="1"/>
  <c r="AV604" i="28"/>
  <c r="CG604" i="28" s="1"/>
  <c r="AO604" i="28"/>
  <c r="AW540" i="28"/>
  <c r="AT540" i="28"/>
  <c r="AP540" i="28"/>
  <c r="AX540" i="28"/>
  <c r="AR540" i="28"/>
  <c r="AS540" i="28"/>
  <c r="AV540" i="28"/>
  <c r="AU540" i="28"/>
  <c r="AU419" i="28"/>
  <c r="AQ419" i="28"/>
  <c r="AO419" i="28"/>
  <c r="AW419" i="28"/>
  <c r="BN345" i="28"/>
  <c r="BO345" i="28"/>
  <c r="BL345" i="28"/>
  <c r="BP345" i="28"/>
  <c r="BM345" i="28"/>
  <c r="BQ345" i="28"/>
  <c r="BR345" i="28"/>
  <c r="BS345" i="28"/>
  <c r="BT345" i="28"/>
  <c r="AP78" i="28"/>
  <c r="AX78" i="28"/>
  <c r="AO78" i="28"/>
  <c r="AU78" i="28"/>
  <c r="AR78" i="28"/>
  <c r="AV78" i="28"/>
  <c r="AS78" i="28"/>
  <c r="AW78" i="28"/>
  <c r="AT78" i="28"/>
  <c r="AQ78" i="28"/>
  <c r="BL611" i="28"/>
  <c r="BP611" i="28"/>
  <c r="BM611" i="28"/>
  <c r="BQ611" i="28"/>
  <c r="BN611" i="28"/>
  <c r="BO611" i="28"/>
  <c r="BS611" i="28"/>
  <c r="BT611" i="28"/>
  <c r="BR611" i="28"/>
  <c r="AQ420" i="28"/>
  <c r="AO420" i="28"/>
  <c r="AV420" i="28"/>
  <c r="AW420" i="28"/>
  <c r="AU453" i="28"/>
  <c r="AT453" i="28"/>
  <c r="AP453" i="28"/>
  <c r="AX453" i="28"/>
  <c r="AR453" i="28"/>
  <c r="AS453" i="28"/>
  <c r="AV453" i="28"/>
  <c r="AQ453" i="28"/>
  <c r="AO453" i="28"/>
  <c r="AW453" i="28"/>
  <c r="BL299" i="28"/>
  <c r="BP299" i="28"/>
  <c r="BM299" i="28"/>
  <c r="BQ299" i="28"/>
  <c r="BN299" i="28"/>
  <c r="BO299" i="28"/>
  <c r="BT299" i="28"/>
  <c r="BR299" i="28"/>
  <c r="BS299" i="28"/>
  <c r="AU245" i="28"/>
  <c r="AP245" i="28"/>
  <c r="AX245" i="28"/>
  <c r="AR245" i="28"/>
  <c r="AS245" i="28"/>
  <c r="AT245" i="28"/>
  <c r="AV245" i="28"/>
  <c r="AQ245" i="28"/>
  <c r="AP127" i="28"/>
  <c r="AX127" i="28"/>
  <c r="AR127" i="28"/>
  <c r="AS127" i="28"/>
  <c r="AO127" i="28"/>
  <c r="AT127" i="28"/>
  <c r="AW127" i="28"/>
  <c r="AU127" i="28"/>
  <c r="AQ127" i="28"/>
  <c r="AV127" i="28"/>
  <c r="AU154" i="28"/>
  <c r="AR154" i="28"/>
  <c r="AS154" i="28"/>
  <c r="AT154" i="28"/>
  <c r="AP154" i="28"/>
  <c r="AX154" i="28"/>
  <c r="AQ154" i="28"/>
  <c r="AW154" i="28"/>
  <c r="AO154" i="28"/>
  <c r="AV154" i="28"/>
  <c r="CG188" i="28"/>
  <c r="AY27" i="28"/>
  <c r="CF194" i="28"/>
  <c r="CI194" i="28"/>
  <c r="BY194" i="28"/>
  <c r="CD194" i="28"/>
  <c r="CC194" i="28"/>
  <c r="BW196" i="28"/>
  <c r="BX196" i="28"/>
  <c r="BU185" i="28"/>
  <c r="AY262" i="28"/>
  <c r="CF34" i="28"/>
  <c r="CG208" i="28"/>
  <c r="AY208" i="28"/>
  <c r="BY96" i="28"/>
  <c r="BX192" i="28"/>
  <c r="BW192" i="28"/>
  <c r="BY46" i="28"/>
  <c r="CF766" i="28"/>
  <c r="CI766" i="28"/>
  <c r="BY766" i="28"/>
  <c r="BX704" i="28"/>
  <c r="BU704" i="28"/>
  <c r="AY687" i="28"/>
  <c r="BY92" i="28"/>
  <c r="CD92" i="28" s="1"/>
  <c r="AY49" i="28"/>
  <c r="CF201" i="28"/>
  <c r="CI201" i="28" s="1"/>
  <c r="BY201" i="28"/>
  <c r="BY204" i="28"/>
  <c r="CF204" i="28"/>
  <c r="CI204" i="28" s="1"/>
  <c r="AY494" i="28"/>
  <c r="CD64" i="28"/>
  <c r="BS395" i="28"/>
  <c r="BN737" i="28"/>
  <c r="BO737" i="28"/>
  <c r="BL737" i="28"/>
  <c r="BP737" i="28"/>
  <c r="BM737" i="28"/>
  <c r="BQ737" i="28"/>
  <c r="BS737" i="28"/>
  <c r="BT737" i="28"/>
  <c r="BR737" i="28"/>
  <c r="BR589" i="28"/>
  <c r="BL589" i="28"/>
  <c r="BU589" i="28" s="1"/>
  <c r="BP589" i="28"/>
  <c r="BM589" i="28"/>
  <c r="BQ589" i="28"/>
  <c r="BN589" i="28"/>
  <c r="BO589" i="28"/>
  <c r="BT589" i="28"/>
  <c r="BR474" i="28"/>
  <c r="BL474" i="28"/>
  <c r="BP474" i="28"/>
  <c r="BM474" i="28"/>
  <c r="BQ474" i="28"/>
  <c r="BN474" i="28"/>
  <c r="BO474" i="28"/>
  <c r="BT474" i="28"/>
  <c r="BS474" i="28"/>
  <c r="BS499" i="28"/>
  <c r="BU499" i="28" s="1"/>
  <c r="BT499" i="28"/>
  <c r="BR499" i="28"/>
  <c r="BT434" i="28"/>
  <c r="BR434" i="28"/>
  <c r="BS318" i="28"/>
  <c r="BO318" i="28"/>
  <c r="BL318" i="28"/>
  <c r="BP318" i="28"/>
  <c r="BM318" i="28"/>
  <c r="BQ318" i="28"/>
  <c r="BN318" i="28"/>
  <c r="BR318" i="28"/>
  <c r="BT318" i="28"/>
  <c r="AV757" i="28"/>
  <c r="AO757" i="28"/>
  <c r="AU757" i="28"/>
  <c r="AW757" i="28"/>
  <c r="AQ757" i="28"/>
  <c r="BO665" i="28"/>
  <c r="BL665" i="28"/>
  <c r="BP665" i="28"/>
  <c r="BM665" i="28"/>
  <c r="BQ665" i="28"/>
  <c r="BN665" i="28"/>
  <c r="BT665" i="28"/>
  <c r="BR665" i="28"/>
  <c r="BS665" i="28"/>
  <c r="BR462" i="28"/>
  <c r="BM462" i="28"/>
  <c r="BQ462" i="28"/>
  <c r="BN462" i="28"/>
  <c r="BO462" i="28"/>
  <c r="BL462" i="28"/>
  <c r="BP462" i="28"/>
  <c r="BT462" i="28"/>
  <c r="BR483" i="28"/>
  <c r="BT483" i="28"/>
  <c r="BT522" i="28"/>
  <c r="BR522" i="28"/>
  <c r="BS522" i="28"/>
  <c r="BU522" i="28" s="1"/>
  <c r="AR142" i="28"/>
  <c r="AS142" i="28"/>
  <c r="AT142" i="28"/>
  <c r="AP142" i="28"/>
  <c r="AX142" i="28"/>
  <c r="AS110" i="28"/>
  <c r="AO110" i="28"/>
  <c r="AT110" i="28"/>
  <c r="AV110" i="28"/>
  <c r="AP110" i="28"/>
  <c r="AX110" i="28"/>
  <c r="AU110" i="28"/>
  <c r="AW110" i="28"/>
  <c r="AQ110" i="28"/>
  <c r="AR110" i="28"/>
  <c r="AU636" i="28"/>
  <c r="AY636" i="28" s="1"/>
  <c r="AW636" i="28"/>
  <c r="AV636" i="28"/>
  <c r="AO636" i="28"/>
  <c r="AQ636" i="28"/>
  <c r="BT652" i="28"/>
  <c r="BL652" i="28"/>
  <c r="BP652" i="28"/>
  <c r="BM652" i="28"/>
  <c r="BQ652" i="28"/>
  <c r="BN652" i="28"/>
  <c r="BO652" i="28"/>
  <c r="BS652" i="28"/>
  <c r="BR652" i="28"/>
  <c r="AO608" i="28"/>
  <c r="AV608" i="28"/>
  <c r="AQ608" i="28"/>
  <c r="AY608" i="28" s="1"/>
  <c r="AU608" i="28"/>
  <c r="BT407" i="28"/>
  <c r="BR407" i="28"/>
  <c r="BS407" i="28"/>
  <c r="BT426" i="28"/>
  <c r="BS426" i="28"/>
  <c r="BR426" i="28"/>
  <c r="BS290" i="28"/>
  <c r="BL290" i="28"/>
  <c r="BP290" i="28"/>
  <c r="BM290" i="28"/>
  <c r="BQ290" i="28"/>
  <c r="BN290" i="28"/>
  <c r="BT290" i="28"/>
  <c r="BO290" i="28"/>
  <c r="BR290" i="28"/>
  <c r="AQ753" i="28"/>
  <c r="AV753" i="28"/>
  <c r="AO753" i="28"/>
  <c r="AU753" i="28"/>
  <c r="AW753" i="28"/>
  <c r="AS753" i="28"/>
  <c r="AT753" i="28"/>
  <c r="AP753" i="28"/>
  <c r="AR753" i="28"/>
  <c r="AX753" i="28"/>
  <c r="BR470" i="28"/>
  <c r="BL470" i="28"/>
  <c r="BP470" i="28"/>
  <c r="BM470" i="28"/>
  <c r="BQ470" i="28"/>
  <c r="BN470" i="28"/>
  <c r="BO470" i="28"/>
  <c r="BT470" i="28"/>
  <c r="BS470" i="28"/>
  <c r="AU422" i="28"/>
  <c r="AV422" i="28"/>
  <c r="AO422" i="28"/>
  <c r="BR366" i="28"/>
  <c r="BM366" i="28"/>
  <c r="BQ366" i="28"/>
  <c r="BN366" i="28"/>
  <c r="BO366" i="28"/>
  <c r="BL366" i="28"/>
  <c r="BP366" i="28"/>
  <c r="BS366" i="28"/>
  <c r="BT366" i="28"/>
  <c r="BS310" i="28"/>
  <c r="BM310" i="28"/>
  <c r="BQ310" i="28"/>
  <c r="BN310" i="28"/>
  <c r="BO310" i="28"/>
  <c r="BP310" i="28"/>
  <c r="BL310" i="28"/>
  <c r="BR310" i="28"/>
  <c r="BT310" i="28"/>
  <c r="BT267" i="28"/>
  <c r="BL267" i="28"/>
  <c r="BP267" i="28"/>
  <c r="BM267" i="28"/>
  <c r="BQ267" i="28"/>
  <c r="BN267" i="28"/>
  <c r="BS267" i="28"/>
  <c r="BO267" i="28"/>
  <c r="BR267" i="28"/>
  <c r="BS140" i="28"/>
  <c r="BM140" i="28"/>
  <c r="BQ140" i="28"/>
  <c r="BN140" i="28"/>
  <c r="BO140" i="28"/>
  <c r="BL140" i="28"/>
  <c r="BP140" i="28"/>
  <c r="BR140" i="28"/>
  <c r="BT140" i="28"/>
  <c r="BO29" i="28"/>
  <c r="BL29" i="28"/>
  <c r="BP29" i="28"/>
  <c r="BM29" i="28"/>
  <c r="BQ29" i="28"/>
  <c r="BT29" i="28"/>
  <c r="BR29" i="28"/>
  <c r="BS29" i="28"/>
  <c r="BN29" i="28"/>
  <c r="BX736" i="28"/>
  <c r="BW736" i="28"/>
  <c r="AY426" i="28"/>
  <c r="BY76" i="28"/>
  <c r="CI76" i="28"/>
  <c r="BY182" i="28"/>
  <c r="BX185" i="28"/>
  <c r="BW185" i="28"/>
  <c r="BU268" i="28"/>
  <c r="AY699" i="28"/>
  <c r="AY207" i="28"/>
  <c r="CF684" i="28"/>
  <c r="CG673" i="28"/>
  <c r="BY371" i="28"/>
  <c r="CF26" i="28"/>
  <c r="CI26" i="28"/>
  <c r="BY26" i="28"/>
  <c r="CD26" i="28"/>
  <c r="BY768" i="28"/>
  <c r="CF768" i="28"/>
  <c r="CI768" i="28" s="1"/>
  <c r="BY193" i="28"/>
  <c r="CC680" i="28"/>
  <c r="CI56" i="28"/>
  <c r="CI188" i="28"/>
  <c r="AQ668" i="28"/>
  <c r="AO668" i="28"/>
  <c r="AV668" i="28"/>
  <c r="AY668" i="28" s="1"/>
  <c r="AW668" i="28"/>
  <c r="AU668" i="28"/>
  <c r="BR513" i="28"/>
  <c r="BO513" i="28"/>
  <c r="BL513" i="28"/>
  <c r="BU513" i="28" s="1"/>
  <c r="BP513" i="28"/>
  <c r="BM513" i="28"/>
  <c r="BQ513" i="28"/>
  <c r="BT513" i="28"/>
  <c r="BN513" i="28"/>
  <c r="AR449" i="28"/>
  <c r="AS449" i="28"/>
  <c r="AT449" i="28"/>
  <c r="AP449" i="28"/>
  <c r="AV449" i="28"/>
  <c r="CG449" i="28"/>
  <c r="AO449" i="28"/>
  <c r="AX449" i="28"/>
  <c r="AS130" i="28"/>
  <c r="AT130" i="28"/>
  <c r="AP130" i="28"/>
  <c r="AX130" i="28"/>
  <c r="AV130" i="28"/>
  <c r="AO130" i="28"/>
  <c r="AR130" i="28"/>
  <c r="AU130" i="28"/>
  <c r="AW130" i="28"/>
  <c r="AQ130" i="28"/>
  <c r="AU761" i="28"/>
  <c r="AQ761" i="28"/>
  <c r="AW761" i="28"/>
  <c r="AV761" i="28"/>
  <c r="AO761" i="28"/>
  <c r="AS761" i="28"/>
  <c r="AR761" i="28"/>
  <c r="AT761" i="28"/>
  <c r="AP761" i="28"/>
  <c r="AX761" i="28"/>
  <c r="BO724" i="28"/>
  <c r="BL724" i="28"/>
  <c r="BP724" i="28"/>
  <c r="BM724" i="28"/>
  <c r="BQ724" i="28"/>
  <c r="BN724" i="28"/>
  <c r="BT724" i="28"/>
  <c r="BS724" i="28"/>
  <c r="BM583" i="28"/>
  <c r="BQ583" i="28"/>
  <c r="BN583" i="28"/>
  <c r="BO583" i="28"/>
  <c r="BP583" i="28"/>
  <c r="BS583" i="28"/>
  <c r="BT583" i="28"/>
  <c r="BR583" i="28"/>
  <c r="BL583" i="28"/>
  <c r="AV465" i="28"/>
  <c r="AO465" i="28"/>
  <c r="AW465" i="28"/>
  <c r="AU465" i="28"/>
  <c r="AQ465" i="28"/>
  <c r="BT485" i="28"/>
  <c r="BR485" i="28"/>
  <c r="BS485" i="28"/>
  <c r="BN383" i="28"/>
  <c r="BO383" i="28"/>
  <c r="BL383" i="28"/>
  <c r="BP383" i="28"/>
  <c r="BM383" i="28"/>
  <c r="BQ383" i="28"/>
  <c r="BS383" i="28"/>
  <c r="BT383" i="28"/>
  <c r="BR383" i="28"/>
  <c r="AW142" i="28"/>
  <c r="BN111" i="28"/>
  <c r="BT111" i="28"/>
  <c r="BO111" i="28"/>
  <c r="BL111" i="28"/>
  <c r="BP111" i="28"/>
  <c r="BR111" i="28"/>
  <c r="BS111" i="28"/>
  <c r="BM111" i="28"/>
  <c r="BQ111" i="28"/>
  <c r="BT640" i="28"/>
  <c r="BR640" i="28"/>
  <c r="BS640" i="28"/>
  <c r="AQ584" i="28"/>
  <c r="AR584" i="28"/>
  <c r="AS584" i="28"/>
  <c r="AT584" i="28"/>
  <c r="AX584" i="28"/>
  <c r="AP584" i="28"/>
  <c r="AV584" i="28"/>
  <c r="AU584" i="28"/>
  <c r="AO584" i="28"/>
  <c r="AQ477" i="28"/>
  <c r="AU477" i="28"/>
  <c r="BS413" i="28"/>
  <c r="BT413" i="28"/>
  <c r="BR413" i="28"/>
  <c r="BT429" i="28"/>
  <c r="BS429" i="28"/>
  <c r="BN59" i="28"/>
  <c r="BS59" i="28"/>
  <c r="BO59" i="28"/>
  <c r="BT59" i="28"/>
  <c r="BL59" i="28"/>
  <c r="BP59" i="28"/>
  <c r="BM59" i="28"/>
  <c r="BQ59" i="28"/>
  <c r="BR59" i="28"/>
  <c r="AU755" i="28"/>
  <c r="AW755" i="28"/>
  <c r="AQ755" i="28"/>
  <c r="AR755" i="28"/>
  <c r="AV755" i="28"/>
  <c r="AS755" i="28"/>
  <c r="AX755" i="28"/>
  <c r="AT755" i="28"/>
  <c r="AO755" i="28"/>
  <c r="BT632" i="28"/>
  <c r="BL632" i="28"/>
  <c r="BP632" i="28"/>
  <c r="BM632" i="28"/>
  <c r="BQ632" i="28"/>
  <c r="BN632" i="28"/>
  <c r="BO632" i="28"/>
  <c r="BR632" i="28"/>
  <c r="BS632" i="28"/>
  <c r="BR477" i="28"/>
  <c r="BM477" i="28"/>
  <c r="BQ477" i="28"/>
  <c r="BN477" i="28"/>
  <c r="BO477" i="28"/>
  <c r="BL477" i="28"/>
  <c r="BP477" i="28"/>
  <c r="BT477" i="28"/>
  <c r="BS477" i="28"/>
  <c r="BM423" i="28"/>
  <c r="BQ423" i="28"/>
  <c r="BN423" i="28"/>
  <c r="BO423" i="28"/>
  <c r="BL423" i="28"/>
  <c r="BP423" i="28"/>
  <c r="BS423" i="28"/>
  <c r="BT423" i="28"/>
  <c r="BR423" i="28"/>
  <c r="BO368" i="28"/>
  <c r="BL368" i="28"/>
  <c r="BP368" i="28"/>
  <c r="BM368" i="28"/>
  <c r="BQ368" i="28"/>
  <c r="BS368" i="28"/>
  <c r="BN368" i="28"/>
  <c r="BT368" i="28"/>
  <c r="BR368" i="28"/>
  <c r="BS314" i="28"/>
  <c r="BM314" i="28"/>
  <c r="BQ314" i="28"/>
  <c r="BN314" i="28"/>
  <c r="BO314" i="28"/>
  <c r="BP314" i="28"/>
  <c r="BL314" i="28"/>
  <c r="BR314" i="28"/>
  <c r="BT314" i="28"/>
  <c r="BT288" i="28"/>
  <c r="BN288" i="28"/>
  <c r="BO288" i="28"/>
  <c r="BL288" i="28"/>
  <c r="BP288" i="28"/>
  <c r="BM288" i="28"/>
  <c r="BQ288" i="28"/>
  <c r="BR288" i="28"/>
  <c r="BS288" i="28"/>
  <c r="BN143" i="28"/>
  <c r="BO143" i="28"/>
  <c r="BL143" i="28"/>
  <c r="BP143" i="28"/>
  <c r="BM143" i="28"/>
  <c r="BR143" i="28"/>
  <c r="BQ143" i="28"/>
  <c r="BS143" i="28"/>
  <c r="BT143" i="28"/>
  <c r="BO58" i="28"/>
  <c r="BL58" i="28"/>
  <c r="BP58" i="28"/>
  <c r="BM58" i="28"/>
  <c r="BQ58" i="28"/>
  <c r="BN58" i="28"/>
  <c r="BR58" i="28"/>
  <c r="BT58" i="28"/>
  <c r="BS58" i="28"/>
  <c r="BU778" i="28"/>
  <c r="CF31" i="28"/>
  <c r="CI31" i="28" s="1"/>
  <c r="CF688" i="28"/>
  <c r="CI688" i="28" s="1"/>
  <c r="BY688" i="28"/>
  <c r="BY672" i="28"/>
  <c r="AY574" i="28"/>
  <c r="AY736" i="28"/>
  <c r="BW268" i="28"/>
  <c r="BX268" i="28"/>
  <c r="AY679" i="28"/>
  <c r="AY442" i="28"/>
  <c r="AY438" i="28"/>
  <c r="AY31" i="28"/>
  <c r="BW148" i="28"/>
  <c r="BY37" i="28"/>
  <c r="CD37" i="28"/>
  <c r="BX684" i="28"/>
  <c r="BY684" i="28"/>
  <c r="BY775" i="28"/>
  <c r="CD775" i="28"/>
  <c r="BW673" i="28"/>
  <c r="CD689" i="28"/>
  <c r="CC689" i="28" s="1"/>
  <c r="BY689" i="28"/>
  <c r="BY22" i="28"/>
  <c r="CD22" i="28" s="1"/>
  <c r="CC22" i="28" s="1"/>
  <c r="CF22" i="28"/>
  <c r="BY164" i="28"/>
  <c r="AY114" i="28"/>
  <c r="BY48" i="28"/>
  <c r="CD48" i="28" s="1"/>
  <c r="CF48" i="28"/>
  <c r="CI48" i="28" s="1"/>
  <c r="BS732" i="28"/>
  <c r="CI208" i="28"/>
  <c r="CF579" i="28"/>
  <c r="BT550" i="28"/>
  <c r="BR550" i="28"/>
  <c r="BS550" i="28"/>
  <c r="BU550" i="28" s="1"/>
  <c r="BS606" i="28"/>
  <c r="BT606" i="28"/>
  <c r="BR606" i="28"/>
  <c r="AP476" i="28"/>
  <c r="AX476" i="28"/>
  <c r="AR476" i="28"/>
  <c r="AS476" i="28"/>
  <c r="AT476" i="28"/>
  <c r="AO476" i="28"/>
  <c r="AW476" i="28"/>
  <c r="AV476" i="28"/>
  <c r="AU476" i="28"/>
  <c r="AQ476" i="28"/>
  <c r="AW394" i="28"/>
  <c r="AS394" i="28"/>
  <c r="AT394" i="28"/>
  <c r="AP394" i="28"/>
  <c r="AX394" i="28"/>
  <c r="AR394" i="28"/>
  <c r="AU394" i="28"/>
  <c r="AV394" i="28"/>
  <c r="AR341" i="28"/>
  <c r="AS341" i="28"/>
  <c r="AT341" i="28"/>
  <c r="AP341" i="28"/>
  <c r="AX341" i="28"/>
  <c r="AV341" i="28"/>
  <c r="AO341" i="28"/>
  <c r="AQ341" i="28"/>
  <c r="AU341" i="28"/>
  <c r="AW341" i="28"/>
  <c r="BN21" i="28"/>
  <c r="BO21" i="28"/>
  <c r="BL21" i="28"/>
  <c r="BP21" i="28"/>
  <c r="BM21" i="28"/>
  <c r="BS21" i="28"/>
  <c r="BR21" i="28"/>
  <c r="BQ21" i="28"/>
  <c r="BT21" i="28"/>
  <c r="AQ729" i="28"/>
  <c r="AU729" i="28"/>
  <c r="AW729" i="28"/>
  <c r="AO729" i="28"/>
  <c r="AV729" i="28"/>
  <c r="BT619" i="28"/>
  <c r="BS619" i="28"/>
  <c r="BT468" i="28"/>
  <c r="BR468" i="28"/>
  <c r="BS468" i="28"/>
  <c r="BS488" i="28"/>
  <c r="BR488" i="28"/>
  <c r="BR221" i="28"/>
  <c r="BM221" i="28"/>
  <c r="BQ221" i="28"/>
  <c r="BN221" i="28"/>
  <c r="BO221" i="28"/>
  <c r="BP221" i="28"/>
  <c r="BT221" i="28"/>
  <c r="BL221" i="28"/>
  <c r="BS221" i="28"/>
  <c r="BR71" i="28"/>
  <c r="BN71" i="28"/>
  <c r="BO71" i="28"/>
  <c r="BS71" i="28"/>
  <c r="BL71" i="28"/>
  <c r="BP71" i="28"/>
  <c r="BT71" i="28"/>
  <c r="BM71" i="28"/>
  <c r="BQ71" i="28"/>
  <c r="BR647" i="28"/>
  <c r="BT647" i="28"/>
  <c r="BU647" i="28" s="1"/>
  <c r="BS647" i="28"/>
  <c r="AV592" i="28"/>
  <c r="AO592" i="28"/>
  <c r="AU592" i="28"/>
  <c r="AW592" i="28"/>
  <c r="AQ592" i="28"/>
  <c r="BO481" i="28"/>
  <c r="BL481" i="28"/>
  <c r="BP481" i="28"/>
  <c r="BM481" i="28"/>
  <c r="BQ481" i="28"/>
  <c r="BN481" i="28"/>
  <c r="BS481" i="28"/>
  <c r="BT481" i="28"/>
  <c r="BR481" i="28"/>
  <c r="BO75" i="28"/>
  <c r="BT75" i="28"/>
  <c r="BL75" i="28"/>
  <c r="BP75" i="28"/>
  <c r="BM75" i="28"/>
  <c r="BQ75" i="28"/>
  <c r="BN75" i="28"/>
  <c r="BS75" i="28"/>
  <c r="BR75" i="28"/>
  <c r="BS580" i="28"/>
  <c r="BO580" i="28"/>
  <c r="BL580" i="28"/>
  <c r="BP580" i="28"/>
  <c r="BM580" i="28"/>
  <c r="BQ580" i="28"/>
  <c r="BN580" i="28"/>
  <c r="BR580" i="28"/>
  <c r="BU580" i="28" s="1"/>
  <c r="BW506" i="28"/>
  <c r="BX506" i="28"/>
  <c r="BR446" i="28"/>
  <c r="BM446" i="28"/>
  <c r="BQ446" i="28"/>
  <c r="BN446" i="28"/>
  <c r="BO446" i="28"/>
  <c r="BU446" i="28" s="1"/>
  <c r="BL446" i="28"/>
  <c r="BP446" i="28"/>
  <c r="BT446" i="28"/>
  <c r="BM380" i="28"/>
  <c r="BQ380" i="28"/>
  <c r="BN380" i="28"/>
  <c r="BO380" i="28"/>
  <c r="BL380" i="28"/>
  <c r="BP380" i="28"/>
  <c r="BR380" i="28"/>
  <c r="BT380" i="28"/>
  <c r="BS380" i="28"/>
  <c r="BX380" i="28"/>
  <c r="BM329" i="28"/>
  <c r="BQ329" i="28"/>
  <c r="BN329" i="28"/>
  <c r="BO329" i="28"/>
  <c r="BL329" i="28"/>
  <c r="BP329" i="28"/>
  <c r="BS329" i="28"/>
  <c r="BT329" i="28"/>
  <c r="BR329" i="28"/>
  <c r="AT117" i="28"/>
  <c r="AO117" i="28"/>
  <c r="AP117" i="28"/>
  <c r="AX117" i="28"/>
  <c r="AV117" i="28"/>
  <c r="AR117" i="28"/>
  <c r="AQ117" i="28"/>
  <c r="AW117" i="28"/>
  <c r="AU117" i="28"/>
  <c r="AS117" i="28"/>
  <c r="BL151" i="28"/>
  <c r="BP151" i="28"/>
  <c r="BS151" i="28"/>
  <c r="BM151" i="28"/>
  <c r="BQ151" i="28"/>
  <c r="BT151" i="28"/>
  <c r="BN151" i="28"/>
  <c r="BR151" i="28"/>
  <c r="BO151" i="28"/>
  <c r="AU773" i="28"/>
  <c r="AW773" i="28"/>
  <c r="AQ773" i="28"/>
  <c r="AV773" i="28"/>
  <c r="AO773" i="28"/>
  <c r="BU196" i="28"/>
  <c r="BU575" i="28"/>
  <c r="BW575" i="28"/>
  <c r="AY741" i="28"/>
  <c r="CF114" i="28"/>
  <c r="BY114" i="28"/>
  <c r="CD114" i="28" s="1"/>
  <c r="AY175" i="28"/>
  <c r="BU576" i="28"/>
  <c r="BY150" i="28"/>
  <c r="BX148" i="28"/>
  <c r="BU785" i="28"/>
  <c r="BY198" i="28"/>
  <c r="CD198" i="28" s="1"/>
  <c r="CF376" i="28"/>
  <c r="CI376" i="28" s="1"/>
  <c r="BY376" i="28"/>
  <c r="CD376" i="28"/>
  <c r="CC376" i="28" s="1"/>
  <c r="BW44" i="28"/>
  <c r="AY33" i="28"/>
  <c r="CG494" i="28"/>
  <c r="BY758" i="28"/>
  <c r="CC776" i="28"/>
  <c r="AW706" i="28"/>
  <c r="AV706" i="28"/>
  <c r="AO706" i="28"/>
  <c r="AQ706" i="28"/>
  <c r="AU706" i="28"/>
  <c r="AU708" i="28"/>
  <c r="AO708" i="28"/>
  <c r="AV708" i="28"/>
  <c r="AW708" i="28"/>
  <c r="AQ708" i="28"/>
  <c r="AU705" i="28"/>
  <c r="AQ705" i="28"/>
  <c r="AV705" i="28"/>
  <c r="AO705" i="28"/>
  <c r="AW705" i="28"/>
  <c r="BR687" i="28"/>
  <c r="BS687" i="28"/>
  <c r="BT687" i="28"/>
  <c r="AM704" i="28"/>
  <c r="AX704" i="28"/>
  <c r="BR707" i="28"/>
  <c r="BS707" i="28"/>
  <c r="BT707" i="28"/>
  <c r="AO709" i="28"/>
  <c r="AU709" i="28"/>
  <c r="AQ709" i="28"/>
  <c r="AW709" i="28"/>
  <c r="AV709" i="28"/>
  <c r="AM712" i="28"/>
  <c r="AQ718" i="28"/>
  <c r="AO718" i="28"/>
  <c r="AV718" i="28"/>
  <c r="AU718" i="28"/>
  <c r="BR730" i="28"/>
  <c r="BS730" i="28"/>
  <c r="BT730" i="28"/>
  <c r="BS739" i="28"/>
  <c r="BT739" i="28"/>
  <c r="AU631" i="28"/>
  <c r="AO631" i="28"/>
  <c r="AV631" i="28"/>
  <c r="AW631" i="28"/>
  <c r="AQ631" i="28"/>
  <c r="AO637" i="28"/>
  <c r="AV637" i="28"/>
  <c r="AU637" i="28"/>
  <c r="AQ637" i="28"/>
  <c r="AW637" i="28"/>
  <c r="CG637" i="28"/>
  <c r="AQ646" i="28"/>
  <c r="AV646" i="28"/>
  <c r="AU646" i="28"/>
  <c r="AO646" i="28"/>
  <c r="AW646" i="28"/>
  <c r="AW654" i="28"/>
  <c r="AV654" i="28"/>
  <c r="AO654" i="28"/>
  <c r="AQ654" i="28"/>
  <c r="BR666" i="28"/>
  <c r="BS666" i="28"/>
  <c r="BT666" i="28"/>
  <c r="AO559" i="28"/>
  <c r="AV559" i="28"/>
  <c r="AW559" i="28"/>
  <c r="AU559" i="28"/>
  <c r="AV571" i="28"/>
  <c r="AO571" i="28"/>
  <c r="AW571" i="28"/>
  <c r="AY571" i="28" s="1"/>
  <c r="AU571" i="28"/>
  <c r="AM685" i="28"/>
  <c r="BS717" i="28"/>
  <c r="BR717" i="28"/>
  <c r="BT717" i="28"/>
  <c r="AW643" i="28"/>
  <c r="AV643" i="28"/>
  <c r="AQ643" i="28"/>
  <c r="AU643" i="28"/>
  <c r="BR664" i="28"/>
  <c r="BT664" i="28"/>
  <c r="BS664" i="28"/>
  <c r="BS669" i="28"/>
  <c r="BR669" i="28"/>
  <c r="AV555" i="28"/>
  <c r="CG555" i="28"/>
  <c r="AO555" i="28"/>
  <c r="AU555" i="28"/>
  <c r="BS574" i="28"/>
  <c r="BT574" i="28"/>
  <c r="BR574" i="28"/>
  <c r="AM689" i="28"/>
  <c r="AX689" i="28"/>
  <c r="BT719" i="28"/>
  <c r="BS719" i="28"/>
  <c r="BT726" i="28"/>
  <c r="BR726" i="28"/>
  <c r="BS726" i="28"/>
  <c r="BR729" i="28"/>
  <c r="BS729" i="28"/>
  <c r="BT729" i="28"/>
  <c r="BS734" i="28"/>
  <c r="BU734" i="28" s="1"/>
  <c r="BT734" i="28"/>
  <c r="BR734" i="28"/>
  <c r="BS740" i="28"/>
  <c r="BT740" i="28"/>
  <c r="BR740" i="28"/>
  <c r="BT634" i="28"/>
  <c r="BS634" i="28"/>
  <c r="BR634" i="28"/>
  <c r="BR654" i="28"/>
  <c r="BS654" i="28"/>
  <c r="BT551" i="28"/>
  <c r="BS551" i="28"/>
  <c r="AO557" i="28"/>
  <c r="AQ557" i="28"/>
  <c r="AV557" i="28"/>
  <c r="AU557" i="28"/>
  <c r="AY557" i="28" s="1"/>
  <c r="AW567" i="28"/>
  <c r="AU567" i="28"/>
  <c r="AO567" i="28"/>
  <c r="AQ567" i="28"/>
  <c r="AV567" i="28"/>
  <c r="BR573" i="28"/>
  <c r="BT573" i="28"/>
  <c r="BT708" i="28"/>
  <c r="BU708" i="28" s="1"/>
  <c r="BR708" i="28"/>
  <c r="BS708" i="28"/>
  <c r="AW718" i="28"/>
  <c r="AO725" i="28"/>
  <c r="AQ725" i="28"/>
  <c r="AU725" i="28"/>
  <c r="AV725" i="28"/>
  <c r="AW725" i="28"/>
  <c r="BR638" i="28"/>
  <c r="BS638" i="28"/>
  <c r="BT638" i="28"/>
  <c r="BS656" i="28"/>
  <c r="BT656" i="28"/>
  <c r="BR656" i="28"/>
  <c r="BR553" i="28"/>
  <c r="BS553" i="28"/>
  <c r="BT553" i="28"/>
  <c r="BR556" i="28"/>
  <c r="BR562" i="28"/>
  <c r="BS562" i="28"/>
  <c r="BT562" i="28"/>
  <c r="BT596" i="28"/>
  <c r="BS596" i="28"/>
  <c r="BR596" i="28"/>
  <c r="BS610" i="28"/>
  <c r="BT610" i="28"/>
  <c r="AO464" i="28"/>
  <c r="AV464" i="28"/>
  <c r="AQ464" i="28"/>
  <c r="AW464" i="28"/>
  <c r="AU464" i="28"/>
  <c r="BT471" i="28"/>
  <c r="BR471" i="28"/>
  <c r="BS471" i="28"/>
  <c r="AU482" i="28"/>
  <c r="AQ482" i="28"/>
  <c r="AO482" i="28"/>
  <c r="AW482" i="28"/>
  <c r="AV482" i="28"/>
  <c r="BS494" i="28"/>
  <c r="BX494" i="28" s="1"/>
  <c r="BT494" i="28"/>
  <c r="AQ507" i="28"/>
  <c r="AO507" i="28"/>
  <c r="AU507" i="28"/>
  <c r="AV507" i="28"/>
  <c r="AW507" i="28"/>
  <c r="BS511" i="28"/>
  <c r="BT511" i="28"/>
  <c r="BR511" i="28"/>
  <c r="AV516" i="28"/>
  <c r="AU516" i="28"/>
  <c r="AO516" i="28"/>
  <c r="AQ516" i="28"/>
  <c r="AW516" i="28"/>
  <c r="CG516" i="28"/>
  <c r="BT529" i="28"/>
  <c r="BS529" i="28"/>
  <c r="BR529" i="28"/>
  <c r="AU532" i="28"/>
  <c r="AV532" i="28"/>
  <c r="AQ532" i="28"/>
  <c r="AO532" i="28"/>
  <c r="AW532" i="28"/>
  <c r="AQ543" i="28"/>
  <c r="AW543" i="28"/>
  <c r="AO543" i="28"/>
  <c r="AU543" i="28"/>
  <c r="AV543" i="28"/>
  <c r="BT408" i="28"/>
  <c r="BR408" i="28"/>
  <c r="BS408" i="28"/>
  <c r="AQ431" i="28"/>
  <c r="AO431" i="28"/>
  <c r="AV431" i="28"/>
  <c r="BS588" i="28"/>
  <c r="BT588" i="28"/>
  <c r="BS594" i="28"/>
  <c r="BT594" i="28"/>
  <c r="BR594" i="28"/>
  <c r="AO601" i="28"/>
  <c r="AY601" i="28" s="1"/>
  <c r="AW601" i="28"/>
  <c r="AU601" i="28"/>
  <c r="AW612" i="28"/>
  <c r="AV612" i="28"/>
  <c r="AU612" i="28"/>
  <c r="AO612" i="28"/>
  <c r="AQ612" i="28"/>
  <c r="BS463" i="28"/>
  <c r="BT463" i="28"/>
  <c r="BR463" i="28"/>
  <c r="BT469" i="28"/>
  <c r="BS469" i="28"/>
  <c r="AQ484" i="28"/>
  <c r="AO484" i="28"/>
  <c r="AW484" i="28"/>
  <c r="AV484" i="28"/>
  <c r="AU484" i="28"/>
  <c r="BT503" i="28"/>
  <c r="BR503" i="28"/>
  <c r="BS503" i="28"/>
  <c r="AW508" i="28"/>
  <c r="AQ508" i="28"/>
  <c r="AO508" i="28"/>
  <c r="AV508" i="28"/>
  <c r="AY508" i="28" s="1"/>
  <c r="AU508" i="28"/>
  <c r="AQ511" i="28"/>
  <c r="AO511" i="28"/>
  <c r="AV511" i="28"/>
  <c r="AV515" i="28"/>
  <c r="AW515" i="28"/>
  <c r="AQ515" i="28"/>
  <c r="AU515" i="28"/>
  <c r="AO515" i="28"/>
  <c r="AU524" i="28"/>
  <c r="AV524" i="28"/>
  <c r="AQ524" i="28"/>
  <c r="AO524" i="28"/>
  <c r="AW524" i="28"/>
  <c r="AQ534" i="28"/>
  <c r="AO534" i="28"/>
  <c r="AW534" i="28"/>
  <c r="AU534" i="28"/>
  <c r="AV534" i="28"/>
  <c r="BR421" i="28"/>
  <c r="BS421" i="28"/>
  <c r="BT421" i="28"/>
  <c r="AU583" i="28"/>
  <c r="AO583" i="28"/>
  <c r="AQ583" i="28"/>
  <c r="AV583" i="28"/>
  <c r="AV588" i="28"/>
  <c r="CG588" i="28" s="1"/>
  <c r="AO588" i="28"/>
  <c r="AU588" i="28"/>
  <c r="AO598" i="28"/>
  <c r="AQ598" i="28"/>
  <c r="AV598" i="28"/>
  <c r="CG598" i="28" s="1"/>
  <c r="AU598" i="28"/>
  <c r="BR614" i="28"/>
  <c r="BT614" i="28"/>
  <c r="BT472" i="28"/>
  <c r="BR472" i="28"/>
  <c r="BS472" i="28"/>
  <c r="AU488" i="28"/>
  <c r="AQ488" i="28"/>
  <c r="AO488" i="28"/>
  <c r="AW488" i="28"/>
  <c r="AV488" i="28"/>
  <c r="BX496" i="28"/>
  <c r="BW496" i="28"/>
  <c r="BU496" i="28"/>
  <c r="BT509" i="28"/>
  <c r="BR509" i="28"/>
  <c r="BS509" i="28"/>
  <c r="AQ527" i="28"/>
  <c r="AO527" i="28"/>
  <c r="AV527" i="28"/>
  <c r="AW527" i="28"/>
  <c r="AU527" i="28"/>
  <c r="AY527" i="28" s="1"/>
  <c r="BS544" i="28"/>
  <c r="BR544" i="28"/>
  <c r="BT544" i="28"/>
  <c r="AW547" i="28"/>
  <c r="AQ547" i="28"/>
  <c r="AU547" i="28"/>
  <c r="AY547" i="28" s="1"/>
  <c r="AO547" i="28"/>
  <c r="AV547" i="28"/>
  <c r="BS398" i="28"/>
  <c r="BT398" i="28"/>
  <c r="AO403" i="28"/>
  <c r="AW403" i="28"/>
  <c r="AQ403" i="28"/>
  <c r="AU403" i="28"/>
  <c r="AY403" i="28" s="1"/>
  <c r="AV417" i="28"/>
  <c r="AU417" i="28"/>
  <c r="AQ417" i="28"/>
  <c r="AO417" i="28"/>
  <c r="AW417" i="28"/>
  <c r="AU581" i="28"/>
  <c r="AW581" i="28"/>
  <c r="AO581" i="28"/>
  <c r="AY581" i="28" s="1"/>
  <c r="AQ581" i="28"/>
  <c r="AV581" i="28"/>
  <c r="BR590" i="28"/>
  <c r="BS590" i="28"/>
  <c r="BT590" i="28"/>
  <c r="BS595" i="28"/>
  <c r="BT595" i="28"/>
  <c r="BR595" i="28"/>
  <c r="BS603" i="28"/>
  <c r="BT603" i="28"/>
  <c r="BR603" i="28"/>
  <c r="BS460" i="28"/>
  <c r="BT460" i="28"/>
  <c r="BR460" i="28"/>
  <c r="BR478" i="28"/>
  <c r="BS478" i="28"/>
  <c r="BT478" i="28"/>
  <c r="BR486" i="28"/>
  <c r="BS486" i="28"/>
  <c r="BT486" i="28"/>
  <c r="BT495" i="28"/>
  <c r="BR495" i="28"/>
  <c r="BS495" i="28"/>
  <c r="BR508" i="28"/>
  <c r="BS508" i="28"/>
  <c r="BT508" i="28"/>
  <c r="AQ519" i="28"/>
  <c r="AO519" i="28"/>
  <c r="AV519" i="28"/>
  <c r="AU519" i="28"/>
  <c r="BR523" i="28"/>
  <c r="BS523" i="28"/>
  <c r="BT523" i="28"/>
  <c r="AQ538" i="28"/>
  <c r="AV538" i="28"/>
  <c r="AO538" i="28"/>
  <c r="AW538" i="28"/>
  <c r="AU538" i="28"/>
  <c r="AQ401" i="28"/>
  <c r="AO401" i="28"/>
  <c r="AY401" i="28" s="1"/>
  <c r="AW401" i="28"/>
  <c r="AV401" i="28"/>
  <c r="AU401" i="28"/>
  <c r="AO407" i="28"/>
  <c r="AQ407" i="28"/>
  <c r="AW407" i="28"/>
  <c r="AU407" i="28"/>
  <c r="BT411" i="28"/>
  <c r="BS411" i="28"/>
  <c r="BR411" i="28"/>
  <c r="AQ413" i="28"/>
  <c r="AO413" i="28"/>
  <c r="AV413" i="28"/>
  <c r="AU413" i="28"/>
  <c r="AW413" i="28"/>
  <c r="AU421" i="28"/>
  <c r="AY421" i="28" s="1"/>
  <c r="AQ421" i="28"/>
  <c r="AO421" i="28"/>
  <c r="AV421" i="28"/>
  <c r="AW421" i="28"/>
  <c r="AW431" i="28"/>
  <c r="AX437" i="28"/>
  <c r="AS437" i="28"/>
  <c r="AT437" i="28"/>
  <c r="AO437" i="28"/>
  <c r="AV437" i="28"/>
  <c r="AW437" i="28"/>
  <c r="BM449" i="28"/>
  <c r="BQ449" i="28"/>
  <c r="BN449" i="28"/>
  <c r="BO449" i="28"/>
  <c r="BL449" i="28"/>
  <c r="BU449" i="28" s="1"/>
  <c r="BP449" i="28"/>
  <c r="BS449" i="28"/>
  <c r="BT449" i="28"/>
  <c r="BR449" i="28"/>
  <c r="BO339" i="28"/>
  <c r="BL339" i="28"/>
  <c r="BP339" i="28"/>
  <c r="BM339" i="28"/>
  <c r="BQ339" i="28"/>
  <c r="BN339" i="28"/>
  <c r="BS339" i="28"/>
  <c r="BT339" i="28"/>
  <c r="BR339" i="28"/>
  <c r="BM351" i="28"/>
  <c r="BQ351" i="28"/>
  <c r="BN351" i="28"/>
  <c r="BO351" i="28"/>
  <c r="BL351" i="28"/>
  <c r="BP351" i="28"/>
  <c r="BR351" i="28"/>
  <c r="BS351" i="28"/>
  <c r="BT351" i="28"/>
  <c r="AT359" i="28"/>
  <c r="AP359" i="28"/>
  <c r="AX359" i="28"/>
  <c r="AR359" i="28"/>
  <c r="AS359" i="28"/>
  <c r="AQ359" i="28"/>
  <c r="AO359" i="28"/>
  <c r="AU359" i="28"/>
  <c r="AV359" i="28"/>
  <c r="AU385" i="28"/>
  <c r="AT385" i="28"/>
  <c r="AP385" i="28"/>
  <c r="AX385" i="28"/>
  <c r="AR385" i="28"/>
  <c r="AS385" i="28"/>
  <c r="AQ385" i="28"/>
  <c r="AO385" i="28"/>
  <c r="AV385" i="28"/>
  <c r="AW385" i="28"/>
  <c r="BM305" i="28"/>
  <c r="BQ305" i="28"/>
  <c r="BN305" i="28"/>
  <c r="BO305" i="28"/>
  <c r="BL305" i="28"/>
  <c r="BP305" i="28"/>
  <c r="BS305" i="28"/>
  <c r="BT305" i="28"/>
  <c r="BR305" i="28"/>
  <c r="BM312" i="28"/>
  <c r="BQ312" i="28"/>
  <c r="BN312" i="28"/>
  <c r="BO312" i="28"/>
  <c r="BL312" i="28"/>
  <c r="BP312" i="28"/>
  <c r="BU312" i="28" s="1"/>
  <c r="BT312" i="28"/>
  <c r="BR312" i="28"/>
  <c r="BS312" i="28"/>
  <c r="BO320" i="28"/>
  <c r="BL320" i="28"/>
  <c r="BP320" i="28"/>
  <c r="BM320" i="28"/>
  <c r="BQ320" i="28"/>
  <c r="BN320" i="28"/>
  <c r="BR320" i="28"/>
  <c r="BS320" i="28"/>
  <c r="BT320" i="28"/>
  <c r="AR215" i="28"/>
  <c r="AS215" i="28"/>
  <c r="AT215" i="28"/>
  <c r="AP215" i="28"/>
  <c r="AX215" i="28"/>
  <c r="AQ215" i="28"/>
  <c r="AO215" i="28"/>
  <c r="AU215" i="28"/>
  <c r="AW215" i="28"/>
  <c r="AV215" i="28"/>
  <c r="AT229" i="28"/>
  <c r="AP229" i="28"/>
  <c r="AX229" i="28"/>
  <c r="AR229" i="28"/>
  <c r="AS229" i="28"/>
  <c r="AU229" i="28"/>
  <c r="AV229" i="28"/>
  <c r="CG229" i="28" s="1"/>
  <c r="AW229" i="28"/>
  <c r="AO229" i="28"/>
  <c r="AQ229" i="28"/>
  <c r="BR238" i="28"/>
  <c r="BO238" i="28"/>
  <c r="BL238" i="28"/>
  <c r="BP238" i="28"/>
  <c r="BM238" i="28"/>
  <c r="BQ238" i="28"/>
  <c r="BN238" i="28"/>
  <c r="BS238" i="28"/>
  <c r="BT238" i="28"/>
  <c r="BL271" i="28"/>
  <c r="BP271" i="28"/>
  <c r="BM271" i="28"/>
  <c r="BQ271" i="28"/>
  <c r="BN271" i="28"/>
  <c r="BO271" i="28"/>
  <c r="BR271" i="28"/>
  <c r="BT271" i="28"/>
  <c r="BS271" i="28"/>
  <c r="AR286" i="28"/>
  <c r="AS286" i="28"/>
  <c r="AT286" i="28"/>
  <c r="AP286" i="28"/>
  <c r="AX286" i="28"/>
  <c r="AV286" i="28"/>
  <c r="AW286" i="28"/>
  <c r="AU286" i="28"/>
  <c r="AO286" i="28"/>
  <c r="BM118" i="28"/>
  <c r="BQ118" i="28"/>
  <c r="BN118" i="28"/>
  <c r="BO118" i="28"/>
  <c r="BL118" i="28"/>
  <c r="BP118" i="28"/>
  <c r="BS118" i="28"/>
  <c r="BT118" i="28"/>
  <c r="BR118" i="28"/>
  <c r="BL128" i="28"/>
  <c r="BP128" i="28"/>
  <c r="BM128" i="28"/>
  <c r="BQ128" i="28"/>
  <c r="BN128" i="28"/>
  <c r="BO128" i="28"/>
  <c r="BT128" i="28"/>
  <c r="BR128" i="28"/>
  <c r="BS128" i="28"/>
  <c r="BO447" i="28"/>
  <c r="BL447" i="28"/>
  <c r="BP447" i="28"/>
  <c r="BM447" i="28"/>
  <c r="BQ447" i="28"/>
  <c r="BN447" i="28"/>
  <c r="BS447" i="28"/>
  <c r="BT447" i="28"/>
  <c r="BR447" i="28"/>
  <c r="BN332" i="28"/>
  <c r="BO332" i="28"/>
  <c r="BL332" i="28"/>
  <c r="BP332" i="28"/>
  <c r="BM332" i="28"/>
  <c r="BQ332" i="28"/>
  <c r="BT332" i="28"/>
  <c r="BR332" i="28"/>
  <c r="BS332" i="28"/>
  <c r="AR347" i="28"/>
  <c r="AS347" i="28"/>
  <c r="AT347" i="28"/>
  <c r="AP347" i="28"/>
  <c r="AX347" i="28"/>
  <c r="AU347" i="28"/>
  <c r="AO347" i="28"/>
  <c r="AV347" i="28"/>
  <c r="AQ347" i="28"/>
  <c r="AW347" i="28"/>
  <c r="AP387" i="28"/>
  <c r="AX387" i="28"/>
  <c r="AR387" i="28"/>
  <c r="AS387" i="28"/>
  <c r="AT387" i="28"/>
  <c r="AU387" i="28"/>
  <c r="AY387" i="28" s="1"/>
  <c r="AV387" i="28"/>
  <c r="CG387" i="28" s="1"/>
  <c r="BN298" i="28"/>
  <c r="BO298" i="28"/>
  <c r="BL298" i="28"/>
  <c r="BP298" i="28"/>
  <c r="BM298" i="28"/>
  <c r="BQ298" i="28"/>
  <c r="BT298" i="28"/>
  <c r="BR298" i="28"/>
  <c r="BS298" i="28"/>
  <c r="AR318" i="28"/>
  <c r="AS318" i="28"/>
  <c r="AT318" i="28"/>
  <c r="AP318" i="28"/>
  <c r="AX318" i="28"/>
  <c r="AW318" i="28"/>
  <c r="AU318" i="28"/>
  <c r="AO318" i="28"/>
  <c r="AQ318" i="28"/>
  <c r="AR327" i="28"/>
  <c r="AS327" i="28"/>
  <c r="AT327" i="28"/>
  <c r="AP327" i="28"/>
  <c r="AX327" i="28"/>
  <c r="AQ327" i="28"/>
  <c r="AO327" i="28"/>
  <c r="AV327" i="28"/>
  <c r="AS219" i="28"/>
  <c r="AT219" i="28"/>
  <c r="AP219" i="28"/>
  <c r="AX219" i="28"/>
  <c r="AR219" i="28"/>
  <c r="AQ219" i="28"/>
  <c r="AO219" i="28"/>
  <c r="AW219" i="28"/>
  <c r="AU219" i="28"/>
  <c r="BR222" i="28"/>
  <c r="BO222" i="28"/>
  <c r="BL222" i="28"/>
  <c r="BP222" i="28"/>
  <c r="BM222" i="28"/>
  <c r="BQ222" i="28"/>
  <c r="BN222" i="28"/>
  <c r="BT222" i="28"/>
  <c r="AS224" i="28"/>
  <c r="AT224" i="28"/>
  <c r="AP224" i="28"/>
  <c r="AX224" i="28"/>
  <c r="AR224" i="28"/>
  <c r="AQ224" i="28"/>
  <c r="AO224" i="28"/>
  <c r="AV224" i="28"/>
  <c r="AU224" i="28"/>
  <c r="BM233" i="28"/>
  <c r="BQ233" i="28"/>
  <c r="BN233" i="28"/>
  <c r="BO233" i="28"/>
  <c r="BL233" i="28"/>
  <c r="BP233" i="28"/>
  <c r="BS233" i="28"/>
  <c r="BT233" i="28"/>
  <c r="BR233" i="28"/>
  <c r="BO249" i="28"/>
  <c r="BL249" i="28"/>
  <c r="BP249" i="28"/>
  <c r="BM249" i="28"/>
  <c r="BQ249" i="28"/>
  <c r="BN249" i="28"/>
  <c r="BR249" i="28"/>
  <c r="BS249" i="28"/>
  <c r="BT249" i="28"/>
  <c r="BN279" i="28"/>
  <c r="BO279" i="28"/>
  <c r="BL279" i="28"/>
  <c r="BP279" i="28"/>
  <c r="BM279" i="28"/>
  <c r="BQ279" i="28"/>
  <c r="BT279" i="28"/>
  <c r="BR279" i="28"/>
  <c r="BS279" i="28"/>
  <c r="AT120" i="28"/>
  <c r="AP120" i="28"/>
  <c r="AX120" i="28"/>
  <c r="AR120" i="28"/>
  <c r="AS120" i="28"/>
  <c r="AQ120" i="28"/>
  <c r="AU120" i="28"/>
  <c r="AO120" i="28"/>
  <c r="AV120" i="28"/>
  <c r="AW120" i="28"/>
  <c r="BN132" i="28"/>
  <c r="BO132" i="28"/>
  <c r="BL132" i="28"/>
  <c r="BP132" i="28"/>
  <c r="BM132" i="28"/>
  <c r="BQ132" i="28"/>
  <c r="BS132" i="28"/>
  <c r="BT132" i="28"/>
  <c r="BR132" i="28"/>
  <c r="BL138" i="28"/>
  <c r="BP138" i="28"/>
  <c r="BM138" i="28"/>
  <c r="BQ138" i="28"/>
  <c r="BN138" i="28"/>
  <c r="BO138" i="28"/>
  <c r="BS138" i="28"/>
  <c r="BT138" i="28"/>
  <c r="BR138" i="28"/>
  <c r="BO440" i="28"/>
  <c r="BL440" i="28"/>
  <c r="BP440" i="28"/>
  <c r="BM440" i="28"/>
  <c r="BQ440" i="28"/>
  <c r="BN440" i="28"/>
  <c r="BR440" i="28"/>
  <c r="BS440" i="28"/>
  <c r="BT440" i="28"/>
  <c r="BM450" i="28"/>
  <c r="BQ450" i="28"/>
  <c r="BN450" i="28"/>
  <c r="BO450" i="28"/>
  <c r="BL450" i="28"/>
  <c r="BP450" i="28"/>
  <c r="BT450" i="28"/>
  <c r="BL336" i="28"/>
  <c r="BP336" i="28"/>
  <c r="BM336" i="28"/>
  <c r="BQ336" i="28"/>
  <c r="BN336" i="28"/>
  <c r="BO336" i="28"/>
  <c r="BS336" i="28"/>
  <c r="BT336" i="28"/>
  <c r="BR336" i="28"/>
  <c r="BN353" i="28"/>
  <c r="BO353" i="28"/>
  <c r="BL353" i="28"/>
  <c r="BP353" i="28"/>
  <c r="BM353" i="28"/>
  <c r="BQ353" i="28"/>
  <c r="BR353" i="28"/>
  <c r="BS353" i="28"/>
  <c r="BT353" i="28"/>
  <c r="BM356" i="28"/>
  <c r="BQ356" i="28"/>
  <c r="BN356" i="28"/>
  <c r="BO356" i="28"/>
  <c r="BL356" i="28"/>
  <c r="BP356" i="28"/>
  <c r="BT356" i="28"/>
  <c r="BR356" i="28"/>
  <c r="BS356" i="28"/>
  <c r="BL361" i="28"/>
  <c r="BP361" i="28"/>
  <c r="BM361" i="28"/>
  <c r="BQ361" i="28"/>
  <c r="BN361" i="28"/>
  <c r="BO361" i="28"/>
  <c r="BS361" i="28"/>
  <c r="BT361" i="28"/>
  <c r="BR361" i="28"/>
  <c r="AU365" i="28"/>
  <c r="AR365" i="28"/>
  <c r="AS365" i="28"/>
  <c r="AT365" i="28"/>
  <c r="AP365" i="28"/>
  <c r="AX365" i="28"/>
  <c r="AV365" i="28"/>
  <c r="AO365" i="28"/>
  <c r="AQ365" i="28"/>
  <c r="AW365" i="28"/>
  <c r="BM300" i="28"/>
  <c r="BQ300" i="28"/>
  <c r="BN300" i="28"/>
  <c r="BO300" i="28"/>
  <c r="BL300" i="28"/>
  <c r="BP300" i="28"/>
  <c r="BR300" i="28"/>
  <c r="BS300" i="28"/>
  <c r="BT300" i="28"/>
  <c r="AR306" i="28"/>
  <c r="AS306" i="28"/>
  <c r="AT306" i="28"/>
  <c r="AP306" i="28"/>
  <c r="AX306" i="28"/>
  <c r="AQ306" i="28"/>
  <c r="AO306" i="28"/>
  <c r="AW306" i="28"/>
  <c r="AU306" i="28"/>
  <c r="AT319" i="28"/>
  <c r="AP319" i="28"/>
  <c r="AX319" i="28"/>
  <c r="AR319" i="28"/>
  <c r="AS319" i="28"/>
  <c r="AQ319" i="28"/>
  <c r="AU319" i="28"/>
  <c r="AO319" i="28"/>
  <c r="AV319" i="28"/>
  <c r="AW319" i="28"/>
  <c r="AT326" i="28"/>
  <c r="AP326" i="28"/>
  <c r="AX326" i="28"/>
  <c r="AR326" i="28"/>
  <c r="AS326" i="28"/>
  <c r="AO326" i="28"/>
  <c r="AQ326" i="28"/>
  <c r="AW326" i="28"/>
  <c r="AU326" i="28"/>
  <c r="BN225" i="28"/>
  <c r="BO225" i="28"/>
  <c r="BL225" i="28"/>
  <c r="BP225" i="28"/>
  <c r="BM225" i="28"/>
  <c r="BQ225" i="28"/>
  <c r="BS225" i="28"/>
  <c r="BT225" i="28"/>
  <c r="BR225" i="28"/>
  <c r="AP234" i="28"/>
  <c r="AX234" i="28"/>
  <c r="AR234" i="28"/>
  <c r="AS234" i="28"/>
  <c r="AT234" i="28"/>
  <c r="AO234" i="28"/>
  <c r="AW234" i="28"/>
  <c r="AQ234" i="28"/>
  <c r="AU234" i="28"/>
  <c r="AT252" i="28"/>
  <c r="AP252" i="28"/>
  <c r="AX252" i="28"/>
  <c r="AR252" i="28"/>
  <c r="AS252" i="28"/>
  <c r="AO252" i="28"/>
  <c r="AU252" i="28"/>
  <c r="AV252" i="28"/>
  <c r="AW252" i="28"/>
  <c r="AQ252" i="28"/>
  <c r="BO261" i="28"/>
  <c r="BL261" i="28"/>
  <c r="BP261" i="28"/>
  <c r="BM261" i="28"/>
  <c r="BQ261" i="28"/>
  <c r="BN261" i="28"/>
  <c r="BR261" i="28"/>
  <c r="AU269" i="28"/>
  <c r="AS269" i="28"/>
  <c r="AT269" i="28"/>
  <c r="AP269" i="28"/>
  <c r="AX269" i="28"/>
  <c r="AR269" i="28"/>
  <c r="AW269" i="28"/>
  <c r="AO269" i="28"/>
  <c r="AV269" i="28"/>
  <c r="AQ269" i="28"/>
  <c r="AP292" i="28"/>
  <c r="AX292" i="28"/>
  <c r="AR292" i="28"/>
  <c r="AS292" i="28"/>
  <c r="AT292" i="28"/>
  <c r="AV292" i="28"/>
  <c r="AU292" i="28"/>
  <c r="AW292" i="28"/>
  <c r="AO292" i="28"/>
  <c r="BS435" i="28"/>
  <c r="BT435" i="28"/>
  <c r="BU435" i="28" s="1"/>
  <c r="BR435" i="28"/>
  <c r="BL443" i="28"/>
  <c r="BP443" i="28"/>
  <c r="BM443" i="28"/>
  <c r="BQ443" i="28"/>
  <c r="BN443" i="28"/>
  <c r="BO443" i="28"/>
  <c r="BS443" i="28"/>
  <c r="BT443" i="28"/>
  <c r="BR443" i="28"/>
  <c r="AW447" i="28"/>
  <c r="AP447" i="28"/>
  <c r="AX447" i="28"/>
  <c r="AR447" i="28"/>
  <c r="AS447" i="28"/>
  <c r="AT447" i="28"/>
  <c r="AO447" i="28"/>
  <c r="AQ447" i="28"/>
  <c r="AR452" i="28"/>
  <c r="AS452" i="28"/>
  <c r="AT452" i="28"/>
  <c r="AP452" i="28"/>
  <c r="AX452" i="28"/>
  <c r="AV452" i="28"/>
  <c r="AW452" i="28"/>
  <c r="AU452" i="28"/>
  <c r="AQ452" i="28"/>
  <c r="AO452" i="28"/>
  <c r="AP332" i="28"/>
  <c r="AX332" i="28"/>
  <c r="AR332" i="28"/>
  <c r="AS332" i="28"/>
  <c r="AT332" i="28"/>
  <c r="AO332" i="28"/>
  <c r="AW332" i="28"/>
  <c r="AV332" i="28"/>
  <c r="AU332" i="28"/>
  <c r="AQ332" i="28"/>
  <c r="BL343" i="28"/>
  <c r="BP343" i="28"/>
  <c r="BM343" i="28"/>
  <c r="BQ343" i="28"/>
  <c r="BN343" i="28"/>
  <c r="BO343" i="28"/>
  <c r="BR343" i="28"/>
  <c r="BS343" i="28"/>
  <c r="BT343" i="28"/>
  <c r="AS356" i="28"/>
  <c r="AT356" i="28"/>
  <c r="AP356" i="28"/>
  <c r="AX356" i="28"/>
  <c r="AR356" i="28"/>
  <c r="AQ356" i="28"/>
  <c r="AO356" i="28"/>
  <c r="AW356" i="28"/>
  <c r="AV356" i="28"/>
  <c r="AU356" i="28"/>
  <c r="AS381" i="28"/>
  <c r="AT381" i="28"/>
  <c r="AP381" i="28"/>
  <c r="AX381" i="28"/>
  <c r="AR381" i="28"/>
  <c r="AQ381" i="28"/>
  <c r="AU381" i="28"/>
  <c r="AO381" i="28"/>
  <c r="AV381" i="28"/>
  <c r="AW381" i="28"/>
  <c r="BL390" i="28"/>
  <c r="BP390" i="28"/>
  <c r="BM390" i="28"/>
  <c r="BQ390" i="28"/>
  <c r="BN390" i="28"/>
  <c r="BO390" i="28"/>
  <c r="BS390" i="28"/>
  <c r="BT390" i="28"/>
  <c r="BR390" i="28"/>
  <c r="BN307" i="28"/>
  <c r="BO307" i="28"/>
  <c r="BL307" i="28"/>
  <c r="BP307" i="28"/>
  <c r="BM307" i="28"/>
  <c r="BQ307" i="28"/>
  <c r="BT307" i="28"/>
  <c r="BR307" i="28"/>
  <c r="BS307" i="28"/>
  <c r="BL313" i="28"/>
  <c r="BP313" i="28"/>
  <c r="BM313" i="28"/>
  <c r="BQ313" i="28"/>
  <c r="BN313" i="28"/>
  <c r="BO313" i="28"/>
  <c r="BS313" i="28"/>
  <c r="BT313" i="28"/>
  <c r="BR313" i="28"/>
  <c r="BR328" i="28"/>
  <c r="BM328" i="28"/>
  <c r="BQ328" i="28"/>
  <c r="BN328" i="28"/>
  <c r="BO328" i="28"/>
  <c r="BL328" i="28"/>
  <c r="BP328" i="28"/>
  <c r="BT328" i="28"/>
  <c r="BS328" i="28"/>
  <c r="BX328" i="28"/>
  <c r="BO220" i="28"/>
  <c r="BL220" i="28"/>
  <c r="BP220" i="28"/>
  <c r="BM220" i="28"/>
  <c r="BQ220" i="28"/>
  <c r="BN220" i="28"/>
  <c r="BT220" i="28"/>
  <c r="BR220" i="28"/>
  <c r="BS220" i="28"/>
  <c r="BM228" i="28"/>
  <c r="BQ228" i="28"/>
  <c r="BN228" i="28"/>
  <c r="BO228" i="28"/>
  <c r="BL228" i="28"/>
  <c r="BP228" i="28"/>
  <c r="BR228" i="28"/>
  <c r="BS228" i="28"/>
  <c r="BT228" i="28"/>
  <c r="BO236" i="28"/>
  <c r="BL236" i="28"/>
  <c r="BP236" i="28"/>
  <c r="BM236" i="28"/>
  <c r="BQ236" i="28"/>
  <c r="BN236" i="28"/>
  <c r="BR236" i="28"/>
  <c r="BS236" i="28"/>
  <c r="BT236" i="28"/>
  <c r="AR254" i="28"/>
  <c r="AS254" i="28"/>
  <c r="AT254" i="28"/>
  <c r="AP254" i="28"/>
  <c r="AX254" i="28"/>
  <c r="AU254" i="28"/>
  <c r="AW254" i="28"/>
  <c r="AO254" i="28"/>
  <c r="AQ254" i="28"/>
  <c r="AV254" i="28"/>
  <c r="AP265" i="28"/>
  <c r="AX265" i="28"/>
  <c r="AR265" i="28"/>
  <c r="AS265" i="28"/>
  <c r="AT265" i="28"/>
  <c r="AU265" i="28"/>
  <c r="AV265" i="28"/>
  <c r="AW265" i="28"/>
  <c r="AO265" i="28"/>
  <c r="AQ265" i="28"/>
  <c r="BO285" i="28"/>
  <c r="BL285" i="28"/>
  <c r="BP285" i="28"/>
  <c r="BM285" i="28"/>
  <c r="BQ285" i="28"/>
  <c r="BN285" i="28"/>
  <c r="BR285" i="28"/>
  <c r="BS285" i="28"/>
  <c r="BT285" i="28"/>
  <c r="AS125" i="28"/>
  <c r="AT125" i="28"/>
  <c r="AP125" i="28"/>
  <c r="AX125" i="28"/>
  <c r="AR125" i="28"/>
  <c r="AV125" i="28"/>
  <c r="AW125" i="28"/>
  <c r="AU125" i="28"/>
  <c r="AO125" i="28"/>
  <c r="AQ125" i="28"/>
  <c r="AU174" i="28"/>
  <c r="AV174" i="28"/>
  <c r="AQ174" i="28"/>
  <c r="AO174" i="28"/>
  <c r="AW174" i="28"/>
  <c r="AT174" i="28"/>
  <c r="AP174" i="28"/>
  <c r="AR174" i="28"/>
  <c r="AX174" i="28"/>
  <c r="AS174" i="28"/>
  <c r="AV206" i="28"/>
  <c r="AU206" i="28"/>
  <c r="AQ206" i="28"/>
  <c r="AO206" i="28"/>
  <c r="AW206" i="28"/>
  <c r="AR206" i="28"/>
  <c r="AP206" i="28"/>
  <c r="AS206" i="28"/>
  <c r="AX206" i="28"/>
  <c r="AT206" i="28"/>
  <c r="BR33" i="28"/>
  <c r="BO33" i="28"/>
  <c r="BL33" i="28"/>
  <c r="BP33" i="28"/>
  <c r="BS33" i="28"/>
  <c r="BM33" i="28"/>
  <c r="BQ33" i="28"/>
  <c r="BT33" i="28"/>
  <c r="BN33" i="28"/>
  <c r="BL91" i="28"/>
  <c r="BP91" i="28"/>
  <c r="BT91" i="28"/>
  <c r="BM91" i="28"/>
  <c r="BQ91" i="28"/>
  <c r="BN91" i="28"/>
  <c r="BR91" i="28"/>
  <c r="BO91" i="28"/>
  <c r="BS91" i="28"/>
  <c r="BS154" i="28"/>
  <c r="BL154" i="28"/>
  <c r="BP154" i="28"/>
  <c r="BM154" i="28"/>
  <c r="BN154" i="28"/>
  <c r="BQ154" i="28"/>
  <c r="BR154" i="28"/>
  <c r="BO154" i="28"/>
  <c r="BT170" i="28"/>
  <c r="BR170" i="28"/>
  <c r="BM170" i="28"/>
  <c r="BL170" i="28"/>
  <c r="BS170" i="28"/>
  <c r="BQ170" i="28"/>
  <c r="BP170" i="28"/>
  <c r="BN170" i="28"/>
  <c r="BO170" i="28"/>
  <c r="BR202" i="28"/>
  <c r="BO202" i="28"/>
  <c r="BQ202" i="28"/>
  <c r="BL202" i="28"/>
  <c r="BN202" i="28"/>
  <c r="BP202" i="28"/>
  <c r="BM202" i="28"/>
  <c r="BU202" i="28" s="1"/>
  <c r="AR8" i="28"/>
  <c r="AQ8" i="28"/>
  <c r="AT8" i="28"/>
  <c r="AS8" i="28"/>
  <c r="AO8" i="28"/>
  <c r="AX8" i="28"/>
  <c r="AV8" i="28"/>
  <c r="AP8" i="28"/>
  <c r="AU8" i="28"/>
  <c r="AW8" i="28"/>
  <c r="AO763" i="28"/>
  <c r="AT763" i="28"/>
  <c r="AU763" i="28"/>
  <c r="AW763" i="28"/>
  <c r="AQ763" i="28"/>
  <c r="AR763" i="28"/>
  <c r="AV763" i="28"/>
  <c r="AS763" i="28"/>
  <c r="AR140" i="28"/>
  <c r="AS140" i="28"/>
  <c r="AT140" i="28"/>
  <c r="AP140" i="28"/>
  <c r="AX140" i="28"/>
  <c r="AU140" i="28"/>
  <c r="AO140" i="28"/>
  <c r="AQ140" i="28"/>
  <c r="AW140" i="28"/>
  <c r="AS144" i="28"/>
  <c r="AT144" i="28"/>
  <c r="AP144" i="28"/>
  <c r="AX144" i="28"/>
  <c r="AR144" i="28"/>
  <c r="AY144" i="28" s="1"/>
  <c r="AW144" i="28"/>
  <c r="AO144" i="28"/>
  <c r="AU144" i="28"/>
  <c r="AQ144" i="28"/>
  <c r="AW160" i="28"/>
  <c r="AQ160" i="28"/>
  <c r="AU160" i="28"/>
  <c r="AX160" i="28"/>
  <c r="AS160" i="28"/>
  <c r="AO160" i="28"/>
  <c r="AT160" i="28"/>
  <c r="AR160" i="28"/>
  <c r="AP160" i="28"/>
  <c r="AV160" i="28"/>
  <c r="AV182" i="28"/>
  <c r="AU182" i="28"/>
  <c r="AQ182" i="28"/>
  <c r="AO182" i="28"/>
  <c r="AW182" i="28"/>
  <c r="AX182" i="28"/>
  <c r="AR182" i="28"/>
  <c r="AT182" i="28"/>
  <c r="AS182" i="28"/>
  <c r="AP182" i="28"/>
  <c r="BN27" i="28"/>
  <c r="BO27" i="28"/>
  <c r="BT27" i="28"/>
  <c r="BL27" i="28"/>
  <c r="BP27" i="28"/>
  <c r="BR27" i="28"/>
  <c r="BM27" i="28"/>
  <c r="BQ27" i="28"/>
  <c r="BN105" i="28"/>
  <c r="BS105" i="28"/>
  <c r="BO105" i="28"/>
  <c r="BL105" i="28"/>
  <c r="BP105" i="28"/>
  <c r="BT105" i="28"/>
  <c r="BM105" i="28"/>
  <c r="BQ105" i="28"/>
  <c r="BR105" i="28"/>
  <c r="AP145" i="28"/>
  <c r="AX145" i="28"/>
  <c r="AR145" i="28"/>
  <c r="AS145" i="28"/>
  <c r="AT145" i="28"/>
  <c r="AQ145" i="28"/>
  <c r="AO145" i="28"/>
  <c r="AV145" i="28"/>
  <c r="AW145" i="28"/>
  <c r="AU145" i="28"/>
  <c r="BS165" i="28"/>
  <c r="BR165" i="28"/>
  <c r="BT165" i="28"/>
  <c r="BO165" i="28"/>
  <c r="BM165" i="28"/>
  <c r="BQ165" i="28"/>
  <c r="BP165" i="28"/>
  <c r="BL165" i="28"/>
  <c r="BN165" i="28"/>
  <c r="AO184" i="28"/>
  <c r="AQ184" i="28"/>
  <c r="AW184" i="28"/>
  <c r="AU184" i="28"/>
  <c r="AP184" i="28"/>
  <c r="AT184" i="28"/>
  <c r="AX184" i="28"/>
  <c r="AV184" i="28"/>
  <c r="AR184" i="28"/>
  <c r="AS184" i="28"/>
  <c r="AU12" i="28"/>
  <c r="AQ12" i="28"/>
  <c r="AO12" i="28"/>
  <c r="AW12" i="28"/>
  <c r="AV12" i="28"/>
  <c r="AP12" i="28"/>
  <c r="AT12" i="28"/>
  <c r="AR12" i="28"/>
  <c r="AX12" i="28"/>
  <c r="AS12" i="28"/>
  <c r="BL70" i="28"/>
  <c r="BP70" i="28"/>
  <c r="BM70" i="28"/>
  <c r="BQ70" i="28"/>
  <c r="BN70" i="28"/>
  <c r="BR70" i="28"/>
  <c r="BO70" i="28"/>
  <c r="BT70" i="28"/>
  <c r="CF753" i="28"/>
  <c r="BY753" i="28"/>
  <c r="CD753" i="28" s="1"/>
  <c r="CC753" i="28" s="1"/>
  <c r="CG521" i="28"/>
  <c r="BR691" i="28"/>
  <c r="BS691" i="28"/>
  <c r="BT691" i="28"/>
  <c r="AW701" i="28"/>
  <c r="AQ701" i="28"/>
  <c r="AU701" i="28"/>
  <c r="AV701" i="28"/>
  <c r="AO701" i="28"/>
  <c r="AQ707" i="28"/>
  <c r="AU707" i="28"/>
  <c r="AO707" i="28"/>
  <c r="AV707" i="28"/>
  <c r="AW707" i="28"/>
  <c r="AO713" i="28"/>
  <c r="AW713" i="28"/>
  <c r="AV713" i="28"/>
  <c r="AU713" i="28"/>
  <c r="AQ713" i="28"/>
  <c r="BT720" i="28"/>
  <c r="BS720" i="28"/>
  <c r="BR720" i="28"/>
  <c r="AQ730" i="28"/>
  <c r="AW730" i="28"/>
  <c r="AO730" i="28"/>
  <c r="AU730" i="28"/>
  <c r="AV730" i="28"/>
  <c r="AY730" i="28" s="1"/>
  <c r="BS624" i="28"/>
  <c r="BT624" i="28"/>
  <c r="BR624" i="28"/>
  <c r="AU632" i="28"/>
  <c r="AO632" i="28"/>
  <c r="AQ632" i="28"/>
  <c r="AV632" i="28"/>
  <c r="AV651" i="28"/>
  <c r="AU651" i="28"/>
  <c r="AO651" i="28"/>
  <c r="AQ651" i="28"/>
  <c r="AW651" i="28"/>
  <c r="BR655" i="28"/>
  <c r="BT655" i="28"/>
  <c r="AV666" i="28"/>
  <c r="AO666" i="28"/>
  <c r="AQ666" i="28"/>
  <c r="AW666" i="28"/>
  <c r="AU666" i="28"/>
  <c r="BT578" i="28"/>
  <c r="BR578" i="28"/>
  <c r="BS578" i="28"/>
  <c r="BR703" i="28"/>
  <c r="BS703" i="28"/>
  <c r="BU703" i="28" s="1"/>
  <c r="BT703" i="28"/>
  <c r="BR709" i="28"/>
  <c r="BS709" i="28"/>
  <c r="BS723" i="28"/>
  <c r="BT723" i="28"/>
  <c r="BR723" i="28"/>
  <c r="BS733" i="28"/>
  <c r="BT733" i="28"/>
  <c r="BU733" i="28" s="1"/>
  <c r="BR733" i="28"/>
  <c r="BT628" i="28"/>
  <c r="BS628" i="28"/>
  <c r="BR628" i="28"/>
  <c r="BR659" i="28"/>
  <c r="BS659" i="28"/>
  <c r="BT667" i="28"/>
  <c r="BS667" i="28"/>
  <c r="BR667" i="28"/>
  <c r="AW669" i="28"/>
  <c r="AU669" i="28"/>
  <c r="AO669" i="28"/>
  <c r="AV669" i="28"/>
  <c r="AQ669" i="28"/>
  <c r="AO560" i="28"/>
  <c r="AW560" i="28"/>
  <c r="AQ560" i="28"/>
  <c r="AU560" i="28"/>
  <c r="AV560" i="28"/>
  <c r="AV577" i="28"/>
  <c r="AW577" i="28"/>
  <c r="AQ577" i="28"/>
  <c r="AU577" i="28"/>
  <c r="BR695" i="28"/>
  <c r="BU695" i="28" s="1"/>
  <c r="BS695" i="28"/>
  <c r="BT695" i="28"/>
  <c r="BS721" i="28"/>
  <c r="BT721" i="28"/>
  <c r="BR721" i="28"/>
  <c r="AQ726" i="28"/>
  <c r="AO726" i="28"/>
  <c r="AV726" i="28"/>
  <c r="BR731" i="28"/>
  <c r="BS731" i="28"/>
  <c r="BT731" i="28"/>
  <c r="BT741" i="28"/>
  <c r="BR741" i="28"/>
  <c r="BS741" i="28"/>
  <c r="BS635" i="28"/>
  <c r="BT635" i="28"/>
  <c r="BW635" i="28" s="1"/>
  <c r="BT639" i="28"/>
  <c r="BT646" i="28"/>
  <c r="AU658" i="28"/>
  <c r="AV658" i="28"/>
  <c r="AW658" i="28"/>
  <c r="AO658" i="28"/>
  <c r="AQ658" i="28"/>
  <c r="AV551" i="28"/>
  <c r="AO551" i="28"/>
  <c r="AQ551" i="28"/>
  <c r="AU551" i="28"/>
  <c r="AW551" i="28"/>
  <c r="AU558" i="28"/>
  <c r="AQ558" i="28"/>
  <c r="AO558" i="28"/>
  <c r="AV558" i="28"/>
  <c r="AY558" i="28" s="1"/>
  <c r="AW558" i="28"/>
  <c r="AV562" i="28"/>
  <c r="AQ562" i="28"/>
  <c r="AU562" i="28"/>
  <c r="AO562" i="28"/>
  <c r="AW562" i="28"/>
  <c r="AO569" i="28"/>
  <c r="AQ569" i="28"/>
  <c r="AY569" i="28" s="1"/>
  <c r="AW569" i="28"/>
  <c r="AV569" i="28"/>
  <c r="AV575" i="28"/>
  <c r="AU575" i="28"/>
  <c r="AW575" i="28"/>
  <c r="AQ575" i="28"/>
  <c r="AO575" i="28"/>
  <c r="BT714" i="28"/>
  <c r="BR714" i="28"/>
  <c r="BS714" i="28"/>
  <c r="AO727" i="28"/>
  <c r="AV727" i="28"/>
  <c r="BR644" i="28"/>
  <c r="BS644" i="28"/>
  <c r="BT644" i="28"/>
  <c r="BT660" i="28"/>
  <c r="BR660" i="28"/>
  <c r="BS660" i="28"/>
  <c r="AO553" i="28"/>
  <c r="AQ553" i="28"/>
  <c r="AU553" i="28"/>
  <c r="AV553" i="28"/>
  <c r="AQ559" i="28"/>
  <c r="AO564" i="28"/>
  <c r="AU564" i="28"/>
  <c r="AQ564" i="28"/>
  <c r="AW564" i="28"/>
  <c r="AV564" i="28"/>
  <c r="AU576" i="28"/>
  <c r="AQ576" i="28"/>
  <c r="AV576" i="28"/>
  <c r="AO576" i="28"/>
  <c r="AW576" i="28"/>
  <c r="AO606" i="28"/>
  <c r="AQ606" i="28"/>
  <c r="AU606" i="28"/>
  <c r="AV606" i="28"/>
  <c r="AW606" i="28"/>
  <c r="BS615" i="28"/>
  <c r="BT615" i="28"/>
  <c r="BU615" i="28" s="1"/>
  <c r="BR615" i="28"/>
  <c r="BS465" i="28"/>
  <c r="BT465" i="28"/>
  <c r="AO471" i="28"/>
  <c r="AQ471" i="28"/>
  <c r="AV471" i="28"/>
  <c r="AO489" i="28"/>
  <c r="AQ489" i="28"/>
  <c r="AU489" i="28"/>
  <c r="AW489" i="28"/>
  <c r="AQ495" i="28"/>
  <c r="AU495" i="28"/>
  <c r="AO495" i="28"/>
  <c r="AW495" i="28"/>
  <c r="AU509" i="28"/>
  <c r="AO509" i="28"/>
  <c r="AY509" i="28" s="1"/>
  <c r="AW509" i="28"/>
  <c r="AQ509" i="28"/>
  <c r="BT512" i="28"/>
  <c r="BS512" i="28"/>
  <c r="AU520" i="28"/>
  <c r="AV520" i="28"/>
  <c r="AO529" i="28"/>
  <c r="AQ529" i="28"/>
  <c r="AW529" i="28"/>
  <c r="AU529" i="28"/>
  <c r="AW533" i="28"/>
  <c r="AU533" i="28"/>
  <c r="AO533" i="28"/>
  <c r="AQ533" i="28"/>
  <c r="AT393" i="28"/>
  <c r="AP393" i="28"/>
  <c r="AX393" i="28"/>
  <c r="AR393" i="28"/>
  <c r="AS393" i="28"/>
  <c r="AO393" i="28"/>
  <c r="AV393" i="28"/>
  <c r="AW393" i="28"/>
  <c r="AQ393" i="28"/>
  <c r="AU393" i="28"/>
  <c r="AU408" i="28"/>
  <c r="AQ408" i="28"/>
  <c r="AO408" i="28"/>
  <c r="AW408" i="28"/>
  <c r="AV408" i="28"/>
  <c r="BT416" i="28"/>
  <c r="BR416" i="28"/>
  <c r="BS416" i="28"/>
  <c r="AV432" i="28"/>
  <c r="AQ432" i="28"/>
  <c r="AO432" i="28"/>
  <c r="AU432" i="28"/>
  <c r="BX589" i="28"/>
  <c r="BW589" i="28"/>
  <c r="AU599" i="28"/>
  <c r="AQ599" i="28"/>
  <c r="AO599" i="28"/>
  <c r="AV599" i="28"/>
  <c r="BS459" i="28"/>
  <c r="BT459" i="28"/>
  <c r="BR459" i="28"/>
  <c r="AO463" i="28"/>
  <c r="AQ463" i="28"/>
  <c r="AV463" i="28"/>
  <c r="AW463" i="28"/>
  <c r="AU478" i="28"/>
  <c r="AV478" i="28"/>
  <c r="AO478" i="28"/>
  <c r="AW478" i="28"/>
  <c r="AO486" i="28"/>
  <c r="AQ486" i="28"/>
  <c r="AU486" i="28"/>
  <c r="AU490" i="28"/>
  <c r="AO490" i="28"/>
  <c r="AQ490" i="28"/>
  <c r="AW490" i="28"/>
  <c r="CG490" i="28" s="1"/>
  <c r="BR505" i="28"/>
  <c r="BT505" i="28"/>
  <c r="BS505" i="28"/>
  <c r="AV509" i="28"/>
  <c r="BR512" i="28"/>
  <c r="AW517" i="28"/>
  <c r="AU517" i="28"/>
  <c r="AQ517" i="28"/>
  <c r="AO517" i="28"/>
  <c r="AW525" i="28"/>
  <c r="AU525" i="28"/>
  <c r="AY525" i="28" s="1"/>
  <c r="AO525" i="28"/>
  <c r="AQ525" i="28"/>
  <c r="AU536" i="28"/>
  <c r="AV536" i="28"/>
  <c r="AO536" i="28"/>
  <c r="AW536" i="28"/>
  <c r="AQ536" i="28"/>
  <c r="AO545" i="28"/>
  <c r="AY545" i="28" s="1"/>
  <c r="AW545" i="28"/>
  <c r="AQ545" i="28"/>
  <c r="AU545" i="28"/>
  <c r="AQ404" i="28"/>
  <c r="AO404" i="28"/>
  <c r="AW404" i="28"/>
  <c r="AU404" i="28"/>
  <c r="AV404" i="28"/>
  <c r="AY404" i="28" s="1"/>
  <c r="BS427" i="28"/>
  <c r="BT427" i="28"/>
  <c r="BR427" i="28"/>
  <c r="BR584" i="28"/>
  <c r="BS584" i="28"/>
  <c r="BT584" i="28"/>
  <c r="AU590" i="28"/>
  <c r="AO590" i="28"/>
  <c r="AQ590" i="28"/>
  <c r="AV590" i="28"/>
  <c r="BS600" i="28"/>
  <c r="BR600" i="28"/>
  <c r="BT600" i="28"/>
  <c r="AU617" i="28"/>
  <c r="AV617" i="28"/>
  <c r="AW617" i="28"/>
  <c r="AO617" i="28"/>
  <c r="AQ617" i="28"/>
  <c r="AQ480" i="28"/>
  <c r="AO480" i="28"/>
  <c r="AW480" i="28"/>
  <c r="AV480" i="28"/>
  <c r="AU480" i="28"/>
  <c r="AW501" i="28"/>
  <c r="CG501" i="28" s="1"/>
  <c r="AU501" i="28"/>
  <c r="AQ501" i="28"/>
  <c r="AO501" i="28"/>
  <c r="AV523" i="28"/>
  <c r="AU523" i="28"/>
  <c r="AQ523" i="28"/>
  <c r="AO523" i="28"/>
  <c r="AW523" i="28"/>
  <c r="AV529" i="28"/>
  <c r="AU537" i="28"/>
  <c r="AQ537" i="28"/>
  <c r="AO537" i="28"/>
  <c r="AW537" i="28"/>
  <c r="AV544" i="28"/>
  <c r="AU544" i="28"/>
  <c r="AO544" i="28"/>
  <c r="BR396" i="28"/>
  <c r="BS396" i="28"/>
  <c r="BT396" i="28"/>
  <c r="BS400" i="28"/>
  <c r="BT400" i="28"/>
  <c r="BR400" i="28"/>
  <c r="BS404" i="28"/>
  <c r="BT404" i="28"/>
  <c r="BU404" i="28" s="1"/>
  <c r="BR404" i="28"/>
  <c r="BS422" i="28"/>
  <c r="BT422" i="28"/>
  <c r="BR422" i="28"/>
  <c r="AO586" i="28"/>
  <c r="AQ586" i="28"/>
  <c r="AU586" i="28"/>
  <c r="BS592" i="28"/>
  <c r="BX592" i="28" s="1"/>
  <c r="BT592" i="28"/>
  <c r="AW597" i="28"/>
  <c r="AQ597" i="28"/>
  <c r="AU597" i="28"/>
  <c r="AV597" i="28"/>
  <c r="AO597" i="28"/>
  <c r="AV603" i="28"/>
  <c r="AU603" i="28"/>
  <c r="AW603" i="28"/>
  <c r="AO603" i="28"/>
  <c r="AO460" i="28"/>
  <c r="AW460" i="28"/>
  <c r="AV460" i="28"/>
  <c r="AU460" i="28"/>
  <c r="AQ460" i="28"/>
  <c r="BR479" i="28"/>
  <c r="BU479" i="28" s="1"/>
  <c r="BT479" i="28"/>
  <c r="BT489" i="28"/>
  <c r="BS489" i="28"/>
  <c r="BT497" i="28"/>
  <c r="BR497" i="28"/>
  <c r="BS497" i="28"/>
  <c r="BT517" i="28"/>
  <c r="BS517" i="28"/>
  <c r="BU517" i="28" s="1"/>
  <c r="BR517" i="28"/>
  <c r="AW519" i="28"/>
  <c r="BT525" i="28"/>
  <c r="BS525" i="28"/>
  <c r="BS540" i="28"/>
  <c r="BT540" i="28"/>
  <c r="AV397" i="28"/>
  <c r="AQ397" i="28"/>
  <c r="AO397" i="28"/>
  <c r="AU397" i="28"/>
  <c r="AV402" i="28"/>
  <c r="AU402" i="28"/>
  <c r="AW402" i="28"/>
  <c r="AO402" i="28"/>
  <c r="AQ402" i="28"/>
  <c r="BS409" i="28"/>
  <c r="BU409" i="28" s="1"/>
  <c r="BT409" i="28"/>
  <c r="BR409" i="28"/>
  <c r="AO411" i="28"/>
  <c r="AW411" i="28"/>
  <c r="AQ411" i="28"/>
  <c r="AU411" i="28"/>
  <c r="BR415" i="28"/>
  <c r="BS425" i="28"/>
  <c r="BU425" i="28" s="1"/>
  <c r="BR425" i="28"/>
  <c r="BT425" i="28"/>
  <c r="AW432" i="28"/>
  <c r="AP440" i="28"/>
  <c r="AX440" i="28"/>
  <c r="AR440" i="28"/>
  <c r="AS440" i="28"/>
  <c r="AT440" i="28"/>
  <c r="AQ440" i="28"/>
  <c r="AW440" i="28"/>
  <c r="AO440" i="28"/>
  <c r="AU440" i="28"/>
  <c r="AV440" i="28"/>
  <c r="AS456" i="28"/>
  <c r="AT456" i="28"/>
  <c r="AP456" i="28"/>
  <c r="AX456" i="28"/>
  <c r="AR456" i="28"/>
  <c r="AO456" i="28"/>
  <c r="AV456" i="28"/>
  <c r="AU456" i="28"/>
  <c r="AQ456" i="28"/>
  <c r="AW456" i="28"/>
  <c r="AR340" i="28"/>
  <c r="AS340" i="28"/>
  <c r="AT340" i="28"/>
  <c r="AP340" i="28"/>
  <c r="AX340" i="28"/>
  <c r="AW340" i="28"/>
  <c r="AV340" i="28"/>
  <c r="AU340" i="28"/>
  <c r="AQ340" i="28"/>
  <c r="AO340" i="28"/>
  <c r="BR354" i="28"/>
  <c r="BM354" i="28"/>
  <c r="BQ354" i="28"/>
  <c r="BN354" i="28"/>
  <c r="BO354" i="28"/>
  <c r="BL354" i="28"/>
  <c r="BP354" i="28"/>
  <c r="BT354" i="28"/>
  <c r="BS354" i="28"/>
  <c r="BM360" i="28"/>
  <c r="BQ360" i="28"/>
  <c r="BN360" i="28"/>
  <c r="BO360" i="28"/>
  <c r="BL360" i="28"/>
  <c r="BP360" i="28"/>
  <c r="BR360" i="28"/>
  <c r="BS360" i="28"/>
  <c r="BT360" i="28"/>
  <c r="AU386" i="28"/>
  <c r="AR386" i="28"/>
  <c r="AS386" i="28"/>
  <c r="AT386" i="28"/>
  <c r="AP386" i="28"/>
  <c r="AX386" i="28"/>
  <c r="AW386" i="28"/>
  <c r="AQ386" i="28"/>
  <c r="AO386" i="28"/>
  <c r="AV386" i="28"/>
  <c r="AP314" i="28"/>
  <c r="AX314" i="28"/>
  <c r="AR314" i="28"/>
  <c r="AY314" i="28" s="1"/>
  <c r="AS314" i="28"/>
  <c r="AT314" i="28"/>
  <c r="AO314" i="28"/>
  <c r="AW314" i="28"/>
  <c r="AU314" i="28"/>
  <c r="AQ314" i="28"/>
  <c r="AU216" i="28"/>
  <c r="AP216" i="28"/>
  <c r="AX216" i="28"/>
  <c r="AR216" i="28"/>
  <c r="AS216" i="28"/>
  <c r="AT216" i="28"/>
  <c r="AV216" i="28"/>
  <c r="AQ216" i="28"/>
  <c r="AO216" i="28"/>
  <c r="AP230" i="28"/>
  <c r="AX230" i="28"/>
  <c r="AR230" i="28"/>
  <c r="AS230" i="28"/>
  <c r="AT230" i="28"/>
  <c r="AO230" i="28"/>
  <c r="AW230" i="28"/>
  <c r="AU230" i="28"/>
  <c r="AQ230" i="28"/>
  <c r="BM250" i="28"/>
  <c r="BQ250" i="28"/>
  <c r="BN250" i="28"/>
  <c r="BO250" i="28"/>
  <c r="BL250" i="28"/>
  <c r="BP250" i="28"/>
  <c r="BT250" i="28"/>
  <c r="BR250" i="28"/>
  <c r="BS250" i="28"/>
  <c r="BL277" i="28"/>
  <c r="BP277" i="28"/>
  <c r="BM277" i="28"/>
  <c r="BQ277" i="28"/>
  <c r="BN277" i="28"/>
  <c r="BO277" i="28"/>
  <c r="BT277" i="28"/>
  <c r="BR277" i="28"/>
  <c r="BS277" i="28"/>
  <c r="BM287" i="28"/>
  <c r="BQ287" i="28"/>
  <c r="BN287" i="28"/>
  <c r="BO287" i="28"/>
  <c r="BL287" i="28"/>
  <c r="BP287" i="28"/>
  <c r="BS287" i="28"/>
  <c r="BT287" i="28"/>
  <c r="BR287" i="28"/>
  <c r="BN120" i="28"/>
  <c r="BO120" i="28"/>
  <c r="BL120" i="28"/>
  <c r="BP120" i="28"/>
  <c r="BM120" i="28"/>
  <c r="BQ120" i="28"/>
  <c r="BT120" i="28"/>
  <c r="BR120" i="28"/>
  <c r="BS120" i="28"/>
  <c r="AT132" i="28"/>
  <c r="AP132" i="28"/>
  <c r="AX132" i="28"/>
  <c r="AR132" i="28"/>
  <c r="AS132" i="28"/>
  <c r="AU132" i="28"/>
  <c r="AO132" i="28"/>
  <c r="AQ132" i="28"/>
  <c r="AW132" i="28"/>
  <c r="AV132" i="28"/>
  <c r="BL448" i="28"/>
  <c r="BP448" i="28"/>
  <c r="BM448" i="28"/>
  <c r="BQ448" i="28"/>
  <c r="BN448" i="28"/>
  <c r="BO448" i="28"/>
  <c r="BS448" i="28"/>
  <c r="BT448" i="28"/>
  <c r="BR448" i="28"/>
  <c r="AW335" i="28"/>
  <c r="AP335" i="28"/>
  <c r="AX335" i="28"/>
  <c r="AR335" i="28"/>
  <c r="AS335" i="28"/>
  <c r="AT335" i="28"/>
  <c r="AO335" i="28"/>
  <c r="AV335" i="28"/>
  <c r="AQ335" i="28"/>
  <c r="AU335" i="28"/>
  <c r="AP373" i="28"/>
  <c r="AX373" i="28"/>
  <c r="AR373" i="28"/>
  <c r="AS373" i="28"/>
  <c r="AT373" i="28"/>
  <c r="AV373" i="28"/>
  <c r="CG373" i="28"/>
  <c r="AU373" i="28"/>
  <c r="AQ373" i="28"/>
  <c r="AO373" i="28"/>
  <c r="AV380" i="28"/>
  <c r="AR380" i="28"/>
  <c r="AS380" i="28"/>
  <c r="AT380" i="28"/>
  <c r="AY380" i="28" s="1"/>
  <c r="AP380" i="28"/>
  <c r="AX380" i="28"/>
  <c r="AO380" i="28"/>
  <c r="AW380" i="28"/>
  <c r="AU380" i="28"/>
  <c r="AQ380" i="28"/>
  <c r="AR390" i="28"/>
  <c r="AS390" i="28"/>
  <c r="AT390" i="28"/>
  <c r="AP390" i="28"/>
  <c r="AX390" i="28"/>
  <c r="AO390" i="28"/>
  <c r="AU390" i="28"/>
  <c r="AV390" i="28"/>
  <c r="AW390" i="28"/>
  <c r="AQ390" i="28"/>
  <c r="AY390" i="28" s="1"/>
  <c r="AR301" i="28"/>
  <c r="AS301" i="28"/>
  <c r="AT301" i="28"/>
  <c r="AP301" i="28"/>
  <c r="AX301" i="28"/>
  <c r="AU301" i="28"/>
  <c r="AV301" i="28"/>
  <c r="AO301" i="28"/>
  <c r="AW301" i="28"/>
  <c r="AQ301" i="28"/>
  <c r="BN316" i="28"/>
  <c r="BO316" i="28"/>
  <c r="BL316" i="28"/>
  <c r="BP316" i="28"/>
  <c r="BM316" i="28"/>
  <c r="BQ316" i="28"/>
  <c r="BT316" i="28"/>
  <c r="BR316" i="28"/>
  <c r="BS316" i="28"/>
  <c r="AP320" i="28"/>
  <c r="AX320" i="28"/>
  <c r="AR320" i="28"/>
  <c r="AS320" i="28"/>
  <c r="AT320" i="28"/>
  <c r="AY320" i="28" s="1"/>
  <c r="AQ320" i="28"/>
  <c r="AO320" i="28"/>
  <c r="AV320" i="28"/>
  <c r="AU320" i="28"/>
  <c r="AW320" i="28"/>
  <c r="AU328" i="28"/>
  <c r="AS328" i="28"/>
  <c r="AT328" i="28"/>
  <c r="AP328" i="28"/>
  <c r="AX328" i="28"/>
  <c r="AR328" i="28"/>
  <c r="AO328" i="28"/>
  <c r="AV328" i="28"/>
  <c r="AW328" i="28"/>
  <c r="AQ328" i="28"/>
  <c r="AV219" i="28"/>
  <c r="AP222" i="28"/>
  <c r="AX222" i="28"/>
  <c r="AR222" i="28"/>
  <c r="AS222" i="28"/>
  <c r="AT222" i="28"/>
  <c r="AO222" i="28"/>
  <c r="AW222" i="28"/>
  <c r="AU222" i="28"/>
  <c r="AY222" i="28" s="1"/>
  <c r="AQ222" i="28"/>
  <c r="AR226" i="28"/>
  <c r="AS226" i="28"/>
  <c r="AT226" i="28"/>
  <c r="AP226" i="28"/>
  <c r="AX226" i="28"/>
  <c r="AO226" i="28"/>
  <c r="AQ226" i="28"/>
  <c r="AY226" i="28" s="1"/>
  <c r="AW226" i="28"/>
  <c r="AU226" i="28"/>
  <c r="AV235" i="28"/>
  <c r="AS235" i="28"/>
  <c r="AT235" i="28"/>
  <c r="AP235" i="28"/>
  <c r="AX235" i="28"/>
  <c r="AR235" i="28"/>
  <c r="AY235" i="28" s="1"/>
  <c r="AO235" i="28"/>
  <c r="AQ235" i="28"/>
  <c r="AW235" i="28"/>
  <c r="AU235" i="28"/>
  <c r="BO253" i="28"/>
  <c r="BL253" i="28"/>
  <c r="BP253" i="28"/>
  <c r="BM253" i="28"/>
  <c r="BQ253" i="28"/>
  <c r="BN253" i="28"/>
  <c r="BR253" i="28"/>
  <c r="BT253" i="28"/>
  <c r="AT270" i="28"/>
  <c r="AP270" i="28"/>
  <c r="AX270" i="28"/>
  <c r="AR270" i="28"/>
  <c r="AS270" i="28"/>
  <c r="AO270" i="28"/>
  <c r="AU270" i="28"/>
  <c r="AW270" i="28"/>
  <c r="AQ270" i="28"/>
  <c r="AV270" i="28"/>
  <c r="BL283" i="28"/>
  <c r="BP283" i="28"/>
  <c r="BM283" i="28"/>
  <c r="BQ283" i="28"/>
  <c r="BN283" i="28"/>
  <c r="BO283" i="28"/>
  <c r="BT283" i="28"/>
  <c r="BR283" i="28"/>
  <c r="BS283" i="28"/>
  <c r="BN122" i="28"/>
  <c r="BO122" i="28"/>
  <c r="BL122" i="28"/>
  <c r="BP122" i="28"/>
  <c r="BM122" i="28"/>
  <c r="BQ122" i="28"/>
  <c r="BR122" i="28"/>
  <c r="BS122" i="28"/>
  <c r="BT122" i="28"/>
  <c r="BN134" i="28"/>
  <c r="BO134" i="28"/>
  <c r="BL134" i="28"/>
  <c r="BP134" i="28"/>
  <c r="BM134" i="28"/>
  <c r="BQ134" i="28"/>
  <c r="BT134" i="28"/>
  <c r="BR134" i="28"/>
  <c r="BS134" i="28"/>
  <c r="BR441" i="28"/>
  <c r="BN441" i="28"/>
  <c r="BO441" i="28"/>
  <c r="BL441" i="28"/>
  <c r="BP441" i="28"/>
  <c r="BM441" i="28"/>
  <c r="BQ441" i="28"/>
  <c r="BU441" i="28" s="1"/>
  <c r="BS441" i="28"/>
  <c r="BT441" i="28"/>
  <c r="BN453" i="28"/>
  <c r="BO453" i="28"/>
  <c r="BL453" i="28"/>
  <c r="BP453" i="28"/>
  <c r="BM453" i="28"/>
  <c r="BQ453" i="28"/>
  <c r="BU453" i="28" s="1"/>
  <c r="BS453" i="28"/>
  <c r="BT453" i="28"/>
  <c r="BR453" i="28"/>
  <c r="BR342" i="28"/>
  <c r="BO342" i="28"/>
  <c r="BL342" i="28"/>
  <c r="BP342" i="28"/>
  <c r="BM342" i="28"/>
  <c r="BU342" i="28" s="1"/>
  <c r="BQ342" i="28"/>
  <c r="BN342" i="28"/>
  <c r="BS342" i="28"/>
  <c r="BT342" i="28"/>
  <c r="BL355" i="28"/>
  <c r="BP355" i="28"/>
  <c r="BM355" i="28"/>
  <c r="BQ355" i="28"/>
  <c r="BN355" i="28"/>
  <c r="BO355" i="28"/>
  <c r="BT355" i="28"/>
  <c r="BR355" i="28"/>
  <c r="BS355" i="28"/>
  <c r="BR358" i="28"/>
  <c r="BO358" i="28"/>
  <c r="BL358" i="28"/>
  <c r="BU358" i="28" s="1"/>
  <c r="BP358" i="28"/>
  <c r="BM358" i="28"/>
  <c r="BQ358" i="28"/>
  <c r="BN358" i="28"/>
  <c r="BT358" i="28"/>
  <c r="BS358" i="28"/>
  <c r="BO363" i="28"/>
  <c r="BL363" i="28"/>
  <c r="BU363" i="28" s="1"/>
  <c r="BP363" i="28"/>
  <c r="BM363" i="28"/>
  <c r="BQ363" i="28"/>
  <c r="BN363" i="28"/>
  <c r="BT363" i="28"/>
  <c r="BR363" i="28"/>
  <c r="BS363" i="28"/>
  <c r="BL374" i="28"/>
  <c r="BP374" i="28"/>
  <c r="BM374" i="28"/>
  <c r="BQ374" i="28"/>
  <c r="BN374" i="28"/>
  <c r="BO374" i="28"/>
  <c r="BS374" i="28"/>
  <c r="BT374" i="28"/>
  <c r="BR374" i="28"/>
  <c r="BW374" i="28" s="1"/>
  <c r="BL301" i="28"/>
  <c r="BP301" i="28"/>
  <c r="BM301" i="28"/>
  <c r="BQ301" i="28"/>
  <c r="BN301" i="28"/>
  <c r="BO301" i="28"/>
  <c r="BT301" i="28"/>
  <c r="BR301" i="28"/>
  <c r="BS301" i="28"/>
  <c r="BN309" i="28"/>
  <c r="BO309" i="28"/>
  <c r="BL309" i="28"/>
  <c r="BP309" i="28"/>
  <c r="BM309" i="28"/>
  <c r="BQ309" i="28"/>
  <c r="BR309" i="28"/>
  <c r="BS309" i="28"/>
  <c r="BT309" i="28"/>
  <c r="AS322" i="28"/>
  <c r="AT322" i="28"/>
  <c r="AP322" i="28"/>
  <c r="AX322" i="28"/>
  <c r="AR322" i="28"/>
  <c r="AU322" i="28"/>
  <c r="AY322" i="28" s="1"/>
  <c r="AQ322" i="28"/>
  <c r="AO322" i="28"/>
  <c r="AW322" i="28"/>
  <c r="BO213" i="28"/>
  <c r="BL213" i="28"/>
  <c r="BP213" i="28"/>
  <c r="BM213" i="28"/>
  <c r="BQ213" i="28"/>
  <c r="BU213" i="28" s="1"/>
  <c r="BN213" i="28"/>
  <c r="BS213" i="28"/>
  <c r="BT213" i="28"/>
  <c r="BR213" i="28"/>
  <c r="AW225" i="28"/>
  <c r="AT225" i="28"/>
  <c r="AP225" i="28"/>
  <c r="AX225" i="28"/>
  <c r="AY225" i="28" s="1"/>
  <c r="AR225" i="28"/>
  <c r="AS225" i="28"/>
  <c r="AV225" i="28"/>
  <c r="AU225" i="28"/>
  <c r="AQ225" i="28"/>
  <c r="AO225" i="28"/>
  <c r="BR242" i="28"/>
  <c r="BM242" i="28"/>
  <c r="BU242" i="28" s="1"/>
  <c r="BQ242" i="28"/>
  <c r="BN242" i="28"/>
  <c r="BO242" i="28"/>
  <c r="BL242" i="28"/>
  <c r="BP242" i="28"/>
  <c r="BS242" i="28"/>
  <c r="BT242" i="28"/>
  <c r="BO255" i="28"/>
  <c r="BL255" i="28"/>
  <c r="BP255" i="28"/>
  <c r="BM255" i="28"/>
  <c r="BQ255" i="28"/>
  <c r="BN255" i="28"/>
  <c r="BS255" i="28"/>
  <c r="BR255" i="28"/>
  <c r="BT255" i="28"/>
  <c r="BX255" i="28" s="1"/>
  <c r="BT261" i="28"/>
  <c r="AR277" i="28"/>
  <c r="AS277" i="28"/>
  <c r="AT277" i="28"/>
  <c r="AP277" i="28"/>
  <c r="AX277" i="28"/>
  <c r="AO277" i="28"/>
  <c r="AV277" i="28"/>
  <c r="AU277" i="28"/>
  <c r="AQ277" i="28"/>
  <c r="AW277" i="28"/>
  <c r="BL119" i="28"/>
  <c r="BP119" i="28"/>
  <c r="BM119" i="28"/>
  <c r="BQ119" i="28"/>
  <c r="BN119" i="28"/>
  <c r="BO119" i="28"/>
  <c r="BT119" i="28"/>
  <c r="BR119" i="28"/>
  <c r="BS119" i="28"/>
  <c r="BO437" i="28"/>
  <c r="BL437" i="28"/>
  <c r="BP437" i="28"/>
  <c r="BM437" i="28"/>
  <c r="BQ437" i="28"/>
  <c r="BN437" i="28"/>
  <c r="BS437" i="28"/>
  <c r="BR437" i="28"/>
  <c r="BT437" i="28"/>
  <c r="AR448" i="28"/>
  <c r="AS448" i="28"/>
  <c r="AT448" i="28"/>
  <c r="AP448" i="28"/>
  <c r="AX448" i="28"/>
  <c r="AO448" i="28"/>
  <c r="AV448" i="28"/>
  <c r="AQ448" i="28"/>
  <c r="BO455" i="28"/>
  <c r="BL455" i="28"/>
  <c r="BP455" i="28"/>
  <c r="BM455" i="28"/>
  <c r="BQ455" i="28"/>
  <c r="BN455" i="28"/>
  <c r="BS455" i="28"/>
  <c r="BT455" i="28"/>
  <c r="BR455" i="28"/>
  <c r="BO333" i="28"/>
  <c r="BL333" i="28"/>
  <c r="BP333" i="28"/>
  <c r="BM333" i="28"/>
  <c r="BQ333" i="28"/>
  <c r="BN333" i="28"/>
  <c r="BS333" i="28"/>
  <c r="BT333" i="28"/>
  <c r="BR333" i="28"/>
  <c r="BL347" i="28"/>
  <c r="BP347" i="28"/>
  <c r="BM347" i="28"/>
  <c r="BQ347" i="28"/>
  <c r="BN347" i="28"/>
  <c r="BO347" i="28"/>
  <c r="BT347" i="28"/>
  <c r="BR347" i="28"/>
  <c r="BU347" i="28" s="1"/>
  <c r="BS347" i="28"/>
  <c r="AT364" i="28"/>
  <c r="AP364" i="28"/>
  <c r="AX364" i="28"/>
  <c r="AR364" i="28"/>
  <c r="AS364" i="28"/>
  <c r="AO364" i="28"/>
  <c r="AW364" i="28"/>
  <c r="CG364" i="28" s="1"/>
  <c r="AV364" i="28"/>
  <c r="AU364" i="28"/>
  <c r="AQ364" i="28"/>
  <c r="BO382" i="28"/>
  <c r="BL382" i="28"/>
  <c r="BP382" i="28"/>
  <c r="BM382" i="28"/>
  <c r="BQ382" i="28"/>
  <c r="BU382" i="28" s="1"/>
  <c r="BN382" i="28"/>
  <c r="BR382" i="28"/>
  <c r="BS382" i="28"/>
  <c r="BT382" i="28"/>
  <c r="AS300" i="28"/>
  <c r="AT300" i="28"/>
  <c r="AP300" i="28"/>
  <c r="AX300" i="28"/>
  <c r="AR300" i="28"/>
  <c r="AQ300" i="28"/>
  <c r="AU300" i="28"/>
  <c r="AO300" i="28"/>
  <c r="AV300" i="28"/>
  <c r="AW300" i="28"/>
  <c r="AP308" i="28"/>
  <c r="AX308" i="28"/>
  <c r="AR308" i="28"/>
  <c r="AS308" i="28"/>
  <c r="AT308" i="28"/>
  <c r="AO308" i="28"/>
  <c r="AV308" i="28"/>
  <c r="AW308" i="28"/>
  <c r="AQ308" i="28"/>
  <c r="BM315" i="28"/>
  <c r="BQ315" i="28"/>
  <c r="BN315" i="28"/>
  <c r="BO315" i="28"/>
  <c r="BL315" i="28"/>
  <c r="BP315" i="28"/>
  <c r="BT315" i="28"/>
  <c r="BR315" i="28"/>
  <c r="BS315" i="28"/>
  <c r="AO329" i="28"/>
  <c r="AR329" i="28"/>
  <c r="AS329" i="28"/>
  <c r="AT329" i="28"/>
  <c r="AP329" i="28"/>
  <c r="AX329" i="28"/>
  <c r="AU329" i="28"/>
  <c r="AQ329" i="28"/>
  <c r="AV329" i="28"/>
  <c r="AW329" i="28"/>
  <c r="AS228" i="28"/>
  <c r="AT228" i="28"/>
  <c r="AP228" i="28"/>
  <c r="AX228" i="28"/>
  <c r="AR228" i="28"/>
  <c r="AV228" i="28"/>
  <c r="CG228" i="28" s="1"/>
  <c r="AW228" i="28"/>
  <c r="AQ228" i="28"/>
  <c r="AU228" i="28"/>
  <c r="AO228" i="28"/>
  <c r="AS233" i="28"/>
  <c r="AT233" i="28"/>
  <c r="AP233" i="28"/>
  <c r="AX233" i="28"/>
  <c r="AR233" i="28"/>
  <c r="AV233" i="28"/>
  <c r="AU233" i="28"/>
  <c r="AW233" i="28"/>
  <c r="AQ233" i="28"/>
  <c r="AO233" i="28"/>
  <c r="AP236" i="28"/>
  <c r="AX236" i="28"/>
  <c r="AR236" i="28"/>
  <c r="AS236" i="28"/>
  <c r="AT236" i="28"/>
  <c r="AV236" i="28"/>
  <c r="AQ236" i="28"/>
  <c r="AU236" i="28"/>
  <c r="AO236" i="28"/>
  <c r="AW236" i="28"/>
  <c r="AY236" i="28" s="1"/>
  <c r="AP248" i="28"/>
  <c r="AX248" i="28"/>
  <c r="AR248" i="28"/>
  <c r="AS248" i="28"/>
  <c r="AT248" i="28"/>
  <c r="AQ248" i="28"/>
  <c r="AV248" i="28"/>
  <c r="AW248" i="28"/>
  <c r="AO248" i="28"/>
  <c r="AU248" i="28"/>
  <c r="AP261" i="28"/>
  <c r="AX261" i="28"/>
  <c r="AR261" i="28"/>
  <c r="AS261" i="28"/>
  <c r="AT261" i="28"/>
  <c r="AO261" i="28"/>
  <c r="AV261" i="28"/>
  <c r="AQ261" i="28"/>
  <c r="AW261" i="28"/>
  <c r="AU261" i="28"/>
  <c r="BN270" i="28"/>
  <c r="BO270" i="28"/>
  <c r="BL270" i="28"/>
  <c r="BP270" i="28"/>
  <c r="BU270" i="28" s="1"/>
  <c r="BM270" i="28"/>
  <c r="BQ270" i="28"/>
  <c r="BT270" i="28"/>
  <c r="BR270" i="28"/>
  <c r="AP285" i="28"/>
  <c r="AX285" i="28"/>
  <c r="AR285" i="28"/>
  <c r="AS285" i="28"/>
  <c r="AT285" i="28"/>
  <c r="AW285" i="28"/>
  <c r="AQ285" i="28"/>
  <c r="AU285" i="28"/>
  <c r="AO285" i="28"/>
  <c r="AV285" i="28"/>
  <c r="BM130" i="28"/>
  <c r="BQ130" i="28"/>
  <c r="BN130" i="28"/>
  <c r="BO130" i="28"/>
  <c r="BL130" i="28"/>
  <c r="BP130" i="28"/>
  <c r="BS130" i="28"/>
  <c r="BT130" i="28"/>
  <c r="BR130" i="28"/>
  <c r="AU190" i="28"/>
  <c r="AQ190" i="28"/>
  <c r="AO190" i="28"/>
  <c r="AV190" i="28"/>
  <c r="AT190" i="28"/>
  <c r="AX190" i="28"/>
  <c r="AW190" i="28"/>
  <c r="AR190" i="28"/>
  <c r="AS190" i="28"/>
  <c r="AP190" i="28"/>
  <c r="AU210" i="28"/>
  <c r="AW210" i="28"/>
  <c r="AQ210" i="28"/>
  <c r="AO210" i="28"/>
  <c r="AV210" i="28"/>
  <c r="AX210" i="28"/>
  <c r="AR210" i="28"/>
  <c r="AS210" i="28"/>
  <c r="AP210" i="28"/>
  <c r="AT210" i="28"/>
  <c r="AU777" i="28"/>
  <c r="AW777" i="28"/>
  <c r="AQ777" i="28"/>
  <c r="AV777" i="28"/>
  <c r="AO777" i="28"/>
  <c r="CF777" i="28" s="1"/>
  <c r="CI777" i="28" s="1"/>
  <c r="AT777" i="28"/>
  <c r="AP777" i="28"/>
  <c r="AR777" i="28"/>
  <c r="AX777" i="28"/>
  <c r="AS777" i="28"/>
  <c r="AT141" i="28"/>
  <c r="AP141" i="28"/>
  <c r="AX141" i="28"/>
  <c r="AR141" i="28"/>
  <c r="AS141" i="28"/>
  <c r="AU141" i="28"/>
  <c r="AQ141" i="28"/>
  <c r="AO141" i="28"/>
  <c r="AW141" i="28"/>
  <c r="AV141" i="28"/>
  <c r="BR158" i="28"/>
  <c r="BT158" i="28"/>
  <c r="BO158" i="28"/>
  <c r="BM158" i="28"/>
  <c r="BL158" i="28"/>
  <c r="BQ158" i="28"/>
  <c r="BP158" i="28"/>
  <c r="BN158" i="28"/>
  <c r="BS171" i="28"/>
  <c r="BT171" i="28"/>
  <c r="BM171" i="28"/>
  <c r="BO171" i="28"/>
  <c r="BQ171" i="28"/>
  <c r="BL171" i="28"/>
  <c r="BN171" i="28"/>
  <c r="BP171" i="28"/>
  <c r="BR171" i="28"/>
  <c r="BT187" i="28"/>
  <c r="BS187" i="28"/>
  <c r="BO187" i="28"/>
  <c r="BQ187" i="28"/>
  <c r="BL187" i="28"/>
  <c r="BR187" i="28"/>
  <c r="BP187" i="28"/>
  <c r="BN187" i="28"/>
  <c r="BM187" i="28"/>
  <c r="BS202" i="28"/>
  <c r="BR17" i="28"/>
  <c r="BL17" i="28"/>
  <c r="BP17" i="28"/>
  <c r="BS17" i="28"/>
  <c r="BM17" i="28"/>
  <c r="BQ17" i="28"/>
  <c r="BN17" i="28"/>
  <c r="BT17" i="28"/>
  <c r="BO17" i="28"/>
  <c r="AS30" i="28"/>
  <c r="AQ30" i="28"/>
  <c r="AU30" i="28"/>
  <c r="AT30" i="28"/>
  <c r="AP30" i="28"/>
  <c r="AX30" i="28"/>
  <c r="AR30" i="28"/>
  <c r="AO30" i="28"/>
  <c r="AW30" i="28"/>
  <c r="BN141" i="28"/>
  <c r="BO141" i="28"/>
  <c r="BL141" i="28"/>
  <c r="BP141" i="28"/>
  <c r="BM141" i="28"/>
  <c r="BQ141" i="28"/>
  <c r="BT141" i="28"/>
  <c r="BR141" i="28"/>
  <c r="BS141" i="28"/>
  <c r="BO145" i="28"/>
  <c r="BL145" i="28"/>
  <c r="BP145" i="28"/>
  <c r="BM145" i="28"/>
  <c r="BQ145" i="28"/>
  <c r="BN145" i="28"/>
  <c r="BR145" i="28"/>
  <c r="BS145" i="28"/>
  <c r="BT145" i="28"/>
  <c r="AQ166" i="28"/>
  <c r="AO166" i="28"/>
  <c r="AV166" i="28"/>
  <c r="AU166" i="28"/>
  <c r="AS166" i="28"/>
  <c r="AP166" i="28"/>
  <c r="AT166" i="28"/>
  <c r="AW166" i="28"/>
  <c r="AR166" i="28"/>
  <c r="AX166" i="28"/>
  <c r="AQ186" i="28"/>
  <c r="AO186" i="28"/>
  <c r="AW186" i="28"/>
  <c r="AV186" i="28"/>
  <c r="AS186" i="28"/>
  <c r="AT186" i="28"/>
  <c r="AP186" i="28"/>
  <c r="AR186" i="28"/>
  <c r="AX186" i="28"/>
  <c r="BL38" i="28"/>
  <c r="BP38" i="28"/>
  <c r="BM38" i="28"/>
  <c r="BQ38" i="28"/>
  <c r="BN38" i="28"/>
  <c r="BT38" i="28"/>
  <c r="BX38" i="28" s="1"/>
  <c r="BO38" i="28"/>
  <c r="BR38" i="28"/>
  <c r="BM97" i="28"/>
  <c r="BQ97" i="28"/>
  <c r="BN97" i="28"/>
  <c r="BT97" i="28"/>
  <c r="BO97" i="28"/>
  <c r="BR97" i="28"/>
  <c r="BX97" i="28" s="1"/>
  <c r="BL97" i="28"/>
  <c r="BP97" i="28"/>
  <c r="AU759" i="28"/>
  <c r="AW759" i="28"/>
  <c r="AQ759" i="28"/>
  <c r="AV759" i="28"/>
  <c r="AO759" i="28"/>
  <c r="AP759" i="28"/>
  <c r="AX759" i="28"/>
  <c r="AR759" i="28"/>
  <c r="AT759" i="28"/>
  <c r="AS759" i="28"/>
  <c r="BT154" i="28"/>
  <c r="BR167" i="28"/>
  <c r="BS167" i="28"/>
  <c r="BT167" i="28"/>
  <c r="BL167" i="28"/>
  <c r="BP167" i="28"/>
  <c r="BN167" i="28"/>
  <c r="BM167" i="28"/>
  <c r="BO167" i="28"/>
  <c r="BQ167" i="28"/>
  <c r="BR190" i="28"/>
  <c r="BM190" i="28"/>
  <c r="BL190" i="28"/>
  <c r="BQ190" i="28"/>
  <c r="BP190" i="28"/>
  <c r="BN190" i="28"/>
  <c r="BO190" i="28"/>
  <c r="BT190" i="28"/>
  <c r="AU35" i="28"/>
  <c r="AT35" i="28"/>
  <c r="AW35" i="28"/>
  <c r="AP35" i="28"/>
  <c r="AX35" i="28"/>
  <c r="AV35" i="28"/>
  <c r="AR35" i="28"/>
  <c r="AS35" i="28"/>
  <c r="AO35" i="28"/>
  <c r="AQ35" i="28"/>
  <c r="AP98" i="28"/>
  <c r="AX98" i="28"/>
  <c r="AU98" i="28"/>
  <c r="AR98" i="28"/>
  <c r="AO98" i="28"/>
  <c r="AS98" i="28"/>
  <c r="AV98" i="28"/>
  <c r="AT98" i="28"/>
  <c r="AQ98" i="28"/>
  <c r="AW98" i="28"/>
  <c r="AY760" i="28"/>
  <c r="CF760" i="28"/>
  <c r="CI760" i="28" s="1"/>
  <c r="AY51" i="28"/>
  <c r="CG268" i="28"/>
  <c r="CF57" i="28"/>
  <c r="CI57" i="28" s="1"/>
  <c r="BY57" i="28"/>
  <c r="CD57" i="28" s="1"/>
  <c r="CG466" i="28"/>
  <c r="AY466" i="28"/>
  <c r="BX178" i="28"/>
  <c r="CD178" i="28" s="1"/>
  <c r="AY415" i="28"/>
  <c r="AM681" i="28"/>
  <c r="AM697" i="28"/>
  <c r="AX697" i="28"/>
  <c r="BR706" i="28"/>
  <c r="BS706" i="28"/>
  <c r="AM710" i="28"/>
  <c r="AX710" i="28"/>
  <c r="AO735" i="28"/>
  <c r="AV735" i="28"/>
  <c r="AQ735" i="28"/>
  <c r="AU735" i="28"/>
  <c r="AQ626" i="28"/>
  <c r="AO626" i="28"/>
  <c r="AV626" i="28"/>
  <c r="AU626" i="28"/>
  <c r="AV634" i="28"/>
  <c r="AW634" i="28"/>
  <c r="AU634" i="28"/>
  <c r="AO634" i="28"/>
  <c r="AV642" i="28"/>
  <c r="AO642" i="28"/>
  <c r="AW642" i="28"/>
  <c r="AQ642" i="28"/>
  <c r="AU642" i="28"/>
  <c r="AY642" i="28" s="1"/>
  <c r="AV653" i="28"/>
  <c r="AO653" i="28"/>
  <c r="AW653" i="28"/>
  <c r="AU653" i="28"/>
  <c r="AV657" i="28"/>
  <c r="AO657" i="28"/>
  <c r="AW657" i="28"/>
  <c r="AU657" i="28"/>
  <c r="AQ657" i="28"/>
  <c r="BT663" i="28"/>
  <c r="BS663" i="28"/>
  <c r="BR663" i="28"/>
  <c r="BT557" i="28"/>
  <c r="BR557" i="28"/>
  <c r="BS557" i="28"/>
  <c r="BX580" i="28"/>
  <c r="BT710" i="28"/>
  <c r="BR710" i="28"/>
  <c r="BS710" i="28"/>
  <c r="BS725" i="28"/>
  <c r="BT725" i="28"/>
  <c r="BR725" i="28"/>
  <c r="AV641" i="28"/>
  <c r="AW641" i="28"/>
  <c r="AO641" i="28"/>
  <c r="AU641" i="28"/>
  <c r="AQ641" i="28"/>
  <c r="AW667" i="28"/>
  <c r="AQ667" i="28"/>
  <c r="AO667" i="28"/>
  <c r="AU667" i="28"/>
  <c r="AV667" i="28"/>
  <c r="BT554" i="28"/>
  <c r="BR554" i="28"/>
  <c r="BS554" i="28"/>
  <c r="AU565" i="28"/>
  <c r="AQ565" i="28"/>
  <c r="AV580" i="28"/>
  <c r="AQ580" i="28"/>
  <c r="AM700" i="28"/>
  <c r="AW721" i="28"/>
  <c r="AO721" i="28"/>
  <c r="AU721" i="28"/>
  <c r="AQ721" i="28"/>
  <c r="AV721" i="28"/>
  <c r="CG721" i="28" s="1"/>
  <c r="AO737" i="28"/>
  <c r="AW737" i="28"/>
  <c r="AQ737" i="28"/>
  <c r="AU737" i="28"/>
  <c r="AW624" i="28"/>
  <c r="AU624" i="28"/>
  <c r="AQ624" i="28"/>
  <c r="AV624" i="28"/>
  <c r="AY624" i="28" s="1"/>
  <c r="AV630" i="28"/>
  <c r="AW630" i="28"/>
  <c r="AO630" i="28"/>
  <c r="AU630" i="28"/>
  <c r="AQ630" i="28"/>
  <c r="BR636" i="28"/>
  <c r="BS636" i="28"/>
  <c r="BW636" i="28" s="1"/>
  <c r="BT642" i="28"/>
  <c r="AW647" i="28"/>
  <c r="AV647" i="28"/>
  <c r="AO647" i="28"/>
  <c r="AQ647" i="28"/>
  <c r="AU647" i="28"/>
  <c r="AW659" i="28"/>
  <c r="AQ659" i="28"/>
  <c r="AV659" i="28"/>
  <c r="BS559" i="28"/>
  <c r="BT559" i="28"/>
  <c r="BR559" i="28"/>
  <c r="BS563" i="28"/>
  <c r="BR563" i="28"/>
  <c r="BT563" i="28"/>
  <c r="BR572" i="28"/>
  <c r="BT572" i="28"/>
  <c r="BR581" i="28"/>
  <c r="BT581" i="28"/>
  <c r="BS581" i="28"/>
  <c r="AV722" i="28"/>
  <c r="AU722" i="28"/>
  <c r="AQ722" i="28"/>
  <c r="AO722" i="28"/>
  <c r="AW722" i="28"/>
  <c r="AV627" i="28"/>
  <c r="AQ627" i="28"/>
  <c r="AY627" i="28" s="1"/>
  <c r="AW627" i="28"/>
  <c r="AO627" i="28"/>
  <c r="AU627" i="28"/>
  <c r="AQ645" i="28"/>
  <c r="AO645" i="28"/>
  <c r="AU645" i="28"/>
  <c r="AV645" i="28"/>
  <c r="AW645" i="28"/>
  <c r="AO663" i="28"/>
  <c r="AQ663" i="28"/>
  <c r="AU663" i="28"/>
  <c r="AV663" i="28"/>
  <c r="AW663" i="28"/>
  <c r="BS561" i="28"/>
  <c r="BT561" i="28"/>
  <c r="BR561" i="28"/>
  <c r="BS568" i="28"/>
  <c r="BW568" i="28" s="1"/>
  <c r="BS586" i="28"/>
  <c r="BT586" i="28"/>
  <c r="BR586" i="28"/>
  <c r="BT608" i="28"/>
  <c r="BR608" i="28"/>
  <c r="AV616" i="28"/>
  <c r="AW616" i="28"/>
  <c r="AQ616" i="28"/>
  <c r="AY616" i="28" s="1"/>
  <c r="AO616" i="28"/>
  <c r="AU616" i="28"/>
  <c r="BS467" i="28"/>
  <c r="BT467" i="28"/>
  <c r="BR467" i="28"/>
  <c r="AO473" i="28"/>
  <c r="AV473" i="28"/>
  <c r="CG473" i="28"/>
  <c r="AQ473" i="28"/>
  <c r="BS492" i="28"/>
  <c r="BR492" i="28"/>
  <c r="BR510" i="28"/>
  <c r="BS510" i="28"/>
  <c r="BX513" i="28"/>
  <c r="BW513" i="28"/>
  <c r="AU522" i="28"/>
  <c r="AQ522" i="28"/>
  <c r="AO522" i="28"/>
  <c r="AW522" i="28"/>
  <c r="AV522" i="28"/>
  <c r="AO531" i="28"/>
  <c r="AU531" i="28"/>
  <c r="AV531" i="28"/>
  <c r="AQ531" i="28"/>
  <c r="AW531" i="28"/>
  <c r="BT537" i="28"/>
  <c r="BR537" i="28"/>
  <c r="BS537" i="28"/>
  <c r="BS394" i="28"/>
  <c r="BT394" i="28"/>
  <c r="AQ400" i="28"/>
  <c r="AW400" i="28"/>
  <c r="AO400" i="28"/>
  <c r="AU400" i="28"/>
  <c r="AV400" i="28"/>
  <c r="AV410" i="28"/>
  <c r="AU410" i="28"/>
  <c r="AQ410" i="28"/>
  <c r="AO410" i="28"/>
  <c r="BR417" i="28"/>
  <c r="BS417" i="28"/>
  <c r="BT417" i="28"/>
  <c r="BT582" i="28"/>
  <c r="BR582" i="28"/>
  <c r="BS582" i="28"/>
  <c r="AO591" i="28"/>
  <c r="AV591" i="28"/>
  <c r="AY591" i="28" s="1"/>
  <c r="AU591" i="28"/>
  <c r="AW599" i="28"/>
  <c r="AU605" i="28"/>
  <c r="AO605" i="28"/>
  <c r="AW605" i="28"/>
  <c r="AQ605" i="28"/>
  <c r="AO479" i="28"/>
  <c r="AU479" i="28"/>
  <c r="AY479" i="28" s="1"/>
  <c r="AV479" i="28"/>
  <c r="AQ479" i="28"/>
  <c r="AW479" i="28"/>
  <c r="AU497" i="28"/>
  <c r="AQ497" i="28"/>
  <c r="AO497" i="28"/>
  <c r="AW497" i="28"/>
  <c r="AY497" i="28" s="1"/>
  <c r="AQ506" i="28"/>
  <c r="AO506" i="28"/>
  <c r="AV506" i="28"/>
  <c r="AW506" i="28"/>
  <c r="AU506" i="28"/>
  <c r="BT510" i="28"/>
  <c r="AQ518" i="28"/>
  <c r="AO518" i="28"/>
  <c r="AU518" i="28"/>
  <c r="AV518" i="28"/>
  <c r="CG518" i="28"/>
  <c r="AU528" i="28"/>
  <c r="AV528" i="28"/>
  <c r="AQ528" i="28"/>
  <c r="AO528" i="28"/>
  <c r="AW528" i="28"/>
  <c r="CG528" i="28" s="1"/>
  <c r="BM393" i="28"/>
  <c r="BQ393" i="28"/>
  <c r="BN393" i="28"/>
  <c r="BO393" i="28"/>
  <c r="BL393" i="28"/>
  <c r="BP393" i="28"/>
  <c r="BT393" i="28"/>
  <c r="BR393" i="28"/>
  <c r="BS393" i="28"/>
  <c r="BS432" i="28"/>
  <c r="BT432" i="28"/>
  <c r="BR432" i="28"/>
  <c r="AU595" i="28"/>
  <c r="AO595" i="28"/>
  <c r="AV595" i="28"/>
  <c r="AQ595" i="28"/>
  <c r="AW595" i="28"/>
  <c r="AQ602" i="28"/>
  <c r="AU602" i="28"/>
  <c r="AO602" i="28"/>
  <c r="AV602" i="28"/>
  <c r="AW602" i="28"/>
  <c r="BT618" i="28"/>
  <c r="BS618" i="28"/>
  <c r="BR618" i="28"/>
  <c r="AO481" i="28"/>
  <c r="AQ481" i="28"/>
  <c r="AU481" i="28"/>
  <c r="AW481" i="28"/>
  <c r="AV481" i="28"/>
  <c r="BT504" i="28"/>
  <c r="BS504" i="28"/>
  <c r="BR504" i="28"/>
  <c r="AU514" i="28"/>
  <c r="AQ514" i="28"/>
  <c r="AO514" i="28"/>
  <c r="AW514" i="28"/>
  <c r="AV514" i="28"/>
  <c r="BT526" i="28"/>
  <c r="BR526" i="28"/>
  <c r="BS526" i="28"/>
  <c r="AQ530" i="28"/>
  <c r="AW530" i="28"/>
  <c r="AO530" i="28"/>
  <c r="AU530" i="28"/>
  <c r="AV530" i="28"/>
  <c r="BR539" i="28"/>
  <c r="BS539" i="28"/>
  <c r="BT539" i="28"/>
  <c r="AO546" i="28"/>
  <c r="AW546" i="28"/>
  <c r="AQ546" i="28"/>
  <c r="AU546" i="28"/>
  <c r="BT397" i="28"/>
  <c r="BR397" i="28"/>
  <c r="BS397" i="28"/>
  <c r="BS402" i="28"/>
  <c r="BT402" i="28"/>
  <c r="BT406" i="28"/>
  <c r="BR406" i="28"/>
  <c r="BS406" i="28"/>
  <c r="AO425" i="28"/>
  <c r="AV425" i="28"/>
  <c r="AW425" i="28"/>
  <c r="AQ425" i="28"/>
  <c r="AW586" i="28"/>
  <c r="AQ594" i="28"/>
  <c r="AU594" i="28"/>
  <c r="AO594" i="28"/>
  <c r="BS598" i="28"/>
  <c r="BT598" i="28"/>
  <c r="BR598" i="28"/>
  <c r="BS604" i="28"/>
  <c r="BT604" i="28"/>
  <c r="AQ620" i="28"/>
  <c r="AW620" i="28"/>
  <c r="AU620" i="28"/>
  <c r="AY620" i="28" s="1"/>
  <c r="AO620" i="28"/>
  <c r="AV620" i="28"/>
  <c r="BR475" i="28"/>
  <c r="BT475" i="28"/>
  <c r="AO483" i="28"/>
  <c r="AU483" i="28"/>
  <c r="AQ483" i="28"/>
  <c r="AW483" i="28"/>
  <c r="AO492" i="28"/>
  <c r="AU492" i="28"/>
  <c r="AQ492" i="28"/>
  <c r="AU498" i="28"/>
  <c r="AW498" i="28"/>
  <c r="AQ498" i="28"/>
  <c r="AO498" i="28"/>
  <c r="AV498" i="28"/>
  <c r="BS518" i="28"/>
  <c r="BT518" i="28"/>
  <c r="BR518" i="28"/>
  <c r="AW520" i="28"/>
  <c r="BR530" i="28"/>
  <c r="BS530" i="28"/>
  <c r="BT530" i="28"/>
  <c r="AU398" i="28"/>
  <c r="AV398" i="28"/>
  <c r="CG398" i="28" s="1"/>
  <c r="BR405" i="28"/>
  <c r="BS405" i="28"/>
  <c r="BT405" i="28"/>
  <c r="AQ409" i="28"/>
  <c r="AO409" i="28"/>
  <c r="AW409" i="28"/>
  <c r="AV409" i="28"/>
  <c r="AU409" i="28"/>
  <c r="BT412" i="28"/>
  <c r="BR412" i="28"/>
  <c r="BS412" i="28"/>
  <c r="AU418" i="28"/>
  <c r="AV418" i="28"/>
  <c r="AO418" i="28"/>
  <c r="AW418" i="28"/>
  <c r="AV428" i="28"/>
  <c r="AQ428" i="28"/>
  <c r="AO428" i="28"/>
  <c r="BS433" i="28"/>
  <c r="BT433" i="28"/>
  <c r="BO444" i="28"/>
  <c r="BL444" i="28"/>
  <c r="BP444" i="28"/>
  <c r="BM444" i="28"/>
  <c r="BQ444" i="28"/>
  <c r="BN444" i="28"/>
  <c r="BS444" i="28"/>
  <c r="BT444" i="28"/>
  <c r="BR444" i="28"/>
  <c r="AR336" i="28"/>
  <c r="AS336" i="28"/>
  <c r="AT336" i="28"/>
  <c r="AP336" i="28"/>
  <c r="AX336" i="28"/>
  <c r="AQ336" i="28"/>
  <c r="AO336" i="28"/>
  <c r="AW336" i="28"/>
  <c r="AV336" i="28"/>
  <c r="AU336" i="28"/>
  <c r="AR343" i="28"/>
  <c r="AS343" i="28"/>
  <c r="AT343" i="28"/>
  <c r="AP343" i="28"/>
  <c r="AX343" i="28"/>
  <c r="AV343" i="28"/>
  <c r="AQ343" i="28"/>
  <c r="AU343" i="28"/>
  <c r="AO343" i="28"/>
  <c r="BO357" i="28"/>
  <c r="BL357" i="28"/>
  <c r="BP357" i="28"/>
  <c r="BM357" i="28"/>
  <c r="BQ357" i="28"/>
  <c r="BN357" i="28"/>
  <c r="BT357" i="28"/>
  <c r="BR357" i="28"/>
  <c r="BS357" i="28"/>
  <c r="AS360" i="28"/>
  <c r="AT360" i="28"/>
  <c r="AP360" i="28"/>
  <c r="AX360" i="28"/>
  <c r="AR360" i="28"/>
  <c r="AW360" i="28"/>
  <c r="AV360" i="28"/>
  <c r="AU360" i="28"/>
  <c r="AQ360" i="28"/>
  <c r="AO360" i="28"/>
  <c r="AS388" i="28"/>
  <c r="AT388" i="28"/>
  <c r="AP388" i="28"/>
  <c r="AX388" i="28"/>
  <c r="AR388" i="28"/>
  <c r="AU388" i="28"/>
  <c r="AQ388" i="28"/>
  <c r="AO388" i="28"/>
  <c r="AW388" i="28"/>
  <c r="AV388" i="28"/>
  <c r="AT307" i="28"/>
  <c r="AP307" i="28"/>
  <c r="AX307" i="28"/>
  <c r="AR307" i="28"/>
  <c r="AS307" i="28"/>
  <c r="AV307" i="28"/>
  <c r="CG307" i="28" s="1"/>
  <c r="AQ307" i="28"/>
  <c r="AO307" i="28"/>
  <c r="AS315" i="28"/>
  <c r="AT315" i="28"/>
  <c r="AP315" i="28"/>
  <c r="AX315" i="28"/>
  <c r="AR315" i="28"/>
  <c r="AQ315" i="28"/>
  <c r="AO315" i="28"/>
  <c r="AV315" i="28"/>
  <c r="CG315" i="28" s="1"/>
  <c r="AU315" i="28"/>
  <c r="AP325" i="28"/>
  <c r="AX325" i="28"/>
  <c r="AR325" i="28"/>
  <c r="AS325" i="28"/>
  <c r="AT325" i="28"/>
  <c r="AV325" i="28"/>
  <c r="AU325" i="28"/>
  <c r="AO325" i="28"/>
  <c r="AW325" i="28"/>
  <c r="AQ325" i="28"/>
  <c r="AV214" i="28"/>
  <c r="AS214" i="28"/>
  <c r="AT214" i="28"/>
  <c r="AP214" i="28"/>
  <c r="AX214" i="28"/>
  <c r="AR214" i="28"/>
  <c r="AO214" i="28"/>
  <c r="AW214" i="28"/>
  <c r="AQ214" i="28"/>
  <c r="AU214" i="28"/>
  <c r="BR217" i="28"/>
  <c r="BM217" i="28"/>
  <c r="BQ217" i="28"/>
  <c r="BN217" i="28"/>
  <c r="BO217" i="28"/>
  <c r="BL217" i="28"/>
  <c r="BP217" i="28"/>
  <c r="BS217" i="28"/>
  <c r="BT217" i="28"/>
  <c r="BL232" i="28"/>
  <c r="BP232" i="28"/>
  <c r="BM232" i="28"/>
  <c r="BQ232" i="28"/>
  <c r="BN232" i="28"/>
  <c r="BO232" i="28"/>
  <c r="BR232" i="28"/>
  <c r="BS232" i="28"/>
  <c r="BT232" i="28"/>
  <c r="BT251" i="28"/>
  <c r="BM251" i="28"/>
  <c r="BQ251" i="28"/>
  <c r="BN251" i="28"/>
  <c r="BO251" i="28"/>
  <c r="BL251" i="28"/>
  <c r="BP251" i="28"/>
  <c r="BS251" i="28"/>
  <c r="BR251" i="28"/>
  <c r="BO281" i="28"/>
  <c r="BL281" i="28"/>
  <c r="BP281" i="28"/>
  <c r="BM281" i="28"/>
  <c r="BQ281" i="28"/>
  <c r="BN281" i="28"/>
  <c r="BS281" i="28"/>
  <c r="BT281" i="28"/>
  <c r="BR281" i="28"/>
  <c r="AR290" i="28"/>
  <c r="AS290" i="28"/>
  <c r="AT290" i="28"/>
  <c r="AP290" i="28"/>
  <c r="AX290" i="28"/>
  <c r="AO290" i="28"/>
  <c r="AV290" i="28"/>
  <c r="AW290" i="28"/>
  <c r="AU290" i="28"/>
  <c r="AQ290" i="28"/>
  <c r="AS123" i="28"/>
  <c r="AT123" i="28"/>
  <c r="AP123" i="28"/>
  <c r="AX123" i="28"/>
  <c r="AR123" i="28"/>
  <c r="AO123" i="28"/>
  <c r="AW123" i="28"/>
  <c r="AU123" i="28"/>
  <c r="AQ123" i="28"/>
  <c r="AV123" i="28"/>
  <c r="AR133" i="28"/>
  <c r="AS133" i="28"/>
  <c r="AT133" i="28"/>
  <c r="AP133" i="28"/>
  <c r="AX133" i="28"/>
  <c r="AQ133" i="28"/>
  <c r="AU133" i="28"/>
  <c r="AW133" i="28"/>
  <c r="AO133" i="28"/>
  <c r="AV133" i="28"/>
  <c r="AT337" i="28"/>
  <c r="AP337" i="28"/>
  <c r="AX337" i="28"/>
  <c r="AR337" i="28"/>
  <c r="AS337" i="28"/>
  <c r="AO337" i="28"/>
  <c r="AV337" i="28"/>
  <c r="AQ337" i="28"/>
  <c r="BO377" i="28"/>
  <c r="BL377" i="28"/>
  <c r="BP377" i="28"/>
  <c r="BM377" i="28"/>
  <c r="BQ377" i="28"/>
  <c r="BN377" i="28"/>
  <c r="BR377" i="28"/>
  <c r="BS377" i="28"/>
  <c r="BT377" i="28"/>
  <c r="AS383" i="28"/>
  <c r="AT383" i="28"/>
  <c r="AP383" i="28"/>
  <c r="AX383" i="28"/>
  <c r="AR383" i="28"/>
  <c r="AV383" i="28"/>
  <c r="CG383" i="28"/>
  <c r="AU383" i="28"/>
  <c r="BL296" i="28"/>
  <c r="BP296" i="28"/>
  <c r="BM296" i="28"/>
  <c r="BQ296" i="28"/>
  <c r="BN296" i="28"/>
  <c r="BO296" i="28"/>
  <c r="BR296" i="28"/>
  <c r="BS296" i="28"/>
  <c r="BT296" i="28"/>
  <c r="AV302" i="28"/>
  <c r="AT302" i="28"/>
  <c r="AP302" i="28"/>
  <c r="AX302" i="28"/>
  <c r="AR302" i="28"/>
  <c r="AS302" i="28"/>
  <c r="AO302" i="28"/>
  <c r="AW302" i="28"/>
  <c r="AU302" i="28"/>
  <c r="AQ302" i="28"/>
  <c r="BM317" i="28"/>
  <c r="BQ317" i="28"/>
  <c r="BN317" i="28"/>
  <c r="BO317" i="28"/>
  <c r="BL317" i="28"/>
  <c r="BP317" i="28"/>
  <c r="BS317" i="28"/>
  <c r="BT317" i="28"/>
  <c r="BR317" i="28"/>
  <c r="AP323" i="28"/>
  <c r="AX323" i="28"/>
  <c r="AY323" i="28" s="1"/>
  <c r="AR323" i="28"/>
  <c r="AS323" i="28"/>
  <c r="AT323" i="28"/>
  <c r="AQ323" i="28"/>
  <c r="AO323" i="28"/>
  <c r="AV323" i="28"/>
  <c r="AU323" i="28"/>
  <c r="BR218" i="28"/>
  <c r="BX218" i="28" s="1"/>
  <c r="BN218" i="28"/>
  <c r="BO218" i="28"/>
  <c r="BL218" i="28"/>
  <c r="BP218" i="28"/>
  <c r="BM218" i="28"/>
  <c r="BQ218" i="28"/>
  <c r="BT218" i="28"/>
  <c r="AP220" i="28"/>
  <c r="AX220" i="28"/>
  <c r="AR220" i="28"/>
  <c r="AS220" i="28"/>
  <c r="AT220" i="28"/>
  <c r="AV220" i="28"/>
  <c r="AQ220" i="28"/>
  <c r="AO220" i="28"/>
  <c r="AU220" i="28"/>
  <c r="BN223" i="28"/>
  <c r="BO223" i="28"/>
  <c r="BL223" i="28"/>
  <c r="BP223" i="28"/>
  <c r="BM223" i="28"/>
  <c r="BQ223" i="28"/>
  <c r="BT223" i="28"/>
  <c r="BR223" i="28"/>
  <c r="BS223" i="28"/>
  <c r="BN231" i="28"/>
  <c r="BO231" i="28"/>
  <c r="BL231" i="28"/>
  <c r="BP231" i="28"/>
  <c r="BM231" i="28"/>
  <c r="BQ231" i="28"/>
  <c r="BT231" i="28"/>
  <c r="BR231" i="28"/>
  <c r="BS231" i="28"/>
  <c r="AP244" i="28"/>
  <c r="AX244" i="28"/>
  <c r="AR244" i="28"/>
  <c r="AS244" i="28"/>
  <c r="AT244" i="28"/>
  <c r="AQ244" i="28"/>
  <c r="AO244" i="28"/>
  <c r="AV244" i="28"/>
  <c r="AU244" i="28"/>
  <c r="BS253" i="28"/>
  <c r="BX253" i="28"/>
  <c r="BN275" i="28"/>
  <c r="BO275" i="28"/>
  <c r="BL275" i="28"/>
  <c r="BP275" i="28"/>
  <c r="BM275" i="28"/>
  <c r="BQ275" i="28"/>
  <c r="BS275" i="28"/>
  <c r="BT275" i="28"/>
  <c r="BR275" i="28"/>
  <c r="AS284" i="28"/>
  <c r="AT284" i="28"/>
  <c r="AP284" i="28"/>
  <c r="AX284" i="28"/>
  <c r="AR284" i="28"/>
  <c r="AO284" i="28"/>
  <c r="AV284" i="28"/>
  <c r="AW284" i="28"/>
  <c r="AQ284" i="28"/>
  <c r="AU284" i="28"/>
  <c r="BO124" i="28"/>
  <c r="BL124" i="28"/>
  <c r="BP124" i="28"/>
  <c r="BM124" i="28"/>
  <c r="BQ124" i="28"/>
  <c r="BN124" i="28"/>
  <c r="BS124" i="28"/>
  <c r="BT124" i="28"/>
  <c r="BR124" i="28"/>
  <c r="BL136" i="28"/>
  <c r="BP136" i="28"/>
  <c r="BM136" i="28"/>
  <c r="BQ136" i="28"/>
  <c r="BN136" i="28"/>
  <c r="BO136" i="28"/>
  <c r="BR136" i="28"/>
  <c r="BS136" i="28"/>
  <c r="BT136" i="28"/>
  <c r="AR443" i="28"/>
  <c r="AS443" i="28"/>
  <c r="AT443" i="28"/>
  <c r="AP443" i="28"/>
  <c r="AX443" i="28"/>
  <c r="AW443" i="28"/>
  <c r="AQ443" i="28"/>
  <c r="AU443" i="28"/>
  <c r="AO443" i="28"/>
  <c r="AP455" i="28"/>
  <c r="AX455" i="28"/>
  <c r="AR455" i="28"/>
  <c r="AS455" i="28"/>
  <c r="AT455" i="28"/>
  <c r="AQ455" i="28"/>
  <c r="AW455" i="28"/>
  <c r="AU455" i="28"/>
  <c r="AO455" i="28"/>
  <c r="AP344" i="28"/>
  <c r="AX344" i="28"/>
  <c r="AR344" i="28"/>
  <c r="AS344" i="28"/>
  <c r="AT344" i="28"/>
  <c r="AW344" i="28"/>
  <c r="AV344" i="28"/>
  <c r="AU344" i="28"/>
  <c r="AQ344" i="28"/>
  <c r="AO344" i="28"/>
  <c r="AR355" i="28"/>
  <c r="AS355" i="28"/>
  <c r="AT355" i="28"/>
  <c r="AP355" i="28"/>
  <c r="AX355" i="28"/>
  <c r="AQ355" i="28"/>
  <c r="AU355" i="28"/>
  <c r="AO355" i="28"/>
  <c r="AV355" i="28"/>
  <c r="BN359" i="28"/>
  <c r="BO359" i="28"/>
  <c r="BL359" i="28"/>
  <c r="BP359" i="28"/>
  <c r="BM359" i="28"/>
  <c r="BQ359" i="28"/>
  <c r="BT359" i="28"/>
  <c r="BR359" i="28"/>
  <c r="BS359" i="28"/>
  <c r="AP363" i="28"/>
  <c r="AX363" i="28"/>
  <c r="AR363" i="28"/>
  <c r="AS363" i="28"/>
  <c r="AT363" i="28"/>
  <c r="AU363" i="28"/>
  <c r="AO363" i="28"/>
  <c r="AV363" i="28"/>
  <c r="AQ363" i="28"/>
  <c r="AP382" i="28"/>
  <c r="AX382" i="28"/>
  <c r="AR382" i="28"/>
  <c r="AS382" i="28"/>
  <c r="AT382" i="28"/>
  <c r="AW382" i="28"/>
  <c r="AQ382" i="28"/>
  <c r="AO382" i="28"/>
  <c r="AU382" i="28"/>
  <c r="AV382" i="28"/>
  <c r="BM303" i="28"/>
  <c r="BQ303" i="28"/>
  <c r="BN303" i="28"/>
  <c r="BO303" i="28"/>
  <c r="BL303" i="28"/>
  <c r="BP303" i="28"/>
  <c r="BT303" i="28"/>
  <c r="BR303" i="28"/>
  <c r="BS303" i="28"/>
  <c r="AT309" i="28"/>
  <c r="AP309" i="28"/>
  <c r="AX309" i="28"/>
  <c r="AR309" i="28"/>
  <c r="AS309" i="28"/>
  <c r="AV309" i="28"/>
  <c r="AU309" i="28"/>
  <c r="AQ309" i="28"/>
  <c r="AO309" i="28"/>
  <c r="AV322" i="28"/>
  <c r="BO216" i="28"/>
  <c r="BL216" i="28"/>
  <c r="BP216" i="28"/>
  <c r="BM216" i="28"/>
  <c r="BQ216" i="28"/>
  <c r="BN216" i="28"/>
  <c r="BR216" i="28"/>
  <c r="BS216" i="28"/>
  <c r="BX216" i="28"/>
  <c r="BT216" i="28"/>
  <c r="AP249" i="28"/>
  <c r="AX249" i="28"/>
  <c r="AR249" i="28"/>
  <c r="AS249" i="28"/>
  <c r="AT249" i="28"/>
  <c r="AW249" i="28"/>
  <c r="AU249" i="28"/>
  <c r="AV249" i="28"/>
  <c r="AO249" i="28"/>
  <c r="AQ249" i="28"/>
  <c r="BM258" i="28"/>
  <c r="BQ258" i="28"/>
  <c r="BN258" i="28"/>
  <c r="BO258" i="28"/>
  <c r="BL258" i="28"/>
  <c r="BP258" i="28"/>
  <c r="BS258" i="28"/>
  <c r="BT258" i="28"/>
  <c r="BR258" i="28"/>
  <c r="BM262" i="28"/>
  <c r="BQ262" i="28"/>
  <c r="BN262" i="28"/>
  <c r="BO262" i="28"/>
  <c r="BL262" i="28"/>
  <c r="BP262" i="28"/>
  <c r="BR262" i="28"/>
  <c r="BT262" i="28"/>
  <c r="BS262" i="28"/>
  <c r="AT288" i="28"/>
  <c r="AP288" i="28"/>
  <c r="AX288" i="28"/>
  <c r="AY288" i="28" s="1"/>
  <c r="AR288" i="28"/>
  <c r="AS288" i="28"/>
  <c r="AW288" i="28"/>
  <c r="AU288" i="28"/>
  <c r="AQ288" i="28"/>
  <c r="AO288" i="28"/>
  <c r="AV288" i="28"/>
  <c r="AR128" i="28"/>
  <c r="AS128" i="28"/>
  <c r="AT128" i="28"/>
  <c r="AP128" i="28"/>
  <c r="AX128" i="28"/>
  <c r="AQ128" i="28"/>
  <c r="AU128" i="28"/>
  <c r="AV128" i="28"/>
  <c r="AO128" i="28"/>
  <c r="AW128" i="28"/>
  <c r="AU437" i="28"/>
  <c r="AP444" i="28"/>
  <c r="AX444" i="28"/>
  <c r="AR444" i="28"/>
  <c r="AS444" i="28"/>
  <c r="AT444" i="28"/>
  <c r="AO444" i="28"/>
  <c r="AV444" i="28"/>
  <c r="AQ444" i="28"/>
  <c r="AW444" i="28"/>
  <c r="AU444" i="28"/>
  <c r="AV455" i="28"/>
  <c r="BO335" i="28"/>
  <c r="BL335" i="28"/>
  <c r="BP335" i="28"/>
  <c r="BM335" i="28"/>
  <c r="BQ335" i="28"/>
  <c r="BN335" i="28"/>
  <c r="BS335" i="28"/>
  <c r="BT335" i="28"/>
  <c r="BR335" i="28"/>
  <c r="AT348" i="28"/>
  <c r="AP348" i="28"/>
  <c r="AX348" i="28"/>
  <c r="AR348" i="28"/>
  <c r="AS348" i="28"/>
  <c r="AO348" i="28"/>
  <c r="AW348" i="28"/>
  <c r="AV348" i="28"/>
  <c r="AU348" i="28"/>
  <c r="AQ348" i="28"/>
  <c r="AR378" i="28"/>
  <c r="AS378" i="28"/>
  <c r="AT378" i="28"/>
  <c r="AP378" i="28"/>
  <c r="AX378" i="28"/>
  <c r="AW378" i="28"/>
  <c r="AQ378" i="28"/>
  <c r="AO378" i="28"/>
  <c r="AU378" i="28"/>
  <c r="AV378" i="28"/>
  <c r="BO387" i="28"/>
  <c r="BL387" i="28"/>
  <c r="BP387" i="28"/>
  <c r="BM387" i="28"/>
  <c r="BQ387" i="28"/>
  <c r="BN387" i="28"/>
  <c r="BR387" i="28"/>
  <c r="BS387" i="28"/>
  <c r="BT387" i="28"/>
  <c r="BS302" i="28"/>
  <c r="BN302" i="28"/>
  <c r="BO302" i="28"/>
  <c r="BL302" i="28"/>
  <c r="BP302" i="28"/>
  <c r="BM302" i="28"/>
  <c r="BQ302" i="28"/>
  <c r="BR302" i="28"/>
  <c r="BT302" i="28"/>
  <c r="AS310" i="28"/>
  <c r="AT310" i="28"/>
  <c r="AP310" i="28"/>
  <c r="AX310" i="28"/>
  <c r="AR310" i="28"/>
  <c r="AW310" i="28"/>
  <c r="AQ310" i="28"/>
  <c r="AU310" i="28"/>
  <c r="AO310" i="28"/>
  <c r="BP323" i="28"/>
  <c r="BR214" i="28"/>
  <c r="BX214" i="28" s="1"/>
  <c r="BM214" i="28"/>
  <c r="BU214" i="28" s="1"/>
  <c r="BQ214" i="28"/>
  <c r="BN214" i="28"/>
  <c r="BO214" i="28"/>
  <c r="BL214" i="28"/>
  <c r="BP214" i="28"/>
  <c r="BT214" i="28"/>
  <c r="BR226" i="28"/>
  <c r="BL226" i="28"/>
  <c r="BP226" i="28"/>
  <c r="BM226" i="28"/>
  <c r="BQ226" i="28"/>
  <c r="BN226" i="28"/>
  <c r="BO226" i="28"/>
  <c r="BT226" i="28"/>
  <c r="BR229" i="28"/>
  <c r="BN229" i="28"/>
  <c r="BO229" i="28"/>
  <c r="BL229" i="28"/>
  <c r="BP229" i="28"/>
  <c r="BM229" i="28"/>
  <c r="BQ229" i="28"/>
  <c r="BT229" i="28"/>
  <c r="BS229" i="28"/>
  <c r="AV234" i="28"/>
  <c r="BR237" i="28"/>
  <c r="BM237" i="28"/>
  <c r="BQ237" i="28"/>
  <c r="BN237" i="28"/>
  <c r="BO237" i="28"/>
  <c r="BL237" i="28"/>
  <c r="BP237" i="28"/>
  <c r="BT237" i="28"/>
  <c r="BS237" i="28"/>
  <c r="AU253" i="28"/>
  <c r="AP253" i="28"/>
  <c r="AX253" i="28"/>
  <c r="AR253" i="28"/>
  <c r="AS253" i="28"/>
  <c r="AT253" i="28"/>
  <c r="AW253" i="28"/>
  <c r="AO253" i="28"/>
  <c r="AV253" i="28"/>
  <c r="AQ253" i="28"/>
  <c r="BL263" i="28"/>
  <c r="BP263" i="28"/>
  <c r="BM263" i="28"/>
  <c r="BQ263" i="28"/>
  <c r="BN263" i="28"/>
  <c r="BO263" i="28"/>
  <c r="BR263" i="28"/>
  <c r="BS263" i="28"/>
  <c r="BT263" i="28"/>
  <c r="AR274" i="28"/>
  <c r="AS274" i="28"/>
  <c r="AT274" i="28"/>
  <c r="AP274" i="28"/>
  <c r="AX274" i="28"/>
  <c r="AW274" i="28"/>
  <c r="AQ274" i="28"/>
  <c r="AU274" i="28"/>
  <c r="AO274" i="28"/>
  <c r="AV274" i="28"/>
  <c r="BN291" i="28"/>
  <c r="BO291" i="28"/>
  <c r="BL291" i="28"/>
  <c r="BP291" i="28"/>
  <c r="BM291" i="28"/>
  <c r="BQ291" i="28"/>
  <c r="BS291" i="28"/>
  <c r="BT291" i="28"/>
  <c r="BR291" i="28"/>
  <c r="AR131" i="28"/>
  <c r="AS131" i="28"/>
  <c r="AT131" i="28"/>
  <c r="AP131" i="28"/>
  <c r="AX131" i="28"/>
  <c r="AO131" i="28"/>
  <c r="AW131" i="28"/>
  <c r="AV131" i="28"/>
  <c r="AU131" i="28"/>
  <c r="AQ131" i="28"/>
  <c r="BW144" i="28"/>
  <c r="BX144" i="28"/>
  <c r="BT197" i="28"/>
  <c r="BR197" i="28"/>
  <c r="BN197" i="28"/>
  <c r="BO197" i="28"/>
  <c r="BM197" i="28"/>
  <c r="BL197" i="28"/>
  <c r="BQ197" i="28"/>
  <c r="BP197" i="28"/>
  <c r="AW14" i="28"/>
  <c r="AO14" i="28"/>
  <c r="AU14" i="28"/>
  <c r="AQ14" i="28"/>
  <c r="AS14" i="28"/>
  <c r="AP14" i="28"/>
  <c r="AV14" i="28"/>
  <c r="AT14" i="28"/>
  <c r="AR14" i="28"/>
  <c r="AX14" i="28"/>
  <c r="AT62" i="28"/>
  <c r="AQ62" i="28"/>
  <c r="CF62" i="28" s="1"/>
  <c r="AP62" i="28"/>
  <c r="AX62" i="28"/>
  <c r="AO62" i="28"/>
  <c r="AU62" i="28"/>
  <c r="AR62" i="28"/>
  <c r="AV62" i="28"/>
  <c r="AS62" i="28"/>
  <c r="AW62" i="28"/>
  <c r="BS159" i="28"/>
  <c r="BR159" i="28"/>
  <c r="BT159" i="28"/>
  <c r="BP159" i="28"/>
  <c r="BM159" i="28"/>
  <c r="BO159" i="28"/>
  <c r="BQ159" i="28"/>
  <c r="BL159" i="28"/>
  <c r="BU159" i="28" s="1"/>
  <c r="BN159" i="28"/>
  <c r="BR174" i="28"/>
  <c r="BL174" i="28"/>
  <c r="BN174" i="28"/>
  <c r="BP174" i="28"/>
  <c r="BS174" i="28"/>
  <c r="BM174" i="28"/>
  <c r="BO174" i="28"/>
  <c r="BU174" i="28" s="1"/>
  <c r="BQ174" i="28"/>
  <c r="BT174" i="28"/>
  <c r="BT191" i="28"/>
  <c r="BR191" i="28"/>
  <c r="BS191" i="28"/>
  <c r="BQ191" i="28"/>
  <c r="BL191" i="28"/>
  <c r="BN191" i="28"/>
  <c r="BU191" i="28" s="1"/>
  <c r="BP191" i="28"/>
  <c r="BO191" i="28"/>
  <c r="BM191" i="28"/>
  <c r="BT203" i="28"/>
  <c r="BS203" i="28"/>
  <c r="BN203" i="28"/>
  <c r="BR203" i="28"/>
  <c r="BO203" i="28"/>
  <c r="BU203" i="28" s="1"/>
  <c r="BM203" i="28"/>
  <c r="BL203" i="28"/>
  <c r="BQ203" i="28"/>
  <c r="BP203" i="28"/>
  <c r="BL19" i="28"/>
  <c r="BP19" i="28"/>
  <c r="BS19" i="28"/>
  <c r="BM19" i="28"/>
  <c r="BU19" i="28" s="1"/>
  <c r="BQ19" i="28"/>
  <c r="BN19" i="28"/>
  <c r="BT19" i="28"/>
  <c r="BO19" i="28"/>
  <c r="BR19" i="28"/>
  <c r="AT32" i="28"/>
  <c r="AO32" i="28"/>
  <c r="AP32" i="28"/>
  <c r="AX32" i="28"/>
  <c r="AV32" i="28"/>
  <c r="AR32" i="28"/>
  <c r="AU32" i="28"/>
  <c r="AW32" i="28"/>
  <c r="AS32" i="28"/>
  <c r="AQ32" i="28"/>
  <c r="BL142" i="28"/>
  <c r="BP142" i="28"/>
  <c r="BM142" i="28"/>
  <c r="BQ142" i="28"/>
  <c r="BN142" i="28"/>
  <c r="BO142" i="28"/>
  <c r="BR142" i="28"/>
  <c r="BS142" i="28"/>
  <c r="BT142" i="28"/>
  <c r="BX142" i="28" s="1"/>
  <c r="BR146" i="28"/>
  <c r="BM146" i="28"/>
  <c r="BQ146" i="28"/>
  <c r="BN146" i="28"/>
  <c r="BO146" i="28"/>
  <c r="BL146" i="28"/>
  <c r="BP146" i="28"/>
  <c r="BS146" i="28"/>
  <c r="BX146" i="28" s="1"/>
  <c r="BT146" i="28"/>
  <c r="AU168" i="28"/>
  <c r="AO168" i="28"/>
  <c r="AQ168" i="28"/>
  <c r="AW168" i="28"/>
  <c r="AV168" i="28"/>
  <c r="AP168" i="28"/>
  <c r="AR168" i="28"/>
  <c r="AX168" i="28"/>
  <c r="AS168" i="28"/>
  <c r="AT168" i="28"/>
  <c r="BT207" i="28"/>
  <c r="BR207" i="28"/>
  <c r="BS207" i="28"/>
  <c r="BL207" i="28"/>
  <c r="BN207" i="28"/>
  <c r="BP207" i="28"/>
  <c r="BM207" i="28"/>
  <c r="BO207" i="28"/>
  <c r="BQ207" i="28"/>
  <c r="AR100" i="28"/>
  <c r="AO100" i="28"/>
  <c r="AS100" i="28"/>
  <c r="AQ100" i="28"/>
  <c r="AU100" i="28"/>
  <c r="AT100" i="28"/>
  <c r="AP100" i="28"/>
  <c r="AX100" i="28"/>
  <c r="AW100" i="28"/>
  <c r="BR157" i="28"/>
  <c r="BS157" i="28"/>
  <c r="BT157" i="28"/>
  <c r="BP157" i="28"/>
  <c r="BN157" i="28"/>
  <c r="BM157" i="28"/>
  <c r="BO157" i="28"/>
  <c r="BQ157" i="28"/>
  <c r="BL157" i="28"/>
  <c r="AO170" i="28"/>
  <c r="AV170" i="28"/>
  <c r="AQ170" i="28"/>
  <c r="AW170" i="28"/>
  <c r="AX170" i="28"/>
  <c r="AS170" i="28"/>
  <c r="AR170" i="28"/>
  <c r="AT170" i="28"/>
  <c r="AP170" i="28"/>
  <c r="BS190" i="28"/>
  <c r="BX190" i="28" s="1"/>
  <c r="AU38" i="28"/>
  <c r="AR38" i="28"/>
  <c r="AQ38" i="28"/>
  <c r="AS38" i="28"/>
  <c r="AO38" i="28"/>
  <c r="AW38" i="28"/>
  <c r="AT38" i="28"/>
  <c r="AV38" i="28"/>
  <c r="AP38" i="28"/>
  <c r="AX38" i="28"/>
  <c r="BM106" i="28"/>
  <c r="BQ106" i="28"/>
  <c r="BS106" i="28"/>
  <c r="BR106" i="28"/>
  <c r="BN106" i="28"/>
  <c r="BT106" i="28"/>
  <c r="BO106" i="28"/>
  <c r="BL106" i="28"/>
  <c r="BP106" i="28"/>
  <c r="AY767" i="28"/>
  <c r="BY30" i="28"/>
  <c r="AY695" i="28"/>
  <c r="AY579" i="28"/>
  <c r="BS683" i="28"/>
  <c r="BT683" i="28"/>
  <c r="BR683" i="28"/>
  <c r="BU683" i="28" s="1"/>
  <c r="BT702" i="28"/>
  <c r="AM711" i="28"/>
  <c r="AX711" i="28" s="1"/>
  <c r="AM714" i="28"/>
  <c r="AX714" i="28" s="1"/>
  <c r="BS728" i="28"/>
  <c r="BR738" i="28"/>
  <c r="BS738" i="28"/>
  <c r="BX738" i="28" s="1"/>
  <c r="BT738" i="28"/>
  <c r="BS629" i="28"/>
  <c r="BT629" i="28"/>
  <c r="BR629" i="28"/>
  <c r="AQ635" i="28"/>
  <c r="AO635" i="28"/>
  <c r="AV635" i="28"/>
  <c r="CG635" i="28"/>
  <c r="AU635" i="28"/>
  <c r="BR658" i="28"/>
  <c r="BT658" i="28"/>
  <c r="AO665" i="28"/>
  <c r="AQ665" i="28"/>
  <c r="AV665" i="28"/>
  <c r="AU665" i="28"/>
  <c r="AW665" i="28"/>
  <c r="BS558" i="28"/>
  <c r="BX558" i="28" s="1"/>
  <c r="BT558" i="28"/>
  <c r="BR558" i="28"/>
  <c r="AV716" i="28"/>
  <c r="AW716" i="28"/>
  <c r="AO716" i="28"/>
  <c r="AU716" i="28"/>
  <c r="AQ716" i="28"/>
  <c r="BS735" i="28"/>
  <c r="BU735" i="28" s="1"/>
  <c r="BT735" i="28"/>
  <c r="BS642" i="28"/>
  <c r="BT668" i="28"/>
  <c r="BR668" i="28"/>
  <c r="BS668" i="28"/>
  <c r="AO554" i="28"/>
  <c r="AV554" i="28"/>
  <c r="AU554" i="28"/>
  <c r="AW554" i="28"/>
  <c r="BT675" i="28"/>
  <c r="BR675" i="28"/>
  <c r="BS675" i="28"/>
  <c r="BT722" i="28"/>
  <c r="BR722" i="28"/>
  <c r="BS722" i="28"/>
  <c r="BR727" i="28"/>
  <c r="BS727" i="28"/>
  <c r="BT727" i="28"/>
  <c r="AQ738" i="28"/>
  <c r="AU738" i="28"/>
  <c r="AO738" i="28"/>
  <c r="AV738" i="28"/>
  <c r="AW738" i="28"/>
  <c r="BT625" i="28"/>
  <c r="BR625" i="28"/>
  <c r="BS625" i="28"/>
  <c r="BS633" i="28"/>
  <c r="BT633" i="28"/>
  <c r="BR633" i="28"/>
  <c r="AV638" i="28"/>
  <c r="AW638" i="28"/>
  <c r="AQ638" i="28"/>
  <c r="AU638" i="28"/>
  <c r="BT643" i="28"/>
  <c r="BX651" i="28"/>
  <c r="BW651" i="28"/>
  <c r="BU651" i="28"/>
  <c r="AQ661" i="28"/>
  <c r="AO661" i="28"/>
  <c r="AU661" i="28"/>
  <c r="AV661" i="28"/>
  <c r="AU556" i="28"/>
  <c r="AO556" i="28"/>
  <c r="AV556" i="28"/>
  <c r="AW556" i="28"/>
  <c r="AQ556" i="28"/>
  <c r="AV563" i="28"/>
  <c r="AO563" i="28"/>
  <c r="AW563" i="28"/>
  <c r="AQ563" i="28"/>
  <c r="AU563" i="28"/>
  <c r="AV572" i="28"/>
  <c r="AW572" i="28"/>
  <c r="AO572" i="28"/>
  <c r="AQ572" i="28"/>
  <c r="BT699" i="28"/>
  <c r="BR699" i="28"/>
  <c r="BS699" i="28"/>
  <c r="BT718" i="28"/>
  <c r="BR718" i="28"/>
  <c r="BS718" i="28"/>
  <c r="AO723" i="28"/>
  <c r="AV723" i="28"/>
  <c r="AW723" i="28"/>
  <c r="AU723" i="28"/>
  <c r="AQ723" i="28"/>
  <c r="AV734" i="28"/>
  <c r="AQ734" i="28"/>
  <c r="AO734" i="28"/>
  <c r="AQ633" i="28"/>
  <c r="AO633" i="28"/>
  <c r="AV633" i="28"/>
  <c r="AU633" i="28"/>
  <c r="AW633" i="28"/>
  <c r="BT650" i="28"/>
  <c r="BR650" i="28"/>
  <c r="AO552" i="28"/>
  <c r="AW552" i="28"/>
  <c r="AU552" i="28"/>
  <c r="AV552" i="28"/>
  <c r="AQ552" i="28"/>
  <c r="BS555" i="28"/>
  <c r="BX555" i="28" s="1"/>
  <c r="BT555" i="28"/>
  <c r="AO561" i="28"/>
  <c r="AY561" i="28" s="1"/>
  <c r="AQ561" i="28"/>
  <c r="AU561" i="28"/>
  <c r="AV561" i="28"/>
  <c r="BR570" i="28"/>
  <c r="BS570" i="28"/>
  <c r="BR591" i="28"/>
  <c r="BS591" i="28"/>
  <c r="BT591" i="28"/>
  <c r="BT609" i="28"/>
  <c r="BR609" i="28"/>
  <c r="BS620" i="28"/>
  <c r="BT620" i="28"/>
  <c r="BR620" i="28"/>
  <c r="AO468" i="28"/>
  <c r="AV468" i="28"/>
  <c r="AW468" i="28"/>
  <c r="AQ468" i="28"/>
  <c r="AU468" i="28"/>
  <c r="BS480" i="28"/>
  <c r="BT480" i="28"/>
  <c r="BR480" i="28"/>
  <c r="BT493" i="28"/>
  <c r="BS493" i="28"/>
  <c r="AV499" i="28"/>
  <c r="AO499" i="28"/>
  <c r="AW499" i="28"/>
  <c r="AQ499" i="28"/>
  <c r="AU499" i="28"/>
  <c r="AQ510" i="28"/>
  <c r="AO510" i="28"/>
  <c r="AU510" i="28"/>
  <c r="BR515" i="28"/>
  <c r="BS515" i="28"/>
  <c r="BT515" i="28"/>
  <c r="BS524" i="28"/>
  <c r="BT524" i="28"/>
  <c r="BS532" i="28"/>
  <c r="BT532" i="28"/>
  <c r="BX532" i="28" s="1"/>
  <c r="BT542" i="28"/>
  <c r="BR542" i="28"/>
  <c r="BU542" i="28" s="1"/>
  <c r="BS542" i="28"/>
  <c r="AV406" i="28"/>
  <c r="CG406" i="28" s="1"/>
  <c r="AU406" i="28"/>
  <c r="AQ406" i="28"/>
  <c r="AO406" i="28"/>
  <c r="AW406" i="28"/>
  <c r="AO412" i="28"/>
  <c r="AQ412" i="28"/>
  <c r="AU412" i="28"/>
  <c r="AV412" i="28"/>
  <c r="BT428" i="28"/>
  <c r="BR428" i="28"/>
  <c r="BS428" i="28"/>
  <c r="AW593" i="28"/>
  <c r="AU593" i="28"/>
  <c r="AO593" i="28"/>
  <c r="AV593" i="28"/>
  <c r="AQ593" i="28"/>
  <c r="BT601" i="28"/>
  <c r="BS601" i="28"/>
  <c r="BR601" i="28"/>
  <c r="CG608" i="28"/>
  <c r="BS461" i="28"/>
  <c r="BT461" i="28"/>
  <c r="AQ467" i="28"/>
  <c r="AO467" i="28"/>
  <c r="AW467" i="28"/>
  <c r="AU467" i="28"/>
  <c r="AV489" i="28"/>
  <c r="BT500" i="28"/>
  <c r="BS500" i="28"/>
  <c r="BR500" i="28"/>
  <c r="BR507" i="28"/>
  <c r="BS507" i="28"/>
  <c r="BX507" i="28"/>
  <c r="BT507" i="28"/>
  <c r="AV510" i="28"/>
  <c r="BS514" i="28"/>
  <c r="BW514" i="28" s="1"/>
  <c r="BR514" i="28"/>
  <c r="BS520" i="28"/>
  <c r="BT520" i="28"/>
  <c r="BT534" i="28"/>
  <c r="BR534" i="28"/>
  <c r="BS534" i="28"/>
  <c r="BT541" i="28"/>
  <c r="BR541" i="28"/>
  <c r="BS541" i="28"/>
  <c r="AQ396" i="28"/>
  <c r="AO396" i="28"/>
  <c r="AU396" i="28"/>
  <c r="AW396" i="28"/>
  <c r="AV396" i="28"/>
  <c r="AO414" i="28"/>
  <c r="AU414" i="28"/>
  <c r="AV414" i="28"/>
  <c r="AW414" i="28"/>
  <c r="AO582" i="28"/>
  <c r="AQ582" i="28"/>
  <c r="AU582" i="28"/>
  <c r="AV582" i="28"/>
  <c r="AV596" i="28"/>
  <c r="AO596" i="28"/>
  <c r="AU596" i="28"/>
  <c r="AQ596" i="28"/>
  <c r="AO610" i="28"/>
  <c r="AU610" i="28"/>
  <c r="AQ610" i="28"/>
  <c r="AW610" i="28"/>
  <c r="AV610" i="28"/>
  <c r="BS464" i="28"/>
  <c r="BT464" i="28"/>
  <c r="BR464" i="28"/>
  <c r="BR484" i="28"/>
  <c r="BS484" i="28"/>
  <c r="BT484" i="28"/>
  <c r="AQ491" i="28"/>
  <c r="AU491" i="28"/>
  <c r="AW491" i="28"/>
  <c r="AO491" i="28"/>
  <c r="AU504" i="28"/>
  <c r="AQ504" i="28"/>
  <c r="AO504" i="28"/>
  <c r="AV504" i="28"/>
  <c r="AW504" i="28"/>
  <c r="BS516" i="28"/>
  <c r="BT516" i="28"/>
  <c r="BS527" i="28"/>
  <c r="BT527" i="28"/>
  <c r="BR527" i="28"/>
  <c r="BT531" i="28"/>
  <c r="BR531" i="28"/>
  <c r="BS531" i="28"/>
  <c r="AV542" i="28"/>
  <c r="AQ542" i="28"/>
  <c r="AW542" i="28"/>
  <c r="AO542" i="28"/>
  <c r="AU542" i="28"/>
  <c r="BR547" i="28"/>
  <c r="BS547" i="28"/>
  <c r="BX547" i="28" s="1"/>
  <c r="BT547" i="28"/>
  <c r="BT403" i="28"/>
  <c r="BS403" i="28"/>
  <c r="BW414" i="28"/>
  <c r="BX414" i="28"/>
  <c r="AW427" i="28"/>
  <c r="AO427" i="28"/>
  <c r="AU427" i="28"/>
  <c r="AQ427" i="28"/>
  <c r="BR587" i="28"/>
  <c r="BS587" i="28"/>
  <c r="BT587" i="28"/>
  <c r="AV594" i="28"/>
  <c r="BS602" i="28"/>
  <c r="BT602" i="28"/>
  <c r="BU602" i="28" s="1"/>
  <c r="BR602" i="28"/>
  <c r="AV605" i="28"/>
  <c r="AY605" i="28" s="1"/>
  <c r="AU459" i="28"/>
  <c r="AO459" i="28"/>
  <c r="AQ459" i="28"/>
  <c r="AW459" i="28"/>
  <c r="AQ475" i="28"/>
  <c r="AU475" i="28"/>
  <c r="AV475" i="28"/>
  <c r="AO475" i="28"/>
  <c r="AQ485" i="28"/>
  <c r="AO485" i="28"/>
  <c r="AV485" i="28"/>
  <c r="AU485" i="28"/>
  <c r="AW485" i="28"/>
  <c r="AQ493" i="28"/>
  <c r="AO493" i="28"/>
  <c r="AV493" i="28"/>
  <c r="AW493" i="28"/>
  <c r="AV502" i="28"/>
  <c r="AW502" i="28"/>
  <c r="AU502" i="28"/>
  <c r="AQ502" i="28"/>
  <c r="AO502" i="28"/>
  <c r="BR519" i="28"/>
  <c r="BS519" i="28"/>
  <c r="BT519" i="28"/>
  <c r="BT521" i="28"/>
  <c r="BR521" i="28"/>
  <c r="BS521" i="28"/>
  <c r="AQ535" i="28"/>
  <c r="AO535" i="28"/>
  <c r="AV535" i="28"/>
  <c r="AU535" i="28"/>
  <c r="AW535" i="28"/>
  <c r="BR401" i="28"/>
  <c r="BX401" i="28" s="1"/>
  <c r="BS401" i="28"/>
  <c r="BT401" i="28"/>
  <c r="AV405" i="28"/>
  <c r="AU405" i="28"/>
  <c r="AQ405" i="28"/>
  <c r="AO405" i="28"/>
  <c r="AW405" i="28"/>
  <c r="AW410" i="28"/>
  <c r="AW412" i="28"/>
  <c r="CG419" i="28"/>
  <c r="BS431" i="28"/>
  <c r="BT431" i="28"/>
  <c r="BR431" i="28"/>
  <c r="BX431" i="28" s="1"/>
  <c r="AO433" i="28"/>
  <c r="AY433" i="28" s="1"/>
  <c r="AV433" i="28"/>
  <c r="AQ433" i="28"/>
  <c r="AU433" i="28"/>
  <c r="AW433" i="28"/>
  <c r="AT445" i="28"/>
  <c r="AP445" i="28"/>
  <c r="AX445" i="28"/>
  <c r="AR445" i="28"/>
  <c r="AS445" i="28"/>
  <c r="AO445" i="28"/>
  <c r="AV445" i="28"/>
  <c r="CG445" i="28"/>
  <c r="AU445" i="28"/>
  <c r="BN337" i="28"/>
  <c r="BO337" i="28"/>
  <c r="BL337" i="28"/>
  <c r="BP337" i="28"/>
  <c r="BM337" i="28"/>
  <c r="BQ337" i="28"/>
  <c r="BR337" i="28"/>
  <c r="BS337" i="28"/>
  <c r="BT337" i="28"/>
  <c r="AP357" i="28"/>
  <c r="AY357" i="28" s="1"/>
  <c r="AX357" i="28"/>
  <c r="AR357" i="28"/>
  <c r="AS357" i="28"/>
  <c r="AT357" i="28"/>
  <c r="AQ357" i="28"/>
  <c r="AV357" i="28"/>
  <c r="AO357" i="28"/>
  <c r="AU357" i="28"/>
  <c r="BN364" i="28"/>
  <c r="BO364" i="28"/>
  <c r="BL364" i="28"/>
  <c r="BP364" i="28"/>
  <c r="BM364" i="28"/>
  <c r="BQ364" i="28"/>
  <c r="BT364" i="28"/>
  <c r="BR364" i="28"/>
  <c r="BX364" i="28" s="1"/>
  <c r="BS364" i="28"/>
  <c r="AP389" i="28"/>
  <c r="AX389" i="28"/>
  <c r="AR389" i="28"/>
  <c r="AS389" i="28"/>
  <c r="AT389" i="28"/>
  <c r="AV389" i="28"/>
  <c r="AU389" i="28"/>
  <c r="AQ389" i="28"/>
  <c r="AO389" i="28"/>
  <c r="AW389" i="28"/>
  <c r="BO308" i="28"/>
  <c r="BL308" i="28"/>
  <c r="BP308" i="28"/>
  <c r="BM308" i="28"/>
  <c r="BQ308" i="28"/>
  <c r="BN308" i="28"/>
  <c r="BS308" i="28"/>
  <c r="BT308" i="28"/>
  <c r="BR308" i="28"/>
  <c r="BN319" i="28"/>
  <c r="BO319" i="28"/>
  <c r="BL319" i="28"/>
  <c r="BP319" i="28"/>
  <c r="BM319" i="28"/>
  <c r="BQ319" i="28"/>
  <c r="BR319" i="28"/>
  <c r="BS319" i="28"/>
  <c r="BT319" i="28"/>
  <c r="BL327" i="28"/>
  <c r="BP327" i="28"/>
  <c r="BM327" i="28"/>
  <c r="BQ327" i="28"/>
  <c r="BN327" i="28"/>
  <c r="BO327" i="28"/>
  <c r="BT327" i="28"/>
  <c r="BR327" i="28"/>
  <c r="BS327" i="28"/>
  <c r="BL215" i="28"/>
  <c r="BP215" i="28"/>
  <c r="BM215" i="28"/>
  <c r="BQ215" i="28"/>
  <c r="BN215" i="28"/>
  <c r="BO215" i="28"/>
  <c r="BS215" i="28"/>
  <c r="BT215" i="28"/>
  <c r="BR215" i="28"/>
  <c r="AT218" i="28"/>
  <c r="AP218" i="28"/>
  <c r="AX218" i="28"/>
  <c r="AR218" i="28"/>
  <c r="AS218" i="28"/>
  <c r="AQ218" i="28"/>
  <c r="AO218" i="28"/>
  <c r="AW218" i="28"/>
  <c r="AU218" i="28"/>
  <c r="AR232" i="28"/>
  <c r="AS232" i="28"/>
  <c r="AT232" i="28"/>
  <c r="AP232" i="28"/>
  <c r="AX232" i="28"/>
  <c r="AQ232" i="28"/>
  <c r="AO232" i="28"/>
  <c r="AV232" i="28"/>
  <c r="CG232" i="28" s="1"/>
  <c r="AW232" i="28"/>
  <c r="AU232" i="28"/>
  <c r="AR266" i="28"/>
  <c r="AS266" i="28"/>
  <c r="AT266" i="28"/>
  <c r="AP266" i="28"/>
  <c r="AX266" i="28"/>
  <c r="AU266" i="28"/>
  <c r="AO266" i="28"/>
  <c r="AQ266" i="28"/>
  <c r="AW266" i="28"/>
  <c r="AV266" i="28"/>
  <c r="AQ282" i="28"/>
  <c r="AT282" i="28"/>
  <c r="AP282" i="28"/>
  <c r="AX282" i="28"/>
  <c r="AY282" i="28" s="1"/>
  <c r="AR282" i="28"/>
  <c r="AS282" i="28"/>
  <c r="AW282" i="28"/>
  <c r="AU282" i="28"/>
  <c r="AO282" i="28"/>
  <c r="AV282" i="28"/>
  <c r="BR293" i="28"/>
  <c r="BM293" i="28"/>
  <c r="BQ293" i="28"/>
  <c r="BN293" i="28"/>
  <c r="BO293" i="28"/>
  <c r="BL293" i="28"/>
  <c r="BP293" i="28"/>
  <c r="BS293" i="28"/>
  <c r="BT293" i="28"/>
  <c r="BR126" i="28"/>
  <c r="BW126" i="28" s="1"/>
  <c r="BO126" i="28"/>
  <c r="BL126" i="28"/>
  <c r="BP126" i="28"/>
  <c r="BM126" i="28"/>
  <c r="BQ126" i="28"/>
  <c r="BN126" i="28"/>
  <c r="BT126" i="28"/>
  <c r="BS126" i="28"/>
  <c r="BX126" i="28" s="1"/>
  <c r="AO435" i="28"/>
  <c r="AY435" i="28" s="1"/>
  <c r="AQ435" i="28"/>
  <c r="AV435" i="28"/>
  <c r="AW435" i="28"/>
  <c r="AU435" i="28"/>
  <c r="AT451" i="28"/>
  <c r="AP451" i="28"/>
  <c r="AX451" i="28"/>
  <c r="AR451" i="28"/>
  <c r="AY451" i="28" s="1"/>
  <c r="AS451" i="28"/>
  <c r="AQ451" i="28"/>
  <c r="AO451" i="28"/>
  <c r="BL340" i="28"/>
  <c r="BP340" i="28"/>
  <c r="BM340" i="28"/>
  <c r="BQ340" i="28"/>
  <c r="BU340" i="28" s="1"/>
  <c r="BN340" i="28"/>
  <c r="BO340" i="28"/>
  <c r="BT340" i="28"/>
  <c r="BS340" i="28"/>
  <c r="BR340" i="28"/>
  <c r="AP377" i="28"/>
  <c r="AX377" i="28"/>
  <c r="AR377" i="28"/>
  <c r="AS377" i="28"/>
  <c r="AT377" i="28"/>
  <c r="AQ377" i="28"/>
  <c r="AO377" i="28"/>
  <c r="AU377" i="28"/>
  <c r="AV377" i="28"/>
  <c r="AW377" i="28"/>
  <c r="BL384" i="28"/>
  <c r="BP384" i="28"/>
  <c r="BM384" i="28"/>
  <c r="BQ384" i="28"/>
  <c r="BN384" i="28"/>
  <c r="BO384" i="28"/>
  <c r="BR384" i="28"/>
  <c r="BT384" i="28"/>
  <c r="BS384" i="28"/>
  <c r="AS296" i="28"/>
  <c r="AT296" i="28"/>
  <c r="AP296" i="28"/>
  <c r="AX296" i="28"/>
  <c r="AR296" i="28"/>
  <c r="AQ296" i="28"/>
  <c r="AO296" i="28"/>
  <c r="AV296" i="28"/>
  <c r="AW296" i="28"/>
  <c r="AU296" i="28"/>
  <c r="AS303" i="28"/>
  <c r="AT303" i="28"/>
  <c r="AP303" i="28"/>
  <c r="AX303" i="28"/>
  <c r="AR303" i="28"/>
  <c r="AV303" i="28"/>
  <c r="AY303" i="28" s="1"/>
  <c r="AW303" i="28"/>
  <c r="AQ303" i="28"/>
  <c r="AU303" i="28"/>
  <c r="AO303" i="28"/>
  <c r="AP311" i="28"/>
  <c r="AX311" i="28"/>
  <c r="AR311" i="28"/>
  <c r="AS311" i="28"/>
  <c r="AT311" i="28"/>
  <c r="AV311" i="28"/>
  <c r="AW311" i="28"/>
  <c r="AU311" i="28"/>
  <c r="AQ311" i="28"/>
  <c r="AO311" i="28"/>
  <c r="AS317" i="28"/>
  <c r="AT317" i="28"/>
  <c r="AP317" i="28"/>
  <c r="AX317" i="28"/>
  <c r="AR317" i="28"/>
  <c r="AU317" i="28"/>
  <c r="AV317" i="28"/>
  <c r="AQ317" i="28"/>
  <c r="AO317" i="28"/>
  <c r="AW317" i="28"/>
  <c r="CG317" i="28" s="1"/>
  <c r="BO325" i="28"/>
  <c r="BL325" i="28"/>
  <c r="BP325" i="28"/>
  <c r="BM325" i="28"/>
  <c r="BQ325" i="28"/>
  <c r="BN325" i="28"/>
  <c r="BR325" i="28"/>
  <c r="BX325" i="28" s="1"/>
  <c r="BS325" i="28"/>
  <c r="BT325" i="28"/>
  <c r="BS218" i="28"/>
  <c r="AW220" i="28"/>
  <c r="BM224" i="28"/>
  <c r="BQ224" i="28"/>
  <c r="BN224" i="28"/>
  <c r="BU224" i="28" s="1"/>
  <c r="BO224" i="28"/>
  <c r="BL224" i="28"/>
  <c r="BP224" i="28"/>
  <c r="BR224" i="28"/>
  <c r="BS224" i="28"/>
  <c r="BT224" i="28"/>
  <c r="AT231" i="28"/>
  <c r="AP231" i="28"/>
  <c r="AY231" i="28" s="1"/>
  <c r="AX231" i="28"/>
  <c r="AR231" i="28"/>
  <c r="AS231" i="28"/>
  <c r="AO231" i="28"/>
  <c r="AQ231" i="28"/>
  <c r="AW231" i="28"/>
  <c r="CG231" i="28" s="1"/>
  <c r="BM247" i="28"/>
  <c r="BQ247" i="28"/>
  <c r="BN247" i="28"/>
  <c r="BO247" i="28"/>
  <c r="BL247" i="28"/>
  <c r="BP247" i="28"/>
  <c r="BT247" i="28"/>
  <c r="BR247" i="28"/>
  <c r="BS247" i="28"/>
  <c r="AT264" i="28"/>
  <c r="AP264" i="28"/>
  <c r="AX264" i="28"/>
  <c r="AR264" i="28"/>
  <c r="AS264" i="28"/>
  <c r="AQ264" i="28"/>
  <c r="AV264" i="28"/>
  <c r="AW264" i="28"/>
  <c r="AO264" i="28"/>
  <c r="AU264" i="28"/>
  <c r="AP276" i="28"/>
  <c r="AX276" i="28"/>
  <c r="AR276" i="28"/>
  <c r="AS276" i="28"/>
  <c r="AT276" i="28"/>
  <c r="AU276" i="28"/>
  <c r="AV276" i="28"/>
  <c r="CG276" i="28" s="1"/>
  <c r="AO276" i="28"/>
  <c r="AQ276" i="28"/>
  <c r="AS289" i="28"/>
  <c r="AT289" i="28"/>
  <c r="AP289" i="28"/>
  <c r="AX289" i="28"/>
  <c r="AR289" i="28"/>
  <c r="AV289" i="28"/>
  <c r="AO289" i="28"/>
  <c r="AQ289" i="28"/>
  <c r="AU289" i="28"/>
  <c r="AW289" i="28"/>
  <c r="BM125" i="28"/>
  <c r="BQ125" i="28"/>
  <c r="BN125" i="28"/>
  <c r="BO125" i="28"/>
  <c r="BL125" i="28"/>
  <c r="BP125" i="28"/>
  <c r="BS125" i="28"/>
  <c r="BT125" i="28"/>
  <c r="BR125" i="28"/>
  <c r="AT137" i="28"/>
  <c r="AP137" i="28"/>
  <c r="AX137" i="28"/>
  <c r="AR137" i="28"/>
  <c r="AS137" i="28"/>
  <c r="AO137" i="28"/>
  <c r="AV137" i="28"/>
  <c r="AU137" i="28"/>
  <c r="AQ137" i="28"/>
  <c r="BS436" i="28"/>
  <c r="BT436" i="28"/>
  <c r="BR436" i="28"/>
  <c r="BX446" i="28"/>
  <c r="BR334" i="28"/>
  <c r="BM334" i="28"/>
  <c r="BQ334" i="28"/>
  <c r="BN334" i="28"/>
  <c r="BO334" i="28"/>
  <c r="BL334" i="28"/>
  <c r="BP334" i="28"/>
  <c r="BS334" i="28"/>
  <c r="BT334" i="28"/>
  <c r="BO349" i="28"/>
  <c r="BL349" i="28"/>
  <c r="BP349" i="28"/>
  <c r="BM349" i="28"/>
  <c r="BQ349" i="28"/>
  <c r="BN349" i="28"/>
  <c r="BR349" i="28"/>
  <c r="BS349" i="28"/>
  <c r="BT349" i="28"/>
  <c r="AW355" i="28"/>
  <c r="AW359" i="28"/>
  <c r="AW363" i="28"/>
  <c r="CG363" i="28" s="1"/>
  <c r="AP299" i="28"/>
  <c r="AX299" i="28"/>
  <c r="AR299" i="28"/>
  <c r="AS299" i="28"/>
  <c r="AT299" i="28"/>
  <c r="AQ299" i="28"/>
  <c r="AO299" i="28"/>
  <c r="AW299" i="28"/>
  <c r="AV299" i="28"/>
  <c r="AU299" i="28"/>
  <c r="BO304" i="28"/>
  <c r="BL304" i="28"/>
  <c r="BP304" i="28"/>
  <c r="BM304" i="28"/>
  <c r="BQ304" i="28"/>
  <c r="BN304" i="28"/>
  <c r="BS304" i="28"/>
  <c r="BT304" i="28"/>
  <c r="BR304" i="28"/>
  <c r="AT316" i="28"/>
  <c r="AP316" i="28"/>
  <c r="AX316" i="28"/>
  <c r="AR316" i="28"/>
  <c r="AS316" i="28"/>
  <c r="AW316" i="28"/>
  <c r="CG316" i="28" s="1"/>
  <c r="AQ316" i="28"/>
  <c r="AO316" i="28"/>
  <c r="AU316" i="28"/>
  <c r="AV316" i="28"/>
  <c r="BL324" i="28"/>
  <c r="BP324" i="28"/>
  <c r="BM324" i="28"/>
  <c r="BQ324" i="28"/>
  <c r="BN324" i="28"/>
  <c r="BO324" i="28"/>
  <c r="BR324" i="28"/>
  <c r="BS324" i="28"/>
  <c r="BT324" i="28"/>
  <c r="AT223" i="28"/>
  <c r="AP223" i="28"/>
  <c r="AX223" i="28"/>
  <c r="AR223" i="28"/>
  <c r="AS223" i="28"/>
  <c r="AO223" i="28"/>
  <c r="AQ223" i="28"/>
  <c r="AV223" i="28"/>
  <c r="AU223" i="28"/>
  <c r="BN227" i="28"/>
  <c r="BO227" i="28"/>
  <c r="BL227" i="28"/>
  <c r="BP227" i="28"/>
  <c r="BM227" i="28"/>
  <c r="BQ227" i="28"/>
  <c r="BS227" i="28"/>
  <c r="BT227" i="28"/>
  <c r="BR227" i="28"/>
  <c r="AS250" i="28"/>
  <c r="AT250" i="28"/>
  <c r="AP250" i="28"/>
  <c r="AX250" i="28"/>
  <c r="AR250" i="28"/>
  <c r="AW250" i="28"/>
  <c r="AU250" i="28"/>
  <c r="AO250" i="28"/>
  <c r="AQ250" i="28"/>
  <c r="AV250" i="28"/>
  <c r="AT260" i="28"/>
  <c r="AP260" i="28"/>
  <c r="AX260" i="28"/>
  <c r="AR260" i="28"/>
  <c r="AS260" i="28"/>
  <c r="AO260" i="28"/>
  <c r="AU260" i="28"/>
  <c r="AW260" i="28"/>
  <c r="AV260" i="28"/>
  <c r="AQ260" i="28"/>
  <c r="BL266" i="28"/>
  <c r="BP266" i="28"/>
  <c r="BM266" i="28"/>
  <c r="BQ266" i="28"/>
  <c r="BN266" i="28"/>
  <c r="BO266" i="28"/>
  <c r="BT266" i="28"/>
  <c r="BR266" i="28"/>
  <c r="BM289" i="28"/>
  <c r="BQ289" i="28"/>
  <c r="BN289" i="28"/>
  <c r="BO289" i="28"/>
  <c r="BL289" i="28"/>
  <c r="BP289" i="28"/>
  <c r="BT289" i="28"/>
  <c r="BR289" i="28"/>
  <c r="BS289" i="28"/>
  <c r="AT134" i="28"/>
  <c r="AP134" i="28"/>
  <c r="AX134" i="28"/>
  <c r="AR134" i="28"/>
  <c r="AS134" i="28"/>
  <c r="AV134" i="28"/>
  <c r="AO134" i="28"/>
  <c r="AU134" i="28"/>
  <c r="BM439" i="28"/>
  <c r="BQ439" i="28"/>
  <c r="BN439" i="28"/>
  <c r="BO439" i="28"/>
  <c r="BL439" i="28"/>
  <c r="BP439" i="28"/>
  <c r="BR439" i="28"/>
  <c r="BS439" i="28"/>
  <c r="BT439" i="28"/>
  <c r="BR445" i="28"/>
  <c r="BN445" i="28"/>
  <c r="BO445" i="28"/>
  <c r="BL445" i="28"/>
  <c r="BP445" i="28"/>
  <c r="BM445" i="28"/>
  <c r="BQ445" i="28"/>
  <c r="BS445" i="28"/>
  <c r="BT445" i="28"/>
  <c r="BX445" i="28"/>
  <c r="BL452" i="28"/>
  <c r="BP452" i="28"/>
  <c r="BM452" i="28"/>
  <c r="BQ452" i="28"/>
  <c r="BN452" i="28"/>
  <c r="BO452" i="28"/>
  <c r="BT452" i="28"/>
  <c r="BR452" i="28"/>
  <c r="BS452" i="28"/>
  <c r="BX452" i="28" s="1"/>
  <c r="BM456" i="28"/>
  <c r="BQ456" i="28"/>
  <c r="BN456" i="28"/>
  <c r="BO456" i="28"/>
  <c r="BL456" i="28"/>
  <c r="BP456" i="28"/>
  <c r="BS456" i="28"/>
  <c r="BT456" i="28"/>
  <c r="BR456" i="28"/>
  <c r="BO341" i="28"/>
  <c r="BL341" i="28"/>
  <c r="BP341" i="28"/>
  <c r="BM341" i="28"/>
  <c r="BQ341" i="28"/>
  <c r="BN341" i="28"/>
  <c r="BT341" i="28"/>
  <c r="BW341" i="28" s="1"/>
  <c r="BR341" i="28"/>
  <c r="BS341" i="28"/>
  <c r="AS351" i="28"/>
  <c r="AT351" i="28"/>
  <c r="AP351" i="28"/>
  <c r="AX351" i="28"/>
  <c r="AR351" i="28"/>
  <c r="AQ351" i="28"/>
  <c r="AY351" i="28" s="1"/>
  <c r="AU351" i="28"/>
  <c r="AO351" i="28"/>
  <c r="AV351" i="28"/>
  <c r="AW351" i="28"/>
  <c r="BM381" i="28"/>
  <c r="BQ381" i="28"/>
  <c r="BN381" i="28"/>
  <c r="BO381" i="28"/>
  <c r="BL381" i="28"/>
  <c r="BP381" i="28"/>
  <c r="BR381" i="28"/>
  <c r="BS381" i="28"/>
  <c r="BT381" i="28"/>
  <c r="BM388" i="28"/>
  <c r="BQ388" i="28"/>
  <c r="BN388" i="28"/>
  <c r="BU388" i="28" s="1"/>
  <c r="BO388" i="28"/>
  <c r="BL388" i="28"/>
  <c r="BP388" i="28"/>
  <c r="BR388" i="28"/>
  <c r="BT388" i="28"/>
  <c r="BS388" i="28"/>
  <c r="AP304" i="28"/>
  <c r="AX304" i="28"/>
  <c r="AR304" i="28"/>
  <c r="AS304" i="28"/>
  <c r="AT304" i="28"/>
  <c r="AO304" i="28"/>
  <c r="AU304" i="28"/>
  <c r="AV304" i="28"/>
  <c r="AW304" i="28"/>
  <c r="CG304" i="28" s="1"/>
  <c r="AQ304" i="28"/>
  <c r="BO311" i="28"/>
  <c r="BL311" i="28"/>
  <c r="BP311" i="28"/>
  <c r="BM311" i="28"/>
  <c r="BQ311" i="28"/>
  <c r="BN311" i="28"/>
  <c r="BT311" i="28"/>
  <c r="BR311" i="28"/>
  <c r="BS311" i="28"/>
  <c r="AR324" i="28"/>
  <c r="AS324" i="28"/>
  <c r="AT324" i="28"/>
  <c r="AP324" i="28"/>
  <c r="AX324" i="28"/>
  <c r="AW324" i="28"/>
  <c r="AQ324" i="28"/>
  <c r="AO324" i="28"/>
  <c r="AV324" i="28"/>
  <c r="AU324" i="28"/>
  <c r="AS217" i="28"/>
  <c r="AT217" i="28"/>
  <c r="AP217" i="28"/>
  <c r="AX217" i="28"/>
  <c r="AR217" i="28"/>
  <c r="AY217" i="28" s="1"/>
  <c r="AU217" i="28"/>
  <c r="AV217" i="28"/>
  <c r="AV227" i="28"/>
  <c r="AT227" i="28"/>
  <c r="AP227" i="28"/>
  <c r="AX227" i="28"/>
  <c r="AR227" i="28"/>
  <c r="AS227" i="28"/>
  <c r="AQ227" i="28"/>
  <c r="AO227" i="28"/>
  <c r="AU227" i="28"/>
  <c r="AW227" i="28"/>
  <c r="BR230" i="28"/>
  <c r="BX230" i="28" s="1"/>
  <c r="BO230" i="28"/>
  <c r="BL230" i="28"/>
  <c r="BP230" i="28"/>
  <c r="BM230" i="28"/>
  <c r="BQ230" i="28"/>
  <c r="BN230" i="28"/>
  <c r="BT230" i="28"/>
  <c r="BM235" i="28"/>
  <c r="BQ235" i="28"/>
  <c r="BN235" i="28"/>
  <c r="BO235" i="28"/>
  <c r="BL235" i="28"/>
  <c r="BP235" i="28"/>
  <c r="BS235" i="28"/>
  <c r="BT235" i="28"/>
  <c r="BR235" i="28"/>
  <c r="AS237" i="28"/>
  <c r="AT237" i="28"/>
  <c r="AP237" i="28"/>
  <c r="AX237" i="28"/>
  <c r="AR237" i="28"/>
  <c r="AU237" i="28"/>
  <c r="AV237" i="28"/>
  <c r="AO237" i="28"/>
  <c r="AQ237" i="28"/>
  <c r="AW237" i="28"/>
  <c r="BR254" i="28"/>
  <c r="BL254" i="28"/>
  <c r="BP254" i="28"/>
  <c r="BM254" i="28"/>
  <c r="BQ254" i="28"/>
  <c r="BN254" i="28"/>
  <c r="BO254" i="28"/>
  <c r="BS254" i="28"/>
  <c r="BO265" i="28"/>
  <c r="BL265" i="28"/>
  <c r="BP265" i="28"/>
  <c r="BM265" i="28"/>
  <c r="BQ265" i="28"/>
  <c r="BN265" i="28"/>
  <c r="BR265" i="28"/>
  <c r="BS265" i="28"/>
  <c r="BT265" i="28"/>
  <c r="BM278" i="28"/>
  <c r="BQ278" i="28"/>
  <c r="BN278" i="28"/>
  <c r="BO278" i="28"/>
  <c r="BL278" i="28"/>
  <c r="BP278" i="28"/>
  <c r="BS278" i="28"/>
  <c r="BT278" i="28"/>
  <c r="BR278" i="28"/>
  <c r="AR119" i="28"/>
  <c r="AS119" i="28"/>
  <c r="AT119" i="28"/>
  <c r="AP119" i="28"/>
  <c r="AX119" i="28"/>
  <c r="AU119" i="28"/>
  <c r="AY119" i="28" s="1"/>
  <c r="AV119" i="28"/>
  <c r="AQ119" i="28"/>
  <c r="AO119" i="28"/>
  <c r="AW119" i="28"/>
  <c r="AW136" i="28"/>
  <c r="AR136" i="28"/>
  <c r="AS136" i="28"/>
  <c r="AT136" i="28"/>
  <c r="AP136" i="28"/>
  <c r="AX136" i="28"/>
  <c r="AQ136" i="28"/>
  <c r="AV136" i="28"/>
  <c r="AU136" i="28"/>
  <c r="AO136" i="28"/>
  <c r="BS155" i="28"/>
  <c r="BT155" i="28"/>
  <c r="BN155" i="28"/>
  <c r="BM155" i="28"/>
  <c r="BO155" i="28"/>
  <c r="BQ155" i="28"/>
  <c r="BL155" i="28"/>
  <c r="BP155" i="28"/>
  <c r="BR155" i="28"/>
  <c r="AQ202" i="28"/>
  <c r="AO202" i="28"/>
  <c r="AV202" i="28"/>
  <c r="AW202" i="28"/>
  <c r="AX202" i="28"/>
  <c r="AR202" i="28"/>
  <c r="AS202" i="28"/>
  <c r="AP202" i="28"/>
  <c r="AT202" i="28"/>
  <c r="AU202" i="28"/>
  <c r="AW28" i="28"/>
  <c r="AR28" i="28"/>
  <c r="AU28" i="28"/>
  <c r="AS28" i="28"/>
  <c r="AQ28" i="28"/>
  <c r="AT28" i="28"/>
  <c r="AO28" i="28"/>
  <c r="AY28" i="28" s="1"/>
  <c r="AP28" i="28"/>
  <c r="AX28" i="28"/>
  <c r="AV28" i="28"/>
  <c r="BS81" i="28"/>
  <c r="BM81" i="28"/>
  <c r="BQ81" i="28"/>
  <c r="BN81" i="28"/>
  <c r="BO81" i="28"/>
  <c r="BT81" i="28"/>
  <c r="BL81" i="28"/>
  <c r="BP81" i="28"/>
  <c r="BR81" i="28"/>
  <c r="AP152" i="28"/>
  <c r="AX152" i="28"/>
  <c r="AR152" i="28"/>
  <c r="AS152" i="28"/>
  <c r="AY152" i="28" s="1"/>
  <c r="AT152" i="28"/>
  <c r="AU152" i="28"/>
  <c r="AO152" i="28"/>
  <c r="AQ152" i="28"/>
  <c r="AW152" i="28"/>
  <c r="BW163" i="28"/>
  <c r="BX163" i="28"/>
  <c r="BS183" i="28"/>
  <c r="BT183" i="28"/>
  <c r="BR183" i="28"/>
  <c r="BM183" i="28"/>
  <c r="BL183" i="28"/>
  <c r="BQ183" i="28"/>
  <c r="BP183" i="28"/>
  <c r="BN183" i="28"/>
  <c r="BO183" i="28"/>
  <c r="BU183" i="28" s="1"/>
  <c r="AO200" i="28"/>
  <c r="AU200" i="28"/>
  <c r="AQ200" i="28"/>
  <c r="AW200" i="28"/>
  <c r="AT200" i="28"/>
  <c r="AR200" i="28"/>
  <c r="AV200" i="28"/>
  <c r="AS200" i="28"/>
  <c r="AP200" i="28"/>
  <c r="AX200" i="28"/>
  <c r="BR206" i="28"/>
  <c r="BS206" i="28"/>
  <c r="BT206" i="28"/>
  <c r="BL206" i="28"/>
  <c r="BN206" i="28"/>
  <c r="BP206" i="28"/>
  <c r="BO206" i="28"/>
  <c r="BM206" i="28"/>
  <c r="BQ206" i="28"/>
  <c r="BN20" i="28"/>
  <c r="BR20" i="28"/>
  <c r="BO20" i="28"/>
  <c r="BL20" i="28"/>
  <c r="BP20" i="28"/>
  <c r="BM20" i="28"/>
  <c r="BQ20" i="28"/>
  <c r="BT20" i="28"/>
  <c r="BS54" i="28"/>
  <c r="BL54" i="28"/>
  <c r="BP54" i="28"/>
  <c r="BM54" i="28"/>
  <c r="BQ54" i="28"/>
  <c r="BT54" i="28"/>
  <c r="BN54" i="28"/>
  <c r="BR54" i="28"/>
  <c r="BO54" i="28"/>
  <c r="BM149" i="28"/>
  <c r="BQ149" i="28"/>
  <c r="BN149" i="28"/>
  <c r="BO149" i="28"/>
  <c r="BL149" i="28"/>
  <c r="BP149" i="28"/>
  <c r="BT149" i="28"/>
  <c r="BR149" i="28"/>
  <c r="BR175" i="28"/>
  <c r="BS175" i="28"/>
  <c r="BT175" i="28"/>
  <c r="BQ175" i="28"/>
  <c r="BU175" i="28" s="1"/>
  <c r="BP175" i="28"/>
  <c r="BN175" i="28"/>
  <c r="BO175" i="28"/>
  <c r="BM175" i="28"/>
  <c r="BL175" i="28"/>
  <c r="BT11" i="28"/>
  <c r="BR11" i="28"/>
  <c r="BP11" i="28"/>
  <c r="BU11" i="28" s="1"/>
  <c r="BL11" i="28"/>
  <c r="BM11" i="28"/>
  <c r="BN11" i="28"/>
  <c r="BQ11" i="28"/>
  <c r="BO11" i="28"/>
  <c r="BS11" i="28"/>
  <c r="BT82" i="28"/>
  <c r="BO82" i="28"/>
  <c r="BU82" i="28" s="1"/>
  <c r="BR82" i="28"/>
  <c r="BX82" i="28" s="1"/>
  <c r="BL82" i="28"/>
  <c r="BP82" i="28"/>
  <c r="BM82" i="28"/>
  <c r="BQ82" i="28"/>
  <c r="BN82" i="28"/>
  <c r="AV100" i="28"/>
  <c r="AV143" i="28"/>
  <c r="AP143" i="28"/>
  <c r="AX143" i="28"/>
  <c r="AR143" i="28"/>
  <c r="AS143" i="28"/>
  <c r="AT143" i="28"/>
  <c r="AU143" i="28"/>
  <c r="AO143" i="28"/>
  <c r="BS158" i="28"/>
  <c r="BX158" i="28" s="1"/>
  <c r="BS181" i="28"/>
  <c r="BT181" i="28"/>
  <c r="BR181" i="28"/>
  <c r="BP181" i="28"/>
  <c r="BN181" i="28"/>
  <c r="BM181" i="28"/>
  <c r="BO181" i="28"/>
  <c r="BQ181" i="28"/>
  <c r="BL181" i="28"/>
  <c r="AV198" i="28"/>
  <c r="AQ198" i="28"/>
  <c r="AW198" i="28"/>
  <c r="AO198" i="28"/>
  <c r="AU198" i="28"/>
  <c r="AR198" i="28"/>
  <c r="AS198" i="28"/>
  <c r="AP198" i="28"/>
  <c r="AT198" i="28"/>
  <c r="AX198" i="28"/>
  <c r="BO42" i="28"/>
  <c r="BL42" i="28"/>
  <c r="BP42" i="28"/>
  <c r="BM42" i="28"/>
  <c r="BQ42" i="28"/>
  <c r="BR42" i="28"/>
  <c r="BN42" i="28"/>
  <c r="BT42" i="28"/>
  <c r="BS42" i="28"/>
  <c r="BX42" i="28"/>
  <c r="AO108" i="28"/>
  <c r="AT108" i="28"/>
  <c r="AW108" i="28"/>
  <c r="AP108" i="28"/>
  <c r="AX108" i="28"/>
  <c r="AU108" i="28"/>
  <c r="AR108" i="28"/>
  <c r="AQ108" i="28"/>
  <c r="AS108" i="28"/>
  <c r="AY773" i="28"/>
  <c r="CG584" i="28"/>
  <c r="CG695" i="28"/>
  <c r="CC23" i="28"/>
  <c r="AY521" i="28"/>
  <c r="CD32" i="28"/>
  <c r="CC32" i="28" s="1"/>
  <c r="CG415" i="28"/>
  <c r="BY679" i="28"/>
  <c r="CF679" i="28"/>
  <c r="CI679" i="28" s="1"/>
  <c r="CG579" i="28"/>
  <c r="CI579" i="28"/>
  <c r="BY569" i="28"/>
  <c r="BP37" i="30"/>
  <c r="BR10" i="30"/>
  <c r="AR120" i="30"/>
  <c r="AM120" i="30"/>
  <c r="BK90" i="30"/>
  <c r="BN90" i="30" s="1"/>
  <c r="BT47" i="30"/>
  <c r="BK44" i="30"/>
  <c r="BN44" i="30" s="1"/>
  <c r="BS44" i="30"/>
  <c r="BR37" i="30"/>
  <c r="BP21" i="30"/>
  <c r="BS31" i="30"/>
  <c r="BQ10" i="30"/>
  <c r="BU17" i="30"/>
  <c r="BQ51" i="30"/>
  <c r="AV120" i="30"/>
  <c r="AU120" i="30"/>
  <c r="BP51" i="30"/>
  <c r="BL31" i="30"/>
  <c r="BR53" i="30"/>
  <c r="BQ37" i="30"/>
  <c r="BL44" i="30"/>
  <c r="BM44" i="30"/>
  <c r="BL10" i="30"/>
  <c r="BU31" i="30"/>
  <c r="BP23" i="30"/>
  <c r="AN120" i="30"/>
  <c r="CO120" i="30"/>
  <c r="BQ118" i="30"/>
  <c r="BR82" i="30"/>
  <c r="BU72" i="30"/>
  <c r="BM76" i="30"/>
  <c r="BL82" i="30"/>
  <c r="BP76" i="30"/>
  <c r="BT82" i="30"/>
  <c r="BR76" i="30"/>
  <c r="BQ93" i="30"/>
  <c r="BK118" i="30"/>
  <c r="BN118" i="30"/>
  <c r="BO118" i="30" s="1"/>
  <c r="BP72" i="30"/>
  <c r="BK79" i="30"/>
  <c r="BK97" i="30"/>
  <c r="BN97" i="30" s="1"/>
  <c r="BT36" i="30"/>
  <c r="BQ42" i="30"/>
  <c r="BK46" i="30"/>
  <c r="BN46" i="30" s="1"/>
  <c r="BM30" i="30"/>
  <c r="BQ20" i="30"/>
  <c r="BP115" i="30"/>
  <c r="BS118" i="30"/>
  <c r="AO120" i="30"/>
  <c r="BP36" i="30"/>
  <c r="BR30" i="30"/>
  <c r="BM20" i="30"/>
  <c r="BK115" i="30"/>
  <c r="BN115" i="30" s="1"/>
  <c r="BK116" i="30"/>
  <c r="BN116" i="30" s="1"/>
  <c r="BT97" i="30"/>
  <c r="BS81" i="30"/>
  <c r="BQ36" i="30"/>
  <c r="BK20" i="30"/>
  <c r="BN20" i="30"/>
  <c r="BL116" i="30"/>
  <c r="BR117" i="30"/>
  <c r="BU118" i="30"/>
  <c r="BP44" i="30"/>
  <c r="AQ120" i="30"/>
  <c r="AP120" i="30"/>
  <c r="BQ81" i="30"/>
  <c r="BK84" i="30"/>
  <c r="BN84" i="30" s="1"/>
  <c r="BR47" i="30"/>
  <c r="BP31" i="30"/>
  <c r="BU117" i="30"/>
  <c r="BS77" i="30"/>
  <c r="BM59" i="30"/>
  <c r="BS117" i="30"/>
  <c r="BR19" i="30"/>
  <c r="BL81" i="30"/>
  <c r="BR55" i="30"/>
  <c r="BP42" i="30"/>
  <c r="BL55" i="30"/>
  <c r="BT18" i="30"/>
  <c r="BS27" i="30"/>
  <c r="BU37" i="30"/>
  <c r="BR106" i="30"/>
  <c r="BM47" i="30"/>
  <c r="BU46" i="30"/>
  <c r="BQ31" i="30"/>
  <c r="BS29" i="30"/>
  <c r="BR20" i="30"/>
  <c r="BM10" i="30"/>
  <c r="BS10" i="30"/>
  <c r="BP116" i="30"/>
  <c r="BQ59" i="30"/>
  <c r="BU36" i="30"/>
  <c r="BT37" i="30"/>
  <c r="AK119" i="30"/>
  <c r="BS37" i="30"/>
  <c r="BU76" i="30"/>
  <c r="BK76" i="30"/>
  <c r="BN76" i="30"/>
  <c r="BO76" i="30" s="1"/>
  <c r="BK72" i="30"/>
  <c r="BN72" i="30" s="1"/>
  <c r="BR97" i="30"/>
  <c r="BU81" i="30"/>
  <c r="BR42" i="30"/>
  <c r="BR59" i="30"/>
  <c r="BL47" i="30"/>
  <c r="BT31" i="30"/>
  <c r="BL37" i="30"/>
  <c r="BP17" i="30"/>
  <c r="BQ47" i="30"/>
  <c r="BR31" i="30"/>
  <c r="BK31" i="30"/>
  <c r="BN31" i="30" s="1"/>
  <c r="BO31" i="30" s="1"/>
  <c r="BZ31" i="30" s="1"/>
  <c r="BM23" i="30"/>
  <c r="BT21" i="30"/>
  <c r="BQ76" i="30"/>
  <c r="BS101" i="30"/>
  <c r="BU89" i="30"/>
  <c r="BU112" i="30"/>
  <c r="BM112" i="30"/>
  <c r="BK83" i="30"/>
  <c r="BN83" i="30" s="1"/>
  <c r="BU29" i="30"/>
  <c r="BP117" i="30"/>
  <c r="BR100" i="30"/>
  <c r="BR96" i="30"/>
  <c r="BM96" i="30"/>
  <c r="BK96" i="30"/>
  <c r="BN96" i="30" s="1"/>
  <c r="BQ96" i="30"/>
  <c r="BT96" i="30"/>
  <c r="BU96" i="30"/>
  <c r="BP96" i="30"/>
  <c r="BS96" i="30"/>
  <c r="BT114" i="30"/>
  <c r="BR114" i="30"/>
  <c r="BL114" i="30"/>
  <c r="BQ114" i="30"/>
  <c r="BK114" i="30"/>
  <c r="BN114" i="30" s="1"/>
  <c r="BR79" i="30"/>
  <c r="BM79" i="30"/>
  <c r="BL79" i="30"/>
  <c r="BU79" i="30"/>
  <c r="BK18" i="30"/>
  <c r="BN18" i="30" s="1"/>
  <c r="BO89" i="30"/>
  <c r="BQ18" i="30"/>
  <c r="BU111" i="30"/>
  <c r="BL111" i="30"/>
  <c r="BK93" i="30"/>
  <c r="BN93" i="30"/>
  <c r="BL93" i="30"/>
  <c r="BR90" i="30"/>
  <c r="BU90" i="30"/>
  <c r="BT90" i="30"/>
  <c r="BL40" i="30"/>
  <c r="BP40" i="30"/>
  <c r="BQ89" i="30"/>
  <c r="BT88" i="30"/>
  <c r="BQ34" i="30"/>
  <c r="BT29" i="30"/>
  <c r="BL18" i="30"/>
  <c r="BL98" i="30"/>
  <c r="BM98" i="30"/>
  <c r="BK98" i="30"/>
  <c r="BN98" i="30"/>
  <c r="BQ98" i="30"/>
  <c r="BT98" i="30"/>
  <c r="BU98" i="30"/>
  <c r="BS98" i="30"/>
  <c r="BP98" i="30"/>
  <c r="BR89" i="30"/>
  <c r="BT89" i="30"/>
  <c r="BM43" i="30"/>
  <c r="BS43" i="30"/>
  <c r="BT79" i="30"/>
  <c r="BS90" i="30"/>
  <c r="BR34" i="30"/>
  <c r="BR29" i="30"/>
  <c r="BQ97" i="30"/>
  <c r="BL97" i="30"/>
  <c r="BP97" i="30"/>
  <c r="BU97" i="30"/>
  <c r="BQ72" i="30"/>
  <c r="BS72" i="30"/>
  <c r="BM72" i="30"/>
  <c r="BP114" i="30"/>
  <c r="BP79" i="30"/>
  <c r="BT77" i="30"/>
  <c r="BP77" i="30"/>
  <c r="BL77" i="30"/>
  <c r="BP30" i="30"/>
  <c r="BL30" i="30"/>
  <c r="BM90" i="30"/>
  <c r="BP27" i="30"/>
  <c r="BP70" i="30"/>
  <c r="BK70" i="30"/>
  <c r="BN70" i="30"/>
  <c r="BO70" i="30"/>
  <c r="BU70" i="30"/>
  <c r="BK91" i="30"/>
  <c r="BN91" i="30"/>
  <c r="BO91" i="30" s="1"/>
  <c r="BV91" i="30" s="1"/>
  <c r="BT91" i="30"/>
  <c r="BR91" i="30"/>
  <c r="BQ91" i="30"/>
  <c r="BP91" i="30"/>
  <c r="BU80" i="30"/>
  <c r="BL80" i="30"/>
  <c r="BK80" i="30"/>
  <c r="BN80" i="30"/>
  <c r="BT80" i="30"/>
  <c r="BP80" i="30"/>
  <c r="BL91" i="30"/>
  <c r="BN79" i="30"/>
  <c r="BP95" i="30"/>
  <c r="BK95" i="30"/>
  <c r="BS95" i="30"/>
  <c r="BM95" i="30"/>
  <c r="BU95" i="30"/>
  <c r="BT95" i="30"/>
  <c r="BQ95" i="30"/>
  <c r="BM11" i="30"/>
  <c r="BU11" i="30"/>
  <c r="BS11" i="30"/>
  <c r="BT11" i="30"/>
  <c r="BP11" i="30"/>
  <c r="BK11" i="30"/>
  <c r="BN11" i="30"/>
  <c r="BL13" i="30"/>
  <c r="BK13" i="30"/>
  <c r="BN13" i="30" s="1"/>
  <c r="BU13" i="30"/>
  <c r="BM13" i="30"/>
  <c r="BR13" i="30"/>
  <c r="BL11" i="30"/>
  <c r="BU25" i="30"/>
  <c r="BQ25" i="30"/>
  <c r="BR25" i="30"/>
  <c r="BP25" i="30"/>
  <c r="BT25" i="30"/>
  <c r="BL25" i="30"/>
  <c r="BP12" i="30"/>
  <c r="BM12" i="30"/>
  <c r="BQ12" i="30"/>
  <c r="BS12" i="30"/>
  <c r="BK12" i="30"/>
  <c r="BN12" i="30" s="1"/>
  <c r="BU12" i="30"/>
  <c r="BT13" i="30"/>
  <c r="BR104" i="30"/>
  <c r="BK104" i="30"/>
  <c r="BN104" i="30"/>
  <c r="BU104" i="30"/>
  <c r="BS104" i="30"/>
  <c r="BT104" i="30"/>
  <c r="BP104" i="30"/>
  <c r="BM104" i="30"/>
  <c r="BQ104" i="30"/>
  <c r="BL103" i="30"/>
  <c r="BP103" i="30"/>
  <c r="BR103" i="30"/>
  <c r="BK103" i="30"/>
  <c r="BN103" i="30" s="1"/>
  <c r="BU103" i="30"/>
  <c r="BQ103" i="30"/>
  <c r="BT103" i="30"/>
  <c r="BK85" i="30"/>
  <c r="BN85" i="30" s="1"/>
  <c r="BU85" i="30"/>
  <c r="BT85" i="30"/>
  <c r="BQ85" i="30"/>
  <c r="AU85" i="30"/>
  <c r="BR109" i="30"/>
  <c r="BL109" i="30"/>
  <c r="BP109" i="30"/>
  <c r="BT109" i="30"/>
  <c r="BM109" i="30"/>
  <c r="BU109" i="30"/>
  <c r="BQ109" i="30"/>
  <c r="BK109" i="30"/>
  <c r="BK110" i="30"/>
  <c r="BN110" i="30"/>
  <c r="BO110" i="30"/>
  <c r="BQ110" i="30"/>
  <c r="BU110" i="30"/>
  <c r="BP110" i="30"/>
  <c r="BM73" i="30"/>
  <c r="BU73" i="30"/>
  <c r="BK108" i="30"/>
  <c r="BN108" i="30" s="1"/>
  <c r="BO108" i="30" s="1"/>
  <c r="BR108" i="30"/>
  <c r="BL108" i="30"/>
  <c r="BS108" i="30"/>
  <c r="BT108" i="30"/>
  <c r="BU108" i="30"/>
  <c r="BS80" i="30"/>
  <c r="BM110" i="30"/>
  <c r="BT49" i="30"/>
  <c r="BQ49" i="30"/>
  <c r="BP49" i="30"/>
  <c r="BK57" i="30"/>
  <c r="BN57" i="30"/>
  <c r="BR57" i="30"/>
  <c r="BU57" i="30"/>
  <c r="BM57" i="30"/>
  <c r="BQ57" i="30"/>
  <c r="BP13" i="30"/>
  <c r="BL104" i="30"/>
  <c r="BL87" i="30"/>
  <c r="BU87" i="30"/>
  <c r="BK87" i="30"/>
  <c r="BT87" i="30"/>
  <c r="BP87" i="30"/>
  <c r="BR87" i="30"/>
  <c r="CE87" i="30" s="1"/>
  <c r="CQ87" i="30" s="1"/>
  <c r="BQ87" i="30"/>
  <c r="BL86" i="30"/>
  <c r="BK86" i="30"/>
  <c r="BM86" i="30"/>
  <c r="BR86" i="30"/>
  <c r="BS86" i="30"/>
  <c r="BU86" i="30"/>
  <c r="BQ86" i="30"/>
  <c r="BQ67" i="30"/>
  <c r="BU45" i="30"/>
  <c r="BK45" i="30"/>
  <c r="BN45" i="30"/>
  <c r="BM45" i="30"/>
  <c r="BR45" i="30"/>
  <c r="BL45" i="30"/>
  <c r="BQ45" i="30"/>
  <c r="BS45" i="30"/>
  <c r="BU33" i="30"/>
  <c r="BK33" i="30"/>
  <c r="BN33" i="30"/>
  <c r="BM33" i="30"/>
  <c r="BL33" i="30"/>
  <c r="BS33" i="30"/>
  <c r="BQ33" i="30"/>
  <c r="BU8" i="30"/>
  <c r="BT107" i="30"/>
  <c r="BR107" i="30"/>
  <c r="BM107" i="30"/>
  <c r="BQ107" i="30"/>
  <c r="BS107" i="30"/>
  <c r="BL107" i="30"/>
  <c r="BQ105" i="30"/>
  <c r="BU107" i="30"/>
  <c r="BP78" i="30"/>
  <c r="BK78" i="30"/>
  <c r="BS78" i="30"/>
  <c r="BQ78" i="30"/>
  <c r="BR78" i="30"/>
  <c r="BU78" i="30"/>
  <c r="BT78" i="30"/>
  <c r="BM24" i="30"/>
  <c r="BU24" i="30"/>
  <c r="BK24" i="30"/>
  <c r="BN24" i="30" s="1"/>
  <c r="BS24" i="30"/>
  <c r="BQ24" i="30"/>
  <c r="BT24" i="30"/>
  <c r="BR24" i="30"/>
  <c r="BS19" i="30"/>
  <c r="BM19" i="30"/>
  <c r="BU19" i="30"/>
  <c r="BK19" i="30"/>
  <c r="BN19" i="30"/>
  <c r="BQ19" i="30"/>
  <c r="BR52" i="30"/>
  <c r="BT52" i="30"/>
  <c r="BL52" i="30"/>
  <c r="BS52" i="30"/>
  <c r="BQ52" i="30"/>
  <c r="BU52" i="30"/>
  <c r="BL49" i="30"/>
  <c r="BS25" i="30"/>
  <c r="BR12" i="30"/>
  <c r="BL60" i="30"/>
  <c r="BP60" i="30"/>
  <c r="BQ60" i="30"/>
  <c r="BT60" i="30"/>
  <c r="BS60" i="30"/>
  <c r="BR60" i="30"/>
  <c r="BS103" i="30"/>
  <c r="BM87" i="30"/>
  <c r="BS85" i="30"/>
  <c r="BM83" i="30"/>
  <c r="BT83" i="30"/>
  <c r="BP28" i="30"/>
  <c r="BO10" i="30"/>
  <c r="BT45" i="30"/>
  <c r="AS79" i="30"/>
  <c r="BL92" i="30"/>
  <c r="BT92" i="30"/>
  <c r="BK92" i="30"/>
  <c r="BM100" i="30"/>
  <c r="BS100" i="30"/>
  <c r="BP100" i="30"/>
  <c r="BQ100" i="30"/>
  <c r="BK100" i="30"/>
  <c r="BN100" i="30"/>
  <c r="BT100" i="30"/>
  <c r="BU100" i="30"/>
  <c r="BL94" i="30"/>
  <c r="BR94" i="30"/>
  <c r="BK94" i="30"/>
  <c r="BN94" i="30" s="1"/>
  <c r="BU94" i="30"/>
  <c r="BQ94" i="30"/>
  <c r="BM94" i="30"/>
  <c r="BM88" i="30"/>
  <c r="BR88" i="30"/>
  <c r="BL88" i="30"/>
  <c r="BK88" i="30"/>
  <c r="BN88" i="30" s="1"/>
  <c r="BS88" i="30"/>
  <c r="BU88" i="30"/>
  <c r="BS109" i="30"/>
  <c r="BQ92" i="30"/>
  <c r="BL95" i="30"/>
  <c r="BT69" i="30"/>
  <c r="BL69" i="30"/>
  <c r="BK69" i="30"/>
  <c r="BN69" i="30" s="1"/>
  <c r="BU69" i="30"/>
  <c r="BR69" i="30"/>
  <c r="BS69" i="30"/>
  <c r="BQ69" i="30"/>
  <c r="BM69" i="30"/>
  <c r="BR22" i="30"/>
  <c r="BK22" i="30"/>
  <c r="BN22" i="30" s="1"/>
  <c r="BP22" i="30"/>
  <c r="BQ22" i="30"/>
  <c r="BU22" i="30"/>
  <c r="BT22" i="30"/>
  <c r="BL15" i="30"/>
  <c r="BQ15" i="30"/>
  <c r="BU15" i="30"/>
  <c r="BU14" i="30"/>
  <c r="BK14" i="30"/>
  <c r="BN14" i="30" s="1"/>
  <c r="BM14" i="30"/>
  <c r="BS54" i="30"/>
  <c r="BQ54" i="30"/>
  <c r="BL54" i="30"/>
  <c r="BU54" i="30"/>
  <c r="BR54" i="30"/>
  <c r="BM54" i="30"/>
  <c r="BM52" i="30"/>
  <c r="BR11" i="30"/>
  <c r="BS56" i="30"/>
  <c r="BK56" i="30"/>
  <c r="BN56" i="30"/>
  <c r="BO56" i="30" s="1"/>
  <c r="BT56" i="30"/>
  <c r="BU56" i="30"/>
  <c r="BQ56" i="30"/>
  <c r="BL56" i="30"/>
  <c r="BR56" i="30"/>
  <c r="BM25" i="30"/>
  <c r="BL12" i="30"/>
  <c r="BR14" i="30"/>
  <c r="BM103" i="30"/>
  <c r="BO103" i="30" s="1"/>
  <c r="BL101" i="30"/>
  <c r="BR101" i="30"/>
  <c r="BT101" i="30"/>
  <c r="BQ101" i="30"/>
  <c r="BK101" i="30"/>
  <c r="BU101" i="30"/>
  <c r="BP101" i="30"/>
  <c r="CE101" i="30" s="1"/>
  <c r="BR99" i="30"/>
  <c r="BS99" i="30"/>
  <c r="BP99" i="30"/>
  <c r="BQ99" i="30"/>
  <c r="BK99" i="30"/>
  <c r="BN99" i="30"/>
  <c r="BT99" i="30"/>
  <c r="BM99" i="30"/>
  <c r="BT86" i="30"/>
  <c r="BM85" i="30"/>
  <c r="BU84" i="30"/>
  <c r="BM84" i="30"/>
  <c r="BR84" i="30"/>
  <c r="BT84" i="30"/>
  <c r="BL84" i="30"/>
  <c r="BP84" i="30"/>
  <c r="BP69" i="30"/>
  <c r="BT33" i="30"/>
  <c r="BS22" i="30"/>
  <c r="BM22" i="30"/>
  <c r="AT53" i="30"/>
  <c r="CN53" i="30"/>
  <c r="AO53" i="30"/>
  <c r="AQ53" i="30"/>
  <c r="AU53" i="30"/>
  <c r="AS53" i="30"/>
  <c r="AR53" i="30"/>
  <c r="AN53" i="30"/>
  <c r="CO53" i="30" s="1"/>
  <c r="AM53" i="30"/>
  <c r="CR53" i="30" s="1"/>
  <c r="AP53" i="30"/>
  <c r="AN46" i="30"/>
  <c r="CO46" i="30" s="1"/>
  <c r="BT113" i="30"/>
  <c r="BK113" i="30"/>
  <c r="BQ113" i="30"/>
  <c r="BR113" i="30"/>
  <c r="BM113" i="30"/>
  <c r="BS113" i="30"/>
  <c r="BL113" i="30"/>
  <c r="BS75" i="30"/>
  <c r="AT104" i="30"/>
  <c r="AM104" i="30"/>
  <c r="AN104" i="30"/>
  <c r="CO104" i="30" s="1"/>
  <c r="AO104" i="30"/>
  <c r="AP104" i="30"/>
  <c r="AR104" i="30"/>
  <c r="AU104" i="30"/>
  <c r="AS104" i="30"/>
  <c r="AO100" i="30"/>
  <c r="AM100" i="30"/>
  <c r="AN100" i="30"/>
  <c r="CO100" i="30" s="1"/>
  <c r="AQ100" i="30"/>
  <c r="AP100" i="30"/>
  <c r="AR100" i="30"/>
  <c r="AU100" i="30"/>
  <c r="AT100" i="30"/>
  <c r="AS100" i="30"/>
  <c r="CA89" i="30"/>
  <c r="BZ89" i="30"/>
  <c r="BZ117" i="30"/>
  <c r="AO55" i="30"/>
  <c r="AR55" i="30"/>
  <c r="AM55" i="30"/>
  <c r="AN55" i="30"/>
  <c r="CO55" i="30" s="1"/>
  <c r="AP55" i="30"/>
  <c r="AQ55" i="30"/>
  <c r="BN60" i="30"/>
  <c r="BN36" i="30"/>
  <c r="AN37" i="30"/>
  <c r="CO37" i="30"/>
  <c r="AR37" i="30"/>
  <c r="AS37" i="30"/>
  <c r="AU37" i="30"/>
  <c r="AQ37" i="30"/>
  <c r="AO37" i="30"/>
  <c r="AT37" i="30"/>
  <c r="AP37" i="30"/>
  <c r="AM37" i="30"/>
  <c r="AS13" i="30"/>
  <c r="AN13" i="30"/>
  <c r="CO13" i="30" s="1"/>
  <c r="AT13" i="30"/>
  <c r="AQ13" i="30"/>
  <c r="AO13" i="30"/>
  <c r="AR13" i="30"/>
  <c r="AM13" i="30"/>
  <c r="AU13" i="30"/>
  <c r="AP13" i="30"/>
  <c r="AU35" i="30"/>
  <c r="AS35" i="30"/>
  <c r="AR35" i="30"/>
  <c r="AO35" i="30"/>
  <c r="AM35" i="30"/>
  <c r="AQ35" i="30"/>
  <c r="AN35" i="30"/>
  <c r="CO35" i="30"/>
  <c r="AT35" i="30"/>
  <c r="AP35" i="30"/>
  <c r="AT54" i="30"/>
  <c r="AU54" i="30"/>
  <c r="AO54" i="30"/>
  <c r="AQ54" i="30"/>
  <c r="AM54" i="30"/>
  <c r="AS54" i="30"/>
  <c r="CR54" i="30" s="1"/>
  <c r="AN54" i="30"/>
  <c r="CO54" i="30" s="1"/>
  <c r="AK44" i="30"/>
  <c r="AV44" i="30"/>
  <c r="AU11" i="30"/>
  <c r="CN11" i="30" s="1"/>
  <c r="AO11" i="30"/>
  <c r="AM11" i="30"/>
  <c r="AS11" i="30"/>
  <c r="AQ11" i="30"/>
  <c r="AT11" i="30"/>
  <c r="AR11" i="30"/>
  <c r="AP11" i="30"/>
  <c r="AN11" i="30"/>
  <c r="AR49" i="30"/>
  <c r="AO49" i="30"/>
  <c r="AS49" i="30"/>
  <c r="AT49" i="30"/>
  <c r="AQ49" i="30"/>
  <c r="AP49" i="30"/>
  <c r="AQ58" i="30"/>
  <c r="AN58" i="30"/>
  <c r="CO58" i="30"/>
  <c r="AR58" i="30"/>
  <c r="AS58" i="30"/>
  <c r="AO58" i="30"/>
  <c r="AU58" i="30"/>
  <c r="AT58" i="30"/>
  <c r="AM58" i="30"/>
  <c r="AP58" i="30"/>
  <c r="BN21" i="30"/>
  <c r="CG287" i="28"/>
  <c r="AY287" i="28"/>
  <c r="AY286" i="28"/>
  <c r="BU462" i="28"/>
  <c r="BX462" i="28"/>
  <c r="BW462" i="28"/>
  <c r="AY394" i="28"/>
  <c r="BU241" i="28"/>
  <c r="BX241" i="28"/>
  <c r="BW241" i="28"/>
  <c r="AT106" i="28"/>
  <c r="AV106" i="28"/>
  <c r="AP106" i="28"/>
  <c r="AX106" i="28"/>
  <c r="AU106" i="28"/>
  <c r="AR106" i="28"/>
  <c r="AQ106" i="28"/>
  <c r="AS106" i="28"/>
  <c r="AO106" i="28"/>
  <c r="AY718" i="28"/>
  <c r="BU720" i="28"/>
  <c r="BU592" i="28"/>
  <c r="BW593" i="28"/>
  <c r="BX593" i="28"/>
  <c r="BU598" i="28"/>
  <c r="BW619" i="28"/>
  <c r="BX619" i="28"/>
  <c r="AY461" i="28"/>
  <c r="BU475" i="28"/>
  <c r="BU486" i="28"/>
  <c r="BX489" i="28"/>
  <c r="BW489" i="28"/>
  <c r="BU489" i="28"/>
  <c r="BU497" i="28"/>
  <c r="BU518" i="28"/>
  <c r="AY519" i="28"/>
  <c r="BU540" i="28"/>
  <c r="AY397" i="28"/>
  <c r="BU411" i="28"/>
  <c r="BU420" i="28"/>
  <c r="CG323" i="28"/>
  <c r="CG222" i="28"/>
  <c r="AY785" i="28"/>
  <c r="AK39" i="30"/>
  <c r="AV39" i="30"/>
  <c r="AK50" i="30"/>
  <c r="AV50" i="30" s="1"/>
  <c r="AV23" i="30"/>
  <c r="AK28" i="30"/>
  <c r="AV28" i="30" s="1"/>
  <c r="AK16" i="30"/>
  <c r="AK57" i="30"/>
  <c r="AV57" i="30"/>
  <c r="AV10" i="30"/>
  <c r="AK29" i="30"/>
  <c r="AV29" i="30"/>
  <c r="AV100" i="30"/>
  <c r="AK82" i="30"/>
  <c r="AV101" i="30"/>
  <c r="AV68" i="30"/>
  <c r="AV87" i="30"/>
  <c r="AV99" i="30"/>
  <c r="AK117" i="30"/>
  <c r="AV117" i="30"/>
  <c r="AK89" i="30"/>
  <c r="AK95" i="30"/>
  <c r="AV95" i="30" s="1"/>
  <c r="AK113" i="30"/>
  <c r="AV80" i="30"/>
  <c r="AK110" i="30"/>
  <c r="AK114" i="30"/>
  <c r="BW709" i="28"/>
  <c r="BX709" i="28"/>
  <c r="BU717" i="28"/>
  <c r="BU723" i="28"/>
  <c r="BU664" i="28"/>
  <c r="BU568" i="28"/>
  <c r="BU574" i="28"/>
  <c r="AY577" i="28"/>
  <c r="BU591" i="28"/>
  <c r="BU493" i="28"/>
  <c r="BU498" i="28"/>
  <c r="BU510" i="28"/>
  <c r="AY516" i="28"/>
  <c r="BU524" i="28"/>
  <c r="BW532" i="28"/>
  <c r="BU533" i="28"/>
  <c r="BU538" i="28"/>
  <c r="BX395" i="28"/>
  <c r="BW395" i="28"/>
  <c r="BU434" i="28"/>
  <c r="AY445" i="28"/>
  <c r="CG447" i="28"/>
  <c r="BW135" i="28"/>
  <c r="BX135" i="28"/>
  <c r="BU719" i="28"/>
  <c r="AY737" i="28"/>
  <c r="AY630" i="28"/>
  <c r="BX636" i="28"/>
  <c r="BU646" i="28"/>
  <c r="BU654" i="28"/>
  <c r="AY572" i="28"/>
  <c r="BW585" i="28"/>
  <c r="BU588" i="28"/>
  <c r="AY593" i="28"/>
  <c r="BU606" i="28"/>
  <c r="BU617" i="28"/>
  <c r="BX469" i="28"/>
  <c r="BW469" i="28"/>
  <c r="AY478" i="28"/>
  <c r="BU483" i="28"/>
  <c r="CG492" i="28"/>
  <c r="AY511" i="28"/>
  <c r="AY518" i="28"/>
  <c r="BU520" i="28"/>
  <c r="BU541" i="28"/>
  <c r="CG407" i="28"/>
  <c r="CG451" i="28"/>
  <c r="AY307" i="28"/>
  <c r="BW214" i="28"/>
  <c r="CG144" i="28"/>
  <c r="BW28" i="28"/>
  <c r="BX28" i="28"/>
  <c r="BU714" i="28"/>
  <c r="AY729" i="28"/>
  <c r="BU644" i="28"/>
  <c r="BW655" i="28"/>
  <c r="BX655" i="28"/>
  <c r="BW555" i="28"/>
  <c r="BU555" i="28"/>
  <c r="AY564" i="28"/>
  <c r="BU577" i="28"/>
  <c r="BU599" i="28"/>
  <c r="AY469" i="28"/>
  <c r="BU476" i="28"/>
  <c r="BU490" i="28"/>
  <c r="AY512" i="28"/>
  <c r="AY530" i="28"/>
  <c r="AY544" i="28"/>
  <c r="BU396" i="28"/>
  <c r="BU398" i="28"/>
  <c r="BU402" i="28"/>
  <c r="BU422" i="28"/>
  <c r="BW450" i="28"/>
  <c r="BU450" i="28"/>
  <c r="CG244" i="28"/>
  <c r="AY244" i="28"/>
  <c r="BX202" i="28"/>
  <c r="CG754" i="28"/>
  <c r="CG92" i="28"/>
  <c r="AY9" i="28"/>
  <c r="BY177" i="28"/>
  <c r="CD177" i="28" s="1"/>
  <c r="CF178" i="28"/>
  <c r="CI178" i="28"/>
  <c r="BY178" i="28"/>
  <c r="CG511" i="28"/>
  <c r="CC711" i="28"/>
  <c r="CC85" i="28"/>
  <c r="CC100" i="28"/>
  <c r="CC769" i="28"/>
  <c r="BY78" i="28"/>
  <c r="CD78" i="28"/>
  <c r="CG224" i="28"/>
  <c r="AY318" i="28"/>
  <c r="AY754" i="28"/>
  <c r="CF781" i="28"/>
  <c r="BY781" i="28"/>
  <c r="CD781" i="28" s="1"/>
  <c r="CG213" i="28"/>
  <c r="CF369" i="28"/>
  <c r="CI369" i="28" s="1"/>
  <c r="BY369" i="28"/>
  <c r="CD369" i="28" s="1"/>
  <c r="BY682" i="28"/>
  <c r="CD682" i="28" s="1"/>
  <c r="AY129" i="28"/>
  <c r="BY767" i="28"/>
  <c r="CD767" i="28"/>
  <c r="CF767" i="28"/>
  <c r="CI767" i="28"/>
  <c r="CG416" i="28"/>
  <c r="AY495" i="28"/>
  <c r="AK69" i="30"/>
  <c r="AV69" i="30" s="1"/>
  <c r="AK92" i="30"/>
  <c r="AV92" i="30"/>
  <c r="BU113" i="30"/>
  <c r="AO101" i="30"/>
  <c r="AU101" i="30"/>
  <c r="AS101" i="30"/>
  <c r="AM101" i="30"/>
  <c r="AR101" i="30"/>
  <c r="AQ101" i="30"/>
  <c r="AT101" i="30"/>
  <c r="CN101" i="30" s="1"/>
  <c r="AP101" i="30"/>
  <c r="AN101" i="30"/>
  <c r="CO101" i="30" s="1"/>
  <c r="BN107" i="30"/>
  <c r="AU99" i="30"/>
  <c r="AQ99" i="30"/>
  <c r="AS99" i="30"/>
  <c r="AO99" i="30"/>
  <c r="AT99" i="30"/>
  <c r="AP99" i="30"/>
  <c r="AN99" i="30"/>
  <c r="CO99" i="30" s="1"/>
  <c r="AM99" i="30"/>
  <c r="AR99" i="30"/>
  <c r="BN111" i="30"/>
  <c r="BN77" i="30"/>
  <c r="AO38" i="30"/>
  <c r="AM38" i="30"/>
  <c r="AS38" i="30"/>
  <c r="AT38" i="30"/>
  <c r="AR38" i="30"/>
  <c r="AP38" i="30"/>
  <c r="AQ38" i="30"/>
  <c r="AU38" i="30"/>
  <c r="AN38" i="30"/>
  <c r="CO38" i="30" s="1"/>
  <c r="BN54" i="30"/>
  <c r="BN23" i="30"/>
  <c r="AK26" i="30"/>
  <c r="CA10" i="30"/>
  <c r="BZ10" i="30"/>
  <c r="BN53" i="30"/>
  <c r="AK36" i="30"/>
  <c r="AV36" i="30" s="1"/>
  <c r="BR26" i="30"/>
  <c r="AP54" i="30"/>
  <c r="CE54" i="30"/>
  <c r="BN32" i="30"/>
  <c r="BW556" i="28"/>
  <c r="BX556" i="28"/>
  <c r="BM240" i="28"/>
  <c r="BQ240" i="28"/>
  <c r="BO240" i="28"/>
  <c r="BL240" i="28"/>
  <c r="AO297" i="28"/>
  <c r="AT297" i="28"/>
  <c r="AP297" i="28"/>
  <c r="AX297" i="28"/>
  <c r="AV297" i="28"/>
  <c r="AR297" i="28"/>
  <c r="AU297" i="28"/>
  <c r="AS297" i="28"/>
  <c r="BU624" i="28"/>
  <c r="AY626" i="28"/>
  <c r="AY651" i="28"/>
  <c r="BU666" i="28"/>
  <c r="CG561" i="28"/>
  <c r="BU578" i="28"/>
  <c r="BU587" i="28"/>
  <c r="AY493" i="28"/>
  <c r="BU521" i="28"/>
  <c r="BU525" i="28"/>
  <c r="BX540" i="28"/>
  <c r="AY398" i="28"/>
  <c r="BU401" i="28"/>
  <c r="BU412" i="28"/>
  <c r="AW297" i="28"/>
  <c r="CG326" i="28"/>
  <c r="AY326" i="28"/>
  <c r="CG152" i="28"/>
  <c r="AY142" i="28"/>
  <c r="AV54" i="30"/>
  <c r="AV49" i="30"/>
  <c r="AK41" i="30"/>
  <c r="AV11" i="30"/>
  <c r="AK24" i="30"/>
  <c r="AV38" i="30"/>
  <c r="AK22" i="30"/>
  <c r="AV22" i="30" s="1"/>
  <c r="AK52" i="30"/>
  <c r="AM52" i="30" s="1"/>
  <c r="AK15" i="30"/>
  <c r="AK33" i="30"/>
  <c r="AV76" i="30"/>
  <c r="AV94" i="30"/>
  <c r="AV71" i="30"/>
  <c r="AK70" i="30"/>
  <c r="AV70" i="30" s="1"/>
  <c r="AK96" i="30"/>
  <c r="AV96" i="30" s="1"/>
  <c r="AK103" i="30"/>
  <c r="AK86" i="30"/>
  <c r="AV86" i="30"/>
  <c r="AK97" i="30"/>
  <c r="AK116" i="30"/>
  <c r="AV116" i="30"/>
  <c r="AK84" i="30"/>
  <c r="AK118" i="30"/>
  <c r="CG305" i="28"/>
  <c r="AY706" i="28"/>
  <c r="BW732" i="28"/>
  <c r="BX732" i="28"/>
  <c r="BU732" i="28"/>
  <c r="BU628" i="28"/>
  <c r="AY667" i="28"/>
  <c r="BU554" i="28"/>
  <c r="AY555" i="28"/>
  <c r="BU608" i="28"/>
  <c r="BU609" i="28"/>
  <c r="BX614" i="28"/>
  <c r="BW614" i="28"/>
  <c r="BU467" i="28"/>
  <c r="BX475" i="28"/>
  <c r="BW475" i="28"/>
  <c r="BX493" i="28"/>
  <c r="BW493" i="28"/>
  <c r="BW494" i="28"/>
  <c r="BU511" i="28"/>
  <c r="BU512" i="28"/>
  <c r="BX524" i="28"/>
  <c r="BW524" i="28"/>
  <c r="BU537" i="28"/>
  <c r="AY543" i="28"/>
  <c r="AY406" i="28"/>
  <c r="BU408" i="28"/>
  <c r="BX273" i="28"/>
  <c r="AY292" i="28"/>
  <c r="CF690" i="28"/>
  <c r="BU721" i="28"/>
  <c r="BU726" i="28"/>
  <c r="BU729" i="28"/>
  <c r="BU625" i="28"/>
  <c r="BU636" i="28"/>
  <c r="BU639" i="28"/>
  <c r="BX669" i="28"/>
  <c r="AY551" i="28"/>
  <c r="AY563" i="28"/>
  <c r="BU581" i="28"/>
  <c r="BW588" i="28"/>
  <c r="AY592" i="28"/>
  <c r="AY612" i="28"/>
  <c r="BU463" i="28"/>
  <c r="BW483" i="28"/>
  <c r="BX483" i="28"/>
  <c r="BU485" i="28"/>
  <c r="BU507" i="28"/>
  <c r="AY396" i="28"/>
  <c r="BU432" i="28"/>
  <c r="BW261" i="28"/>
  <c r="BX261" i="28"/>
  <c r="BU261" i="28"/>
  <c r="BX149" i="28"/>
  <c r="BW149" i="28"/>
  <c r="AY723" i="28"/>
  <c r="BU648" i="28"/>
  <c r="BU650" i="28"/>
  <c r="AY552" i="28"/>
  <c r="AY553" i="28"/>
  <c r="AY582" i="28"/>
  <c r="BU584" i="28"/>
  <c r="AY600" i="28"/>
  <c r="AY613" i="28"/>
  <c r="BX466" i="28"/>
  <c r="BW466" i="28"/>
  <c r="BW498" i="28"/>
  <c r="BX498" i="28"/>
  <c r="CG517" i="28"/>
  <c r="CG525" i="28"/>
  <c r="BU527" i="28"/>
  <c r="AY537" i="28"/>
  <c r="BU539" i="28"/>
  <c r="BU397" i="28"/>
  <c r="CG403" i="28"/>
  <c r="AY373" i="28"/>
  <c r="BU230" i="28"/>
  <c r="BW230" i="28"/>
  <c r="BW70" i="28"/>
  <c r="AY750" i="28"/>
  <c r="CF750" i="28"/>
  <c r="CI750" i="28" s="1"/>
  <c r="AY171" i="28"/>
  <c r="AY614" i="28"/>
  <c r="CF649" i="28"/>
  <c r="CI649" i="28"/>
  <c r="BY649" i="28"/>
  <c r="CD649" i="28"/>
  <c r="CD49" i="28"/>
  <c r="CC49" i="28" s="1"/>
  <c r="CD184" i="28"/>
  <c r="CC184" i="28" s="1"/>
  <c r="CC685" i="28"/>
  <c r="CC759" i="28"/>
  <c r="BW627" i="28"/>
  <c r="BY686" i="28"/>
  <c r="CC676" i="28"/>
  <c r="CF653" i="28"/>
  <c r="CC256" i="28"/>
  <c r="CC754" i="28"/>
  <c r="BY90" i="28"/>
  <c r="CD90" i="28"/>
  <c r="CF90" i="28"/>
  <c r="BW202" i="28"/>
  <c r="CG216" i="28"/>
  <c r="CG343" i="28"/>
  <c r="CC104" i="28"/>
  <c r="BY252" i="28"/>
  <c r="CD252" i="28" s="1"/>
  <c r="CF252" i="28"/>
  <c r="BY565" i="28"/>
  <c r="CD565" i="28" s="1"/>
  <c r="BY713" i="28"/>
  <c r="CD713" i="28"/>
  <c r="CC713" i="28" s="1"/>
  <c r="CD264" i="28"/>
  <c r="CC264" i="28" s="1"/>
  <c r="CD612" i="28"/>
  <c r="CC612" i="28" s="1"/>
  <c r="CC746" i="28"/>
  <c r="CD576" i="28"/>
  <c r="CC576" i="28" s="1"/>
  <c r="CC166" i="28"/>
  <c r="CC68" i="28"/>
  <c r="CC641" i="28"/>
  <c r="AY402" i="28"/>
  <c r="BX269" i="28"/>
  <c r="AY416" i="28"/>
  <c r="CI177" i="28"/>
  <c r="BP113" i="30"/>
  <c r="AU68" i="30"/>
  <c r="AM68" i="30"/>
  <c r="AT68" i="30"/>
  <c r="CN68" i="30" s="1"/>
  <c r="AR68" i="30"/>
  <c r="AQ68" i="30"/>
  <c r="AP68" i="30"/>
  <c r="AS68" i="30"/>
  <c r="AT80" i="30"/>
  <c r="AN80" i="30"/>
  <c r="CO80" i="30" s="1"/>
  <c r="AU80" i="30"/>
  <c r="AQ80" i="30"/>
  <c r="AR80" i="30"/>
  <c r="AS80" i="30"/>
  <c r="AM80" i="30"/>
  <c r="AO80" i="30"/>
  <c r="AP80" i="30"/>
  <c r="AV72" i="30"/>
  <c r="AV102" i="30"/>
  <c r="BQ102" i="30"/>
  <c r="BR102" i="30"/>
  <c r="BK102" i="30"/>
  <c r="BS102" i="30"/>
  <c r="BP102" i="30"/>
  <c r="BL102" i="30"/>
  <c r="BU102" i="30"/>
  <c r="BM102" i="30"/>
  <c r="BT102" i="30"/>
  <c r="AK105" i="30"/>
  <c r="AV105" i="30" s="1"/>
  <c r="AN111" i="30"/>
  <c r="CO111" i="30"/>
  <c r="AS111" i="30"/>
  <c r="AU111" i="30"/>
  <c r="AR111" i="30"/>
  <c r="AO111" i="30"/>
  <c r="AW111" i="30" s="1"/>
  <c r="AT111" i="30"/>
  <c r="AM111" i="30"/>
  <c r="AQ111" i="30"/>
  <c r="AP111" i="30"/>
  <c r="AS85" i="30"/>
  <c r="AQ85" i="30"/>
  <c r="AP85" i="30"/>
  <c r="CE85" i="30" s="1"/>
  <c r="AN85" i="30"/>
  <c r="CO85" i="30" s="1"/>
  <c r="AR85" i="30"/>
  <c r="AM85" i="30"/>
  <c r="AT85" i="30"/>
  <c r="CN85" i="30" s="1"/>
  <c r="AK106" i="30"/>
  <c r="AV106" i="30"/>
  <c r="AQ94" i="30"/>
  <c r="AS94" i="30"/>
  <c r="AM94" i="30"/>
  <c r="AN94" i="30"/>
  <c r="CO94" i="30" s="1"/>
  <c r="AU94" i="30"/>
  <c r="AP94" i="30"/>
  <c r="AR94" i="30"/>
  <c r="AO94" i="30"/>
  <c r="AT94" i="30"/>
  <c r="CN94" i="30" s="1"/>
  <c r="AO76" i="30"/>
  <c r="AS76" i="30"/>
  <c r="AT76" i="30"/>
  <c r="AM76" i="30"/>
  <c r="AP76" i="30"/>
  <c r="CE76" i="30"/>
  <c r="AQ76" i="30"/>
  <c r="AN76" i="30"/>
  <c r="CO76" i="30"/>
  <c r="BN82" i="30"/>
  <c r="BO82" i="30" s="1"/>
  <c r="BV89" i="30"/>
  <c r="BN112" i="30"/>
  <c r="AM87" i="30"/>
  <c r="AT87" i="30"/>
  <c r="CN87" i="30" s="1"/>
  <c r="AQ87" i="30"/>
  <c r="AR87" i="30"/>
  <c r="AS87" i="30"/>
  <c r="AO87" i="30"/>
  <c r="AU87" i="30"/>
  <c r="AP87" i="30"/>
  <c r="AN87" i="30"/>
  <c r="CO87" i="30"/>
  <c r="AV53" i="30"/>
  <c r="AR43" i="30"/>
  <c r="AU43" i="30"/>
  <c r="AM43" i="30"/>
  <c r="AS43" i="30"/>
  <c r="CR43" i="30" s="1"/>
  <c r="AO43" i="30"/>
  <c r="AP43" i="30"/>
  <c r="AN43" i="30"/>
  <c r="CO43" i="30" s="1"/>
  <c r="BN47" i="30"/>
  <c r="AK51" i="30"/>
  <c r="AV51" i="30" s="1"/>
  <c r="AU10" i="30"/>
  <c r="AT10" i="30"/>
  <c r="AO10" i="30"/>
  <c r="AQ10" i="30"/>
  <c r="AS10" i="30"/>
  <c r="AN10" i="30"/>
  <c r="CO10" i="30" s="1"/>
  <c r="AP10" i="30"/>
  <c r="AM10" i="30"/>
  <c r="AR10" i="30"/>
  <c r="AK42" i="30"/>
  <c r="AV42" i="30" s="1"/>
  <c r="AN23" i="30"/>
  <c r="CO23" i="30"/>
  <c r="AQ23" i="30"/>
  <c r="AS23" i="30"/>
  <c r="AU23" i="30"/>
  <c r="AP23" i="30"/>
  <c r="AO23" i="30"/>
  <c r="AT23" i="30"/>
  <c r="CN23" i="30" s="1"/>
  <c r="AR23" i="30"/>
  <c r="AM23" i="30"/>
  <c r="BN59" i="30"/>
  <c r="AV55" i="30"/>
  <c r="AU20" i="30"/>
  <c r="AT20" i="30"/>
  <c r="AO20" i="30"/>
  <c r="AR20" i="30"/>
  <c r="AP20" i="30"/>
  <c r="AN20" i="30"/>
  <c r="CO20" i="30" s="1"/>
  <c r="AM20" i="30"/>
  <c r="AS20" i="30"/>
  <c r="AQ20" i="30"/>
  <c r="BN55" i="30"/>
  <c r="AQ45" i="30"/>
  <c r="AM45" i="30"/>
  <c r="BN28" i="30"/>
  <c r="BN40" i="30"/>
  <c r="BW617" i="28"/>
  <c r="BX617" i="28"/>
  <c r="BW552" i="28"/>
  <c r="BX552" i="28"/>
  <c r="BU552" i="28"/>
  <c r="BM613" i="28"/>
  <c r="BQ613" i="28"/>
  <c r="BN613" i="28"/>
  <c r="BS613" i="28"/>
  <c r="BO613" i="28"/>
  <c r="BL613" i="28"/>
  <c r="BP613" i="28"/>
  <c r="BR613" i="28"/>
  <c r="AR280" i="28"/>
  <c r="AO280" i="28"/>
  <c r="AW280" i="28"/>
  <c r="AS280" i="28"/>
  <c r="AV280" i="28"/>
  <c r="AT280" i="28"/>
  <c r="AP280" i="28"/>
  <c r="AX280" i="28"/>
  <c r="AU280" i="28"/>
  <c r="BX197" i="28"/>
  <c r="BU687" i="28"/>
  <c r="BU691" i="28"/>
  <c r="BX701" i="28"/>
  <c r="BW701" i="28"/>
  <c r="BU701" i="28"/>
  <c r="BU702" i="28"/>
  <c r="BU728" i="28"/>
  <c r="AY735" i="28"/>
  <c r="CG737" i="28"/>
  <c r="BU739" i="28"/>
  <c r="AY637" i="28"/>
  <c r="BU662" i="28"/>
  <c r="CF571" i="28"/>
  <c r="BU593" i="28"/>
  <c r="BU603" i="28"/>
  <c r="BX604" i="28"/>
  <c r="BW604" i="28"/>
  <c r="BU619" i="28"/>
  <c r="AY485" i="28"/>
  <c r="BU495" i="28"/>
  <c r="BU519" i="28"/>
  <c r="AY535" i="28"/>
  <c r="BU418" i="28"/>
  <c r="BU433" i="28"/>
  <c r="AY315" i="28"/>
  <c r="AY170" i="28"/>
  <c r="AV9" i="30"/>
  <c r="AV58" i="30"/>
  <c r="AV48" i="30"/>
  <c r="AK40" i="30"/>
  <c r="AV13" i="30"/>
  <c r="AK25" i="30"/>
  <c r="AV25" i="30" s="1"/>
  <c r="AV43" i="30"/>
  <c r="AV8" i="30"/>
  <c r="AK32" i="30"/>
  <c r="AV32" i="30" s="1"/>
  <c r="AK34" i="30"/>
  <c r="AV34" i="30"/>
  <c r="AV20" i="30"/>
  <c r="AV35" i="30"/>
  <c r="AV66" i="30"/>
  <c r="AK115" i="30"/>
  <c r="AV115" i="30"/>
  <c r="AV79" i="30"/>
  <c r="AV74" i="30"/>
  <c r="AK75" i="30"/>
  <c r="AV104" i="30"/>
  <c r="AK88" i="30"/>
  <c r="AV88" i="30" s="1"/>
  <c r="AK108" i="30"/>
  <c r="AV108" i="30"/>
  <c r="AK81" i="30"/>
  <c r="AV81" i="30" s="1"/>
  <c r="AV85" i="30"/>
  <c r="AK93" i="30"/>
  <c r="AV93" i="30" s="1"/>
  <c r="BU725" i="28"/>
  <c r="BW646" i="28"/>
  <c r="BX646" i="28"/>
  <c r="BU667" i="28"/>
  <c r="BU669" i="28"/>
  <c r="BU586" i="28"/>
  <c r="BU596" i="28"/>
  <c r="BX610" i="28"/>
  <c r="BW610" i="28"/>
  <c r="BU610" i="28"/>
  <c r="BU620" i="28"/>
  <c r="BX465" i="28"/>
  <c r="BW465" i="28"/>
  <c r="BU465" i="28"/>
  <c r="AY468" i="28"/>
  <c r="BX492" i="28"/>
  <c r="BU492" i="28"/>
  <c r="BU529" i="28"/>
  <c r="AY532" i="28"/>
  <c r="AY533" i="28"/>
  <c r="BX415" i="28"/>
  <c r="BW415" i="28"/>
  <c r="BU415" i="28"/>
  <c r="BW419" i="28"/>
  <c r="AY419" i="28"/>
  <c r="AY431" i="28"/>
  <c r="AQ280" i="28"/>
  <c r="AY280" i="28" s="1"/>
  <c r="BW97" i="28"/>
  <c r="BU97" i="28"/>
  <c r="BU675" i="28"/>
  <c r="BU731" i="28"/>
  <c r="AY738" i="28"/>
  <c r="BU633" i="28"/>
  <c r="BU551" i="28"/>
  <c r="AY556" i="28"/>
  <c r="AY567" i="28"/>
  <c r="AY575" i="28"/>
  <c r="BU601" i="28"/>
  <c r="CG477" i="28"/>
  <c r="AY490" i="28"/>
  <c r="CG497" i="28"/>
  <c r="BU500" i="28"/>
  <c r="AY506" i="28"/>
  <c r="BU514" i="28"/>
  <c r="AY517" i="28"/>
  <c r="BW520" i="28"/>
  <c r="BX520" i="28"/>
  <c r="BY520" i="28" s="1"/>
  <c r="AY524" i="28"/>
  <c r="AY528" i="28"/>
  <c r="BU534" i="28"/>
  <c r="BU543" i="28"/>
  <c r="CG545" i="28"/>
  <c r="BX402" i="28"/>
  <c r="BW402" i="28"/>
  <c r="AY414" i="28"/>
  <c r="AY420" i="28"/>
  <c r="BU421" i="28"/>
  <c r="AY422" i="28"/>
  <c r="BW429" i="28"/>
  <c r="BU429" i="28"/>
  <c r="AY383" i="28"/>
  <c r="AW106" i="28"/>
  <c r="BY352" i="28"/>
  <c r="CD352" i="28" s="1"/>
  <c r="BW697" i="28"/>
  <c r="BX697" i="28"/>
  <c r="BU699" i="28"/>
  <c r="AY725" i="28"/>
  <c r="BU631" i="28"/>
  <c r="BU638" i="28"/>
  <c r="BU640" i="28"/>
  <c r="BU656" i="28"/>
  <c r="AY663" i="28"/>
  <c r="BU553" i="28"/>
  <c r="BU561" i="28"/>
  <c r="BU566" i="28"/>
  <c r="BU570" i="28"/>
  <c r="AY595" i="28"/>
  <c r="AY598" i="28"/>
  <c r="AY610" i="28"/>
  <c r="BU484" i="28"/>
  <c r="BW490" i="28"/>
  <c r="BX490" i="28"/>
  <c r="CG495" i="28"/>
  <c r="BU509" i="28"/>
  <c r="BU516" i="28"/>
  <c r="BU531" i="28"/>
  <c r="BU544" i="28"/>
  <c r="CG546" i="28"/>
  <c r="BU406" i="28"/>
  <c r="BX433" i="28"/>
  <c r="BW433" i="28"/>
  <c r="AQ297" i="28"/>
  <c r="CG218" i="28"/>
  <c r="AY134" i="28"/>
  <c r="AY757" i="28"/>
  <c r="AY774" i="28"/>
  <c r="CF774" i="28"/>
  <c r="CI774" i="28" s="1"/>
  <c r="CG21" i="28"/>
  <c r="AY245" i="28"/>
  <c r="CI92" i="28"/>
  <c r="BY65" i="28"/>
  <c r="CF65" i="28"/>
  <c r="CI65" i="28" s="1"/>
  <c r="CG245" i="28"/>
  <c r="BW669" i="28"/>
  <c r="BW643" i="28"/>
  <c r="BY661" i="28"/>
  <c r="CF661" i="28"/>
  <c r="CF630" i="28"/>
  <c r="CI630" i="28" s="1"/>
  <c r="BY630" i="28"/>
  <c r="CD630" i="28" s="1"/>
  <c r="CI784" i="28"/>
  <c r="CF765" i="28"/>
  <c r="BY765" i="28"/>
  <c r="CD765" i="28" s="1"/>
  <c r="BW492" i="28"/>
  <c r="CC109" i="28"/>
  <c r="CD653" i="28"/>
  <c r="CC653" i="28" s="1"/>
  <c r="CF761" i="28"/>
  <c r="BY761" i="28"/>
  <c r="CD761" i="28"/>
  <c r="CI782" i="28"/>
  <c r="BY162" i="28"/>
  <c r="CD162" i="28"/>
  <c r="CC162" i="28" s="1"/>
  <c r="AY447" i="28"/>
  <c r="BX514" i="28"/>
  <c r="CG557" i="28"/>
  <c r="CC84" i="28"/>
  <c r="CD88" i="28"/>
  <c r="CC88" i="28"/>
  <c r="BY749" i="28"/>
  <c r="CD749" i="28"/>
  <c r="CC749" i="28" s="1"/>
  <c r="CF749" i="28"/>
  <c r="BY373" i="28"/>
  <c r="CF373" i="28"/>
  <c r="BX588" i="28"/>
  <c r="BY645" i="28"/>
  <c r="CD645" i="28"/>
  <c r="CF645" i="28"/>
  <c r="CG475" i="28"/>
  <c r="AQ104" i="30"/>
  <c r="AU79" i="30"/>
  <c r="AM79" i="30"/>
  <c r="CR79" i="30" s="1"/>
  <c r="AO79" i="30"/>
  <c r="AQ79" i="30"/>
  <c r="AT79" i="30"/>
  <c r="CN79" i="30"/>
  <c r="AR79" i="30"/>
  <c r="AR71" i="30"/>
  <c r="AM71" i="30"/>
  <c r="AN71" i="30"/>
  <c r="CO71" i="30"/>
  <c r="AQ71" i="30"/>
  <c r="AS71" i="30"/>
  <c r="AP71" i="30"/>
  <c r="AU71" i="30"/>
  <c r="AT71" i="30"/>
  <c r="AS74" i="30"/>
  <c r="AQ74" i="30"/>
  <c r="AR74" i="30"/>
  <c r="AW74" i="30" s="1"/>
  <c r="AU74" i="30"/>
  <c r="AN74" i="30"/>
  <c r="CO74" i="30"/>
  <c r="AM74" i="30"/>
  <c r="AT74" i="30"/>
  <c r="AO74" i="30"/>
  <c r="AP74" i="30"/>
  <c r="AP66" i="30"/>
  <c r="AU66" i="30"/>
  <c r="AM66" i="30"/>
  <c r="AS66" i="30"/>
  <c r="AQ66" i="30"/>
  <c r="AN66" i="30"/>
  <c r="CO66" i="30"/>
  <c r="AR66" i="30"/>
  <c r="AO66" i="30"/>
  <c r="AT66" i="30"/>
  <c r="CN66" i="30" s="1"/>
  <c r="BO111" i="30"/>
  <c r="BN106" i="30"/>
  <c r="BT26" i="30"/>
  <c r="BU26" i="30"/>
  <c r="BQ26" i="30"/>
  <c r="BP26" i="30"/>
  <c r="BM26" i="30"/>
  <c r="BS26" i="30"/>
  <c r="BK26" i="30"/>
  <c r="AK14" i="30"/>
  <c r="AV14" i="30" s="1"/>
  <c r="AS9" i="30"/>
  <c r="AO9" i="30"/>
  <c r="AQ9" i="30"/>
  <c r="AP9" i="30"/>
  <c r="AU9" i="30"/>
  <c r="AR9" i="30"/>
  <c r="AT9" i="30"/>
  <c r="AN9" i="30"/>
  <c r="CO9" i="30"/>
  <c r="AM9" i="30"/>
  <c r="BN42" i="30"/>
  <c r="AM31" i="30"/>
  <c r="AU31" i="30"/>
  <c r="AQ31" i="30"/>
  <c r="AR31" i="30"/>
  <c r="AO31" i="30"/>
  <c r="AT31" i="30"/>
  <c r="AK60" i="30"/>
  <c r="BN37" i="30"/>
  <c r="BO37" i="30" s="1"/>
  <c r="AQ43" i="30"/>
  <c r="BN49" i="30"/>
  <c r="BO49" i="30" s="1"/>
  <c r="CA49" i="30" s="1"/>
  <c r="CB49" i="30" s="1"/>
  <c r="BN52" i="30"/>
  <c r="AR47" i="30"/>
  <c r="AM47" i="30"/>
  <c r="AS47" i="30"/>
  <c r="AU47" i="30"/>
  <c r="AP47" i="30"/>
  <c r="AQ47" i="30"/>
  <c r="AT47" i="30"/>
  <c r="AO47" i="30"/>
  <c r="AP8" i="30"/>
  <c r="AQ8" i="30"/>
  <c r="AR8" i="30"/>
  <c r="AT8" i="30"/>
  <c r="AM8" i="30"/>
  <c r="AO8" i="30"/>
  <c r="AU8" i="30"/>
  <c r="AN8" i="30"/>
  <c r="CO8" i="30"/>
  <c r="BN25" i="30"/>
  <c r="AT48" i="30"/>
  <c r="BN39" i="30"/>
  <c r="BX488" i="28"/>
  <c r="AR587" i="28"/>
  <c r="AS587" i="28"/>
  <c r="AP587" i="28"/>
  <c r="AX587" i="28"/>
  <c r="AV587" i="28"/>
  <c r="AU587" i="28"/>
  <c r="AO587" i="28"/>
  <c r="CG121" i="28"/>
  <c r="CG583" i="28"/>
  <c r="BN487" i="28"/>
  <c r="BO487" i="28"/>
  <c r="BL487" i="28"/>
  <c r="BP487" i="28"/>
  <c r="BM487" i="28"/>
  <c r="BQ487" i="28"/>
  <c r="BT487" i="28"/>
  <c r="BR487" i="28"/>
  <c r="BM139" i="28"/>
  <c r="BQ139" i="28"/>
  <c r="BN139" i="28"/>
  <c r="BT139" i="28"/>
  <c r="BL139" i="28"/>
  <c r="BR139" i="28"/>
  <c r="BS74" i="28"/>
  <c r="BO74" i="28"/>
  <c r="BL74" i="28"/>
  <c r="BP74" i="28"/>
  <c r="BM74" i="28"/>
  <c r="BQ74" i="28"/>
  <c r="BN74" i="28"/>
  <c r="BR74" i="28"/>
  <c r="BW702" i="28"/>
  <c r="BX702" i="28"/>
  <c r="BX706" i="28"/>
  <c r="BW706" i="28"/>
  <c r="BW728" i="28"/>
  <c r="BX728" i="28"/>
  <c r="BU730" i="28"/>
  <c r="BW739" i="28"/>
  <c r="BX739" i="28"/>
  <c r="BU629" i="28"/>
  <c r="AY635" i="28"/>
  <c r="BU642" i="28"/>
  <c r="BU643" i="28"/>
  <c r="AY654" i="28"/>
  <c r="BU655" i="28"/>
  <c r="BW662" i="28"/>
  <c r="BX662" i="28"/>
  <c r="AY666" i="28"/>
  <c r="CG553" i="28"/>
  <c r="BU557" i="28"/>
  <c r="BU558" i="28"/>
  <c r="AY586" i="28"/>
  <c r="BU590" i="28"/>
  <c r="AY594" i="28"/>
  <c r="BU595" i="28"/>
  <c r="BU604" i="28"/>
  <c r="AY475" i="28"/>
  <c r="BW525" i="28"/>
  <c r="BX525" i="28"/>
  <c r="AY538" i="28"/>
  <c r="BU399" i="28"/>
  <c r="BU405" i="28"/>
  <c r="BU431" i="28"/>
  <c r="CG318" i="28"/>
  <c r="CG226" i="28"/>
  <c r="CG275" i="28"/>
  <c r="AY275" i="28"/>
  <c r="CG30" i="28"/>
  <c r="AY30" i="28"/>
  <c r="AK17" i="30"/>
  <c r="AK56" i="30"/>
  <c r="AV47" i="30"/>
  <c r="AK30" i="30"/>
  <c r="AV30" i="30" s="1"/>
  <c r="AK19" i="30"/>
  <c r="AV19" i="30" s="1"/>
  <c r="AK27" i="30"/>
  <c r="AV27" i="30"/>
  <c r="AK12" i="30"/>
  <c r="AV12" i="30"/>
  <c r="AV37" i="30"/>
  <c r="AK18" i="30"/>
  <c r="AK21" i="30"/>
  <c r="AK98" i="30"/>
  <c r="AV98" i="30" s="1"/>
  <c r="AK67" i="30"/>
  <c r="AK109" i="30"/>
  <c r="AV111" i="30"/>
  <c r="AK78" i="30"/>
  <c r="AV78" i="30" s="1"/>
  <c r="AK83" i="30"/>
  <c r="AK107" i="30"/>
  <c r="AK90" i="30"/>
  <c r="AN90" i="30" s="1"/>
  <c r="CO90" i="30" s="1"/>
  <c r="AK112" i="30"/>
  <c r="AK73" i="30"/>
  <c r="AK91" i="30"/>
  <c r="AV91" i="30" s="1"/>
  <c r="AK77" i="30"/>
  <c r="AV77" i="30" s="1"/>
  <c r="BY782" i="28"/>
  <c r="CD782" i="28"/>
  <c r="BU709" i="28"/>
  <c r="AY641" i="28"/>
  <c r="AY643" i="28"/>
  <c r="BW650" i="28"/>
  <c r="BX650" i="28"/>
  <c r="BU668" i="28"/>
  <c r="AY554" i="28"/>
  <c r="AY560" i="28"/>
  <c r="AY580" i="28"/>
  <c r="CG601" i="28"/>
  <c r="BU468" i="28"/>
  <c r="BU480" i="28"/>
  <c r="AY489" i="28"/>
  <c r="BX491" i="28"/>
  <c r="BW491" i="28"/>
  <c r="BU494" i="28"/>
  <c r="AY503" i="28"/>
  <c r="AY510" i="28"/>
  <c r="BU395" i="28"/>
  <c r="AY400" i="28"/>
  <c r="AY408" i="28"/>
  <c r="AY412" i="28"/>
  <c r="BU416" i="28"/>
  <c r="BU417" i="28"/>
  <c r="BU419" i="28"/>
  <c r="BU428" i="28"/>
  <c r="BW434" i="28"/>
  <c r="BX434" i="28"/>
  <c r="BX266" i="28"/>
  <c r="BU266" i="28"/>
  <c r="CI34" i="28"/>
  <c r="BY34" i="28"/>
  <c r="CF153" i="28"/>
  <c r="CI153" i="28" s="1"/>
  <c r="BY153" i="28"/>
  <c r="BW719" i="28"/>
  <c r="BX719" i="28"/>
  <c r="AY721" i="28"/>
  <c r="BU727" i="28"/>
  <c r="BU741" i="28"/>
  <c r="BU627" i="28"/>
  <c r="BU635" i="28"/>
  <c r="AY638" i="28"/>
  <c r="BW639" i="28"/>
  <c r="BX639" i="28"/>
  <c r="BY639" i="28" s="1"/>
  <c r="AY659" i="28"/>
  <c r="BX551" i="28"/>
  <c r="BW551" i="28"/>
  <c r="BU556" i="28"/>
  <c r="BU559" i="28"/>
  <c r="BW560" i="28"/>
  <c r="BX560" i="28"/>
  <c r="BU560" i="28"/>
  <c r="BU563" i="28"/>
  <c r="CF569" i="28"/>
  <c r="CI569" i="28" s="1"/>
  <c r="BU582" i="28"/>
  <c r="BU585" i="28"/>
  <c r="BU594" i="28"/>
  <c r="BU459" i="28"/>
  <c r="BU469" i="28"/>
  <c r="AY477" i="28"/>
  <c r="BU488" i="28"/>
  <c r="BU505" i="28"/>
  <c r="BU426" i="28"/>
  <c r="BU427" i="28"/>
  <c r="AY337" i="28"/>
  <c r="BX27" i="28"/>
  <c r="BU27" i="28"/>
  <c r="BW27" i="28"/>
  <c r="CG108" i="28"/>
  <c r="BY77" i="28"/>
  <c r="CF77" i="28"/>
  <c r="CI77" i="28"/>
  <c r="BU697" i="28"/>
  <c r="BU718" i="28"/>
  <c r="AY722" i="28"/>
  <c r="AY645" i="28"/>
  <c r="BX658" i="28"/>
  <c r="BW658" i="28"/>
  <c r="AY576" i="28"/>
  <c r="AY583" i="28"/>
  <c r="CG590" i="28"/>
  <c r="BU600" i="28"/>
  <c r="BU614" i="28"/>
  <c r="BU618" i="28"/>
  <c r="CG467" i="28"/>
  <c r="BU472" i="28"/>
  <c r="AY488" i="28"/>
  <c r="BU491" i="28"/>
  <c r="BU501" i="28"/>
  <c r="BU504" i="28"/>
  <c r="CG510" i="28"/>
  <c r="CG512" i="28"/>
  <c r="AY523" i="28"/>
  <c r="BU526" i="28"/>
  <c r="CG533" i="28"/>
  <c r="CG537" i="28"/>
  <c r="BU400" i="28"/>
  <c r="CG411" i="28"/>
  <c r="BX419" i="28"/>
  <c r="CG357" i="28"/>
  <c r="CG314" i="28"/>
  <c r="BX222" i="28"/>
  <c r="BW222" i="28"/>
  <c r="BU222" i="28"/>
  <c r="BX270" i="28"/>
  <c r="AY187" i="28"/>
  <c r="CF752" i="28"/>
  <c r="CI752" i="28"/>
  <c r="AY752" i="28"/>
  <c r="BY712" i="28"/>
  <c r="BY94" i="28"/>
  <c r="CD94" i="28" s="1"/>
  <c r="CF94" i="28"/>
  <c r="AY784" i="28"/>
  <c r="AY92" i="28"/>
  <c r="AY108" i="28"/>
  <c r="CD15" i="28"/>
  <c r="CC15" i="28" s="1"/>
  <c r="CC101" i="28"/>
  <c r="CC784" i="28"/>
  <c r="CC762" i="28"/>
  <c r="CC375" i="28"/>
  <c r="CC169" i="28"/>
  <c r="CD772" i="28"/>
  <c r="CC772" i="28" s="1"/>
  <c r="BY783" i="28"/>
  <c r="CD783" i="28" s="1"/>
  <c r="CC783" i="28" s="1"/>
  <c r="CF783" i="28"/>
  <c r="CF102" i="28"/>
  <c r="BY102" i="28"/>
  <c r="CF248" i="28"/>
  <c r="BY248" i="28"/>
  <c r="BW488" i="28"/>
  <c r="CD73" i="28"/>
  <c r="CC73" i="28" s="1"/>
  <c r="CD752" i="28"/>
  <c r="CC752" i="28"/>
  <c r="CC36" i="28"/>
  <c r="CD260" i="28"/>
  <c r="CC260" i="28" s="1"/>
  <c r="CC18" i="28"/>
  <c r="CD86" i="28"/>
  <c r="CC86" i="28" s="1"/>
  <c r="CI754" i="28"/>
  <c r="BY698" i="28"/>
  <c r="CD698" i="28"/>
  <c r="CC698" i="28" s="1"/>
  <c r="BY681" i="28"/>
  <c r="CD681" i="28" s="1"/>
  <c r="CD168" i="28"/>
  <c r="CC168" i="28" s="1"/>
  <c r="CC176" i="28"/>
  <c r="CC52" i="28"/>
  <c r="CC108" i="28"/>
  <c r="CC61" i="28"/>
  <c r="BY777" i="28"/>
  <c r="CD777" i="28" s="1"/>
  <c r="CG137" i="28"/>
  <c r="BW197" i="28"/>
  <c r="BW270" i="28"/>
  <c r="BY715" i="28"/>
  <c r="CD715" i="28"/>
  <c r="CC200" i="28"/>
  <c r="FE15" i="31"/>
  <c r="CH15" i="31"/>
  <c r="CM15" i="31"/>
  <c r="GU15" i="31"/>
  <c r="ED15" i="31"/>
  <c r="DT15" i="31"/>
  <c r="CA15" i="31"/>
  <c r="DE15" i="31"/>
  <c r="CR15" i="31"/>
  <c r="DK15" i="31"/>
  <c r="FD21" i="31"/>
  <c r="GP15" i="31"/>
  <c r="FD55" i="31"/>
  <c r="DA55" i="31"/>
  <c r="CY55" i="31"/>
  <c r="DF55" i="31"/>
  <c r="CK55" i="31"/>
  <c r="FE55" i="31"/>
  <c r="DT55" i="31"/>
  <c r="CH55" i="31"/>
  <c r="CR55" i="31"/>
  <c r="DK55" i="31" s="1"/>
  <c r="DE55" i="31"/>
  <c r="ED55" i="31"/>
  <c r="CA55" i="31"/>
  <c r="ED26" i="31"/>
  <c r="CA26" i="31"/>
  <c r="CF26" i="31" s="1"/>
  <c r="FE26" i="31"/>
  <c r="FD11" i="31"/>
  <c r="FD12" i="31"/>
  <c r="FF15" i="31"/>
  <c r="EW15" i="31"/>
  <c r="FD24" i="31"/>
  <c r="ED58" i="31"/>
  <c r="CA58" i="31"/>
  <c r="FE58" i="31"/>
  <c r="FA58" i="31" s="1"/>
  <c r="FD15" i="31"/>
  <c r="DA15" i="31"/>
  <c r="CY15" i="31"/>
  <c r="DF15" i="31"/>
  <c r="CK15" i="31" s="1"/>
  <c r="CF60" i="31"/>
  <c r="CE60" i="31" s="1"/>
  <c r="EE60" i="31"/>
  <c r="FD57" i="31"/>
  <c r="FD18" i="31"/>
  <c r="ED21" i="31"/>
  <c r="CA21" i="31"/>
  <c r="FE21" i="31"/>
  <c r="ED24" i="31"/>
  <c r="FE24" i="31"/>
  <c r="CA24" i="31"/>
  <c r="FD58" i="31"/>
  <c r="CA11" i="31"/>
  <c r="FE11" i="31"/>
  <c r="CF11" i="31"/>
  <c r="CE11" i="31"/>
  <c r="ED11" i="31"/>
  <c r="ED12" i="31"/>
  <c r="CA12" i="31"/>
  <c r="CF12" i="31" s="1"/>
  <c r="CE12" i="31" s="1"/>
  <c r="FE12" i="31"/>
  <c r="CA57" i="31"/>
  <c r="ED57" i="31"/>
  <c r="FE57" i="31"/>
  <c r="FG15" i="31"/>
  <c r="FD19" i="31"/>
  <c r="ED19" i="31"/>
  <c r="FE19" i="31"/>
  <c r="FE18" i="31"/>
  <c r="ED18" i="31"/>
  <c r="CA18" i="31"/>
  <c r="EW58" i="31"/>
  <c r="FF58" i="31"/>
  <c r="BU274" i="28"/>
  <c r="BU442" i="28"/>
  <c r="BU63" i="28"/>
  <c r="CG102" i="28"/>
  <c r="CI102" i="28" s="1"/>
  <c r="BU13" i="28"/>
  <c r="AY781" i="28"/>
  <c r="BW9" i="28"/>
  <c r="BX624" i="28"/>
  <c r="CF86" i="28"/>
  <c r="CI86" i="28" s="1"/>
  <c r="CG54" i="28"/>
  <c r="AY50" i="28"/>
  <c r="CG146" i="28"/>
  <c r="AY339" i="28"/>
  <c r="BX533" i="28"/>
  <c r="CG66" i="28"/>
  <c r="AY441" i="28"/>
  <c r="BX535" i="28"/>
  <c r="BX129" i="28"/>
  <c r="BW321" i="28"/>
  <c r="CF321" i="28" s="1"/>
  <c r="BW379" i="28"/>
  <c r="BX274" i="28"/>
  <c r="BX442" i="28"/>
  <c r="BW338" i="28"/>
  <c r="BU292" i="28"/>
  <c r="BU103" i="28"/>
  <c r="BW99" i="28"/>
  <c r="BX13" i="28"/>
  <c r="BX385" i="28"/>
  <c r="BU284" i="28"/>
  <c r="BW284" i="28"/>
  <c r="CF284" i="28" s="1"/>
  <c r="AY158" i="28"/>
  <c r="BX9" i="28"/>
  <c r="BX367" i="28"/>
  <c r="BU133" i="28"/>
  <c r="BX54" i="28"/>
  <c r="BX206" i="28"/>
  <c r="BX254" i="28"/>
  <c r="BX349" i="28"/>
  <c r="BX725" i="28"/>
  <c r="BX470" i="28"/>
  <c r="AY268" i="28"/>
  <c r="CG82" i="28"/>
  <c r="BX365" i="28"/>
  <c r="BX107" i="28"/>
  <c r="BX47" i="28"/>
  <c r="BX173" i="28"/>
  <c r="BX117" i="28"/>
  <c r="BX259" i="28"/>
  <c r="CG783" i="28"/>
  <c r="BX257" i="28"/>
  <c r="BW546" i="28"/>
  <c r="BY546" i="28" s="1"/>
  <c r="BX631" i="28"/>
  <c r="AY94" i="28"/>
  <c r="AY20" i="28"/>
  <c r="BX137" i="28"/>
  <c r="BW127" i="28"/>
  <c r="BW219" i="28"/>
  <c r="BW389" i="28"/>
  <c r="BW528" i="28"/>
  <c r="CF528" i="28" s="1"/>
  <c r="BW607" i="28"/>
  <c r="BU338" i="28"/>
  <c r="BX338" i="28"/>
  <c r="CF785" i="28"/>
  <c r="BY785" i="28"/>
  <c r="AY102" i="28"/>
  <c r="BX292" i="28"/>
  <c r="AY765" i="28"/>
  <c r="BX284" i="28"/>
  <c r="CG781" i="28"/>
  <c r="CI781" i="28" s="1"/>
  <c r="CG158" i="28"/>
  <c r="BU367" i="28"/>
  <c r="CI783" i="28"/>
  <c r="BX632" i="28"/>
  <c r="BW67" i="28"/>
  <c r="CF769" i="28"/>
  <c r="CI769" i="28" s="1"/>
  <c r="CG58" i="28"/>
  <c r="BX599" i="28"/>
  <c r="CG150" i="28"/>
  <c r="CI150" i="28"/>
  <c r="BW280" i="28"/>
  <c r="BY280" i="28" s="1"/>
  <c r="BW246" i="28"/>
  <c r="CF246" i="28" s="1"/>
  <c r="CI246" i="28" s="1"/>
  <c r="AY369" i="28"/>
  <c r="BX399" i="28"/>
  <c r="CF779" i="28"/>
  <c r="BX543" i="28"/>
  <c r="CG90" i="28"/>
  <c r="CI90" i="28"/>
  <c r="CF16" i="28"/>
  <c r="CI16" i="28" s="1"/>
  <c r="BW386" i="28"/>
  <c r="BY386" i="28" s="1"/>
  <c r="AY24" i="28"/>
  <c r="CG24" i="28"/>
  <c r="AY367" i="28"/>
  <c r="AY313" i="28"/>
  <c r="BW51" i="28"/>
  <c r="BY51" i="28" s="1"/>
  <c r="BW189" i="28"/>
  <c r="AY379" i="28"/>
  <c r="CG361" i="28"/>
  <c r="BX199" i="28"/>
  <c r="BW95" i="28"/>
  <c r="CF95" i="28" s="1"/>
  <c r="BX234" i="28"/>
  <c r="CG503" i="28"/>
  <c r="BW274" i="28"/>
  <c r="AY118" i="28"/>
  <c r="BW63" i="28"/>
  <c r="CF63" i="28" s="1"/>
  <c r="BX297" i="28"/>
  <c r="CG785" i="28"/>
  <c r="BU99" i="28"/>
  <c r="CG765" i="28"/>
  <c r="CI765" i="28" s="1"/>
  <c r="BW13" i="28"/>
  <c r="BU385" i="28"/>
  <c r="BU9" i="28"/>
  <c r="BW367" i="28"/>
  <c r="CF367" i="28" s="1"/>
  <c r="CI367" i="28" s="1"/>
  <c r="BX133" i="28"/>
  <c r="BU67" i="28"/>
  <c r="BU365" i="28"/>
  <c r="BW47" i="28"/>
  <c r="BU259" i="28"/>
  <c r="BU127" i="28"/>
  <c r="BW378" i="28"/>
  <c r="BX378" i="28"/>
  <c r="CF607" i="28"/>
  <c r="BW79" i="28"/>
  <c r="BW25" i="28"/>
  <c r="BU246" i="28"/>
  <c r="BU438" i="28"/>
  <c r="AY775" i="28"/>
  <c r="CF775" i="28"/>
  <c r="CI775" i="28"/>
  <c r="BX605" i="28"/>
  <c r="CF189" i="28"/>
  <c r="BU414" i="28"/>
  <c r="BX306" i="28"/>
  <c r="BU234" i="28"/>
  <c r="BU536" i="28"/>
  <c r="CG32" i="28"/>
  <c r="BX275" i="28"/>
  <c r="CG302" i="28"/>
  <c r="BX667" i="28"/>
  <c r="BX723" i="28"/>
  <c r="BX703" i="28"/>
  <c r="BW580" i="28"/>
  <c r="CF580" i="28" s="1"/>
  <c r="BX476" i="28"/>
  <c r="CF67" i="28"/>
  <c r="AY82" i="28"/>
  <c r="BW365" i="28"/>
  <c r="BW107" i="28"/>
  <c r="BW39" i="28"/>
  <c r="BW173" i="28"/>
  <c r="BW117" i="28"/>
  <c r="BW259" i="28"/>
  <c r="BU370" i="28"/>
  <c r="AY124" i="28"/>
  <c r="CG124" i="28"/>
  <c r="BU257" i="28"/>
  <c r="BX344" i="28"/>
  <c r="BW631" i="28"/>
  <c r="BU137" i="28"/>
  <c r="BX127" i="28"/>
  <c r="BY127" i="28" s="1"/>
  <c r="CD127" i="28" s="1"/>
  <c r="BW286" i="28"/>
  <c r="BU286" i="28"/>
  <c r="BX286" i="28"/>
  <c r="BU219" i="28"/>
  <c r="CD677" i="28"/>
  <c r="CC677" i="28" s="1"/>
  <c r="BX79" i="28"/>
  <c r="BW473" i="28"/>
  <c r="BU473" i="28"/>
  <c r="AY751" i="28"/>
  <c r="BX25" i="28"/>
  <c r="AY150" i="28"/>
  <c r="BX280" i="28"/>
  <c r="BX246" i="28"/>
  <c r="BX243" i="28"/>
  <c r="CG333" i="28"/>
  <c r="BW543" i="28"/>
  <c r="BY543" i="28" s="1"/>
  <c r="AY90" i="28"/>
  <c r="CG126" i="28"/>
  <c r="AY126" i="28"/>
  <c r="CG281" i="28"/>
  <c r="BX418" i="28"/>
  <c r="BW605" i="28"/>
  <c r="BU605" i="28"/>
  <c r="BX245" i="28"/>
  <c r="BX43" i="28"/>
  <c r="AY298" i="28"/>
  <c r="CG298" i="28"/>
  <c r="AY293" i="28"/>
  <c r="CG313" i="28"/>
  <c r="BX454" i="28"/>
  <c r="BW454" i="28"/>
  <c r="BX538" i="28"/>
  <c r="BU51" i="28"/>
  <c r="BU189" i="28"/>
  <c r="BX131" i="28"/>
  <c r="BW131" i="28"/>
  <c r="CF131" i="28" s="1"/>
  <c r="CI131" i="28" s="1"/>
  <c r="BU123" i="28"/>
  <c r="BW199" i="28"/>
  <c r="BW306" i="28"/>
  <c r="BW83" i="28"/>
  <c r="BU83" i="28"/>
  <c r="AY42" i="28"/>
  <c r="BW205" i="28"/>
  <c r="BX205" i="28"/>
  <c r="AY146" i="28"/>
  <c r="AY66" i="28"/>
  <c r="BW535" i="28"/>
  <c r="BX95" i="28"/>
  <c r="BU95" i="28"/>
  <c r="BW234" i="28"/>
  <c r="BY234" i="28" s="1"/>
  <c r="CF379" i="28"/>
  <c r="BX293" i="28"/>
  <c r="CG455" i="28"/>
  <c r="BX124" i="28"/>
  <c r="BX231" i="28"/>
  <c r="BX333" i="28"/>
  <c r="BX453" i="28"/>
  <c r="BX441" i="28"/>
  <c r="BX404" i="28"/>
  <c r="BX600" i="28"/>
  <c r="BX615" i="28"/>
  <c r="BX721" i="28"/>
  <c r="BX383" i="28"/>
  <c r="CG465" i="28"/>
  <c r="BX67" i="28"/>
  <c r="BY67" i="28" s="1"/>
  <c r="CG769" i="28"/>
  <c r="BU107" i="28"/>
  <c r="BX39" i="28"/>
  <c r="BX370" i="28"/>
  <c r="BX451" i="28"/>
  <c r="BU451" i="28"/>
  <c r="BW257" i="28"/>
  <c r="CG439" i="28"/>
  <c r="BW599" i="28"/>
  <c r="BU378" i="28"/>
  <c r="BX528" i="28"/>
  <c r="BU282" i="28"/>
  <c r="AY46" i="28"/>
  <c r="AY178" i="28"/>
  <c r="AY333" i="28"/>
  <c r="BX438" i="28"/>
  <c r="CG487" i="28"/>
  <c r="AY16" i="28"/>
  <c r="BU386" i="28"/>
  <c r="BW418" i="28"/>
  <c r="BW245" i="28"/>
  <c r="BU179" i="28"/>
  <c r="BX179" i="28"/>
  <c r="BW179" i="28"/>
  <c r="BW147" i="28"/>
  <c r="CF147" i="28"/>
  <c r="BW566" i="28"/>
  <c r="CF771" i="28"/>
  <c r="CG771" i="28"/>
  <c r="CG436" i="28"/>
  <c r="AY745" i="28"/>
  <c r="BU131" i="28"/>
  <c r="BX123" i="28"/>
  <c r="BU322" i="28"/>
  <c r="CG379" i="28"/>
  <c r="BU199" i="28"/>
  <c r="BU306" i="28"/>
  <c r="AY747" i="28"/>
  <c r="CG42" i="28"/>
  <c r="BW533" i="28"/>
  <c r="CI66" i="28"/>
  <c r="BW129" i="28"/>
  <c r="BU129" i="28"/>
  <c r="AY122" i="28"/>
  <c r="BU321" i="28"/>
  <c r="BX601" i="28"/>
  <c r="CG723" i="28"/>
  <c r="BX347" i="28"/>
  <c r="BX119" i="28"/>
  <c r="BX277" i="28"/>
  <c r="BX497" i="28"/>
  <c r="BX422" i="28"/>
  <c r="BX396" i="28"/>
  <c r="CG536" i="28"/>
  <c r="CG393" i="28"/>
  <c r="BX660" i="28"/>
  <c r="BX644" i="28"/>
  <c r="BX714" i="28"/>
  <c r="BY714" i="28" s="1"/>
  <c r="BX320" i="28"/>
  <c r="BX312" i="28"/>
  <c r="BX339" i="28"/>
  <c r="CG413" i="28"/>
  <c r="BX495" i="28"/>
  <c r="BX486" i="28"/>
  <c r="BX544" i="28"/>
  <c r="BX509" i="28"/>
  <c r="BX594" i="28"/>
  <c r="BX143" i="28"/>
  <c r="BX288" i="28"/>
  <c r="BX477" i="28"/>
  <c r="BX429" i="28"/>
  <c r="BX413" i="28"/>
  <c r="BX640" i="28"/>
  <c r="AY465" i="28"/>
  <c r="AY449" i="28"/>
  <c r="BU47" i="28"/>
  <c r="BU39" i="28"/>
  <c r="BU173" i="28"/>
  <c r="BU117" i="28"/>
  <c r="BW370" i="28"/>
  <c r="BW451" i="28"/>
  <c r="AY783" i="28"/>
  <c r="BW344" i="28"/>
  <c r="CF344" i="28" s="1"/>
  <c r="BU344" i="28"/>
  <c r="AY439" i="28"/>
  <c r="BX546" i="28"/>
  <c r="CG94" i="28"/>
  <c r="CI94" i="28"/>
  <c r="CG20" i="28"/>
  <c r="BW137" i="28"/>
  <c r="CF137" i="28" s="1"/>
  <c r="CI137" i="28" s="1"/>
  <c r="BX219" i="28"/>
  <c r="BX389" i="28"/>
  <c r="BY389" i="28"/>
  <c r="BU389" i="28"/>
  <c r="BX420" i="28"/>
  <c r="BX607" i="28"/>
  <c r="BU607" i="28"/>
  <c r="CD694" i="28"/>
  <c r="CC694" i="28" s="1"/>
  <c r="BW282" i="28"/>
  <c r="BX282" i="28"/>
  <c r="BU79" i="28"/>
  <c r="BX473" i="28"/>
  <c r="BU25" i="28"/>
  <c r="BU280" i="28"/>
  <c r="CG369" i="28"/>
  <c r="BW399" i="28"/>
  <c r="CG779" i="28"/>
  <c r="BW243" i="28"/>
  <c r="BU243" i="28"/>
  <c r="BW438" i="28"/>
  <c r="AY281" i="28"/>
  <c r="BX386" i="28"/>
  <c r="BU362" i="28"/>
  <c r="BX362" i="28"/>
  <c r="BW362" i="28"/>
  <c r="BU245" i="28"/>
  <c r="AY54" i="28"/>
  <c r="BW43" i="28"/>
  <c r="BU43" i="28"/>
  <c r="CF24" i="28"/>
  <c r="BX147" i="28"/>
  <c r="CI147" i="28" s="1"/>
  <c r="BU147" i="28"/>
  <c r="AY279" i="28"/>
  <c r="CG367" i="28"/>
  <c r="CG539" i="28"/>
  <c r="BX566" i="28"/>
  <c r="CG293" i="28"/>
  <c r="BU454" i="28"/>
  <c r="BW538" i="28"/>
  <c r="CG745" i="28"/>
  <c r="BX51" i="28"/>
  <c r="BX189" i="28"/>
  <c r="BX322" i="28"/>
  <c r="AY361" i="28"/>
  <c r="BX83" i="28"/>
  <c r="BY83" i="28" s="1"/>
  <c r="CF747" i="28"/>
  <c r="CG747" i="28"/>
  <c r="CG50" i="28"/>
  <c r="CF50" i="28"/>
  <c r="BU205" i="28"/>
  <c r="AY384" i="28"/>
  <c r="CG339" i="28"/>
  <c r="BX321" i="28"/>
  <c r="BX379" i="28"/>
  <c r="BY379" i="28" s="1"/>
  <c r="BU379" i="28"/>
  <c r="CD684" i="28"/>
  <c r="CC684" i="28"/>
  <c r="BX633" i="28"/>
  <c r="BX263" i="28"/>
  <c r="BX226" i="28"/>
  <c r="CG444" i="28"/>
  <c r="CG284" i="28"/>
  <c r="CG325" i="28"/>
  <c r="BX710" i="28"/>
  <c r="CG634" i="28"/>
  <c r="BX130" i="28"/>
  <c r="BX360" i="28"/>
  <c r="AY603" i="28"/>
  <c r="AY763" i="28"/>
  <c r="BX353" i="28"/>
  <c r="CF773" i="28"/>
  <c r="BW329" i="28"/>
  <c r="BU329" i="28"/>
  <c r="BY506" i="28"/>
  <c r="BW481" i="28"/>
  <c r="BW647" i="28"/>
  <c r="CF647" i="28" s="1"/>
  <c r="CG341" i="28"/>
  <c r="CG476" i="28"/>
  <c r="BW606" i="28"/>
  <c r="BW550" i="28"/>
  <c r="CD688" i="28"/>
  <c r="CC688" i="28"/>
  <c r="BU314" i="28"/>
  <c r="BW423" i="28"/>
  <c r="BU477" i="28"/>
  <c r="BX59" i="28"/>
  <c r="BW59" i="28"/>
  <c r="BU59" i="28"/>
  <c r="BU383" i="28"/>
  <c r="BW485" i="28"/>
  <c r="BW583" i="28"/>
  <c r="BX724" i="28"/>
  <c r="CD182" i="28"/>
  <c r="CC182" i="28" s="1"/>
  <c r="CF736" i="28"/>
  <c r="CI736" i="28" s="1"/>
  <c r="BY736" i="28"/>
  <c r="CD736" i="28"/>
  <c r="BW29" i="28"/>
  <c r="BW140" i="28"/>
  <c r="BW267" i="28"/>
  <c r="CG753" i="28"/>
  <c r="CI753" i="28" s="1"/>
  <c r="BX426" i="28"/>
  <c r="BU652" i="28"/>
  <c r="CG636" i="28"/>
  <c r="BW665" i="28"/>
  <c r="CF665" i="28" s="1"/>
  <c r="CG757" i="28"/>
  <c r="BW499" i="28"/>
  <c r="BW737" i="28"/>
  <c r="CD201" i="28"/>
  <c r="CC201" i="28" s="1"/>
  <c r="AY127" i="28"/>
  <c r="BW611" i="28"/>
  <c r="BU611" i="28"/>
  <c r="AY78" i="28"/>
  <c r="BX345" i="28"/>
  <c r="BX648" i="28"/>
  <c r="BW98" i="28"/>
  <c r="CF98" i="28" s="1"/>
  <c r="BU98" i="28"/>
  <c r="BW476" i="28"/>
  <c r="BX55" i="28"/>
  <c r="BW55" i="28"/>
  <c r="BX430" i="28"/>
  <c r="CG613" i="28"/>
  <c r="BX183" i="28"/>
  <c r="BX327" i="28"/>
  <c r="BX308" i="28"/>
  <c r="AY502" i="28"/>
  <c r="BX527" i="28"/>
  <c r="BX541" i="28"/>
  <c r="CG563" i="28"/>
  <c r="BX625" i="28"/>
  <c r="BY625" i="28" s="1"/>
  <c r="BX668" i="28"/>
  <c r="CG595" i="28"/>
  <c r="BX467" i="28"/>
  <c r="BX572" i="28"/>
  <c r="AY617" i="28"/>
  <c r="AY658" i="28"/>
  <c r="CG773" i="28"/>
  <c r="BU151" i="28"/>
  <c r="BU380" i="28"/>
  <c r="BW446" i="28"/>
  <c r="BU75" i="28"/>
  <c r="BU71" i="28"/>
  <c r="BW71" i="28"/>
  <c r="BW468" i="28"/>
  <c r="BX468" i="28"/>
  <c r="BW21" i="28"/>
  <c r="BU21" i="28"/>
  <c r="CF673" i="28"/>
  <c r="CI673" i="28"/>
  <c r="BY673" i="28"/>
  <c r="BW58" i="28"/>
  <c r="BW477" i="28"/>
  <c r="BU632" i="28"/>
  <c r="BU111" i="28"/>
  <c r="AY761" i="28"/>
  <c r="CG668" i="28"/>
  <c r="CD768" i="28"/>
  <c r="CC768" i="28" s="1"/>
  <c r="BU29" i="28"/>
  <c r="BX310" i="28"/>
  <c r="BU366" i="28"/>
  <c r="BU470" i="28"/>
  <c r="BU290" i="28"/>
  <c r="BW652" i="28"/>
  <c r="CG110" i="28"/>
  <c r="BX318" i="28"/>
  <c r="BY192" i="28"/>
  <c r="CD192" i="28" s="1"/>
  <c r="CF192" i="28"/>
  <c r="CF196" i="28"/>
  <c r="CI196" i="28" s="1"/>
  <c r="BY196" i="28"/>
  <c r="CD196" i="28" s="1"/>
  <c r="CG154" i="28"/>
  <c r="CF127" i="28"/>
  <c r="BU299" i="28"/>
  <c r="CG453" i="28"/>
  <c r="CG420" i="28"/>
  <c r="CG78" i="28"/>
  <c r="BW345" i="28"/>
  <c r="BU345" i="28"/>
  <c r="CG540" i="28"/>
  <c r="CG278" i="28"/>
  <c r="CG312" i="28"/>
  <c r="AY719" i="28"/>
  <c r="BX247" i="28"/>
  <c r="BX357" i="28"/>
  <c r="CG425" i="28"/>
  <c r="BX397" i="28"/>
  <c r="BX539" i="28"/>
  <c r="BX504" i="28"/>
  <c r="BX618" i="28"/>
  <c r="AY522" i="28"/>
  <c r="CG460" i="28"/>
  <c r="BX228" i="28"/>
  <c r="BX313" i="28"/>
  <c r="BX443" i="28"/>
  <c r="BX118" i="28"/>
  <c r="BX271" i="28"/>
  <c r="BX503" i="28"/>
  <c r="BX511" i="28"/>
  <c r="BX596" i="28"/>
  <c r="BX634" i="28"/>
  <c r="BX740" i="28"/>
  <c r="BX687" i="28"/>
  <c r="CD758" i="28"/>
  <c r="CC758" i="28" s="1"/>
  <c r="CC114" i="28"/>
  <c r="BW151" i="28"/>
  <c r="AY117" i="28"/>
  <c r="BX329" i="28"/>
  <c r="BX481" i="28"/>
  <c r="CI481" i="28" s="1"/>
  <c r="CG592" i="28"/>
  <c r="BX647" i="28"/>
  <c r="BX71" i="28"/>
  <c r="BX221" i="28"/>
  <c r="BW221" i="28"/>
  <c r="CG729" i="28"/>
  <c r="BX21" i="28"/>
  <c r="CG394" i="28"/>
  <c r="AY476" i="28"/>
  <c r="BX606" i="28"/>
  <c r="CD164" i="28"/>
  <c r="CC164" i="28" s="1"/>
  <c r="CF148" i="28"/>
  <c r="CI148" i="28"/>
  <c r="BY148" i="28"/>
  <c r="BY268" i="28"/>
  <c r="CD268" i="28" s="1"/>
  <c r="CC268" i="28"/>
  <c r="CF268" i="28"/>
  <c r="CI268" i="28" s="1"/>
  <c r="BU58" i="28"/>
  <c r="BU143" i="28"/>
  <c r="BU288" i="28"/>
  <c r="BW288" i="28"/>
  <c r="BX314" i="28"/>
  <c r="BX368" i="28"/>
  <c r="BU368" i="28"/>
  <c r="BU423" i="28"/>
  <c r="BX423" i="28"/>
  <c r="BW640" i="28"/>
  <c r="BW383" i="28"/>
  <c r="CF383" i="28" s="1"/>
  <c r="CI383" i="28" s="1"/>
  <c r="BX583" i="28"/>
  <c r="BU724" i="28"/>
  <c r="CG761" i="28"/>
  <c r="AY130" i="28"/>
  <c r="CD371" i="28"/>
  <c r="CC371" i="28" s="1"/>
  <c r="CI684" i="28"/>
  <c r="BY185" i="28"/>
  <c r="CD185" i="28"/>
  <c r="CC185" i="28"/>
  <c r="CF185" i="28"/>
  <c r="CI185" i="28" s="1"/>
  <c r="BU140" i="28"/>
  <c r="BX267" i="28"/>
  <c r="BW310" i="28"/>
  <c r="BW366" i="28"/>
  <c r="BW470" i="28"/>
  <c r="BW290" i="28"/>
  <c r="BX290" i="28"/>
  <c r="BX407" i="28"/>
  <c r="BX652" i="28"/>
  <c r="BX522" i="28"/>
  <c r="BU665" i="28"/>
  <c r="BW318" i="28"/>
  <c r="CF318" i="28" s="1"/>
  <c r="BX499" i="28"/>
  <c r="BU474" i="28"/>
  <c r="BX737" i="28"/>
  <c r="BU737" i="28"/>
  <c r="CG142" i="28"/>
  <c r="CD204" i="28"/>
  <c r="CC204" i="28"/>
  <c r="BY704" i="28"/>
  <c r="CD46" i="28"/>
  <c r="CC46" i="28" s="1"/>
  <c r="AY154" i="28"/>
  <c r="BW299" i="28"/>
  <c r="BX611" i="28"/>
  <c r="BX98" i="28"/>
  <c r="AY278" i="28"/>
  <c r="BW501" i="28"/>
  <c r="CG461" i="28"/>
  <c r="BU55" i="28"/>
  <c r="BU430" i="28"/>
  <c r="BU564" i="28"/>
  <c r="CG719" i="28"/>
  <c r="AY584" i="28"/>
  <c r="CI761" i="28"/>
  <c r="BX91" i="28"/>
  <c r="BX435" i="28"/>
  <c r="BX225" i="28"/>
  <c r="BX128" i="28"/>
  <c r="AY437" i="28"/>
  <c r="CF44" i="28"/>
  <c r="CI44" i="28"/>
  <c r="BY44" i="28"/>
  <c r="CD150" i="28"/>
  <c r="CC150" i="28" s="1"/>
  <c r="BX151" i="28"/>
  <c r="CF117" i="28"/>
  <c r="CG117" i="28"/>
  <c r="BW380" i="28"/>
  <c r="BX75" i="28"/>
  <c r="BW75" i="28"/>
  <c r="BU481" i="28"/>
  <c r="BU221" i="28"/>
  <c r="AY341" i="28"/>
  <c r="BX550" i="28"/>
  <c r="CD672" i="28"/>
  <c r="CC672" i="28"/>
  <c r="BX58" i="28"/>
  <c r="BW143" i="28"/>
  <c r="CF143" i="28" s="1"/>
  <c r="BW314" i="28"/>
  <c r="BW368" i="28"/>
  <c r="BW632" i="28"/>
  <c r="CG755" i="28"/>
  <c r="CF755" i="28"/>
  <c r="BW413" i="28"/>
  <c r="BX111" i="28"/>
  <c r="BW111" i="28"/>
  <c r="BX485" i="28"/>
  <c r="BU583" i="28"/>
  <c r="CG130" i="28"/>
  <c r="CD193" i="28"/>
  <c r="CC193" i="28"/>
  <c r="CD76" i="28"/>
  <c r="CC76" i="28" s="1"/>
  <c r="BX29" i="28"/>
  <c r="BX140" i="28"/>
  <c r="BU267" i="28"/>
  <c r="BU310" i="28"/>
  <c r="BX366" i="28"/>
  <c r="BW724" i="28"/>
  <c r="AY753" i="28"/>
  <c r="BW426" i="28"/>
  <c r="BW407" i="28"/>
  <c r="AY110" i="28"/>
  <c r="BW522" i="28"/>
  <c r="BX665" i="28"/>
  <c r="BU318" i="28"/>
  <c r="BX474" i="28"/>
  <c r="BW474" i="28"/>
  <c r="CD766" i="28"/>
  <c r="CC766" i="28" s="1"/>
  <c r="CG127" i="28"/>
  <c r="AY453" i="28"/>
  <c r="CF78" i="28"/>
  <c r="BW648" i="28"/>
  <c r="CG731" i="28"/>
  <c r="AY312" i="28"/>
  <c r="BW430" i="28"/>
  <c r="BX564" i="28"/>
  <c r="BW564" i="28"/>
  <c r="AY540" i="28"/>
  <c r="AY755" i="28"/>
  <c r="CG422" i="28"/>
  <c r="BX487" i="28"/>
  <c r="CD679" i="28"/>
  <c r="CC679" i="28" s="1"/>
  <c r="BW181" i="28"/>
  <c r="AY143" i="28"/>
  <c r="CG100" i="28"/>
  <c r="BW11" i="28"/>
  <c r="BW54" i="28"/>
  <c r="BU20" i="28"/>
  <c r="BW206" i="28"/>
  <c r="CG200" i="28"/>
  <c r="CG136" i="28"/>
  <c r="BX278" i="28"/>
  <c r="BX265" i="28"/>
  <c r="CG237" i="28"/>
  <c r="BX235" i="28"/>
  <c r="CG227" i="28"/>
  <c r="CG351" i="28"/>
  <c r="BX456" i="28"/>
  <c r="BW452" i="28"/>
  <c r="BW445" i="28"/>
  <c r="CG260" i="28"/>
  <c r="BW349" i="28"/>
  <c r="BY349" i="28" s="1"/>
  <c r="BX334" i="28"/>
  <c r="BX436" i="28"/>
  <c r="BX125" i="28"/>
  <c r="BW340" i="28"/>
  <c r="AY266" i="28"/>
  <c r="BX215" i="28"/>
  <c r="BW327" i="28"/>
  <c r="BU308" i="28"/>
  <c r="BU364" i="28"/>
  <c r="BW401" i="28"/>
  <c r="CG502" i="28"/>
  <c r="BX587" i="28"/>
  <c r="BW547" i="28"/>
  <c r="BX464" i="28"/>
  <c r="BW541" i="28"/>
  <c r="BW507" i="28"/>
  <c r="CG489" i="28"/>
  <c r="BX480" i="28"/>
  <c r="CG468" i="28"/>
  <c r="BX620" i="28"/>
  <c r="BX591" i="28"/>
  <c r="CG572" i="28"/>
  <c r="CG556" i="28"/>
  <c r="BY651" i="28"/>
  <c r="CD651" i="28"/>
  <c r="CC651" i="28"/>
  <c r="CF651" i="28"/>
  <c r="BW633" i="28"/>
  <c r="BW625" i="28"/>
  <c r="BW668" i="28"/>
  <c r="BX735" i="28"/>
  <c r="BW738" i="28"/>
  <c r="BX106" i="28"/>
  <c r="AY38" i="28"/>
  <c r="CF100" i="28"/>
  <c r="CI100" i="28" s="1"/>
  <c r="BX207" i="28"/>
  <c r="CG168" i="28"/>
  <c r="CF168" i="28"/>
  <c r="CI168" i="28"/>
  <c r="BU146" i="28"/>
  <c r="BW142" i="28"/>
  <c r="BX174" i="28"/>
  <c r="BW174" i="28"/>
  <c r="BW159" i="28"/>
  <c r="CG62" i="28"/>
  <c r="AY14" i="28"/>
  <c r="BY144" i="28"/>
  <c r="CF144" i="28"/>
  <c r="CI144" i="28" s="1"/>
  <c r="CG274" i="28"/>
  <c r="BW263" i="28"/>
  <c r="CG253" i="28"/>
  <c r="BX387" i="28"/>
  <c r="CG378" i="28"/>
  <c r="CG348" i="28"/>
  <c r="BW335" i="28"/>
  <c r="BX258" i="28"/>
  <c r="AY249" i="28"/>
  <c r="BW216" i="28"/>
  <c r="AY309" i="28"/>
  <c r="AY382" i="28"/>
  <c r="BU124" i="28"/>
  <c r="BW275" i="28"/>
  <c r="BW231" i="28"/>
  <c r="BX223" i="28"/>
  <c r="CG220" i="28"/>
  <c r="CG310" i="28"/>
  <c r="AY302" i="28"/>
  <c r="BX296" i="28"/>
  <c r="BX377" i="28"/>
  <c r="CG133" i="28"/>
  <c r="AY290" i="28"/>
  <c r="BX281" i="28"/>
  <c r="BX251" i="28"/>
  <c r="CG360" i="28"/>
  <c r="BW357" i="28"/>
  <c r="AY343" i="28"/>
  <c r="AY336" i="28"/>
  <c r="BX530" i="28"/>
  <c r="CG620" i="28"/>
  <c r="BW397" i="28"/>
  <c r="BW539" i="28"/>
  <c r="CF506" i="28"/>
  <c r="CG479" i="28"/>
  <c r="BX582" i="28"/>
  <c r="BX417" i="28"/>
  <c r="BW467" i="28"/>
  <c r="BW608" i="28"/>
  <c r="BX586" i="28"/>
  <c r="BX561" i="28"/>
  <c r="BW581" i="28"/>
  <c r="BW563" i="28"/>
  <c r="BX559" i="28"/>
  <c r="CG630" i="28"/>
  <c r="BX554" i="28"/>
  <c r="BY554" i="28" s="1"/>
  <c r="CG641" i="28"/>
  <c r="BX557" i="28"/>
  <c r="BX663" i="28"/>
  <c r="AV710" i="28"/>
  <c r="AU710" i="28"/>
  <c r="AP710" i="28"/>
  <c r="AR710" i="28"/>
  <c r="AS710" i="28"/>
  <c r="AW710" i="28"/>
  <c r="AQ710" i="28"/>
  <c r="AO710" i="28"/>
  <c r="AT710" i="28"/>
  <c r="CG98" i="28"/>
  <c r="AY35" i="28"/>
  <c r="CF35" i="28"/>
  <c r="BW190" i="28"/>
  <c r="CF190" i="28" s="1"/>
  <c r="BX167" i="28"/>
  <c r="AY759" i="28"/>
  <c r="CF759" i="28"/>
  <c r="BU38" i="28"/>
  <c r="AY186" i="28"/>
  <c r="CF166" i="28"/>
  <c r="CF30" i="28"/>
  <c r="CI30" i="28"/>
  <c r="BX17" i="28"/>
  <c r="BW187" i="28"/>
  <c r="BX187" i="28"/>
  <c r="CG777" i="28"/>
  <c r="CG190" i="28"/>
  <c r="BW130" i="28"/>
  <c r="BU130" i="28"/>
  <c r="CG261" i="28"/>
  <c r="CI261" i="28" s="1"/>
  <c r="CG248" i="28"/>
  <c r="BX382" i="28"/>
  <c r="AY364" i="28"/>
  <c r="BW455" i="28"/>
  <c r="BU437" i="28"/>
  <c r="BW242" i="28"/>
  <c r="BX242" i="28"/>
  <c r="BX213" i="28"/>
  <c r="BX374" i="28"/>
  <c r="BW363" i="28"/>
  <c r="BX358" i="28"/>
  <c r="BW358" i="28"/>
  <c r="BW441" i="28"/>
  <c r="BW283" i="28"/>
  <c r="CG270" i="28"/>
  <c r="AY270" i="28"/>
  <c r="BU253" i="28"/>
  <c r="BW316" i="28"/>
  <c r="CG390" i="28"/>
  <c r="BX120" i="28"/>
  <c r="BW250" i="28"/>
  <c r="AY386" i="28"/>
  <c r="CG456" i="28"/>
  <c r="BX425" i="28"/>
  <c r="BX409" i="28"/>
  <c r="BX517" i="28"/>
  <c r="BW422" i="28"/>
  <c r="BX400" i="28"/>
  <c r="CG523" i="28"/>
  <c r="BW600" i="28"/>
  <c r="BW584" i="28"/>
  <c r="CG404" i="28"/>
  <c r="BX505" i="28"/>
  <c r="CG478" i="28"/>
  <c r="BX459" i="28"/>
  <c r="CF599" i="28"/>
  <c r="BX416" i="28"/>
  <c r="AY393" i="28"/>
  <c r="CF533" i="28"/>
  <c r="BX512" i="28"/>
  <c r="CF606" i="28"/>
  <c r="CG564" i="28"/>
  <c r="BW741" i="28"/>
  <c r="BW731" i="28"/>
  <c r="BW721" i="28"/>
  <c r="BX695" i="28"/>
  <c r="BW723" i="28"/>
  <c r="BX578" i="28"/>
  <c r="BW624" i="28"/>
  <c r="BW720" i="28"/>
  <c r="CF713" i="28"/>
  <c r="BW691" i="28"/>
  <c r="CG184" i="28"/>
  <c r="CF184" i="28"/>
  <c r="AY145" i="28"/>
  <c r="BU105" i="28"/>
  <c r="AY140" i="28"/>
  <c r="BU170" i="28"/>
  <c r="CG140" i="28"/>
  <c r="CG206" i="28"/>
  <c r="AY125" i="28"/>
  <c r="BU285" i="28"/>
  <c r="CG254" i="28"/>
  <c r="BW236" i="28"/>
  <c r="BX220" i="28"/>
  <c r="BU328" i="28"/>
  <c r="BW307" i="28"/>
  <c r="BW390" i="28"/>
  <c r="BU390" i="28"/>
  <c r="CG356" i="28"/>
  <c r="CG332" i="28"/>
  <c r="AY452" i="28"/>
  <c r="CG452" i="28"/>
  <c r="CG269" i="28"/>
  <c r="AY252" i="28"/>
  <c r="CG306" i="28"/>
  <c r="BU300" i="28"/>
  <c r="CG365" i="28"/>
  <c r="BX356" i="28"/>
  <c r="BU356" i="28"/>
  <c r="BX336" i="28"/>
  <c r="BW132" i="28"/>
  <c r="BW279" i="28"/>
  <c r="CG219" i="28"/>
  <c r="BU298" i="28"/>
  <c r="CG347" i="28"/>
  <c r="BX332" i="28"/>
  <c r="BU447" i="28"/>
  <c r="BU238" i="28"/>
  <c r="AY229" i="28"/>
  <c r="AY215" i="28"/>
  <c r="BX305" i="28"/>
  <c r="CG385" i="28"/>
  <c r="BW449" i="28"/>
  <c r="BX460" i="28"/>
  <c r="BW595" i="28"/>
  <c r="BX590" i="28"/>
  <c r="BW544" i="28"/>
  <c r="BX472" i="28"/>
  <c r="CG431" i="28"/>
  <c r="BW408" i="28"/>
  <c r="BW529" i="28"/>
  <c r="BW511" i="28"/>
  <c r="CG507" i="28"/>
  <c r="BW471" i="28"/>
  <c r="BW638" i="28"/>
  <c r="BW708" i="28"/>
  <c r="CG567" i="28"/>
  <c r="BW654" i="28"/>
  <c r="BW740" i="28"/>
  <c r="BW729" i="28"/>
  <c r="BX574" i="28"/>
  <c r="BW574" i="28"/>
  <c r="BX664" i="28"/>
  <c r="BW717" i="28"/>
  <c r="CG718" i="28"/>
  <c r="AQ712" i="28"/>
  <c r="AU712" i="28"/>
  <c r="AS712" i="28"/>
  <c r="AW712" i="28"/>
  <c r="AT712" i="28"/>
  <c r="AV712" i="28"/>
  <c r="AP712" i="28"/>
  <c r="AR712" i="28"/>
  <c r="AO712" i="28"/>
  <c r="BW707" i="28"/>
  <c r="BY580" i="28"/>
  <c r="AY590" i="28"/>
  <c r="CG337" i="28"/>
  <c r="AY467" i="28"/>
  <c r="CG217" i="28"/>
  <c r="BX643" i="28"/>
  <c r="CD569" i="28"/>
  <c r="CC569" i="28"/>
  <c r="CF108" i="28"/>
  <c r="CI108" i="28" s="1"/>
  <c r="CF198" i="28"/>
  <c r="CG198" i="28"/>
  <c r="BX11" i="28"/>
  <c r="BX175" i="28"/>
  <c r="BU206" i="28"/>
  <c r="CF200" i="28"/>
  <c r="BW183" i="28"/>
  <c r="CG28" i="28"/>
  <c r="BW265" i="28"/>
  <c r="AY227" i="28"/>
  <c r="CG324" i="28"/>
  <c r="BU311" i="28"/>
  <c r="BX388" i="28"/>
  <c r="BX341" i="28"/>
  <c r="BU445" i="28"/>
  <c r="BU439" i="28"/>
  <c r="CG250" i="28"/>
  <c r="CG223" i="28"/>
  <c r="CF299" i="28"/>
  <c r="BU349" i="28"/>
  <c r="CG264" i="28"/>
  <c r="BW247" i="28"/>
  <c r="CG296" i="28"/>
  <c r="BW384" i="28"/>
  <c r="BX384" i="28"/>
  <c r="BU384" i="28"/>
  <c r="AY377" i="28"/>
  <c r="BX340" i="28"/>
  <c r="BU293" i="28"/>
  <c r="CF282" i="28"/>
  <c r="CG266" i="28"/>
  <c r="BX319" i="28"/>
  <c r="BW308" i="28"/>
  <c r="CF389" i="28"/>
  <c r="BX337" i="28"/>
  <c r="CG433" i="28"/>
  <c r="CG405" i="28"/>
  <c r="CG535" i="28"/>
  <c r="BX602" i="28"/>
  <c r="BW587" i="28"/>
  <c r="CG542" i="28"/>
  <c r="BW527" i="28"/>
  <c r="BX484" i="28"/>
  <c r="BW484" i="28"/>
  <c r="CG610" i="28"/>
  <c r="BW500" i="28"/>
  <c r="CG412" i="28"/>
  <c r="CF468" i="28"/>
  <c r="CI468" i="28" s="1"/>
  <c r="BW609" i="28"/>
  <c r="BW591" i="28"/>
  <c r="BX699" i="28"/>
  <c r="BX727" i="28"/>
  <c r="BY727" i="28" s="1"/>
  <c r="CG554" i="28"/>
  <c r="CG716" i="28"/>
  <c r="BW558" i="28"/>
  <c r="BX629" i="28"/>
  <c r="AT711" i="28"/>
  <c r="AW711" i="28"/>
  <c r="AQ711" i="28"/>
  <c r="AP711" i="28"/>
  <c r="AU711" i="28"/>
  <c r="AO711" i="28"/>
  <c r="AR711" i="28"/>
  <c r="AV711" i="28"/>
  <c r="AS711" i="28"/>
  <c r="CG38" i="28"/>
  <c r="CG170" i="28"/>
  <c r="BW207" i="28"/>
  <c r="BW146" i="28"/>
  <c r="BW19" i="28"/>
  <c r="BX203" i="28"/>
  <c r="BX191" i="28"/>
  <c r="BX159" i="28"/>
  <c r="AY131" i="28"/>
  <c r="BX291" i="28"/>
  <c r="BU291" i="28"/>
  <c r="AY274" i="28"/>
  <c r="AY253" i="28"/>
  <c r="BU237" i="28"/>
  <c r="BX237" i="28"/>
  <c r="BW237" i="28"/>
  <c r="AY310" i="28"/>
  <c r="BW387" i="28"/>
  <c r="CF387" i="28" s="1"/>
  <c r="CI387" i="28" s="1"/>
  <c r="CF378" i="28"/>
  <c r="BX262" i="28"/>
  <c r="BU262" i="28"/>
  <c r="CG249" i="28"/>
  <c r="BU216" i="28"/>
  <c r="BX303" i="28"/>
  <c r="BU303" i="28"/>
  <c r="BX359" i="28"/>
  <c r="AY455" i="28"/>
  <c r="CG443" i="28"/>
  <c r="BX136" i="28"/>
  <c r="BW124" i="28"/>
  <c r="BU231" i="28"/>
  <c r="BW223" i="28"/>
  <c r="BW218" i="28"/>
  <c r="BX317" i="28"/>
  <c r="BW296" i="28"/>
  <c r="BW377" i="28"/>
  <c r="AY133" i="28"/>
  <c r="CF290" i="28"/>
  <c r="BU281" i="28"/>
  <c r="BU232" i="28"/>
  <c r="BX232" i="28"/>
  <c r="BW217" i="28"/>
  <c r="AY214" i="28"/>
  <c r="AY388" i="28"/>
  <c r="AY360" i="28"/>
  <c r="BX444" i="28"/>
  <c r="CG418" i="28"/>
  <c r="BX412" i="28"/>
  <c r="CG409" i="28"/>
  <c r="BW530" i="28"/>
  <c r="BX518" i="28"/>
  <c r="BX598" i="28"/>
  <c r="CG586" i="28"/>
  <c r="CG530" i="28"/>
  <c r="CG514" i="28"/>
  <c r="CG481" i="28"/>
  <c r="BX432" i="28"/>
  <c r="BX393" i="28"/>
  <c r="BU393" i="28"/>
  <c r="BW582" i="28"/>
  <c r="BW417" i="28"/>
  <c r="CG410" i="28"/>
  <c r="BX537" i="28"/>
  <c r="CG522" i="28"/>
  <c r="BX510" i="28"/>
  <c r="BX568" i="28"/>
  <c r="CG722" i="28"/>
  <c r="BX563" i="28"/>
  <c r="CG659" i="28"/>
  <c r="CG624" i="28"/>
  <c r="CF737" i="28"/>
  <c r="CI737" i="28" s="1"/>
  <c r="BW554" i="28"/>
  <c r="CF641" i="28"/>
  <c r="BW557" i="28"/>
  <c r="BY557" i="28" s="1"/>
  <c r="CG626" i="28"/>
  <c r="AO697" i="28"/>
  <c r="AQ697" i="28"/>
  <c r="AT697" i="28"/>
  <c r="AV697" i="28"/>
  <c r="AP697" i="28"/>
  <c r="AR697" i="28"/>
  <c r="AU697" i="28"/>
  <c r="AW697" i="28"/>
  <c r="AS697" i="28"/>
  <c r="CC57" i="28"/>
  <c r="AY98" i="28"/>
  <c r="BW167" i="28"/>
  <c r="BW38" i="28"/>
  <c r="CG166" i="28"/>
  <c r="BX145" i="28"/>
  <c r="BX141" i="28"/>
  <c r="BU187" i="28"/>
  <c r="BU171" i="28"/>
  <c r="AY141" i="28"/>
  <c r="CG210" i="28"/>
  <c r="CF210" i="28"/>
  <c r="AY190" i="28"/>
  <c r="CG285" i="28"/>
  <c r="AY233" i="28"/>
  <c r="CG308" i="28"/>
  <c r="BW382" i="28"/>
  <c r="BX309" i="28"/>
  <c r="BX301" i="28"/>
  <c r="BU301" i="28"/>
  <c r="BX355" i="28"/>
  <c r="BY355" i="28" s="1"/>
  <c r="CG328" i="28"/>
  <c r="BU316" i="28"/>
  <c r="AY301" i="28"/>
  <c r="CF380" i="28"/>
  <c r="CG380" i="28"/>
  <c r="CG335" i="28"/>
  <c r="BX448" i="28"/>
  <c r="BW448" i="28"/>
  <c r="BU448" i="28"/>
  <c r="AY132" i="28"/>
  <c r="BW120" i="28"/>
  <c r="BW287" i="28"/>
  <c r="BU287" i="28"/>
  <c r="BU360" i="28"/>
  <c r="AY456" i="28"/>
  <c r="AY440" i="28"/>
  <c r="CG397" i="28"/>
  <c r="CG603" i="28"/>
  <c r="CG617" i="28"/>
  <c r="BW427" i="28"/>
  <c r="CG599" i="28"/>
  <c r="BY589" i="28"/>
  <c r="CF589" i="28"/>
  <c r="CI589" i="28" s="1"/>
  <c r="BW416" i="28"/>
  <c r="CF575" i="28"/>
  <c r="CG558" i="28"/>
  <c r="CG551" i="28"/>
  <c r="CG658" i="28"/>
  <c r="BW695" i="28"/>
  <c r="CG669" i="28"/>
  <c r="BW667" i="28"/>
  <c r="BW578" i="28"/>
  <c r="BX720" i="28"/>
  <c r="CG713" i="28"/>
  <c r="CG707" i="28"/>
  <c r="CG12" i="28"/>
  <c r="CF12" i="28"/>
  <c r="BU165" i="28"/>
  <c r="CF182" i="28"/>
  <c r="AY8" i="28"/>
  <c r="BW154" i="28"/>
  <c r="BU91" i="28"/>
  <c r="AY206" i="28"/>
  <c r="CG174" i="28"/>
  <c r="CG265" i="28"/>
  <c r="BW228" i="28"/>
  <c r="BW220" i="28"/>
  <c r="BW328" i="28"/>
  <c r="BU307" i="28"/>
  <c r="BU343" i="28"/>
  <c r="CG292" i="28"/>
  <c r="AY269" i="28"/>
  <c r="AY234" i="28"/>
  <c r="AY306" i="28"/>
  <c r="BX300" i="28"/>
  <c r="BX361" i="28"/>
  <c r="BW356" i="28"/>
  <c r="BU440" i="28"/>
  <c r="BX138" i="28"/>
  <c r="BU279" i="28"/>
  <c r="BX249" i="28"/>
  <c r="BW233" i="28"/>
  <c r="BU233" i="28"/>
  <c r="AY219" i="28"/>
  <c r="AY347" i="28"/>
  <c r="BW332" i="28"/>
  <c r="CG215" i="28"/>
  <c r="AY385" i="28"/>
  <c r="CG359" i="28"/>
  <c r="CG421" i="28"/>
  <c r="CF407" i="28"/>
  <c r="CI407" i="28" s="1"/>
  <c r="CG538" i="28"/>
  <c r="BW478" i="28"/>
  <c r="BW603" i="28"/>
  <c r="BW590" i="28"/>
  <c r="BW398" i="28"/>
  <c r="BX398" i="28"/>
  <c r="BY496" i="28"/>
  <c r="CD496" i="28" s="1"/>
  <c r="CF496" i="28"/>
  <c r="CI496" i="28"/>
  <c r="BW472" i="28"/>
  <c r="BX421" i="28"/>
  <c r="CG515" i="28"/>
  <c r="CF612" i="28"/>
  <c r="CG543" i="28"/>
  <c r="BX529" i="28"/>
  <c r="CF482" i="28"/>
  <c r="BW596" i="28"/>
  <c r="BX562" i="28"/>
  <c r="BX553" i="28"/>
  <c r="BX656" i="28"/>
  <c r="BW634" i="28"/>
  <c r="BX734" i="28"/>
  <c r="BX726" i="28"/>
  <c r="CG643" i="28"/>
  <c r="BX717" i="28"/>
  <c r="BX666" i="28"/>
  <c r="CG654" i="28"/>
  <c r="CF631" i="28"/>
  <c r="BX730" i="28"/>
  <c r="CG709" i="28"/>
  <c r="AU704" i="28"/>
  <c r="AO704" i="28"/>
  <c r="AP704" i="28"/>
  <c r="AR704" i="28"/>
  <c r="AQ704" i="28"/>
  <c r="AS704" i="28"/>
  <c r="AW704" i="28"/>
  <c r="AV704" i="28"/>
  <c r="AT704" i="28"/>
  <c r="BW687" i="28"/>
  <c r="CG705" i="28"/>
  <c r="BX450" i="28"/>
  <c r="AY546" i="28"/>
  <c r="CG708" i="28"/>
  <c r="AY486" i="28"/>
  <c r="AY216" i="28"/>
  <c r="AY463" i="28"/>
  <c r="AY411" i="28"/>
  <c r="AY473" i="28"/>
  <c r="AY716" i="28"/>
  <c r="CG471" i="28"/>
  <c r="AY428" i="28"/>
  <c r="BW42" i="28"/>
  <c r="BU42" i="28"/>
  <c r="AY198" i="28"/>
  <c r="BU181" i="28"/>
  <c r="BX181" i="28"/>
  <c r="BW82" i="28"/>
  <c r="BW175" i="28"/>
  <c r="BU54" i="28"/>
  <c r="BW20" i="28"/>
  <c r="AY200" i="28"/>
  <c r="CF163" i="28"/>
  <c r="CI163" i="28" s="1"/>
  <c r="BY163" i="28"/>
  <c r="CF152" i="28"/>
  <c r="CI152" i="28"/>
  <c r="BU81" i="28"/>
  <c r="CG202" i="28"/>
  <c r="AY136" i="28"/>
  <c r="BW235" i="28"/>
  <c r="CF235" i="28" s="1"/>
  <c r="CI235" i="28" s="1"/>
  <c r="BU235" i="28"/>
  <c r="AY324" i="28"/>
  <c r="BX311" i="28"/>
  <c r="BX439" i="28"/>
  <c r="BX289" i="28"/>
  <c r="BU289" i="28"/>
  <c r="CF260" i="28"/>
  <c r="CI260" i="28" s="1"/>
  <c r="BX324" i="28"/>
  <c r="CG299" i="28"/>
  <c r="BU334" i="28"/>
  <c r="BW436" i="28"/>
  <c r="BW125" i="28"/>
  <c r="CF264" i="28"/>
  <c r="CI264" i="28" s="1"/>
  <c r="BX224" i="28"/>
  <c r="BW325" i="28"/>
  <c r="AY317" i="28"/>
  <c r="AY296" i="28"/>
  <c r="CG435" i="28"/>
  <c r="BW293" i="28"/>
  <c r="AY232" i="28"/>
  <c r="BW215" i="28"/>
  <c r="BU215" i="28"/>
  <c r="BU319" i="28"/>
  <c r="BW319" i="28"/>
  <c r="CG389" i="28"/>
  <c r="BW337" i="28"/>
  <c r="BU337" i="28"/>
  <c r="BW431" i="28"/>
  <c r="BX521" i="28"/>
  <c r="BX519" i="28"/>
  <c r="CG493" i="28"/>
  <c r="CF485" i="28"/>
  <c r="CG605" i="28"/>
  <c r="CG594" i="28"/>
  <c r="BY414" i="28"/>
  <c r="BX531" i="28"/>
  <c r="BW464" i="28"/>
  <c r="CG582" i="28"/>
  <c r="CG396" i="28"/>
  <c r="BX500" i="28"/>
  <c r="BW601" i="28"/>
  <c r="CG593" i="28"/>
  <c r="BX428" i="28"/>
  <c r="BX542" i="28"/>
  <c r="BW515" i="28"/>
  <c r="BX515" i="28"/>
  <c r="BW480" i="28"/>
  <c r="BW620" i="28"/>
  <c r="BX718" i="28"/>
  <c r="BW699" i="28"/>
  <c r="BW727" i="28"/>
  <c r="CF568" i="28"/>
  <c r="CI568" i="28" s="1"/>
  <c r="BY568" i="28"/>
  <c r="CF716" i="28"/>
  <c r="AU714" i="28"/>
  <c r="AQ714" i="28"/>
  <c r="AP714" i="28"/>
  <c r="AV714" i="28"/>
  <c r="CG714" i="28" s="1"/>
  <c r="AR714" i="28"/>
  <c r="AS714" i="28"/>
  <c r="AO714" i="28"/>
  <c r="AT714" i="28"/>
  <c r="AW714" i="28"/>
  <c r="BX157" i="28"/>
  <c r="BU142" i="28"/>
  <c r="CF32" i="28"/>
  <c r="CI32" i="28"/>
  <c r="BW191" i="28"/>
  <c r="BU263" i="28"/>
  <c r="CG234" i="28"/>
  <c r="BU226" i="28"/>
  <c r="CF310" i="28"/>
  <c r="CI310" i="28" s="1"/>
  <c r="BX302" i="28"/>
  <c r="BU387" i="28"/>
  <c r="AY378" i="28"/>
  <c r="AY348" i="28"/>
  <c r="BU335" i="28"/>
  <c r="BX335" i="28"/>
  <c r="AY444" i="28"/>
  <c r="AY128" i="28"/>
  <c r="BU258" i="28"/>
  <c r="BW258" i="28"/>
  <c r="BW303" i="28"/>
  <c r="CG382" i="28"/>
  <c r="AY363" i="28"/>
  <c r="BW359" i="28"/>
  <c r="CG355" i="28"/>
  <c r="CG344" i="28"/>
  <c r="AY443" i="28"/>
  <c r="BU136" i="28"/>
  <c r="BW136" i="28"/>
  <c r="CI284" i="28"/>
  <c r="AY284" i="28"/>
  <c r="BU275" i="28"/>
  <c r="CF244" i="28"/>
  <c r="CI244" i="28" s="1"/>
  <c r="BU223" i="28"/>
  <c r="AY220" i="28"/>
  <c r="BU218" i="28"/>
  <c r="BU377" i="28"/>
  <c r="CG123" i="28"/>
  <c r="AY123" i="28"/>
  <c r="BW281" i="28"/>
  <c r="BU251" i="28"/>
  <c r="BW232" i="28"/>
  <c r="BU217" i="28"/>
  <c r="BX217" i="28"/>
  <c r="AY325" i="28"/>
  <c r="BU357" i="28"/>
  <c r="CG336" i="28"/>
  <c r="BU444" i="28"/>
  <c r="BW412" i="28"/>
  <c r="BX405" i="28"/>
  <c r="CG498" i="28"/>
  <c r="BX406" i="28"/>
  <c r="CF546" i="28"/>
  <c r="BX526" i="28"/>
  <c r="BW504" i="28"/>
  <c r="BW618" i="28"/>
  <c r="CG602" i="28"/>
  <c r="BW393" i="28"/>
  <c r="CG506" i="28"/>
  <c r="CG400" i="28"/>
  <c r="BW537" i="28"/>
  <c r="CG531" i="28"/>
  <c r="BY513" i="28"/>
  <c r="CD513" i="28" s="1"/>
  <c r="CF513" i="28"/>
  <c r="CI513" i="28" s="1"/>
  <c r="BW510" i="28"/>
  <c r="BW586" i="28"/>
  <c r="BW561" i="28"/>
  <c r="CG663" i="28"/>
  <c r="BX581" i="28"/>
  <c r="BY581" i="28" s="1"/>
  <c r="BW559" i="28"/>
  <c r="AU700" i="28"/>
  <c r="AR700" i="28"/>
  <c r="AQ700" i="28"/>
  <c r="AS700" i="28"/>
  <c r="AV700" i="28"/>
  <c r="AT700" i="28"/>
  <c r="AW700" i="28"/>
  <c r="AO700" i="28"/>
  <c r="AP700" i="28"/>
  <c r="CG657" i="28"/>
  <c r="CG653" i="28"/>
  <c r="CI653" i="28" s="1"/>
  <c r="CG735" i="28"/>
  <c r="AO681" i="28"/>
  <c r="AU681" i="28"/>
  <c r="AR681" i="28"/>
  <c r="AQ681" i="28"/>
  <c r="AS681" i="28"/>
  <c r="AV681" i="28"/>
  <c r="AT681" i="28"/>
  <c r="AW681" i="28"/>
  <c r="AP681" i="28"/>
  <c r="BU190" i="28"/>
  <c r="BU167" i="28"/>
  <c r="CG186" i="28"/>
  <c r="AY166" i="28"/>
  <c r="BW145" i="28"/>
  <c r="BW141" i="28"/>
  <c r="BU17" i="28"/>
  <c r="BW171" i="28"/>
  <c r="BX171" i="28"/>
  <c r="BU158" i="28"/>
  <c r="BW158" i="28"/>
  <c r="AY210" i="28"/>
  <c r="AY285" i="28"/>
  <c r="AY248" i="28"/>
  <c r="CG329" i="28"/>
  <c r="AY329" i="28"/>
  <c r="CG300" i="28"/>
  <c r="BU333" i="28"/>
  <c r="BU455" i="28"/>
  <c r="BX455" i="28"/>
  <c r="BW437" i="28"/>
  <c r="BU119" i="28"/>
  <c r="BW213" i="28"/>
  <c r="CF322" i="28"/>
  <c r="BW309" i="28"/>
  <c r="BU309" i="28"/>
  <c r="BW301" i="28"/>
  <c r="BU374" i="28"/>
  <c r="BU355" i="28"/>
  <c r="BW355" i="28"/>
  <c r="BW342" i="28"/>
  <c r="BW134" i="28"/>
  <c r="AY328" i="28"/>
  <c r="AY335" i="28"/>
  <c r="CG132" i="28"/>
  <c r="BU120" i="28"/>
  <c r="BU277" i="28"/>
  <c r="CG230" i="28"/>
  <c r="BU354" i="28"/>
  <c r="BX354" i="28"/>
  <c r="BW354" i="28"/>
  <c r="CG340" i="28"/>
  <c r="BW409" i="28"/>
  <c r="BW400" i="28"/>
  <c r="CG544" i="28"/>
  <c r="CG480" i="28"/>
  <c r="BW512" i="28"/>
  <c r="BW505" i="28"/>
  <c r="BW459" i="28"/>
  <c r="CG520" i="28"/>
  <c r="CG575" i="28"/>
  <c r="CG577" i="28"/>
  <c r="BW628" i="28"/>
  <c r="CG651" i="28"/>
  <c r="CG701" i="28"/>
  <c r="CI701" i="28" s="1"/>
  <c r="CF288" i="28"/>
  <c r="CG182" i="28"/>
  <c r="CF160" i="28"/>
  <c r="BW170" i="28"/>
  <c r="BU154" i="28"/>
  <c r="BU33" i="28"/>
  <c r="BX33" i="28"/>
  <c r="BW33" i="28"/>
  <c r="BX285" i="28"/>
  <c r="AY254" i="28"/>
  <c r="BW313" i="28"/>
  <c r="BU313" i="28"/>
  <c r="BX390" i="28"/>
  <c r="CG381" i="28"/>
  <c r="AY356" i="28"/>
  <c r="BX343" i="28"/>
  <c r="AY332" i="28"/>
  <c r="BW443" i="28"/>
  <c r="BU443" i="28"/>
  <c r="CG252" i="28"/>
  <c r="CI252" i="28"/>
  <c r="CF234" i="28"/>
  <c r="CI234" i="28" s="1"/>
  <c r="CG319" i="28"/>
  <c r="BW300" i="28"/>
  <c r="BW336" i="28"/>
  <c r="BU336" i="28"/>
  <c r="BX132" i="28"/>
  <c r="BU132" i="28"/>
  <c r="CG120" i="28"/>
  <c r="BW249" i="28"/>
  <c r="BX298" i="28"/>
  <c r="BU332" i="28"/>
  <c r="BU128" i="28"/>
  <c r="BW238" i="28"/>
  <c r="BU320" i="28"/>
  <c r="BW320" i="28"/>
  <c r="BW312" i="28"/>
  <c r="BU351" i="28"/>
  <c r="BU339" i="28"/>
  <c r="BX449" i="28"/>
  <c r="CG437" i="28"/>
  <c r="CF413" i="28"/>
  <c r="CG401" i="28"/>
  <c r="BW495" i="28"/>
  <c r="BW486" i="28"/>
  <c r="BW460" i="28"/>
  <c r="BX595" i="28"/>
  <c r="CG581" i="28"/>
  <c r="CG547" i="28"/>
  <c r="CG527" i="28"/>
  <c r="BW509" i="28"/>
  <c r="BW421" i="28"/>
  <c r="CG508" i="28"/>
  <c r="CG484" i="28"/>
  <c r="BW463" i="28"/>
  <c r="BX463" i="28"/>
  <c r="CG612" i="28"/>
  <c r="CG482" i="28"/>
  <c r="BW562" i="28"/>
  <c r="BW553" i="28"/>
  <c r="CG725" i="28"/>
  <c r="BW726" i="28"/>
  <c r="BW664" i="28"/>
  <c r="AQ685" i="28"/>
  <c r="AS685" i="28"/>
  <c r="AO685" i="28"/>
  <c r="AV685" i="28"/>
  <c r="AT685" i="28"/>
  <c r="AW685" i="28"/>
  <c r="AU685" i="28"/>
  <c r="AR685" i="28"/>
  <c r="AP685" i="28"/>
  <c r="CG559" i="28"/>
  <c r="BW666" i="28"/>
  <c r="CF637" i="28"/>
  <c r="CI637" i="28" s="1"/>
  <c r="BW730" i="28"/>
  <c r="CG632" i="28"/>
  <c r="AY588" i="28"/>
  <c r="CG134" i="28"/>
  <c r="AY425" i="28"/>
  <c r="AY504" i="28"/>
  <c r="AY633" i="28"/>
  <c r="BX609" i="28"/>
  <c r="CG428" i="28"/>
  <c r="AY407" i="28"/>
  <c r="AY492" i="28"/>
  <c r="AY460" i="28"/>
  <c r="AY606" i="28"/>
  <c r="CG143" i="28"/>
  <c r="AY202" i="28"/>
  <c r="BU155" i="28"/>
  <c r="CG119" i="28"/>
  <c r="BW311" i="28"/>
  <c r="AY304" i="28"/>
  <c r="BW388" i="28"/>
  <c r="BW381" i="28"/>
  <c r="BX381" i="28"/>
  <c r="BU452" i="28"/>
  <c r="BW439" i="28"/>
  <c r="BW289" i="28"/>
  <c r="BW266" i="28"/>
  <c r="AY260" i="28"/>
  <c r="BW324" i="28"/>
  <c r="BW334" i="28"/>
  <c r="CG289" i="28"/>
  <c r="AY264" i="28"/>
  <c r="BW224" i="28"/>
  <c r="BU325" i="28"/>
  <c r="AY311" i="28"/>
  <c r="CG311" i="28"/>
  <c r="CG377" i="28"/>
  <c r="BU126" i="28"/>
  <c r="CG282" i="28"/>
  <c r="BU327" i="28"/>
  <c r="AY389" i="28"/>
  <c r="BW521" i="28"/>
  <c r="BW519" i="28"/>
  <c r="CG485" i="28"/>
  <c r="BW602" i="28"/>
  <c r="CD414" i="28"/>
  <c r="CC414" i="28"/>
  <c r="BW531" i="28"/>
  <c r="CG504" i="28"/>
  <c r="CG414" i="28"/>
  <c r="BX534" i="28"/>
  <c r="BW534" i="28"/>
  <c r="BW428" i="28"/>
  <c r="BW542" i="28"/>
  <c r="CF499" i="28"/>
  <c r="CG499" i="28"/>
  <c r="BX570" i="28"/>
  <c r="BW570" i="28"/>
  <c r="CG552" i="28"/>
  <c r="CG633" i="28"/>
  <c r="BW718" i="28"/>
  <c r="CG661" i="28"/>
  <c r="CI661" i="28"/>
  <c r="CG638" i="28"/>
  <c r="CG738" i="28"/>
  <c r="BX675" i="28"/>
  <c r="BW675" i="28"/>
  <c r="BW629" i="28"/>
  <c r="BX683" i="28"/>
  <c r="BW683" i="28"/>
  <c r="BU106" i="28"/>
  <c r="BW106" i="28"/>
  <c r="BU157" i="28"/>
  <c r="BW157" i="28"/>
  <c r="AY100" i="28"/>
  <c r="BU207" i="28"/>
  <c r="AY168" i="28"/>
  <c r="AY32" i="28"/>
  <c r="BX19" i="28"/>
  <c r="BW203" i="28"/>
  <c r="AY62" i="28"/>
  <c r="CG14" i="28"/>
  <c r="CF14" i="28"/>
  <c r="CG131" i="28"/>
  <c r="BW291" i="28"/>
  <c r="BU229" i="28"/>
  <c r="BX229" i="28"/>
  <c r="BW229" i="28"/>
  <c r="BY229" i="28" s="1"/>
  <c r="BW226" i="28"/>
  <c r="BW302" i="28"/>
  <c r="BU302" i="28"/>
  <c r="CG128" i="28"/>
  <c r="CG288" i="28"/>
  <c r="BW262" i="28"/>
  <c r="CG322" i="28"/>
  <c r="CG309" i="28"/>
  <c r="BU359" i="28"/>
  <c r="AY355" i="28"/>
  <c r="AY344" i="28"/>
  <c r="BW317" i="28"/>
  <c r="BU317" i="28"/>
  <c r="BU296" i="28"/>
  <c r="CG290" i="28"/>
  <c r="BW251" i="28"/>
  <c r="CG214" i="28"/>
  <c r="CG388" i="28"/>
  <c r="BW444" i="28"/>
  <c r="BW405" i="28"/>
  <c r="BW518" i="28"/>
  <c r="BW598" i="28"/>
  <c r="BW406" i="28"/>
  <c r="BW526" i="28"/>
  <c r="CF481" i="28"/>
  <c r="BW432" i="28"/>
  <c r="CF616" i="28"/>
  <c r="CG616" i="28"/>
  <c r="CG645" i="28"/>
  <c r="CI645" i="28"/>
  <c r="CG627" i="28"/>
  <c r="CG647" i="28"/>
  <c r="AX700" i="28"/>
  <c r="CG667" i="28"/>
  <c r="BW725" i="28"/>
  <c r="BW710" i="28"/>
  <c r="BW663" i="28"/>
  <c r="CF657" i="28"/>
  <c r="CI657" i="28" s="1"/>
  <c r="CG642" i="28"/>
  <c r="AX681" i="28"/>
  <c r="CF605" i="28"/>
  <c r="CI605" i="28" s="1"/>
  <c r="CG35" i="28"/>
  <c r="CG759" i="28"/>
  <c r="BU145" i="28"/>
  <c r="BU141" i="28"/>
  <c r="BW17" i="28"/>
  <c r="CG141" i="28"/>
  <c r="AY777" i="28"/>
  <c r="AY261" i="28"/>
  <c r="CG236" i="28"/>
  <c r="CG233" i="28"/>
  <c r="AY228" i="28"/>
  <c r="AY308" i="28"/>
  <c r="AY300" i="28"/>
  <c r="BW347" i="28"/>
  <c r="BW333" i="28"/>
  <c r="BX437" i="28"/>
  <c r="BW119" i="28"/>
  <c r="BW255" i="28"/>
  <c r="CG225" i="28"/>
  <c r="BX363" i="28"/>
  <c r="BX342" i="28"/>
  <c r="BW453" i="28"/>
  <c r="BX283" i="28"/>
  <c r="BU283" i="28"/>
  <c r="BW253" i="28"/>
  <c r="CG235" i="28"/>
  <c r="CG320" i="28"/>
  <c r="BX316" i="28"/>
  <c r="CG301" i="28"/>
  <c r="BX287" i="28"/>
  <c r="BW277" i="28"/>
  <c r="BX250" i="28"/>
  <c r="BU250" i="28"/>
  <c r="AY230" i="28"/>
  <c r="CF314" i="28"/>
  <c r="CI314" i="28" s="1"/>
  <c r="CG386" i="28"/>
  <c r="BW360" i="28"/>
  <c r="AY340" i="28"/>
  <c r="CG440" i="28"/>
  <c r="BW425" i="28"/>
  <c r="CG402" i="28"/>
  <c r="BW517" i="28"/>
  <c r="BW497" i="28"/>
  <c r="CG597" i="28"/>
  <c r="BW404" i="28"/>
  <c r="BW396" i="28"/>
  <c r="CF501" i="28"/>
  <c r="CI501" i="28" s="1"/>
  <c r="BX584" i="28"/>
  <c r="BX427" i="28"/>
  <c r="CG463" i="28"/>
  <c r="CG432" i="28"/>
  <c r="CG408" i="28"/>
  <c r="CG529" i="28"/>
  <c r="CG509" i="28"/>
  <c r="BW615" i="28"/>
  <c r="CG606" i="28"/>
  <c r="CI606" i="28" s="1"/>
  <c r="CG576" i="28"/>
  <c r="CF576" i="28"/>
  <c r="CF564" i="28"/>
  <c r="CI564" i="28" s="1"/>
  <c r="BW660" i="28"/>
  <c r="BW644" i="28"/>
  <c r="BW714" i="28"/>
  <c r="CG569" i="28"/>
  <c r="CG562" i="28"/>
  <c r="BX741" i="28"/>
  <c r="BX731" i="28"/>
  <c r="CG560" i="28"/>
  <c r="CI560" i="28" s="1"/>
  <c r="BX628" i="28"/>
  <c r="BW733" i="28"/>
  <c r="BX733" i="28"/>
  <c r="BW703" i="28"/>
  <c r="CG666" i="28"/>
  <c r="CF632" i="28"/>
  <c r="CG730" i="28"/>
  <c r="BX691" i="28"/>
  <c r="CF535" i="28"/>
  <c r="CI535" i="28" s="1"/>
  <c r="AY12" i="28"/>
  <c r="AY184" i="28"/>
  <c r="BX165" i="28"/>
  <c r="BW165" i="28"/>
  <c r="CG145" i="28"/>
  <c r="CI145" i="28" s="1"/>
  <c r="BX105" i="28"/>
  <c r="BW105" i="28"/>
  <c r="AY182" i="28"/>
  <c r="CG160" i="28"/>
  <c r="AY160" i="28"/>
  <c r="CG763" i="28"/>
  <c r="BX20" i="28"/>
  <c r="CG8" i="28"/>
  <c r="BX170" i="28"/>
  <c r="BX154" i="28"/>
  <c r="BW91" i="28"/>
  <c r="AY174" i="28"/>
  <c r="CG125" i="28"/>
  <c r="BW285" i="28"/>
  <c r="AY265" i="28"/>
  <c r="BU236" i="28"/>
  <c r="BX236" i="28"/>
  <c r="BU228" i="28"/>
  <c r="BU220" i="28"/>
  <c r="BX307" i="28"/>
  <c r="AY381" i="28"/>
  <c r="BW343" i="28"/>
  <c r="BW435" i="28"/>
  <c r="BU225" i="28"/>
  <c r="BW225" i="28"/>
  <c r="AY319" i="28"/>
  <c r="CF306" i="28"/>
  <c r="AY365" i="28"/>
  <c r="BW361" i="28"/>
  <c r="BU361" i="28"/>
  <c r="BW353" i="28"/>
  <c r="BU353" i="28"/>
  <c r="BW440" i="28"/>
  <c r="BX440" i="28"/>
  <c r="BW138" i="28"/>
  <c r="BU138" i="28"/>
  <c r="AY120" i="28"/>
  <c r="BX279" i="28"/>
  <c r="BU249" i="28"/>
  <c r="BX233" i="28"/>
  <c r="CF219" i="28"/>
  <c r="BW298" i="28"/>
  <c r="BW447" i="28"/>
  <c r="BX447" i="28"/>
  <c r="BW128" i="28"/>
  <c r="BW118" i="28"/>
  <c r="BU118" i="28"/>
  <c r="CG286" i="28"/>
  <c r="BU271" i="28"/>
  <c r="BW271" i="28"/>
  <c r="BX238" i="28"/>
  <c r="AY359" i="28"/>
  <c r="BW351" i="28"/>
  <c r="BX351" i="28"/>
  <c r="BW339" i="28"/>
  <c r="CG519" i="28"/>
  <c r="BX603" i="28"/>
  <c r="CG417" i="28"/>
  <c r="CG488" i="28"/>
  <c r="CF583" i="28"/>
  <c r="CI583" i="28" s="1"/>
  <c r="CG534" i="28"/>
  <c r="CG524" i="28"/>
  <c r="BW503" i="28"/>
  <c r="BW594" i="28"/>
  <c r="BX408" i="28"/>
  <c r="CF543" i="28"/>
  <c r="CG532" i="28"/>
  <c r="BX471" i="28"/>
  <c r="CG464" i="28"/>
  <c r="BW656" i="28"/>
  <c r="BX638" i="28"/>
  <c r="BX708" i="28"/>
  <c r="CF567" i="28"/>
  <c r="CI567" i="28"/>
  <c r="BX654" i="28"/>
  <c r="BW734" i="28"/>
  <c r="BX729" i="28"/>
  <c r="AV689" i="28"/>
  <c r="AP689" i="28"/>
  <c r="AO689" i="28"/>
  <c r="AW689" i="28"/>
  <c r="AR689" i="28"/>
  <c r="AU689" i="28"/>
  <c r="AS689" i="28"/>
  <c r="AQ689" i="28"/>
  <c r="AT689" i="28"/>
  <c r="AX685" i="28"/>
  <c r="CG571" i="28"/>
  <c r="CI571" i="28"/>
  <c r="CG646" i="28"/>
  <c r="CG631" i="28"/>
  <c r="AX712" i="28"/>
  <c r="BX707" i="28"/>
  <c r="BX608" i="28"/>
  <c r="CG596" i="28"/>
  <c r="CG727" i="28"/>
  <c r="AY224" i="28"/>
  <c r="AY417" i="28"/>
  <c r="AY501" i="28"/>
  <c r="CG706" i="28"/>
  <c r="AY480" i="28"/>
  <c r="AY727" i="28"/>
  <c r="AY536" i="28"/>
  <c r="CG591" i="28"/>
  <c r="AY661" i="28"/>
  <c r="AY707" i="28"/>
  <c r="AY631" i="28"/>
  <c r="CG580" i="28"/>
  <c r="AY657" i="28"/>
  <c r="AY529" i="28"/>
  <c r="AY507" i="28"/>
  <c r="BO85" i="30"/>
  <c r="CA85" i="30" s="1"/>
  <c r="CB85" i="30"/>
  <c r="BX85" i="30" s="1"/>
  <c r="CT85" i="30" s="1"/>
  <c r="BY85" i="30"/>
  <c r="BO83" i="30"/>
  <c r="BV83" i="30" s="1"/>
  <c r="AT119" i="30"/>
  <c r="AN119" i="30"/>
  <c r="AS119" i="30"/>
  <c r="AM119" i="30"/>
  <c r="AO119" i="30"/>
  <c r="AQ119" i="30"/>
  <c r="AP119" i="30"/>
  <c r="AU119" i="30"/>
  <c r="AR119" i="30"/>
  <c r="CE53" i="30"/>
  <c r="AV119" i="30"/>
  <c r="CR35" i="30"/>
  <c r="BO45" i="30"/>
  <c r="CR71" i="30"/>
  <c r="CR66" i="30"/>
  <c r="CN111" i="30"/>
  <c r="CR104" i="30"/>
  <c r="BO98" i="30"/>
  <c r="CN74" i="30"/>
  <c r="CR10" i="30"/>
  <c r="BO33" i="30"/>
  <c r="BO104" i="30"/>
  <c r="BO96" i="30"/>
  <c r="CA96" i="30"/>
  <c r="BZ56" i="30"/>
  <c r="CA56" i="30"/>
  <c r="CB56" i="30" s="1"/>
  <c r="BV56" i="30"/>
  <c r="CN9" i="30"/>
  <c r="CR20" i="30"/>
  <c r="CR38" i="30"/>
  <c r="BN101" i="30"/>
  <c r="BN109" i="30"/>
  <c r="BO109" i="30" s="1"/>
  <c r="BV85" i="30"/>
  <c r="CN8" i="30"/>
  <c r="AW23" i="30"/>
  <c r="CE94" i="30"/>
  <c r="BO94" i="30"/>
  <c r="BO100" i="30"/>
  <c r="BN87" i="30"/>
  <c r="BN95" i="30"/>
  <c r="BO95" i="30"/>
  <c r="CN20" i="30"/>
  <c r="CE10" i="30"/>
  <c r="CQ10" i="30" s="1"/>
  <c r="CR85" i="30"/>
  <c r="CE37" i="30"/>
  <c r="CQ37" i="30" s="1"/>
  <c r="BN92" i="30"/>
  <c r="BO19" i="30"/>
  <c r="BO24" i="30"/>
  <c r="BO11" i="30"/>
  <c r="BZ11" i="30" s="1"/>
  <c r="CP11" i="30" s="1"/>
  <c r="CR111" i="30"/>
  <c r="CR37" i="30"/>
  <c r="CE100" i="30"/>
  <c r="BV31" i="30"/>
  <c r="CA31" i="30"/>
  <c r="BO99" i="30"/>
  <c r="CA99" i="30"/>
  <c r="BO14" i="30"/>
  <c r="BN86" i="30"/>
  <c r="BO57" i="30"/>
  <c r="BZ85" i="30"/>
  <c r="BO12" i="30"/>
  <c r="BO79" i="30"/>
  <c r="BZ49" i="30"/>
  <c r="BV49" i="30"/>
  <c r="BY719" i="28"/>
  <c r="CD719" i="28"/>
  <c r="CF719" i="28"/>
  <c r="CI719" i="28" s="1"/>
  <c r="AT73" i="30"/>
  <c r="AS73" i="30"/>
  <c r="AM73" i="30"/>
  <c r="AP73" i="30"/>
  <c r="AU73" i="30"/>
  <c r="AO73" i="30"/>
  <c r="AR73" i="30"/>
  <c r="AN73" i="30"/>
  <c r="CO73" i="30"/>
  <c r="AQ73" i="30"/>
  <c r="AS90" i="30"/>
  <c r="AQ90" i="30"/>
  <c r="AR90" i="30"/>
  <c r="AO90" i="30"/>
  <c r="AP90" i="30"/>
  <c r="AU90" i="30"/>
  <c r="AT90" i="30"/>
  <c r="AM90" i="30"/>
  <c r="AQ107" i="30"/>
  <c r="AU107" i="30"/>
  <c r="AN107" i="30"/>
  <c r="CO107" i="30" s="1"/>
  <c r="AP107" i="30"/>
  <c r="AS107" i="30"/>
  <c r="AO107" i="30"/>
  <c r="AR107" i="30"/>
  <c r="AM107" i="30"/>
  <c r="AT107" i="30"/>
  <c r="AP21" i="30"/>
  <c r="AU21" i="30"/>
  <c r="AN21" i="30"/>
  <c r="CO21" i="30"/>
  <c r="AM21" i="30"/>
  <c r="AT21" i="30"/>
  <c r="AS21" i="30"/>
  <c r="AR21" i="30"/>
  <c r="AQ21" i="30"/>
  <c r="AO21" i="30"/>
  <c r="AP56" i="30"/>
  <c r="AT56" i="30"/>
  <c r="AU56" i="30"/>
  <c r="AS56" i="30"/>
  <c r="AR56" i="30"/>
  <c r="AQ56" i="30"/>
  <c r="BU487" i="28"/>
  <c r="BO52" i="30"/>
  <c r="CN31" i="30"/>
  <c r="CP31" i="30"/>
  <c r="BY492" i="28"/>
  <c r="CD492" i="28"/>
  <c r="CF492" i="28"/>
  <c r="CI492" i="28"/>
  <c r="CF697" i="28"/>
  <c r="BY697" i="28"/>
  <c r="CD697" i="28" s="1"/>
  <c r="BY419" i="28"/>
  <c r="CD419" i="28"/>
  <c r="CF419" i="28"/>
  <c r="CI419" i="28" s="1"/>
  <c r="CF465" i="28"/>
  <c r="CI465" i="28" s="1"/>
  <c r="BY465" i="28"/>
  <c r="CD465" i="28"/>
  <c r="CF610" i="28"/>
  <c r="CI610" i="28"/>
  <c r="BY610" i="28"/>
  <c r="AT40" i="30"/>
  <c r="AO40" i="30"/>
  <c r="AU40" i="30"/>
  <c r="AQ40" i="30"/>
  <c r="AR40" i="30"/>
  <c r="AM40" i="30"/>
  <c r="AP40" i="30"/>
  <c r="AS40" i="30"/>
  <c r="AN40" i="30"/>
  <c r="CO40" i="30" s="1"/>
  <c r="BU613" i="28"/>
  <c r="BO28" i="30"/>
  <c r="BO59" i="30"/>
  <c r="CN10" i="30"/>
  <c r="AU51" i="30"/>
  <c r="AQ51" i="30"/>
  <c r="AP51" i="30"/>
  <c r="AR51" i="30"/>
  <c r="AT51" i="30"/>
  <c r="CN51" i="30"/>
  <c r="AS51" i="30"/>
  <c r="AN51" i="30"/>
  <c r="CO51" i="30" s="1"/>
  <c r="AM51" i="30"/>
  <c r="AO51" i="30"/>
  <c r="BO47" i="30"/>
  <c r="BO112" i="30"/>
  <c r="CR76" i="30"/>
  <c r="AR105" i="30"/>
  <c r="AN105" i="30"/>
  <c r="CO105" i="30" s="1"/>
  <c r="AS105" i="30"/>
  <c r="AU105" i="30"/>
  <c r="AO105" i="30"/>
  <c r="AT105" i="30"/>
  <c r="AP105" i="30"/>
  <c r="AQ105" i="30"/>
  <c r="AM105" i="30"/>
  <c r="CR80" i="30"/>
  <c r="BY261" i="28"/>
  <c r="CF261" i="28"/>
  <c r="CF483" i="28"/>
  <c r="BY483" i="28"/>
  <c r="BY588" i="28"/>
  <c r="CD588" i="28" s="1"/>
  <c r="CF588" i="28"/>
  <c r="CI588" i="28"/>
  <c r="BY493" i="28"/>
  <c r="CF493" i="28"/>
  <c r="CI493" i="28" s="1"/>
  <c r="BY475" i="28"/>
  <c r="CD475" i="28"/>
  <c r="CC475" i="28"/>
  <c r="CF475" i="28"/>
  <c r="AT84" i="30"/>
  <c r="AQ84" i="30"/>
  <c r="AU84" i="30"/>
  <c r="AR84" i="30"/>
  <c r="AM84" i="30"/>
  <c r="AP84" i="30"/>
  <c r="AO84" i="30"/>
  <c r="AS84" i="30"/>
  <c r="AN84" i="30"/>
  <c r="CO84" i="30" s="1"/>
  <c r="AQ97" i="30"/>
  <c r="AT97" i="30"/>
  <c r="AU97" i="30"/>
  <c r="AR97" i="30"/>
  <c r="AM97" i="30"/>
  <c r="AN97" i="30"/>
  <c r="CO97" i="30"/>
  <c r="AP97" i="30"/>
  <c r="AO97" i="30"/>
  <c r="AS97" i="30"/>
  <c r="AO15" i="30"/>
  <c r="AM15" i="30"/>
  <c r="AU15" i="30"/>
  <c r="CN15" i="30" s="1"/>
  <c r="AN15" i="30"/>
  <c r="CO15" i="30"/>
  <c r="AR15" i="30"/>
  <c r="AQ15" i="30"/>
  <c r="AT15" i="30"/>
  <c r="AS15" i="30"/>
  <c r="AP15" i="30"/>
  <c r="AT24" i="30"/>
  <c r="AM24" i="30"/>
  <c r="AP24" i="30"/>
  <c r="AR24" i="30"/>
  <c r="AU24" i="30"/>
  <c r="AS24" i="30"/>
  <c r="AN24" i="30"/>
  <c r="CO24" i="30" s="1"/>
  <c r="AO24" i="30"/>
  <c r="AQ24" i="30"/>
  <c r="AM41" i="30"/>
  <c r="AR41" i="30"/>
  <c r="AT41" i="30"/>
  <c r="AO41" i="30"/>
  <c r="AU41" i="30"/>
  <c r="AS41" i="30"/>
  <c r="AQ41" i="30"/>
  <c r="AP41" i="30"/>
  <c r="AN41" i="30"/>
  <c r="CO41" i="30" s="1"/>
  <c r="AT26" i="30"/>
  <c r="AQ26" i="30"/>
  <c r="AO26" i="30"/>
  <c r="AM26" i="30"/>
  <c r="AR26" i="30"/>
  <c r="CE26" i="30" s="1"/>
  <c r="AP26" i="30"/>
  <c r="AU26" i="30"/>
  <c r="AS26" i="30"/>
  <c r="CR26" i="30" s="1"/>
  <c r="AN26" i="30"/>
  <c r="CO26" i="30" s="1"/>
  <c r="AU59" i="30"/>
  <c r="CN59" i="30"/>
  <c r="AP59" i="30"/>
  <c r="AN59" i="30"/>
  <c r="CO59" i="30"/>
  <c r="AO59" i="30"/>
  <c r="AT59" i="30"/>
  <c r="AQ59" i="30"/>
  <c r="AS59" i="30"/>
  <c r="AR59" i="30"/>
  <c r="AM59" i="30"/>
  <c r="AW99" i="30"/>
  <c r="CR101" i="30"/>
  <c r="CC767" i="28"/>
  <c r="CC177" i="28"/>
  <c r="BY214" i="28"/>
  <c r="CD214" i="28"/>
  <c r="CF214" i="28"/>
  <c r="CI214" i="28" s="1"/>
  <c r="CF469" i="28"/>
  <c r="CI469" i="28" s="1"/>
  <c r="BY469" i="28"/>
  <c r="CD469" i="28" s="1"/>
  <c r="CC469" i="28"/>
  <c r="AT114" i="30"/>
  <c r="AM114" i="30"/>
  <c r="AP114" i="30"/>
  <c r="AR114" i="30"/>
  <c r="AQ114" i="30"/>
  <c r="AU114" i="30"/>
  <c r="AO114" i="30"/>
  <c r="AN114" i="30"/>
  <c r="AS114" i="30"/>
  <c r="AS113" i="30"/>
  <c r="AO113" i="30"/>
  <c r="AU113" i="30"/>
  <c r="AR113" i="30"/>
  <c r="AT113" i="30"/>
  <c r="AP113" i="30"/>
  <c r="CE113" i="30" s="1"/>
  <c r="AQ113" i="30"/>
  <c r="AN113" i="30"/>
  <c r="CO113" i="30" s="1"/>
  <c r="AM113" i="30"/>
  <c r="AO89" i="30"/>
  <c r="AM89" i="30"/>
  <c r="AR89" i="30"/>
  <c r="AU89" i="30"/>
  <c r="AQ89" i="30"/>
  <c r="AS89" i="30"/>
  <c r="AT89" i="30"/>
  <c r="AN89" i="30"/>
  <c r="CO89" i="30"/>
  <c r="AP89" i="30"/>
  <c r="AR82" i="30"/>
  <c r="AT82" i="30"/>
  <c r="AS82" i="30"/>
  <c r="AM82" i="30"/>
  <c r="AQ82" i="30"/>
  <c r="AO82" i="30"/>
  <c r="AN82" i="30"/>
  <c r="CO82" i="30" s="1"/>
  <c r="AU82" i="30"/>
  <c r="AP82" i="30"/>
  <c r="AU29" i="30"/>
  <c r="AO29" i="30"/>
  <c r="AN29" i="30"/>
  <c r="CO29" i="30"/>
  <c r="AT29" i="30"/>
  <c r="AR29" i="30"/>
  <c r="AS29" i="30"/>
  <c r="AP29" i="30"/>
  <c r="AQ29" i="30"/>
  <c r="AM29" i="30"/>
  <c r="AP16" i="30"/>
  <c r="AR16" i="30"/>
  <c r="AM16" i="30"/>
  <c r="AS16" i="30"/>
  <c r="AU16" i="30"/>
  <c r="AQ16" i="30"/>
  <c r="AT16" i="30"/>
  <c r="AN16" i="30"/>
  <c r="CO16" i="30"/>
  <c r="AO16" i="30"/>
  <c r="CQ53" i="30"/>
  <c r="AW13" i="30"/>
  <c r="CN13" i="30"/>
  <c r="AV26" i="30"/>
  <c r="CR100" i="30"/>
  <c r="CQ100" i="30"/>
  <c r="BY560" i="28"/>
  <c r="CF560" i="28"/>
  <c r="CF639" i="28"/>
  <c r="CI639" i="28"/>
  <c r="CC782" i="28"/>
  <c r="BY266" i="28"/>
  <c r="CD266" i="28" s="1"/>
  <c r="CC266" i="28"/>
  <c r="AT83" i="30"/>
  <c r="AQ83" i="30"/>
  <c r="AP83" i="30"/>
  <c r="AM83" i="30"/>
  <c r="AR83" i="30"/>
  <c r="AS83" i="30"/>
  <c r="AO83" i="30"/>
  <c r="AN83" i="30"/>
  <c r="CO83" i="30" s="1"/>
  <c r="AU83" i="30"/>
  <c r="AV21" i="30"/>
  <c r="AT27" i="30"/>
  <c r="AO27" i="30"/>
  <c r="AN27" i="30"/>
  <c r="CO27" i="30" s="1"/>
  <c r="AS27" i="30"/>
  <c r="AU27" i="30"/>
  <c r="AM27" i="30"/>
  <c r="AR27" i="30"/>
  <c r="AQ27" i="30"/>
  <c r="AP27" i="30"/>
  <c r="AS30" i="30"/>
  <c r="AU30" i="30"/>
  <c r="AQ30" i="30"/>
  <c r="AP30" i="30"/>
  <c r="CE30" i="30" s="1"/>
  <c r="CQ30" i="30" s="1"/>
  <c r="AR30" i="30"/>
  <c r="AT30" i="30"/>
  <c r="AN30" i="30"/>
  <c r="CO30" i="30" s="1"/>
  <c r="AO30" i="30"/>
  <c r="AM30" i="30"/>
  <c r="AT17" i="30"/>
  <c r="AS17" i="30"/>
  <c r="AO17" i="30"/>
  <c r="AM17" i="30"/>
  <c r="AP17" i="30"/>
  <c r="AU17" i="30"/>
  <c r="AR17" i="30"/>
  <c r="BY739" i="28"/>
  <c r="CD739" i="28"/>
  <c r="CF739" i="28"/>
  <c r="CI739" i="28"/>
  <c r="CF728" i="28"/>
  <c r="CI728" i="28"/>
  <c r="BY728" i="28"/>
  <c r="BX74" i="28"/>
  <c r="CN47" i="30"/>
  <c r="CR47" i="30"/>
  <c r="AT60" i="30"/>
  <c r="AN60" i="30"/>
  <c r="CO60" i="30"/>
  <c r="AM60" i="30"/>
  <c r="AP60" i="30"/>
  <c r="AU60" i="30"/>
  <c r="AQ60" i="30"/>
  <c r="AO60" i="30"/>
  <c r="AN14" i="30"/>
  <c r="CO14" i="30" s="1"/>
  <c r="AR14" i="30"/>
  <c r="AQ14" i="30"/>
  <c r="AP14" i="30"/>
  <c r="CE14" i="30" s="1"/>
  <c r="CQ14" i="30" s="1"/>
  <c r="AU14" i="30"/>
  <c r="AO14" i="30"/>
  <c r="AS14" i="30"/>
  <c r="AT14" i="30"/>
  <c r="AM14" i="30"/>
  <c r="CN71" i="30"/>
  <c r="AW79" i="30"/>
  <c r="CC645" i="28"/>
  <c r="CC765" i="28"/>
  <c r="CF520" i="28"/>
  <c r="CI520" i="28" s="1"/>
  <c r="CD520" i="28"/>
  <c r="AV40" i="30"/>
  <c r="CF701" i="28"/>
  <c r="BY701" i="28"/>
  <c r="CD701" i="28"/>
  <c r="CC701" i="28" s="1"/>
  <c r="CG280" i="28"/>
  <c r="BZ82" i="30"/>
  <c r="CA82" i="30"/>
  <c r="BV82" i="30"/>
  <c r="CQ76" i="30"/>
  <c r="AW94" i="30"/>
  <c r="AU106" i="30"/>
  <c r="AT106" i="30"/>
  <c r="AO106" i="30"/>
  <c r="AS106" i="30"/>
  <c r="AM106" i="30"/>
  <c r="AN106" i="30"/>
  <c r="CO106" i="30" s="1"/>
  <c r="AP106" i="30"/>
  <c r="AQ106" i="30"/>
  <c r="AR106" i="30"/>
  <c r="CE106" i="30" s="1"/>
  <c r="CF635" i="28"/>
  <c r="BY494" i="28"/>
  <c r="CD494" i="28" s="1"/>
  <c r="CF494" i="28"/>
  <c r="CI494" i="28"/>
  <c r="CF732" i="28"/>
  <c r="CI732" i="28" s="1"/>
  <c r="BY732" i="28"/>
  <c r="AV15" i="30"/>
  <c r="AP22" i="30"/>
  <c r="AQ22" i="30"/>
  <c r="AN22" i="30"/>
  <c r="CO22" i="30"/>
  <c r="AS22" i="30"/>
  <c r="AO22" i="30"/>
  <c r="AR22" i="30"/>
  <c r="AT22" i="30"/>
  <c r="AU22" i="30"/>
  <c r="AM22" i="30"/>
  <c r="AV24" i="30"/>
  <c r="CQ54" i="30"/>
  <c r="AT36" i="30"/>
  <c r="AU36" i="30"/>
  <c r="AN36" i="30"/>
  <c r="CO36" i="30" s="1"/>
  <c r="AM36" i="30"/>
  <c r="AO36" i="30"/>
  <c r="AP36" i="30"/>
  <c r="AQ36" i="30"/>
  <c r="AR36" i="30"/>
  <c r="AS36" i="30"/>
  <c r="BO42" i="30"/>
  <c r="BO54" i="30"/>
  <c r="AV59" i="30"/>
  <c r="AW38" i="30"/>
  <c r="CR99" i="30"/>
  <c r="BO107" i="30"/>
  <c r="AQ92" i="30"/>
  <c r="AS92" i="30"/>
  <c r="AU92" i="30"/>
  <c r="AO92" i="30"/>
  <c r="AM92" i="30"/>
  <c r="AN92" i="30"/>
  <c r="CO92" i="30" s="1"/>
  <c r="AT92" i="30"/>
  <c r="AP92" i="30"/>
  <c r="AR92" i="30"/>
  <c r="CC682" i="28"/>
  <c r="CC781" i="28"/>
  <c r="CF450" i="28"/>
  <c r="CI450" i="28"/>
  <c r="BY450" i="28"/>
  <c r="CD450" i="28"/>
  <c r="CF514" i="28"/>
  <c r="CI514" i="28" s="1"/>
  <c r="BY514" i="28"/>
  <c r="CD514" i="28" s="1"/>
  <c r="BY28" i="28"/>
  <c r="CD28" i="28"/>
  <c r="CF28" i="28"/>
  <c r="CI28" i="28" s="1"/>
  <c r="BY395" i="28"/>
  <c r="CF395" i="28"/>
  <c r="CI395" i="28"/>
  <c r="AQ110" i="30"/>
  <c r="AR110" i="30"/>
  <c r="AP110" i="30"/>
  <c r="CE110" i="30" s="1"/>
  <c r="CQ110" i="30" s="1"/>
  <c r="AT110" i="30"/>
  <c r="AU110" i="30"/>
  <c r="AO110" i="30"/>
  <c r="AN110" i="30"/>
  <c r="CO110" i="30"/>
  <c r="AM110" i="30"/>
  <c r="AS110" i="30"/>
  <c r="AV113" i="30"/>
  <c r="AV89" i="30"/>
  <c r="AW89" i="30" s="1"/>
  <c r="AV82" i="30"/>
  <c r="AV16" i="30"/>
  <c r="AM28" i="30"/>
  <c r="AQ28" i="30"/>
  <c r="AO28" i="30"/>
  <c r="AR28" i="30"/>
  <c r="AT28" i="30"/>
  <c r="AS28" i="30"/>
  <c r="AP28" i="30"/>
  <c r="AN28" i="30"/>
  <c r="CO28" i="30"/>
  <c r="AU28" i="30"/>
  <c r="BY489" i="28"/>
  <c r="CD489" i="28" s="1"/>
  <c r="CC489" i="28"/>
  <c r="CF489" i="28"/>
  <c r="CI489" i="28"/>
  <c r="AW54" i="30"/>
  <c r="CN54" i="30"/>
  <c r="CN37" i="30"/>
  <c r="BO60" i="30"/>
  <c r="BZ111" i="30"/>
  <c r="CN100" i="30"/>
  <c r="CC715" i="28"/>
  <c r="BY270" i="28"/>
  <c r="CD270" i="28" s="1"/>
  <c r="CF270" i="28"/>
  <c r="CI270" i="28"/>
  <c r="CD248" i="28"/>
  <c r="CC248" i="28" s="1"/>
  <c r="CD102" i="28"/>
  <c r="CC102" i="28"/>
  <c r="CC94" i="28"/>
  <c r="CD34" i="28"/>
  <c r="CC34" i="28"/>
  <c r="AP91" i="30"/>
  <c r="AS91" i="30"/>
  <c r="AN91" i="30"/>
  <c r="CO91" i="30"/>
  <c r="AT91" i="30"/>
  <c r="AQ91" i="30"/>
  <c r="AM91" i="30"/>
  <c r="AU91" i="30"/>
  <c r="AR91" i="30"/>
  <c r="AO91" i="30"/>
  <c r="AU112" i="30"/>
  <c r="CO119" i="30"/>
  <c r="AV83" i="30"/>
  <c r="AN109" i="30"/>
  <c r="CO109" i="30" s="1"/>
  <c r="AR109" i="30"/>
  <c r="AO109" i="30"/>
  <c r="AQ109" i="30"/>
  <c r="AP109" i="30"/>
  <c r="AT109" i="30"/>
  <c r="AM109" i="30"/>
  <c r="AU109" i="30"/>
  <c r="AS109" i="30"/>
  <c r="AR18" i="30"/>
  <c r="AN18" i="30"/>
  <c r="CO18" i="30" s="1"/>
  <c r="AT18" i="30"/>
  <c r="AU18" i="30"/>
  <c r="CN18" i="30" s="1"/>
  <c r="AM18" i="30"/>
  <c r="AP18" i="30"/>
  <c r="AS18" i="30"/>
  <c r="AO18" i="30"/>
  <c r="AQ18" i="30"/>
  <c r="AT12" i="30"/>
  <c r="AO12" i="30"/>
  <c r="AR12" i="30"/>
  <c r="AQ12" i="30"/>
  <c r="AP12" i="30"/>
  <c r="AN12" i="30"/>
  <c r="CO12" i="30"/>
  <c r="AM12" i="30"/>
  <c r="AS12" i="30"/>
  <c r="AU12" i="30"/>
  <c r="AV17" i="30"/>
  <c r="CF525" i="28"/>
  <c r="BW74" i="28"/>
  <c r="AW47" i="30"/>
  <c r="CR74" i="30"/>
  <c r="CQ85" i="30"/>
  <c r="CC630" i="28"/>
  <c r="BY643" i="28"/>
  <c r="CD643" i="28"/>
  <c r="CF643" i="28"/>
  <c r="CI643" i="28"/>
  <c r="CD65" i="28"/>
  <c r="CC65" i="28"/>
  <c r="BY433" i="28"/>
  <c r="CD433" i="28" s="1"/>
  <c r="CC433" i="28" s="1"/>
  <c r="CF433" i="28"/>
  <c r="CI433" i="28"/>
  <c r="BY490" i="28"/>
  <c r="CD490" i="28"/>
  <c r="CF490" i="28"/>
  <c r="CI490" i="28"/>
  <c r="CF429" i="28"/>
  <c r="CI429" i="28" s="1"/>
  <c r="BY429" i="28"/>
  <c r="CD429" i="28"/>
  <c r="CF97" i="28"/>
  <c r="CI97" i="28"/>
  <c r="BY97" i="28"/>
  <c r="CD97" i="28"/>
  <c r="BY415" i="28"/>
  <c r="CF415" i="28"/>
  <c r="CI415" i="28" s="1"/>
  <c r="AU81" i="30"/>
  <c r="AO81" i="30"/>
  <c r="AS81" i="30"/>
  <c r="AQ81" i="30"/>
  <c r="AM81" i="30"/>
  <c r="AN81" i="30"/>
  <c r="CO81" i="30" s="1"/>
  <c r="AR81" i="30"/>
  <c r="AT81" i="30"/>
  <c r="AP81" i="30"/>
  <c r="AW81" i="30" s="1"/>
  <c r="AN88" i="30"/>
  <c r="CO88" i="30"/>
  <c r="AR88" i="30"/>
  <c r="AU88" i="30"/>
  <c r="AT88" i="30"/>
  <c r="AM88" i="30"/>
  <c r="AQ88" i="30"/>
  <c r="AP88" i="30"/>
  <c r="AS88" i="30"/>
  <c r="AO88" i="30"/>
  <c r="AQ75" i="30"/>
  <c r="AO75" i="30"/>
  <c r="AM75" i="30"/>
  <c r="AR75" i="30"/>
  <c r="AU75" i="30"/>
  <c r="AT75" i="30"/>
  <c r="AN75" i="30"/>
  <c r="CO75" i="30"/>
  <c r="AP75" i="30"/>
  <c r="AS75" i="30"/>
  <c r="AO32" i="30"/>
  <c r="AN32" i="30"/>
  <c r="CO32" i="30" s="1"/>
  <c r="AM32" i="30"/>
  <c r="AT32" i="30"/>
  <c r="AQ32" i="30"/>
  <c r="AS32" i="30"/>
  <c r="AR32" i="30"/>
  <c r="AU32" i="30"/>
  <c r="AP32" i="30"/>
  <c r="AN25" i="30"/>
  <c r="CO25" i="30"/>
  <c r="AM25" i="30"/>
  <c r="AU25" i="30"/>
  <c r="AO25" i="30"/>
  <c r="AQ25" i="30"/>
  <c r="AR25" i="30"/>
  <c r="AT25" i="30"/>
  <c r="CN25" i="30" s="1"/>
  <c r="AP25" i="30"/>
  <c r="AS25" i="30"/>
  <c r="CR25" i="30"/>
  <c r="BY604" i="28"/>
  <c r="CD604" i="28"/>
  <c r="CF604" i="28"/>
  <c r="CI604" i="28"/>
  <c r="BW613" i="28"/>
  <c r="BX613" i="28"/>
  <c r="CF617" i="28"/>
  <c r="CI617" i="28"/>
  <c r="BY617" i="28"/>
  <c r="CD617" i="28"/>
  <c r="AW20" i="30"/>
  <c r="AQ42" i="30"/>
  <c r="AS42" i="30"/>
  <c r="AR42" i="30"/>
  <c r="CE42" i="30" s="1"/>
  <c r="AN42" i="30"/>
  <c r="CO42" i="30"/>
  <c r="AT42" i="30"/>
  <c r="AO42" i="30"/>
  <c r="AP42" i="30"/>
  <c r="AU42" i="30"/>
  <c r="AM42" i="30"/>
  <c r="AW43" i="30"/>
  <c r="AW87" i="30"/>
  <c r="CB82" i="30"/>
  <c r="AW76" i="30"/>
  <c r="CE79" i="30"/>
  <c r="CR94" i="30"/>
  <c r="AW85" i="30"/>
  <c r="CR68" i="30"/>
  <c r="CC565" i="28"/>
  <c r="CF230" i="28"/>
  <c r="CI230" i="28"/>
  <c r="BY230" i="28"/>
  <c r="CD230" i="28"/>
  <c r="CF498" i="28"/>
  <c r="CI498" i="28" s="1"/>
  <c r="BY498" i="28"/>
  <c r="CD498" i="28"/>
  <c r="CF466" i="28"/>
  <c r="CI466" i="28"/>
  <c r="BY466" i="28"/>
  <c r="CD466" i="28"/>
  <c r="CF524" i="28"/>
  <c r="CI524" i="28" s="1"/>
  <c r="AN118" i="30"/>
  <c r="CO118" i="30" s="1"/>
  <c r="AQ118" i="30"/>
  <c r="AR118" i="30"/>
  <c r="AQ116" i="30"/>
  <c r="AT116" i="30"/>
  <c r="AO116" i="30"/>
  <c r="AP116" i="30"/>
  <c r="AR116" i="30"/>
  <c r="AM116" i="30"/>
  <c r="AS116" i="30"/>
  <c r="AU116" i="30"/>
  <c r="AN116" i="30"/>
  <c r="CO116" i="30" s="1"/>
  <c r="AP86" i="30"/>
  <c r="AW86" i="30" s="1"/>
  <c r="AM86" i="30"/>
  <c r="AN86" i="30"/>
  <c r="CO86" i="30" s="1"/>
  <c r="AO86" i="30"/>
  <c r="AT86" i="30"/>
  <c r="AR86" i="30"/>
  <c r="AQ86" i="30"/>
  <c r="AU86" i="30"/>
  <c r="AS86" i="30"/>
  <c r="AO103" i="30"/>
  <c r="AN70" i="30"/>
  <c r="CO70" i="30"/>
  <c r="AR70" i="30"/>
  <c r="AP70" i="30"/>
  <c r="AM70" i="30"/>
  <c r="AW70" i="30" s="1"/>
  <c r="AT70" i="30"/>
  <c r="AO70" i="30"/>
  <c r="AS70" i="30"/>
  <c r="AU70" i="30"/>
  <c r="AQ70" i="30"/>
  <c r="AQ33" i="30"/>
  <c r="AS33" i="30"/>
  <c r="AN33" i="30"/>
  <c r="AO33" i="30"/>
  <c r="AR33" i="30"/>
  <c r="AU33" i="30"/>
  <c r="AM33" i="30"/>
  <c r="AP33" i="30"/>
  <c r="AT33" i="30"/>
  <c r="CG297" i="28"/>
  <c r="AY297" i="28"/>
  <c r="BO40" i="30"/>
  <c r="BO23" i="30"/>
  <c r="BO77" i="30"/>
  <c r="CA77" i="30" s="1"/>
  <c r="CB111" i="30"/>
  <c r="BX111" i="30"/>
  <c r="CE99" i="30"/>
  <c r="CC78" i="28"/>
  <c r="CF655" i="28"/>
  <c r="CI655" i="28"/>
  <c r="BY655" i="28"/>
  <c r="CD655" i="28"/>
  <c r="CC655" i="28"/>
  <c r="AV110" i="30"/>
  <c r="AQ95" i="30"/>
  <c r="AN95" i="30"/>
  <c r="CO95" i="30" s="1"/>
  <c r="AT95" i="30"/>
  <c r="AP95" i="30"/>
  <c r="AU95" i="30"/>
  <c r="AS95" i="30"/>
  <c r="AM95" i="30"/>
  <c r="AO95" i="30"/>
  <c r="AR95" i="30"/>
  <c r="AQ117" i="30"/>
  <c r="AP117" i="30"/>
  <c r="AO117" i="30"/>
  <c r="AU117" i="30"/>
  <c r="AS117" i="30"/>
  <c r="AR117" i="30"/>
  <c r="AT117" i="30"/>
  <c r="AM117" i="30"/>
  <c r="AN117" i="30"/>
  <c r="CO117" i="30" s="1"/>
  <c r="AU50" i="30"/>
  <c r="AR50" i="30"/>
  <c r="AM50" i="30"/>
  <c r="AN50" i="30"/>
  <c r="CO50" i="30"/>
  <c r="AT50" i="30"/>
  <c r="AP50" i="30"/>
  <c r="AS50" i="30"/>
  <c r="AO50" i="30"/>
  <c r="AQ50" i="30"/>
  <c r="CF619" i="28"/>
  <c r="CI619" i="28" s="1"/>
  <c r="BY619" i="28"/>
  <c r="CD619" i="28"/>
  <c r="CG106" i="28"/>
  <c r="AW58" i="30"/>
  <c r="CR58" i="30"/>
  <c r="AN44" i="30"/>
  <c r="CO44" i="30" s="1"/>
  <c r="AM44" i="30"/>
  <c r="AS44" i="30"/>
  <c r="AP44" i="30"/>
  <c r="AO44" i="30"/>
  <c r="AU44" i="30"/>
  <c r="AT44" i="30"/>
  <c r="AR44" i="30"/>
  <c r="AQ44" i="30"/>
  <c r="AW35" i="30"/>
  <c r="CE13" i="30"/>
  <c r="CR13" i="30"/>
  <c r="CA91" i="30"/>
  <c r="BZ91" i="30"/>
  <c r="AW104" i="30"/>
  <c r="AW53" i="30"/>
  <c r="CF197" i="28"/>
  <c r="CI197" i="28" s="1"/>
  <c r="BY197" i="28"/>
  <c r="CD197" i="28" s="1"/>
  <c r="CC681" i="28"/>
  <c r="BY488" i="28"/>
  <c r="CD488" i="28" s="1"/>
  <c r="CF488" i="28"/>
  <c r="CI488" i="28"/>
  <c r="BY222" i="28"/>
  <c r="CD222" i="28" s="1"/>
  <c r="CF222" i="28"/>
  <c r="CI222" i="28"/>
  <c r="CF658" i="28"/>
  <c r="CI658" i="28" s="1"/>
  <c r="BY27" i="28"/>
  <c r="CD27" i="28" s="1"/>
  <c r="CF27" i="28"/>
  <c r="CI27" i="28" s="1"/>
  <c r="CF551" i="28"/>
  <c r="CD153" i="28"/>
  <c r="CC153" i="28" s="1"/>
  <c r="BY434" i="28"/>
  <c r="CD434" i="28" s="1"/>
  <c r="CF434" i="28"/>
  <c r="CI434" i="28"/>
  <c r="BY491" i="28"/>
  <c r="CD491" i="28" s="1"/>
  <c r="CC491" i="28"/>
  <c r="CF491" i="28"/>
  <c r="CF650" i="28"/>
  <c r="CI650" i="28"/>
  <c r="BY650" i="28"/>
  <c r="CD650" i="28" s="1"/>
  <c r="AM77" i="30"/>
  <c r="AT77" i="30"/>
  <c r="AQ77" i="30"/>
  <c r="AR77" i="30"/>
  <c r="AO77" i="30"/>
  <c r="AU77" i="30"/>
  <c r="AS77" i="30"/>
  <c r="CR77" i="30" s="1"/>
  <c r="AP77" i="30"/>
  <c r="AN77" i="30"/>
  <c r="CO77" i="30" s="1"/>
  <c r="AV73" i="30"/>
  <c r="AV90" i="30"/>
  <c r="AV107" i="30"/>
  <c r="AO78" i="30"/>
  <c r="AR78" i="30"/>
  <c r="CE78" i="30" s="1"/>
  <c r="AM78" i="30"/>
  <c r="AT78" i="30"/>
  <c r="CN78" i="30" s="1"/>
  <c r="AU78" i="30"/>
  <c r="AP78" i="30"/>
  <c r="AN78" i="30"/>
  <c r="CO78" i="30" s="1"/>
  <c r="AQ78" i="30"/>
  <c r="AS78" i="30"/>
  <c r="CR78" i="30"/>
  <c r="AV109" i="30"/>
  <c r="AM98" i="30"/>
  <c r="AS98" i="30"/>
  <c r="AR98" i="30"/>
  <c r="AT98" i="30"/>
  <c r="AP98" i="30"/>
  <c r="CE98" i="30" s="1"/>
  <c r="CQ98" i="30"/>
  <c r="AN98" i="30"/>
  <c r="CO98" i="30"/>
  <c r="AO98" i="30"/>
  <c r="AU98" i="30"/>
  <c r="AQ98" i="30"/>
  <c r="AV18" i="30"/>
  <c r="AQ19" i="30"/>
  <c r="AS19" i="30"/>
  <c r="AU19" i="30"/>
  <c r="AN19" i="30"/>
  <c r="CO19" i="30"/>
  <c r="AP19" i="30"/>
  <c r="AM19" i="30"/>
  <c r="AT19" i="30"/>
  <c r="AR19" i="30"/>
  <c r="AO19" i="30"/>
  <c r="AV56" i="30"/>
  <c r="BY662" i="28"/>
  <c r="CD662" i="28"/>
  <c r="CF662" i="28"/>
  <c r="CI662" i="28" s="1"/>
  <c r="CF706" i="28"/>
  <c r="CI706" i="28" s="1"/>
  <c r="BY706" i="28"/>
  <c r="CD706" i="28" s="1"/>
  <c r="BY702" i="28"/>
  <c r="CF702" i="28"/>
  <c r="CI702" i="28" s="1"/>
  <c r="BU74" i="28"/>
  <c r="BW487" i="28"/>
  <c r="BO25" i="30"/>
  <c r="BV25" i="30"/>
  <c r="AW9" i="30"/>
  <c r="CR9" i="30"/>
  <c r="BN26" i="30"/>
  <c r="BO26" i="30" s="1"/>
  <c r="AW66" i="30"/>
  <c r="AW71" i="30"/>
  <c r="CD373" i="28"/>
  <c r="CC373" i="28"/>
  <c r="CC761" i="28"/>
  <c r="CD661" i="28"/>
  <c r="CC661" i="28"/>
  <c r="BY669" i="28"/>
  <c r="CF669" i="28"/>
  <c r="CI669" i="28" s="1"/>
  <c r="CC352" i="28"/>
  <c r="BY402" i="28"/>
  <c r="CF402" i="28"/>
  <c r="CI402" i="28" s="1"/>
  <c r="BY646" i="28"/>
  <c r="CF646" i="28"/>
  <c r="CI646" i="28"/>
  <c r="AP93" i="30"/>
  <c r="AS93" i="30"/>
  <c r="AN93" i="30"/>
  <c r="CO93" i="30"/>
  <c r="AO93" i="30"/>
  <c r="AM93" i="30"/>
  <c r="AT93" i="30"/>
  <c r="AU93" i="30"/>
  <c r="AR93" i="30"/>
  <c r="AQ93" i="30"/>
  <c r="AM108" i="30"/>
  <c r="AP108" i="30"/>
  <c r="AU108" i="30"/>
  <c r="AO108" i="30"/>
  <c r="AT108" i="30"/>
  <c r="AQ108" i="30"/>
  <c r="AS108" i="30"/>
  <c r="AN108" i="30"/>
  <c r="CO108" i="30" s="1"/>
  <c r="AR108" i="30"/>
  <c r="AV75" i="30"/>
  <c r="AM115" i="30"/>
  <c r="AS115" i="30"/>
  <c r="CR115" i="30" s="1"/>
  <c r="AU115" i="30"/>
  <c r="AT115" i="30"/>
  <c r="CN115" i="30" s="1"/>
  <c r="AN115" i="30"/>
  <c r="CO115" i="30" s="1"/>
  <c r="AR115" i="30"/>
  <c r="AP115" i="30"/>
  <c r="AQ115" i="30"/>
  <c r="AO115" i="30"/>
  <c r="AU34" i="30"/>
  <c r="AN34" i="30"/>
  <c r="CO34" i="30"/>
  <c r="AR34" i="30"/>
  <c r="AO34" i="30"/>
  <c r="AQ34" i="30"/>
  <c r="AT34" i="30"/>
  <c r="AP34" i="30"/>
  <c r="AS34" i="30"/>
  <c r="AM34" i="30"/>
  <c r="BY552" i="28"/>
  <c r="CF552" i="28"/>
  <c r="CI552" i="28" s="1"/>
  <c r="BO39" i="30"/>
  <c r="CR23" i="30"/>
  <c r="CN76" i="30"/>
  <c r="CM85" i="30"/>
  <c r="BN102" i="30"/>
  <c r="BO102" i="30"/>
  <c r="AM102" i="30"/>
  <c r="AQ102" i="30"/>
  <c r="AT102" i="30"/>
  <c r="AP102" i="30"/>
  <c r="CE102" i="30" s="1"/>
  <c r="AU102" i="30"/>
  <c r="AS102" i="30"/>
  <c r="AO102" i="30"/>
  <c r="AN102" i="30"/>
  <c r="CO102" i="30"/>
  <c r="AR102" i="30"/>
  <c r="AQ72" i="30"/>
  <c r="AT72" i="30"/>
  <c r="AM72" i="30"/>
  <c r="AR72" i="30"/>
  <c r="AS72" i="30"/>
  <c r="AU72" i="30"/>
  <c r="AN72" i="30"/>
  <c r="CO72" i="30" s="1"/>
  <c r="AP72" i="30"/>
  <c r="CE72" i="30" s="1"/>
  <c r="AO72" i="30"/>
  <c r="AW80" i="30"/>
  <c r="AW68" i="30"/>
  <c r="CC252" i="28"/>
  <c r="CF202" i="28"/>
  <c r="CI202" i="28" s="1"/>
  <c r="BY202" i="28"/>
  <c r="CD202" i="28" s="1"/>
  <c r="CC90" i="28"/>
  <c r="CD686" i="28"/>
  <c r="CC686" i="28"/>
  <c r="BY627" i="28"/>
  <c r="CF627" i="28"/>
  <c r="CI627" i="28" s="1"/>
  <c r="CC649" i="28"/>
  <c r="CF70" i="28"/>
  <c r="CF149" i="28"/>
  <c r="CI149" i="28"/>
  <c r="BY149" i="28"/>
  <c r="BY614" i="28"/>
  <c r="CD614" i="28" s="1"/>
  <c r="CF614" i="28"/>
  <c r="CI614" i="28"/>
  <c r="AV84" i="30"/>
  <c r="AV97" i="30"/>
  <c r="AS96" i="30"/>
  <c r="AR96" i="30"/>
  <c r="AN96" i="30"/>
  <c r="CO96" i="30" s="1"/>
  <c r="AM96" i="30"/>
  <c r="AO96" i="30"/>
  <c r="AQ96" i="30"/>
  <c r="AT96" i="30"/>
  <c r="AU96" i="30"/>
  <c r="AP96" i="30"/>
  <c r="CE96" i="30" s="1"/>
  <c r="AV33" i="30"/>
  <c r="AV41" i="30"/>
  <c r="CF540" i="28"/>
  <c r="BY540" i="28"/>
  <c r="BY556" i="28"/>
  <c r="CF556" i="28"/>
  <c r="CI556" i="28" s="1"/>
  <c r="CB10" i="30"/>
  <c r="BX10" i="30" s="1"/>
  <c r="CN38" i="30"/>
  <c r="BO106" i="30"/>
  <c r="CN99" i="30"/>
  <c r="CQ101" i="30"/>
  <c r="AW101" i="30"/>
  <c r="AM69" i="30"/>
  <c r="AN69" i="30"/>
  <c r="CO69" i="30"/>
  <c r="AQ69" i="30"/>
  <c r="AS69" i="30"/>
  <c r="AR69" i="30"/>
  <c r="AP69" i="30"/>
  <c r="AO69" i="30"/>
  <c r="AU69" i="30"/>
  <c r="AT69" i="30"/>
  <c r="CC369" i="28"/>
  <c r="CC178" i="28"/>
  <c r="BY555" i="28"/>
  <c r="CF555" i="28"/>
  <c r="CI555" i="28" s="1"/>
  <c r="BY585" i="28"/>
  <c r="CD585" i="28"/>
  <c r="CF585" i="28"/>
  <c r="CI585" i="28" s="1"/>
  <c r="CF636" i="28"/>
  <c r="CI636" i="28"/>
  <c r="BY636" i="28"/>
  <c r="BY135" i="28"/>
  <c r="CF135" i="28"/>
  <c r="CI135" i="28" s="1"/>
  <c r="BY532" i="28"/>
  <c r="CD532" i="28"/>
  <c r="CF532" i="28"/>
  <c r="CI532" i="28"/>
  <c r="CF709" i="28"/>
  <c r="CI709" i="28" s="1"/>
  <c r="BY709" i="28"/>
  <c r="CD709" i="28"/>
  <c r="AV114" i="30"/>
  <c r="AR57" i="30"/>
  <c r="AT57" i="30"/>
  <c r="AS57" i="30"/>
  <c r="AQ57" i="30"/>
  <c r="AU57" i="30"/>
  <c r="AM57" i="30"/>
  <c r="AO57" i="30"/>
  <c r="AP57" i="30"/>
  <c r="AN57" i="30"/>
  <c r="CO57" i="30" s="1"/>
  <c r="AS39" i="30"/>
  <c r="AQ39" i="30"/>
  <c r="AO39" i="30"/>
  <c r="AU39" i="30"/>
  <c r="AM39" i="30"/>
  <c r="AN39" i="30"/>
  <c r="CO39" i="30" s="1"/>
  <c r="AR39" i="30"/>
  <c r="AT39" i="30"/>
  <c r="CN39" i="30" s="1"/>
  <c r="AP39" i="30"/>
  <c r="CF593" i="28"/>
  <c r="CI593" i="28" s="1"/>
  <c r="BY593" i="28"/>
  <c r="BY241" i="28"/>
  <c r="CD241" i="28" s="1"/>
  <c r="CF241" i="28"/>
  <c r="CI241" i="28" s="1"/>
  <c r="CF462" i="28"/>
  <c r="BY462" i="28"/>
  <c r="CN58" i="30"/>
  <c r="CE11" i="30"/>
  <c r="CR11" i="30"/>
  <c r="CN35" i="30"/>
  <c r="AW37" i="30"/>
  <c r="BO36" i="30"/>
  <c r="CP89" i="30"/>
  <c r="AW100" i="30"/>
  <c r="CE104" i="30"/>
  <c r="CN104" i="30"/>
  <c r="BV108" i="30"/>
  <c r="BN113" i="30"/>
  <c r="CR8" i="30"/>
  <c r="EE24" i="31"/>
  <c r="DR55" i="31"/>
  <c r="DS55" i="31"/>
  <c r="CW55" i="31"/>
  <c r="EC15" i="31"/>
  <c r="EE15" i="31"/>
  <c r="EE12" i="31"/>
  <c r="CF21" i="31"/>
  <c r="CE21" i="31"/>
  <c r="EE21" i="31"/>
  <c r="EE58" i="31"/>
  <c r="EC55" i="31"/>
  <c r="EE55" i="31"/>
  <c r="CF55" i="31"/>
  <c r="CE55" i="31"/>
  <c r="CE18" i="31"/>
  <c r="EE18" i="31"/>
  <c r="CF18" i="31"/>
  <c r="CF57" i="31"/>
  <c r="CE57" i="31" s="1"/>
  <c r="EE57" i="31"/>
  <c r="CF24" i="31"/>
  <c r="CE24" i="31"/>
  <c r="FA15" i="31"/>
  <c r="CE26" i="31"/>
  <c r="EE26" i="31"/>
  <c r="DS15" i="31"/>
  <c r="CW15" i="31"/>
  <c r="CF15" i="31"/>
  <c r="CE15" i="31" s="1"/>
  <c r="EE11" i="31"/>
  <c r="CF58" i="31"/>
  <c r="CE58" i="31"/>
  <c r="DO55" i="31"/>
  <c r="CU55" i="31"/>
  <c r="CN55" i="31" s="1"/>
  <c r="GV55" i="31" s="1"/>
  <c r="CT55" i="31"/>
  <c r="DL55" i="31"/>
  <c r="CU15" i="31"/>
  <c r="CN15" i="31"/>
  <c r="GV15" i="31" s="1"/>
  <c r="CT15" i="31"/>
  <c r="DL15" i="31" s="1"/>
  <c r="DO15" i="31"/>
  <c r="BY322" i="28"/>
  <c r="CC322" i="28" s="1"/>
  <c r="CD322" i="28"/>
  <c r="CI785" i="28"/>
  <c r="CI580" i="28"/>
  <c r="CI117" i="28"/>
  <c r="CI771" i="28"/>
  <c r="BY367" i="28"/>
  <c r="CD367" i="28" s="1"/>
  <c r="CC367" i="28"/>
  <c r="CF13" i="28"/>
  <c r="CI13" i="28"/>
  <c r="BY13" i="28"/>
  <c r="BY284" i="28"/>
  <c r="BY9" i="28"/>
  <c r="CF9" i="28"/>
  <c r="CI9" i="28" s="1"/>
  <c r="BY63" i="28"/>
  <c r="CF338" i="28"/>
  <c r="CI338" i="28"/>
  <c r="BY338" i="28"/>
  <c r="CI641" i="28"/>
  <c r="BY413" i="28"/>
  <c r="CI779" i="28"/>
  <c r="BY131" i="28"/>
  <c r="BY246" i="28"/>
  <c r="CC246" i="28" s="1"/>
  <c r="CD246" i="28"/>
  <c r="CD785" i="28"/>
  <c r="CC785" i="28" s="1"/>
  <c r="CF99" i="28"/>
  <c r="CI99" i="28" s="1"/>
  <c r="BY99" i="28"/>
  <c r="CD99" i="28" s="1"/>
  <c r="CF274" i="28"/>
  <c r="CI274" i="28"/>
  <c r="CC127" i="28"/>
  <c r="CD546" i="28"/>
  <c r="CC546" i="28"/>
  <c r="CF370" i="28"/>
  <c r="CI370" i="28"/>
  <c r="BY370" i="28"/>
  <c r="CC370" i="28"/>
  <c r="CD370" i="28"/>
  <c r="CF245" i="28"/>
  <c r="CI245" i="28"/>
  <c r="BY245" i="28"/>
  <c r="CC245" i="28" s="1"/>
  <c r="CD245" i="28"/>
  <c r="BY243" i="28"/>
  <c r="BY117" i="28"/>
  <c r="CD117" i="28" s="1"/>
  <c r="CI189" i="28"/>
  <c r="BY25" i="28"/>
  <c r="CD25" i="28"/>
  <c r="CF25" i="28"/>
  <c r="CI607" i="28"/>
  <c r="CF243" i="28"/>
  <c r="CI243" i="28"/>
  <c r="CD243" i="28"/>
  <c r="CC243" i="28"/>
  <c r="CD389" i="28"/>
  <c r="CC389" i="28"/>
  <c r="CD533" i="28"/>
  <c r="CC533" i="28"/>
  <c r="BY533" i="28"/>
  <c r="CF179" i="28"/>
  <c r="CI179" i="28" s="1"/>
  <c r="BY179" i="28"/>
  <c r="CD179" i="28" s="1"/>
  <c r="BY418" i="28"/>
  <c r="BY599" i="28"/>
  <c r="BY95" i="28"/>
  <c r="CI95" i="28"/>
  <c r="CF83" i="28"/>
  <c r="CI83" i="28"/>
  <c r="BY173" i="28"/>
  <c r="CD173" i="28"/>
  <c r="CF173" i="28"/>
  <c r="CI173" i="28"/>
  <c r="BY189" i="28"/>
  <c r="CF79" i="28"/>
  <c r="CI79" i="28" s="1"/>
  <c r="BY79" i="28"/>
  <c r="BY362" i="28"/>
  <c r="CD362" i="28"/>
  <c r="CF362" i="28"/>
  <c r="CI362" i="28" s="1"/>
  <c r="BY282" i="28"/>
  <c r="CD282" i="28" s="1"/>
  <c r="CC282" i="28"/>
  <c r="CI379" i="28"/>
  <c r="BY535" i="28"/>
  <c r="CD535" i="28" s="1"/>
  <c r="BY205" i="28"/>
  <c r="CF205" i="28"/>
  <c r="CI205" i="28"/>
  <c r="BY306" i="28"/>
  <c r="CD306" i="28"/>
  <c r="CF454" i="28"/>
  <c r="BY454" i="28"/>
  <c r="CF286" i="28"/>
  <c r="CI286" i="28" s="1"/>
  <c r="BY286" i="28"/>
  <c r="CD286" i="28"/>
  <c r="BY344" i="28"/>
  <c r="CD344" i="28"/>
  <c r="CC344" i="28" s="1"/>
  <c r="CF39" i="28"/>
  <c r="CF47" i="28"/>
  <c r="CI47" i="28"/>
  <c r="CI14" i="28"/>
  <c r="CI716" i="28"/>
  <c r="CI389" i="28"/>
  <c r="CI78" i="28"/>
  <c r="CI755" i="28"/>
  <c r="CD51" i="28"/>
  <c r="CC51" i="28" s="1"/>
  <c r="CI747" i="28"/>
  <c r="CF43" i="28"/>
  <c r="CI43" i="28" s="1"/>
  <c r="BY43" i="28"/>
  <c r="CD43" i="28" s="1"/>
  <c r="BY438" i="28"/>
  <c r="CD438" i="28"/>
  <c r="CC438" i="28" s="1"/>
  <c r="CF438" i="28"/>
  <c r="CI438" i="28" s="1"/>
  <c r="BY137" i="28"/>
  <c r="CD137" i="28"/>
  <c r="BY451" i="28"/>
  <c r="CD451" i="28"/>
  <c r="CC451" i="28" s="1"/>
  <c r="CF451" i="28"/>
  <c r="CF566" i="28"/>
  <c r="CI566" i="28" s="1"/>
  <c r="BY566" i="28"/>
  <c r="BY257" i="28"/>
  <c r="CD257" i="28"/>
  <c r="CF257" i="28"/>
  <c r="CI257" i="28"/>
  <c r="CF199" i="28"/>
  <c r="CI199" i="28"/>
  <c r="BY199" i="28"/>
  <c r="CD199" i="28" s="1"/>
  <c r="BY473" i="28"/>
  <c r="CD473" i="28"/>
  <c r="CF473" i="28"/>
  <c r="CI473" i="28"/>
  <c r="CF259" i="28"/>
  <c r="CI259" i="28"/>
  <c r="BY259" i="28"/>
  <c r="CD259" i="28" s="1"/>
  <c r="BY107" i="28"/>
  <c r="CD107" i="28" s="1"/>
  <c r="CF107" i="28"/>
  <c r="CI107" i="28" s="1"/>
  <c r="BY378" i="28"/>
  <c r="CI616" i="28"/>
  <c r="CI12" i="28"/>
  <c r="CF430" i="28"/>
  <c r="CI430" i="28" s="1"/>
  <c r="BY430" i="28"/>
  <c r="CD430" i="28" s="1"/>
  <c r="CF426" i="28"/>
  <c r="CI426" i="28" s="1"/>
  <c r="BY426" i="28"/>
  <c r="CD426" i="28" s="1"/>
  <c r="BY314" i="28"/>
  <c r="BY288" i="28"/>
  <c r="BY481" i="28"/>
  <c r="BY151" i="28"/>
  <c r="CF151" i="28"/>
  <c r="CI151" i="28" s="1"/>
  <c r="CC196" i="28"/>
  <c r="BY58" i="28"/>
  <c r="CD58" i="28"/>
  <c r="CF58" i="28"/>
  <c r="CI58" i="28"/>
  <c r="BY55" i="28"/>
  <c r="CF55" i="28"/>
  <c r="CI55" i="28" s="1"/>
  <c r="BY98" i="28"/>
  <c r="BY665" i="28"/>
  <c r="BY267" i="28"/>
  <c r="CD267" i="28" s="1"/>
  <c r="CF267" i="28"/>
  <c r="CI267" i="28" s="1"/>
  <c r="BY485" i="28"/>
  <c r="BY423" i="28"/>
  <c r="CF423" i="28"/>
  <c r="CI423" i="28" s="1"/>
  <c r="BY329" i="28"/>
  <c r="CF329" i="28"/>
  <c r="CI329" i="28"/>
  <c r="CI773" i="28"/>
  <c r="CF522" i="28"/>
  <c r="CI522" i="28" s="1"/>
  <c r="BY522" i="28"/>
  <c r="BY632" i="28"/>
  <c r="BY368" i="28"/>
  <c r="CF368" i="28"/>
  <c r="CI368" i="28"/>
  <c r="BY501" i="28"/>
  <c r="BY407" i="28"/>
  <c r="CD407" i="28" s="1"/>
  <c r="CC407" i="28"/>
  <c r="BY290" i="28"/>
  <c r="CF345" i="28"/>
  <c r="BY477" i="28"/>
  <c r="CD477" i="28" s="1"/>
  <c r="CF477" i="28"/>
  <c r="CI477" i="28"/>
  <c r="CD673" i="28"/>
  <c r="CC673" i="28"/>
  <c r="BY446" i="28"/>
  <c r="CD446" i="28"/>
  <c r="CF446" i="28"/>
  <c r="BY611" i="28"/>
  <c r="CF611" i="28"/>
  <c r="CI611" i="28"/>
  <c r="BY499" i="28"/>
  <c r="BY583" i="28"/>
  <c r="CD583" i="28" s="1"/>
  <c r="BY606" i="28"/>
  <c r="CI576" i="28"/>
  <c r="BY564" i="28"/>
  <c r="CD564" i="28" s="1"/>
  <c r="CC564" i="28" s="1"/>
  <c r="BY648" i="28"/>
  <c r="CF648" i="28"/>
  <c r="CI648" i="28" s="1"/>
  <c r="CF474" i="28"/>
  <c r="CI474" i="28" s="1"/>
  <c r="BY474" i="28"/>
  <c r="CD474" i="28" s="1"/>
  <c r="BY111" i="28"/>
  <c r="CD111" i="28"/>
  <c r="CF111" i="28"/>
  <c r="CI111" i="28"/>
  <c r="CD413" i="28"/>
  <c r="CC413" i="28" s="1"/>
  <c r="CF75" i="28"/>
  <c r="CI75" i="28"/>
  <c r="BY75" i="28"/>
  <c r="CD44" i="28"/>
  <c r="CC44" i="28" s="1"/>
  <c r="CD704" i="28"/>
  <c r="CC704" i="28" s="1"/>
  <c r="BY318" i="28"/>
  <c r="BY310" i="28"/>
  <c r="BY221" i="28"/>
  <c r="CF221" i="28"/>
  <c r="CI221" i="28" s="1"/>
  <c r="CI127" i="28"/>
  <c r="BY71" i="28"/>
  <c r="CF71" i="28"/>
  <c r="CI71" i="28" s="1"/>
  <c r="BY737" i="28"/>
  <c r="CF59" i="28"/>
  <c r="CI59" i="28"/>
  <c r="BY59" i="28"/>
  <c r="CD59" i="28"/>
  <c r="CF550" i="28"/>
  <c r="CI550" i="28"/>
  <c r="BY550" i="28"/>
  <c r="BY647" i="28"/>
  <c r="CI98" i="28"/>
  <c r="CF724" i="28"/>
  <c r="CI724" i="28" s="1"/>
  <c r="BY724" i="28"/>
  <c r="BY143" i="28"/>
  <c r="CC143" i="28"/>
  <c r="CD143" i="28"/>
  <c r="BY380" i="28"/>
  <c r="CF470" i="28"/>
  <c r="CI470" i="28"/>
  <c r="BY470" i="28"/>
  <c r="BY383" i="28"/>
  <c r="BY640" i="28"/>
  <c r="CF640" i="28"/>
  <c r="CD148" i="28"/>
  <c r="CC148" i="28" s="1"/>
  <c r="CD575" i="28"/>
  <c r="CC575" i="28" s="1"/>
  <c r="CC192" i="28"/>
  <c r="BY652" i="28"/>
  <c r="CF652" i="28"/>
  <c r="CI652" i="28" s="1"/>
  <c r="CF21" i="28"/>
  <c r="CI21" i="28" s="1"/>
  <c r="BY21" i="28"/>
  <c r="BY468" i="28"/>
  <c r="CC468" i="28"/>
  <c r="CD468" i="28"/>
  <c r="BY476" i="28"/>
  <c r="CF476" i="28"/>
  <c r="CI476" i="28"/>
  <c r="CF140" i="28"/>
  <c r="CI140" i="28"/>
  <c r="BY140" i="28"/>
  <c r="CD481" i="28"/>
  <c r="CC481" i="28" s="1"/>
  <c r="CD506" i="28"/>
  <c r="CC506" i="28" s="1"/>
  <c r="AY689" i="28"/>
  <c r="CF271" i="28"/>
  <c r="CI271" i="28"/>
  <c r="BY271" i="28"/>
  <c r="CD271" i="28"/>
  <c r="CF118" i="28"/>
  <c r="CI118" i="28" s="1"/>
  <c r="BY118" i="28"/>
  <c r="CF435" i="28"/>
  <c r="CI435" i="28" s="1"/>
  <c r="BY435" i="28"/>
  <c r="CD435" i="28" s="1"/>
  <c r="CF615" i="28"/>
  <c r="CI615" i="28" s="1"/>
  <c r="BY615" i="28"/>
  <c r="CD615" i="28" s="1"/>
  <c r="CF253" i="28"/>
  <c r="CI253" i="28" s="1"/>
  <c r="BY253" i="28"/>
  <c r="BY333" i="28"/>
  <c r="CF333" i="28"/>
  <c r="CI333" i="28" s="1"/>
  <c r="CF710" i="28"/>
  <c r="BY710" i="28"/>
  <c r="CF526" i="28"/>
  <c r="BY526" i="28"/>
  <c r="CD526" i="28" s="1"/>
  <c r="CC526" i="28"/>
  <c r="CF405" i="28"/>
  <c r="CI405" i="28"/>
  <c r="BY405" i="28"/>
  <c r="BY251" i="28"/>
  <c r="CF251" i="28"/>
  <c r="CI251" i="28"/>
  <c r="CF262" i="28"/>
  <c r="CI262" i="28"/>
  <c r="BY262" i="28"/>
  <c r="BY302" i="28"/>
  <c r="CF302" i="28"/>
  <c r="CI302" i="28" s="1"/>
  <c r="CF229" i="28"/>
  <c r="CI229" i="28" s="1"/>
  <c r="CF203" i="28"/>
  <c r="CI203" i="28" s="1"/>
  <c r="BY203" i="28"/>
  <c r="CD203" i="28" s="1"/>
  <c r="CC203" i="28" s="1"/>
  <c r="BY106" i="28"/>
  <c r="BY519" i="28"/>
  <c r="CF519" i="28"/>
  <c r="CI519" i="28" s="1"/>
  <c r="CF334" i="28"/>
  <c r="CI334" i="28"/>
  <c r="BY334" i="28"/>
  <c r="CD334" i="28"/>
  <c r="BY324" i="28"/>
  <c r="CF324" i="28"/>
  <c r="CI324" i="28" s="1"/>
  <c r="CF664" i="28"/>
  <c r="CI664" i="28" s="1"/>
  <c r="BY664" i="28"/>
  <c r="CD664" i="28" s="1"/>
  <c r="CF421" i="28"/>
  <c r="CI421" i="28" s="1"/>
  <c r="BY421" i="28"/>
  <c r="CD421" i="28" s="1"/>
  <c r="CF312" i="28"/>
  <c r="CI312" i="28"/>
  <c r="BY249" i="28"/>
  <c r="CF249" i="28"/>
  <c r="CI249" i="28" s="1"/>
  <c r="CF459" i="28"/>
  <c r="BY459" i="28"/>
  <c r="BY512" i="28"/>
  <c r="CF512" i="28"/>
  <c r="CI512" i="28" s="1"/>
  <c r="CF134" i="28"/>
  <c r="CF355" i="28"/>
  <c r="BY213" i="28"/>
  <c r="CD213" i="28"/>
  <c r="CC213" i="28" s="1"/>
  <c r="CF213" i="28"/>
  <c r="CI213" i="28" s="1"/>
  <c r="BY158" i="28"/>
  <c r="CF158" i="28"/>
  <c r="CI158" i="28" s="1"/>
  <c r="AY681" i="28"/>
  <c r="AY700" i="28"/>
  <c r="CF586" i="28"/>
  <c r="BY586" i="28"/>
  <c r="CD586" i="28" s="1"/>
  <c r="CF504" i="28"/>
  <c r="CI504" i="28"/>
  <c r="BY504" i="28"/>
  <c r="BY281" i="28"/>
  <c r="CD281" i="28" s="1"/>
  <c r="CC281" i="28"/>
  <c r="CF281" i="28"/>
  <c r="CI281" i="28" s="1"/>
  <c r="CF136" i="28"/>
  <c r="CI136" i="28"/>
  <c r="BY136" i="28"/>
  <c r="CF480" i="28"/>
  <c r="CI480" i="28"/>
  <c r="BY480" i="28"/>
  <c r="CF464" i="28"/>
  <c r="CI464" i="28" s="1"/>
  <c r="BY464" i="28"/>
  <c r="CD464" i="28" s="1"/>
  <c r="CF215" i="28"/>
  <c r="CI215" i="28" s="1"/>
  <c r="BY215" i="28"/>
  <c r="CF293" i="28"/>
  <c r="CI293" i="28" s="1"/>
  <c r="BY293" i="28"/>
  <c r="BY125" i="28"/>
  <c r="CF125" i="28"/>
  <c r="CI125" i="28"/>
  <c r="CF436" i="28"/>
  <c r="CI436" i="28"/>
  <c r="BY436" i="28"/>
  <c r="CD436" i="28"/>
  <c r="BY235" i="28"/>
  <c r="CD235" i="28" s="1"/>
  <c r="CF42" i="28"/>
  <c r="CI42" i="28"/>
  <c r="BY42" i="28"/>
  <c r="CD42" i="28" s="1"/>
  <c r="CF704" i="28"/>
  <c r="CI631" i="28"/>
  <c r="BY596" i="28"/>
  <c r="CF596" i="28"/>
  <c r="CI596" i="28" s="1"/>
  <c r="BY472" i="28"/>
  <c r="CF590" i="28"/>
  <c r="CI590" i="28"/>
  <c r="BY590" i="28"/>
  <c r="BY312" i="28"/>
  <c r="CD312" i="28" s="1"/>
  <c r="CF578" i="28"/>
  <c r="CI578" i="28" s="1"/>
  <c r="BY578" i="28"/>
  <c r="BY667" i="28"/>
  <c r="CD667" i="28"/>
  <c r="CC667" i="28"/>
  <c r="CF667" i="28"/>
  <c r="CI667" i="28" s="1"/>
  <c r="CF427" i="28"/>
  <c r="BY427" i="28"/>
  <c r="BY287" i="28"/>
  <c r="CD287" i="28"/>
  <c r="CF287" i="28"/>
  <c r="CI287" i="28"/>
  <c r="CF38" i="28"/>
  <c r="CI38" i="28"/>
  <c r="BY38" i="28"/>
  <c r="CF167" i="28"/>
  <c r="CI167" i="28" s="1"/>
  <c r="BY167" i="28"/>
  <c r="CF554" i="28"/>
  <c r="CI554" i="28" s="1"/>
  <c r="CD554" i="28"/>
  <c r="CF417" i="28"/>
  <c r="CI417" i="28" s="1"/>
  <c r="BY417" i="28"/>
  <c r="BY223" i="28"/>
  <c r="CI344" i="28"/>
  <c r="BY387" i="28"/>
  <c r="BY237" i="28"/>
  <c r="CF237" i="28"/>
  <c r="CI237" i="28" s="1"/>
  <c r="CF711" i="28"/>
  <c r="BY591" i="28"/>
  <c r="CD591" i="28"/>
  <c r="CF591" i="28"/>
  <c r="CI591" i="28"/>
  <c r="CF527" i="28"/>
  <c r="BY527" i="28"/>
  <c r="BY587" i="28"/>
  <c r="CI282" i="28"/>
  <c r="CF707" i="28"/>
  <c r="CI707" i="28"/>
  <c r="BY707" i="28"/>
  <c r="CF574" i="28"/>
  <c r="CI574" i="28" s="1"/>
  <c r="BY574" i="28"/>
  <c r="CD574" i="28" s="1"/>
  <c r="CC574" i="28"/>
  <c r="CF729" i="28"/>
  <c r="CI729" i="28"/>
  <c r="BY729" i="28"/>
  <c r="BY638" i="28"/>
  <c r="CD638" i="28" s="1"/>
  <c r="CC638" i="28"/>
  <c r="CF638" i="28"/>
  <c r="CI638" i="28"/>
  <c r="BY471" i="28"/>
  <c r="CF471" i="28"/>
  <c r="CI471" i="28" s="1"/>
  <c r="BY511" i="28"/>
  <c r="CF511" i="28"/>
  <c r="CI511" i="28"/>
  <c r="BY544" i="28"/>
  <c r="CF544" i="28"/>
  <c r="CF279" i="28"/>
  <c r="CI279" i="28" s="1"/>
  <c r="BY279" i="28"/>
  <c r="CI713" i="28"/>
  <c r="CF720" i="28"/>
  <c r="CI720" i="28"/>
  <c r="BY720" i="28"/>
  <c r="CF741" i="28"/>
  <c r="CI741" i="28"/>
  <c r="BY741" i="28"/>
  <c r="CD741" i="28" s="1"/>
  <c r="CI599" i="28"/>
  <c r="BY283" i="28"/>
  <c r="CD283" i="28" s="1"/>
  <c r="CF283" i="28"/>
  <c r="CI283" i="28"/>
  <c r="BY130" i="28"/>
  <c r="CF130" i="28"/>
  <c r="CI130" i="28" s="1"/>
  <c r="CF581" i="28"/>
  <c r="CI506" i="28"/>
  <c r="CF539" i="28"/>
  <c r="CI539" i="28"/>
  <c r="BY539" i="28"/>
  <c r="CD539" i="28"/>
  <c r="BY357" i="28"/>
  <c r="CF357" i="28"/>
  <c r="CI357" i="28" s="1"/>
  <c r="CI62" i="28"/>
  <c r="BY738" i="28"/>
  <c r="CF738" i="28"/>
  <c r="CI738" i="28" s="1"/>
  <c r="CI651" i="28"/>
  <c r="BY547" i="28"/>
  <c r="CF547" i="28"/>
  <c r="BY401" i="28"/>
  <c r="CF401" i="28"/>
  <c r="CI401" i="28" s="1"/>
  <c r="BY327" i="28"/>
  <c r="CD349" i="28"/>
  <c r="CC349" i="28"/>
  <c r="BY445" i="28"/>
  <c r="CF445" i="28"/>
  <c r="CI445" i="28"/>
  <c r="CI200" i="28"/>
  <c r="BY503" i="28"/>
  <c r="CD503" i="28" s="1"/>
  <c r="CF503" i="28"/>
  <c r="CI503" i="28" s="1"/>
  <c r="BY447" i="28"/>
  <c r="CD447" i="28" s="1"/>
  <c r="CC447" i="28"/>
  <c r="CF447" i="28"/>
  <c r="BY440" i="28"/>
  <c r="CF440" i="28"/>
  <c r="CI440" i="28"/>
  <c r="CF285" i="28"/>
  <c r="CI285" i="28" s="1"/>
  <c r="BY285" i="28"/>
  <c r="CD285" i="28" s="1"/>
  <c r="CC285" i="28"/>
  <c r="CF165" i="28"/>
  <c r="CI165" i="28" s="1"/>
  <c r="BY165" i="28"/>
  <c r="CF703" i="28"/>
  <c r="CI703" i="28"/>
  <c r="BY703" i="28"/>
  <c r="BY404" i="28"/>
  <c r="CF404" i="28"/>
  <c r="CI404" i="28"/>
  <c r="CF517" i="28"/>
  <c r="BY517" i="28"/>
  <c r="CD517" i="28"/>
  <c r="BY453" i="28"/>
  <c r="CF453" i="28"/>
  <c r="CI453" i="28" s="1"/>
  <c r="CF119" i="28"/>
  <c r="CI119" i="28"/>
  <c r="BY119" i="28"/>
  <c r="CF17" i="28"/>
  <c r="CI17" i="28" s="1"/>
  <c r="BY17" i="28"/>
  <c r="BY663" i="28"/>
  <c r="CF663" i="28"/>
  <c r="CI663" i="28"/>
  <c r="CF598" i="28"/>
  <c r="CI598" i="28"/>
  <c r="BY598" i="28"/>
  <c r="CD598" i="28" s="1"/>
  <c r="CF444" i="28"/>
  <c r="CI444" i="28"/>
  <c r="BY444" i="28"/>
  <c r="CF317" i="28"/>
  <c r="CI317" i="28" s="1"/>
  <c r="BY317" i="28"/>
  <c r="CD317" i="28" s="1"/>
  <c r="CF226" i="28"/>
  <c r="CI226" i="28"/>
  <c r="BY226" i="28"/>
  <c r="BY157" i="28"/>
  <c r="CD157" i="28"/>
  <c r="CF157" i="28"/>
  <c r="CI157" i="28" s="1"/>
  <c r="CI499" i="28"/>
  <c r="CF428" i="28"/>
  <c r="CI428" i="28" s="1"/>
  <c r="BY428" i="28"/>
  <c r="CF602" i="28"/>
  <c r="CF311" i="28"/>
  <c r="CI311" i="28"/>
  <c r="BY311" i="28"/>
  <c r="CD311" i="28" s="1"/>
  <c r="CF730" i="28"/>
  <c r="CI730" i="28"/>
  <c r="BY730" i="28"/>
  <c r="CD730" i="28"/>
  <c r="CF562" i="28"/>
  <c r="CI562" i="28" s="1"/>
  <c r="BY562" i="28"/>
  <c r="CF495" i="28"/>
  <c r="CI495" i="28"/>
  <c r="BY495" i="28"/>
  <c r="CF238" i="28"/>
  <c r="CI238" i="28" s="1"/>
  <c r="BY238" i="28"/>
  <c r="CD238" i="28"/>
  <c r="CC238" i="28" s="1"/>
  <c r="CF300" i="28"/>
  <c r="CI300" i="28" s="1"/>
  <c r="BY300" i="28"/>
  <c r="BY170" i="28"/>
  <c r="CD170" i="28"/>
  <c r="CF170" i="28"/>
  <c r="CI170" i="28" s="1"/>
  <c r="CF505" i="28"/>
  <c r="CI505" i="28" s="1"/>
  <c r="BY505" i="28"/>
  <c r="CD505" i="28" s="1"/>
  <c r="CF354" i="28"/>
  <c r="CI354" i="28" s="1"/>
  <c r="BY354" i="28"/>
  <c r="CF342" i="28"/>
  <c r="CI342" i="28"/>
  <c r="BY342" i="28"/>
  <c r="BY374" i="28"/>
  <c r="CD374" i="28"/>
  <c r="CF374" i="28"/>
  <c r="CI374" i="28" s="1"/>
  <c r="CF301" i="28"/>
  <c r="CI301" i="28" s="1"/>
  <c r="BY301" i="28"/>
  <c r="BY437" i="28"/>
  <c r="CF437" i="28"/>
  <c r="CI437" i="28"/>
  <c r="CF561" i="28"/>
  <c r="CI561" i="28" s="1"/>
  <c r="BY561" i="28"/>
  <c r="CD561" i="28"/>
  <c r="CF393" i="28"/>
  <c r="CI393" i="28"/>
  <c r="BY393" i="28"/>
  <c r="BY618" i="28"/>
  <c r="CD618" i="28" s="1"/>
  <c r="CF618" i="28"/>
  <c r="CI618" i="28" s="1"/>
  <c r="CI355" i="28"/>
  <c r="CF727" i="28"/>
  <c r="CI727" i="28"/>
  <c r="CF699" i="28"/>
  <c r="CI699" i="28" s="1"/>
  <c r="BY699" i="28"/>
  <c r="BY601" i="28"/>
  <c r="CD601" i="28"/>
  <c r="CF601" i="28"/>
  <c r="CI601" i="28"/>
  <c r="BY337" i="28"/>
  <c r="CF337" i="28"/>
  <c r="CI337" i="28"/>
  <c r="CD163" i="28"/>
  <c r="CC163" i="28"/>
  <c r="CG704" i="28"/>
  <c r="BY634" i="28"/>
  <c r="CC634" i="28" s="1"/>
  <c r="CD634" i="28"/>
  <c r="CF634" i="28"/>
  <c r="CI634" i="28"/>
  <c r="CC496" i="28"/>
  <c r="CF233" i="28"/>
  <c r="CF154" i="28"/>
  <c r="CI154" i="28" s="1"/>
  <c r="BY154" i="28"/>
  <c r="CI182" i="28"/>
  <c r="CI575" i="28"/>
  <c r="AY697" i="28"/>
  <c r="CF582" i="28"/>
  <c r="CI582" i="28" s="1"/>
  <c r="BY582" i="28"/>
  <c r="CD582" i="28"/>
  <c r="CF530" i="28"/>
  <c r="CI530" i="28" s="1"/>
  <c r="BY530" i="28"/>
  <c r="CD530" i="28"/>
  <c r="CF218" i="28"/>
  <c r="CI218" i="28"/>
  <c r="BY218" i="28"/>
  <c r="CF19" i="28"/>
  <c r="CI19" i="28"/>
  <c r="BY19" i="28"/>
  <c r="CF146" i="28"/>
  <c r="CI146" i="28"/>
  <c r="BY146" i="28"/>
  <c r="CF207" i="28"/>
  <c r="CI207" i="28" s="1"/>
  <c r="BY207" i="28"/>
  <c r="CG711" i="28"/>
  <c r="BY500" i="28"/>
  <c r="CD500" i="28" s="1"/>
  <c r="CF500" i="28"/>
  <c r="CI500" i="28"/>
  <c r="CF484" i="28"/>
  <c r="CI484" i="28" s="1"/>
  <c r="BY484" i="28"/>
  <c r="CD484" i="28"/>
  <c r="BY602" i="28"/>
  <c r="CD602" i="28" s="1"/>
  <c r="BY126" i="28"/>
  <c r="CD126" i="28" s="1"/>
  <c r="CC126" i="28" s="1"/>
  <c r="CF126" i="28"/>
  <c r="CI126" i="28"/>
  <c r="BY384" i="28"/>
  <c r="CD384" i="28"/>
  <c r="CF384" i="28"/>
  <c r="CI384" i="28"/>
  <c r="CF265" i="28"/>
  <c r="CI265" i="28" s="1"/>
  <c r="BY265" i="28"/>
  <c r="BY183" i="28"/>
  <c r="CF183" i="28"/>
  <c r="CI183" i="28"/>
  <c r="CF408" i="28"/>
  <c r="CI408" i="28"/>
  <c r="BY408" i="28"/>
  <c r="CD408" i="28"/>
  <c r="CC408" i="28"/>
  <c r="CF449" i="28"/>
  <c r="BY449" i="28"/>
  <c r="BY307" i="28"/>
  <c r="CD307" i="28" s="1"/>
  <c r="CC307" i="28" s="1"/>
  <c r="CF307" i="28"/>
  <c r="CI307" i="28" s="1"/>
  <c r="CI184" i="28"/>
  <c r="BY624" i="28"/>
  <c r="CF624" i="28"/>
  <c r="CI624" i="28" s="1"/>
  <c r="CF731" i="28"/>
  <c r="CI731" i="28"/>
  <c r="BY731" i="28"/>
  <c r="BY584" i="28"/>
  <c r="CF584" i="28"/>
  <c r="CI584" i="28"/>
  <c r="BY422" i="28"/>
  <c r="CF422" i="28"/>
  <c r="CI422" i="28" s="1"/>
  <c r="BY250" i="28"/>
  <c r="CF250" i="28"/>
  <c r="CI250" i="28"/>
  <c r="CF358" i="28"/>
  <c r="CI358" i="28"/>
  <c r="BY358" i="28"/>
  <c r="CF363" i="28"/>
  <c r="CI363" i="28" s="1"/>
  <c r="BY363" i="28"/>
  <c r="BY187" i="28"/>
  <c r="CD187" i="28" s="1"/>
  <c r="CF187" i="28"/>
  <c r="CI187" i="28"/>
  <c r="CI190" i="28"/>
  <c r="BY190" i="28"/>
  <c r="CI35" i="28"/>
  <c r="CG710" i="28"/>
  <c r="CI710" i="28"/>
  <c r="CI647" i="28"/>
  <c r="BY563" i="28"/>
  <c r="CF563" i="28"/>
  <c r="CI563" i="28" s="1"/>
  <c r="CF608" i="28"/>
  <c r="CI608" i="28"/>
  <c r="BY608" i="28"/>
  <c r="CD608" i="28"/>
  <c r="BY275" i="28"/>
  <c r="CF275" i="28"/>
  <c r="CI275" i="28" s="1"/>
  <c r="CF335" i="28"/>
  <c r="CI335" i="28"/>
  <c r="BY335" i="28"/>
  <c r="BY142" i="28"/>
  <c r="CF142" i="28"/>
  <c r="CI142" i="28" s="1"/>
  <c r="BY452" i="28"/>
  <c r="CF452" i="28"/>
  <c r="CF181" i="28"/>
  <c r="CI181" i="28" s="1"/>
  <c r="BY181" i="28"/>
  <c r="CD181" i="28"/>
  <c r="CF689" i="28"/>
  <c r="CI689" i="28" s="1"/>
  <c r="BY656" i="28"/>
  <c r="CF656" i="28"/>
  <c r="CI656" i="28"/>
  <c r="BY351" i="28"/>
  <c r="CF351" i="28"/>
  <c r="CI351" i="28"/>
  <c r="BY353" i="28"/>
  <c r="CF353" i="28"/>
  <c r="CI353" i="28" s="1"/>
  <c r="CF343" i="28"/>
  <c r="CI343" i="28"/>
  <c r="BY343" i="28"/>
  <c r="CD343" i="28"/>
  <c r="CF91" i="28"/>
  <c r="CI91" i="28" s="1"/>
  <c r="BY91" i="28"/>
  <c r="BY105" i="28"/>
  <c r="CD105" i="28"/>
  <c r="CF105" i="28"/>
  <c r="CI105" i="28" s="1"/>
  <c r="CF660" i="28"/>
  <c r="CI660" i="28"/>
  <c r="BY660" i="28"/>
  <c r="CF396" i="28"/>
  <c r="CI396" i="28" s="1"/>
  <c r="BY396" i="28"/>
  <c r="CD396" i="28"/>
  <c r="CF497" i="28"/>
  <c r="CI497" i="28"/>
  <c r="BY497" i="28"/>
  <c r="BY277" i="28"/>
  <c r="CF277" i="28"/>
  <c r="CF406" i="28"/>
  <c r="CI406" i="28"/>
  <c r="CF683" i="28"/>
  <c r="CI683" i="28" s="1"/>
  <c r="BY683" i="28"/>
  <c r="CD683" i="28" s="1"/>
  <c r="CF629" i="28"/>
  <c r="BY629" i="28"/>
  <c r="CD629" i="28" s="1"/>
  <c r="CF675" i="28"/>
  <c r="CI675" i="28"/>
  <c r="BY675" i="28"/>
  <c r="CF718" i="28"/>
  <c r="CI718" i="28" s="1"/>
  <c r="BY718" i="28"/>
  <c r="CF542" i="28"/>
  <c r="BY542" i="28"/>
  <c r="CF531" i="28"/>
  <c r="BY531" i="28"/>
  <c r="CF266" i="28"/>
  <c r="CI266" i="28"/>
  <c r="CF289" i="28"/>
  <c r="CI289" i="28"/>
  <c r="BY289" i="28"/>
  <c r="CD289" i="28" s="1"/>
  <c r="CF388" i="28"/>
  <c r="CI388" i="28"/>
  <c r="BY388" i="28"/>
  <c r="BY666" i="28"/>
  <c r="CF666" i="28"/>
  <c r="CI666" i="28"/>
  <c r="CG685" i="28"/>
  <c r="CF553" i="28"/>
  <c r="CI553" i="28"/>
  <c r="BY553" i="28"/>
  <c r="BY463" i="28"/>
  <c r="CD463" i="28"/>
  <c r="CF463" i="28"/>
  <c r="CI463" i="28"/>
  <c r="CF509" i="28"/>
  <c r="CI509" i="28"/>
  <c r="BY509" i="28"/>
  <c r="CD509" i="28" s="1"/>
  <c r="CF486" i="28"/>
  <c r="CI486" i="28"/>
  <c r="BY486" i="28"/>
  <c r="CD486" i="28" s="1"/>
  <c r="CF443" i="28"/>
  <c r="BY443" i="28"/>
  <c r="BY33" i="28"/>
  <c r="CF33" i="28"/>
  <c r="CI33" i="28"/>
  <c r="CI160" i="28"/>
  <c r="CF400" i="28"/>
  <c r="CI400" i="28" s="1"/>
  <c r="BY400" i="28"/>
  <c r="CD400" i="28"/>
  <c r="CC400" i="28" s="1"/>
  <c r="CF409" i="28"/>
  <c r="CI409" i="28"/>
  <c r="BY409" i="28"/>
  <c r="CC409" i="28" s="1"/>
  <c r="BY309" i="28"/>
  <c r="BY171" i="28"/>
  <c r="CD171" i="28" s="1"/>
  <c r="CF171" i="28"/>
  <c r="CI171" i="28"/>
  <c r="CF145" i="28"/>
  <c r="BY145" i="28"/>
  <c r="CD145" i="28" s="1"/>
  <c r="CC513" i="28"/>
  <c r="CI602" i="28"/>
  <c r="BY406" i="28"/>
  <c r="CD406" i="28" s="1"/>
  <c r="BY412" i="28"/>
  <c r="CF412" i="28"/>
  <c r="CI412" i="28" s="1"/>
  <c r="BY232" i="28"/>
  <c r="CD232" i="28"/>
  <c r="CF232" i="28"/>
  <c r="CI232" i="28"/>
  <c r="BY359" i="28"/>
  <c r="CF359" i="28"/>
  <c r="CI359" i="28" s="1"/>
  <c r="BY191" i="28"/>
  <c r="CF191" i="28"/>
  <c r="CI191" i="28" s="1"/>
  <c r="CF620" i="28"/>
  <c r="CI620" i="28"/>
  <c r="BY620" i="28"/>
  <c r="CD620" i="28"/>
  <c r="CF515" i="28"/>
  <c r="CI515" i="28"/>
  <c r="BY515" i="28"/>
  <c r="CD515" i="28"/>
  <c r="CC515" i="28"/>
  <c r="CI485" i="28"/>
  <c r="BY431" i="28"/>
  <c r="CF431" i="28"/>
  <c r="CI431" i="28" s="1"/>
  <c r="CF319" i="28"/>
  <c r="CI319" i="28"/>
  <c r="BY319" i="28"/>
  <c r="CF20" i="28"/>
  <c r="CI20" i="28"/>
  <c r="BY20" i="28"/>
  <c r="CI482" i="28"/>
  <c r="CF478" i="28"/>
  <c r="CF332" i="28"/>
  <c r="CI332" i="28" s="1"/>
  <c r="BY332" i="28"/>
  <c r="BY228" i="28"/>
  <c r="CD228" i="28"/>
  <c r="CF228" i="28"/>
  <c r="CI228" i="28" s="1"/>
  <c r="BY695" i="28"/>
  <c r="CF695" i="28"/>
  <c r="CI695" i="28" s="1"/>
  <c r="BY448" i="28"/>
  <c r="CD448" i="28" s="1"/>
  <c r="CI380" i="28"/>
  <c r="CF382" i="28"/>
  <c r="CI382" i="28"/>
  <c r="BY382" i="28"/>
  <c r="CI210" i="28"/>
  <c r="CG697" i="28"/>
  <c r="CI697" i="28" s="1"/>
  <c r="CF557" i="28"/>
  <c r="CI557" i="28"/>
  <c r="CI290" i="28"/>
  <c r="CF377" i="28"/>
  <c r="CI377" i="28" s="1"/>
  <c r="BY377" i="28"/>
  <c r="BY124" i="28"/>
  <c r="CD124" i="28"/>
  <c r="CC124" i="28"/>
  <c r="CF124" i="28"/>
  <c r="CI124" i="28"/>
  <c r="BY558" i="28"/>
  <c r="CD558" i="28" s="1"/>
  <c r="CF558" i="28"/>
  <c r="CI558" i="28" s="1"/>
  <c r="CI198" i="28"/>
  <c r="CD580" i="28"/>
  <c r="CC580" i="28" s="1"/>
  <c r="CG712" i="28"/>
  <c r="CF712" i="28"/>
  <c r="BY654" i="28"/>
  <c r="CD654" i="28"/>
  <c r="CC654" i="28" s="1"/>
  <c r="CF654" i="28"/>
  <c r="CI654" i="28"/>
  <c r="CF390" i="28"/>
  <c r="CI390" i="28" s="1"/>
  <c r="BY390" i="28"/>
  <c r="CF723" i="28"/>
  <c r="CI723" i="28" s="1"/>
  <c r="BY723" i="28"/>
  <c r="CD723" i="28"/>
  <c r="CF721" i="28"/>
  <c r="CI721" i="28" s="1"/>
  <c r="BY721" i="28"/>
  <c r="CD721" i="28"/>
  <c r="CF316" i="28"/>
  <c r="CI316" i="28"/>
  <c r="BY316" i="28"/>
  <c r="CD316" i="28" s="1"/>
  <c r="CF242" i="28"/>
  <c r="CI242" i="28" s="1"/>
  <c r="BY242" i="28"/>
  <c r="CD242" i="28"/>
  <c r="BY455" i="28"/>
  <c r="CF455" i="28"/>
  <c r="CI166" i="28"/>
  <c r="AY710" i="28"/>
  <c r="BY467" i="28"/>
  <c r="CF467" i="28"/>
  <c r="CI467" i="28" s="1"/>
  <c r="CI123" i="28"/>
  <c r="BY231" i="28"/>
  <c r="CD231" i="28" s="1"/>
  <c r="CF231" i="28"/>
  <c r="CI231" i="28"/>
  <c r="CF216" i="28"/>
  <c r="CI216" i="28"/>
  <c r="BY216" i="28"/>
  <c r="CD216" i="28" s="1"/>
  <c r="CF633" i="28"/>
  <c r="CI633" i="28"/>
  <c r="BY633" i="28"/>
  <c r="BY541" i="28"/>
  <c r="CD541" i="28" s="1"/>
  <c r="CF541" i="28"/>
  <c r="CI541" i="28"/>
  <c r="BY206" i="28"/>
  <c r="CF206" i="28"/>
  <c r="CI206" i="28" s="1"/>
  <c r="CG689" i="28"/>
  <c r="BY734" i="28"/>
  <c r="CF594" i="28"/>
  <c r="CI594" i="28"/>
  <c r="BY594" i="28"/>
  <c r="CD594" i="28"/>
  <c r="CF339" i="28"/>
  <c r="CI339" i="28" s="1"/>
  <c r="BY339" i="28"/>
  <c r="CD339" i="28"/>
  <c r="BY128" i="28"/>
  <c r="CF128" i="28"/>
  <c r="CI128" i="28" s="1"/>
  <c r="BY298" i="28"/>
  <c r="CD298" i="28" s="1"/>
  <c r="CC298" i="28" s="1"/>
  <c r="CF298" i="28"/>
  <c r="CI298" i="28"/>
  <c r="BY138" i="28"/>
  <c r="CD138" i="28"/>
  <c r="CC138" i="28" s="1"/>
  <c r="CF138" i="28"/>
  <c r="CI138" i="28"/>
  <c r="CF361" i="28"/>
  <c r="CI361" i="28" s="1"/>
  <c r="BY361" i="28"/>
  <c r="CF225" i="28"/>
  <c r="CI225" i="28" s="1"/>
  <c r="BY225" i="28"/>
  <c r="CD225" i="28" s="1"/>
  <c r="BY733" i="28"/>
  <c r="CD733" i="28"/>
  <c r="CC733" i="28"/>
  <c r="BY644" i="28"/>
  <c r="CD644" i="28" s="1"/>
  <c r="CF644" i="28"/>
  <c r="CI644" i="28"/>
  <c r="BY425" i="28"/>
  <c r="CF425" i="28"/>
  <c r="CI425" i="28"/>
  <c r="CF360" i="28"/>
  <c r="CI360" i="28"/>
  <c r="BY360" i="28"/>
  <c r="CF255" i="28"/>
  <c r="BY255" i="28"/>
  <c r="CD255" i="28"/>
  <c r="CF347" i="28"/>
  <c r="CI347" i="28" s="1"/>
  <c r="BY347" i="28"/>
  <c r="CF725" i="28"/>
  <c r="CI725" i="28" s="1"/>
  <c r="BY725" i="28"/>
  <c r="BY432" i="28"/>
  <c r="CF432" i="28"/>
  <c r="CI432" i="28"/>
  <c r="BY518" i="28"/>
  <c r="CF518" i="28"/>
  <c r="BY291" i="28"/>
  <c r="CF291" i="28"/>
  <c r="CI291" i="28"/>
  <c r="CF570" i="28"/>
  <c r="CI570" i="28"/>
  <c r="BY570" i="28"/>
  <c r="CF534" i="28"/>
  <c r="CI534" i="28"/>
  <c r="BY534" i="28"/>
  <c r="BY521" i="28"/>
  <c r="CF521" i="28"/>
  <c r="CI521" i="28"/>
  <c r="CF439" i="28"/>
  <c r="CI439" i="28"/>
  <c r="BY439" i="28"/>
  <c r="CD439" i="28" s="1"/>
  <c r="BY381" i="28"/>
  <c r="CF381" i="28"/>
  <c r="CI381" i="28" s="1"/>
  <c r="CI632" i="28"/>
  <c r="CF685" i="28"/>
  <c r="CI685" i="28" s="1"/>
  <c r="AY685" i="28"/>
  <c r="BY726" i="28"/>
  <c r="CF726" i="28"/>
  <c r="CF460" i="28"/>
  <c r="BY460" i="28"/>
  <c r="CF320" i="28"/>
  <c r="CI320" i="28"/>
  <c r="BY320" i="28"/>
  <c r="CF336" i="28"/>
  <c r="CI336" i="28"/>
  <c r="BY336" i="28"/>
  <c r="BY313" i="28"/>
  <c r="CF313" i="28"/>
  <c r="CI313" i="28" s="1"/>
  <c r="CI288" i="28"/>
  <c r="CF628" i="28"/>
  <c r="CI628" i="28"/>
  <c r="BY628" i="28"/>
  <c r="CI322" i="28"/>
  <c r="BY141" i="28"/>
  <c r="CD141" i="28"/>
  <c r="CF141" i="28"/>
  <c r="CI141" i="28" s="1"/>
  <c r="CG681" i="28"/>
  <c r="CF681" i="28"/>
  <c r="CG700" i="28"/>
  <c r="CF700" i="28"/>
  <c r="BY559" i="28"/>
  <c r="CF559" i="28"/>
  <c r="CI559" i="28" s="1"/>
  <c r="CF510" i="28"/>
  <c r="CI510" i="28"/>
  <c r="BY510" i="28"/>
  <c r="BY303" i="28"/>
  <c r="CD303" i="28"/>
  <c r="CF303" i="28"/>
  <c r="CF258" i="28"/>
  <c r="CI258" i="28"/>
  <c r="BY258" i="28"/>
  <c r="BY325" i="28"/>
  <c r="CF325" i="28"/>
  <c r="CI325" i="28"/>
  <c r="CF341" i="28"/>
  <c r="CI341" i="28"/>
  <c r="BY341" i="28"/>
  <c r="CD341" i="28" s="1"/>
  <c r="BY175" i="28"/>
  <c r="CF175" i="28"/>
  <c r="CI175" i="28" s="1"/>
  <c r="CF82" i="28"/>
  <c r="CI82" i="28"/>
  <c r="BY82" i="28"/>
  <c r="CD82" i="28"/>
  <c r="CC82" i="28"/>
  <c r="BY687" i="28"/>
  <c r="CF687" i="28"/>
  <c r="CI687" i="28" s="1"/>
  <c r="AY704" i="28"/>
  <c r="CI612" i="28"/>
  <c r="BY398" i="28"/>
  <c r="CD398" i="28"/>
  <c r="CC398" i="28" s="1"/>
  <c r="CF398" i="28"/>
  <c r="CI398" i="28" s="1"/>
  <c r="BY603" i="28"/>
  <c r="CD603" i="28" s="1"/>
  <c r="CF603" i="28"/>
  <c r="CI603" i="28"/>
  <c r="CF356" i="28"/>
  <c r="CI356" i="28" s="1"/>
  <c r="BY356" i="28"/>
  <c r="CD356" i="28" s="1"/>
  <c r="CC356" i="28" s="1"/>
  <c r="BY328" i="28"/>
  <c r="CD328" i="28"/>
  <c r="CF328" i="28"/>
  <c r="CI328" i="28"/>
  <c r="CF220" i="28"/>
  <c r="CI220" i="28" s="1"/>
  <c r="BY220" i="28"/>
  <c r="CD220" i="28"/>
  <c r="CF416" i="28"/>
  <c r="CD589" i="28"/>
  <c r="CC589" i="28"/>
  <c r="CF120" i="28"/>
  <c r="CI120" i="28" s="1"/>
  <c r="BY120" i="28"/>
  <c r="CI586" i="28"/>
  <c r="BY217" i="28"/>
  <c r="CF217" i="28"/>
  <c r="CI217" i="28"/>
  <c r="CF296" i="28"/>
  <c r="CI296" i="28"/>
  <c r="BY296" i="28"/>
  <c r="CD296" i="28"/>
  <c r="CC296" i="28" s="1"/>
  <c r="AY711" i="28"/>
  <c r="BY609" i="28"/>
  <c r="CD609" i="28" s="1"/>
  <c r="CF609" i="28"/>
  <c r="CI609" i="28"/>
  <c r="CF308" i="28"/>
  <c r="CI308" i="28"/>
  <c r="BY308" i="28"/>
  <c r="CF247" i="28"/>
  <c r="CI247" i="28" s="1"/>
  <c r="BY247" i="28"/>
  <c r="CD247" i="28"/>
  <c r="CI143" i="28"/>
  <c r="AY712" i="28"/>
  <c r="BY717" i="28"/>
  <c r="CF740" i="28"/>
  <c r="CI740" i="28"/>
  <c r="BY740" i="28"/>
  <c r="CD740" i="28"/>
  <c r="CF708" i="28"/>
  <c r="CI708" i="28" s="1"/>
  <c r="BY708" i="28"/>
  <c r="CF529" i="28"/>
  <c r="CI529" i="28" s="1"/>
  <c r="BY529" i="28"/>
  <c r="CF595" i="28"/>
  <c r="CI595" i="28"/>
  <c r="BY595" i="28"/>
  <c r="CD595" i="28" s="1"/>
  <c r="CC595" i="28"/>
  <c r="CF132" i="28"/>
  <c r="CI132" i="28"/>
  <c r="BY132" i="28"/>
  <c r="BY236" i="28"/>
  <c r="CD236" i="28"/>
  <c r="CF236" i="28"/>
  <c r="CI236" i="28" s="1"/>
  <c r="BY691" i="28"/>
  <c r="CF691" i="28"/>
  <c r="CI691" i="28"/>
  <c r="BY416" i="28"/>
  <c r="BY600" i="28"/>
  <c r="CF600" i="28"/>
  <c r="CI600" i="28"/>
  <c r="BY441" i="28"/>
  <c r="CC441" i="28" s="1"/>
  <c r="CD441" i="28"/>
  <c r="CF441" i="28"/>
  <c r="CI441" i="28" s="1"/>
  <c r="CI759" i="28"/>
  <c r="BY397" i="28"/>
  <c r="CF397" i="28"/>
  <c r="CI397" i="28"/>
  <c r="CF309" i="28"/>
  <c r="CI309" i="28" s="1"/>
  <c r="CF263" i="28"/>
  <c r="CI263" i="28"/>
  <c r="BY263" i="28"/>
  <c r="CF159" i="28"/>
  <c r="CI159" i="28" s="1"/>
  <c r="BY159" i="28"/>
  <c r="CD159" i="28"/>
  <c r="CF174" i="28"/>
  <c r="CI174" i="28"/>
  <c r="BY174" i="28"/>
  <c r="BY668" i="28"/>
  <c r="CF668" i="28"/>
  <c r="CI668" i="28" s="1"/>
  <c r="CF625" i="28"/>
  <c r="CI625" i="28"/>
  <c r="CD625" i="28"/>
  <c r="CC625" i="28" s="1"/>
  <c r="CF507" i="28"/>
  <c r="CI507" i="28"/>
  <c r="BY507" i="28"/>
  <c r="CD507" i="28" s="1"/>
  <c r="CF340" i="28"/>
  <c r="CI340" i="28"/>
  <c r="BY340" i="28"/>
  <c r="CD340" i="28"/>
  <c r="CF223" i="28"/>
  <c r="CI223" i="28"/>
  <c r="BY54" i="28"/>
  <c r="CF54" i="28"/>
  <c r="CI54" i="28"/>
  <c r="BY11" i="28"/>
  <c r="CF11" i="28"/>
  <c r="CI11" i="28"/>
  <c r="CR107" i="30"/>
  <c r="CE21" i="30"/>
  <c r="BZ103" i="30"/>
  <c r="BZ110" i="30"/>
  <c r="BV110" i="30"/>
  <c r="CA110" i="30"/>
  <c r="CB110" i="30" s="1"/>
  <c r="BX110" i="30"/>
  <c r="CR32" i="30"/>
  <c r="CN117" i="30"/>
  <c r="CN108" i="30"/>
  <c r="CR105" i="30"/>
  <c r="CA83" i="30"/>
  <c r="BX83" i="30"/>
  <c r="BY83" i="30" s="1"/>
  <c r="CK83" i="30"/>
  <c r="CB83" i="30"/>
  <c r="BZ83" i="30"/>
  <c r="AW119" i="30"/>
  <c r="CE57" i="30"/>
  <c r="CE33" i="30"/>
  <c r="CE116" i="30"/>
  <c r="CE28" i="30"/>
  <c r="CQ28" i="30" s="1"/>
  <c r="CN36" i="30"/>
  <c r="CR106" i="30"/>
  <c r="CN21" i="30"/>
  <c r="AW34" i="30"/>
  <c r="CE12" i="30"/>
  <c r="CQ12" i="30" s="1"/>
  <c r="AW30" i="30"/>
  <c r="CN16" i="30"/>
  <c r="CR40" i="30"/>
  <c r="CE69" i="30"/>
  <c r="CQ69" i="30" s="1"/>
  <c r="CE70" i="30"/>
  <c r="CQ70" i="30" s="1"/>
  <c r="CR12" i="30"/>
  <c r="CN106" i="30"/>
  <c r="CC85" i="30"/>
  <c r="BX56" i="30"/>
  <c r="CR75" i="30"/>
  <c r="AW22" i="30"/>
  <c r="CE114" i="30"/>
  <c r="CA45" i="30"/>
  <c r="CB45" i="30"/>
  <c r="BZ45" i="30"/>
  <c r="BV45" i="30"/>
  <c r="CE39" i="30"/>
  <c r="CQ39" i="30" s="1"/>
  <c r="CE24" i="30"/>
  <c r="CR15" i="30"/>
  <c r="CN105" i="30"/>
  <c r="CN89" i="30"/>
  <c r="CR114" i="30"/>
  <c r="BV96" i="30"/>
  <c r="BZ104" i="30"/>
  <c r="CP104" i="30"/>
  <c r="BV104" i="30"/>
  <c r="BZ96" i="30"/>
  <c r="CP96" i="30"/>
  <c r="CA33" i="30"/>
  <c r="CB33" i="30"/>
  <c r="BV33" i="30"/>
  <c r="BZ33" i="30"/>
  <c r="CN93" i="30"/>
  <c r="CR81" i="30"/>
  <c r="CE84" i="30"/>
  <c r="CQ84" i="30" s="1"/>
  <c r="CA104" i="30"/>
  <c r="CB104" i="30" s="1"/>
  <c r="CN42" i="30"/>
  <c r="CE89" i="30"/>
  <c r="CQ89" i="30"/>
  <c r="CQ94" i="30"/>
  <c r="BZ98" i="30"/>
  <c r="CP98" i="30"/>
  <c r="BV98" i="30"/>
  <c r="CA98" i="30"/>
  <c r="CB98" i="30" s="1"/>
  <c r="CE83" i="30"/>
  <c r="CQ83" i="30" s="1"/>
  <c r="CE97" i="30"/>
  <c r="CQ97" i="30"/>
  <c r="BO86" i="30"/>
  <c r="BV86" i="30"/>
  <c r="CA11" i="30"/>
  <c r="CB11" i="30" s="1"/>
  <c r="BV11" i="30"/>
  <c r="CA19" i="30"/>
  <c r="CB19" i="30" s="1"/>
  <c r="BX19" i="30" s="1"/>
  <c r="BZ19" i="30"/>
  <c r="CP19" i="30"/>
  <c r="BV100" i="30"/>
  <c r="CA100" i="30"/>
  <c r="CB100" i="30" s="1"/>
  <c r="BY56" i="30"/>
  <c r="CC56" i="30" s="1"/>
  <c r="BZ99" i="30"/>
  <c r="CN33" i="30"/>
  <c r="CN107" i="30"/>
  <c r="CA79" i="30"/>
  <c r="BZ79" i="30"/>
  <c r="CP79" i="30" s="1"/>
  <c r="BO87" i="30"/>
  <c r="CA87" i="30" s="1"/>
  <c r="BV99" i="30"/>
  <c r="BZ94" i="30"/>
  <c r="CA94" i="30"/>
  <c r="CN102" i="30"/>
  <c r="CR93" i="30"/>
  <c r="AW91" i="30"/>
  <c r="BV12" i="30"/>
  <c r="BZ12" i="30"/>
  <c r="CP12" i="30" s="1"/>
  <c r="CA12" i="30"/>
  <c r="CB12" i="30"/>
  <c r="CR102" i="30"/>
  <c r="CE93" i="30"/>
  <c r="CE109" i="30"/>
  <c r="AW51" i="30"/>
  <c r="CN40" i="30"/>
  <c r="CA57" i="30"/>
  <c r="BV57" i="30"/>
  <c r="BZ57" i="30"/>
  <c r="CP57" i="30" s="1"/>
  <c r="BV19" i="30"/>
  <c r="BZ14" i="30"/>
  <c r="CP14" i="30" s="1"/>
  <c r="BV14" i="30"/>
  <c r="CA14" i="30"/>
  <c r="CB14" i="30" s="1"/>
  <c r="CA24" i="30"/>
  <c r="BX24" i="30" s="1"/>
  <c r="CB24" i="30"/>
  <c r="BV24" i="30"/>
  <c r="BZ24" i="30"/>
  <c r="CK24" i="30" s="1"/>
  <c r="CH24" i="30" s="1"/>
  <c r="BZ100" i="30"/>
  <c r="BO101" i="30"/>
  <c r="CA101" i="30" s="1"/>
  <c r="CQ102" i="30"/>
  <c r="CA102" i="30"/>
  <c r="CB102" i="30"/>
  <c r="BX102" i="30" s="1"/>
  <c r="CT111" i="30"/>
  <c r="CM111" i="30"/>
  <c r="CM10" i="30"/>
  <c r="CN96" i="30"/>
  <c r="CC202" i="28"/>
  <c r="CR72" i="30"/>
  <c r="CR34" i="30"/>
  <c r="AW115" i="30"/>
  <c r="AW93" i="30"/>
  <c r="CN19" i="30"/>
  <c r="AW98" i="30"/>
  <c r="AW78" i="30"/>
  <c r="CC222" i="28"/>
  <c r="CP91" i="30"/>
  <c r="AW44" i="30"/>
  <c r="BZ77" i="30"/>
  <c r="CP77" i="30" s="1"/>
  <c r="CR116" i="30"/>
  <c r="CR88" i="30"/>
  <c r="CN88" i="30"/>
  <c r="CC490" i="28"/>
  <c r="AW12" i="30"/>
  <c r="CR109" i="30"/>
  <c r="CE91" i="30"/>
  <c r="CA60" i="30"/>
  <c r="BZ60" i="30"/>
  <c r="BV60" i="30"/>
  <c r="CR110" i="30"/>
  <c r="CN92" i="30"/>
  <c r="AW36" i="30"/>
  <c r="AW106" i="30"/>
  <c r="CP82" i="30"/>
  <c r="CN14" i="30"/>
  <c r="CN27" i="30"/>
  <c r="AW83" i="30"/>
  <c r="AW82" i="30"/>
  <c r="CQ114" i="30"/>
  <c r="AW41" i="30"/>
  <c r="CR24" i="30"/>
  <c r="AW24" i="30"/>
  <c r="CR97" i="30"/>
  <c r="AW97" i="30"/>
  <c r="CA28" i="30"/>
  <c r="BZ28" i="30"/>
  <c r="CN56" i="30"/>
  <c r="AW21" i="30"/>
  <c r="AW73" i="30"/>
  <c r="BZ36" i="30"/>
  <c r="CA36" i="30"/>
  <c r="CQ11" i="30"/>
  <c r="CQ57" i="30"/>
  <c r="CN69" i="30"/>
  <c r="AW69" i="30"/>
  <c r="CQ72" i="30"/>
  <c r="CR108" i="30"/>
  <c r="AW19" i="30"/>
  <c r="CR19" i="30"/>
  <c r="CN98" i="30"/>
  <c r="CQ78" i="30"/>
  <c r="CN77" i="30"/>
  <c r="CC434" i="28"/>
  <c r="CC488" i="28"/>
  <c r="CB91" i="30"/>
  <c r="BX91" i="30" s="1"/>
  <c r="CM91" i="30" s="1"/>
  <c r="CH91" i="30" s="1"/>
  <c r="CC619" i="28"/>
  <c r="CN50" i="30"/>
  <c r="CE117" i="30"/>
  <c r="CN95" i="30"/>
  <c r="CA23" i="30"/>
  <c r="BZ23" i="30"/>
  <c r="CP23" i="30" s="1"/>
  <c r="CR33" i="30"/>
  <c r="CR70" i="30"/>
  <c r="CR86" i="30"/>
  <c r="CN86" i="30"/>
  <c r="AW116" i="30"/>
  <c r="CN116" i="30"/>
  <c r="CQ79" i="30"/>
  <c r="CQ42" i="30"/>
  <c r="CC604" i="28"/>
  <c r="CE25" i="30"/>
  <c r="CQ25" i="30" s="1"/>
  <c r="CC429" i="28"/>
  <c r="CC643" i="28"/>
  <c r="CQ26" i="30"/>
  <c r="CR18" i="30"/>
  <c r="CR119" i="30"/>
  <c r="CN91" i="30"/>
  <c r="CC270" i="28"/>
  <c r="CR92" i="30"/>
  <c r="CE22" i="30"/>
  <c r="CQ22" i="30" s="1"/>
  <c r="CQ113" i="30"/>
  <c r="CC520" i="28"/>
  <c r="CR14" i="30"/>
  <c r="CN60" i="30"/>
  <c r="CR17" i="30"/>
  <c r="CR27" i="30"/>
  <c r="CR29" i="30"/>
  <c r="CR82" i="30"/>
  <c r="AW113" i="30"/>
  <c r="CN113" i="30"/>
  <c r="CR113" i="30"/>
  <c r="CR59" i="30"/>
  <c r="CN24" i="30"/>
  <c r="CP24" i="30"/>
  <c r="AW15" i="30"/>
  <c r="AW84" i="30"/>
  <c r="CN84" i="30"/>
  <c r="CC588" i="28"/>
  <c r="AW105" i="30"/>
  <c r="CE51" i="30"/>
  <c r="CA59" i="30"/>
  <c r="BZ59" i="30"/>
  <c r="CP59" i="30" s="1"/>
  <c r="CE56" i="30"/>
  <c r="AW107" i="30"/>
  <c r="CE107" i="30"/>
  <c r="AW90" i="30"/>
  <c r="CE90" i="30"/>
  <c r="CR90" i="30"/>
  <c r="CR73" i="30"/>
  <c r="CQ104" i="30"/>
  <c r="CD462" i="28"/>
  <c r="CC462" i="28" s="1"/>
  <c r="AW39" i="30"/>
  <c r="CR39" i="30"/>
  <c r="CR57" i="30"/>
  <c r="CC532" i="28"/>
  <c r="CD636" i="28"/>
  <c r="CC636" i="28" s="1"/>
  <c r="CR69" i="30"/>
  <c r="CQ96" i="30"/>
  <c r="CR96" i="30"/>
  <c r="AW72" i="30"/>
  <c r="CN34" i="30"/>
  <c r="CE115" i="30"/>
  <c r="CE108" i="30"/>
  <c r="BY487" i="28"/>
  <c r="CD487" i="28"/>
  <c r="CF487" i="28"/>
  <c r="CI487" i="28"/>
  <c r="CE19" i="30"/>
  <c r="CQ13" i="30"/>
  <c r="CE44" i="30"/>
  <c r="CR117" i="30"/>
  <c r="CR95" i="30"/>
  <c r="CC466" i="28"/>
  <c r="CR42" i="30"/>
  <c r="CP33" i="30"/>
  <c r="CN32" i="30"/>
  <c r="CN12" i="30"/>
  <c r="AW109" i="30"/>
  <c r="CN119" i="30"/>
  <c r="CP111" i="30"/>
  <c r="CK111" i="30"/>
  <c r="AW92" i="30"/>
  <c r="CA54" i="30"/>
  <c r="BV54" i="30"/>
  <c r="BZ54" i="30"/>
  <c r="CA42" i="30"/>
  <c r="BZ42" i="30"/>
  <c r="BV42" i="30"/>
  <c r="CR22" i="30"/>
  <c r="CQ106" i="30"/>
  <c r="CA37" i="30"/>
  <c r="BZ37" i="30"/>
  <c r="BV37" i="30"/>
  <c r="CN17" i="30"/>
  <c r="CN30" i="30"/>
  <c r="CR83" i="30"/>
  <c r="BO113" i="30"/>
  <c r="CR16" i="30"/>
  <c r="AW29" i="30"/>
  <c r="CN82" i="30"/>
  <c r="CN114" i="30"/>
  <c r="CN26" i="30"/>
  <c r="CN41" i="30"/>
  <c r="CR84" i="30"/>
  <c r="CD493" i="28"/>
  <c r="CC493" i="28" s="1"/>
  <c r="CD483" i="28"/>
  <c r="CC483" i="28" s="1"/>
  <c r="CA47" i="30"/>
  <c r="BZ47" i="30"/>
  <c r="CP47" i="30" s="1"/>
  <c r="CR51" i="30"/>
  <c r="CD610" i="28"/>
  <c r="CC610" i="28" s="1"/>
  <c r="CR21" i="30"/>
  <c r="CN90" i="30"/>
  <c r="CN73" i="30"/>
  <c r="AW57" i="30"/>
  <c r="CN57" i="30"/>
  <c r="CC709" i="28"/>
  <c r="CC585" i="28"/>
  <c r="CD555" i="28"/>
  <c r="CC555" i="28"/>
  <c r="CA106" i="30"/>
  <c r="BZ106" i="30"/>
  <c r="CP106" i="30" s="1"/>
  <c r="CD556" i="28"/>
  <c r="CC556" i="28"/>
  <c r="CD540" i="28"/>
  <c r="CC540" i="28"/>
  <c r="AW96" i="30"/>
  <c r="CD149" i="28"/>
  <c r="CC149" i="28"/>
  <c r="CD627" i="28"/>
  <c r="CC627" i="28"/>
  <c r="CN72" i="30"/>
  <c r="AW102" i="30"/>
  <c r="CA39" i="30"/>
  <c r="CB39" i="30" s="1"/>
  <c r="BZ39" i="30"/>
  <c r="BV39" i="30"/>
  <c r="CD552" i="28"/>
  <c r="CC552" i="28"/>
  <c r="AW108" i="30"/>
  <c r="CD646" i="28"/>
  <c r="CC646" i="28"/>
  <c r="CD402" i="28"/>
  <c r="CC402" i="28"/>
  <c r="CD669" i="28"/>
  <c r="CC669" i="28" s="1"/>
  <c r="CA25" i="30"/>
  <c r="BZ25" i="30"/>
  <c r="CD702" i="28"/>
  <c r="CC702" i="28"/>
  <c r="CC706" i="28"/>
  <c r="CC662" i="28"/>
  <c r="CR98" i="30"/>
  <c r="CC197" i="28"/>
  <c r="CN44" i="30"/>
  <c r="CR44" i="30"/>
  <c r="CR50" i="30"/>
  <c r="AW50" i="30"/>
  <c r="CQ99" i="30"/>
  <c r="CN70" i="30"/>
  <c r="CC498" i="28"/>
  <c r="CC230" i="28"/>
  <c r="AW42" i="30"/>
  <c r="CC617" i="28"/>
  <c r="BY613" i="28"/>
  <c r="CD613" i="28"/>
  <c r="CF613" i="28"/>
  <c r="CI613" i="28" s="1"/>
  <c r="AW25" i="30"/>
  <c r="AW32" i="30"/>
  <c r="CD415" i="28"/>
  <c r="CC415" i="28"/>
  <c r="CC97" i="28"/>
  <c r="CF74" i="28"/>
  <c r="CI74" i="28"/>
  <c r="BY74" i="28"/>
  <c r="AW18" i="30"/>
  <c r="CN109" i="30"/>
  <c r="CR91" i="30"/>
  <c r="CN28" i="30"/>
  <c r="CD395" i="28"/>
  <c r="CC395" i="28" s="1"/>
  <c r="CC28" i="28"/>
  <c r="CC514" i="28"/>
  <c r="CC450" i="28"/>
  <c r="CA107" i="30"/>
  <c r="BZ107" i="30"/>
  <c r="CP107" i="30" s="1"/>
  <c r="BV107" i="30"/>
  <c r="CR36" i="30"/>
  <c r="CN22" i="30"/>
  <c r="CD732" i="28"/>
  <c r="CC732" i="28" s="1"/>
  <c r="CC494" i="28"/>
  <c r="BX82" i="30"/>
  <c r="CC739" i="28"/>
  <c r="CR30" i="30"/>
  <c r="AW27" i="30"/>
  <c r="CN83" i="30"/>
  <c r="CP83" i="30"/>
  <c r="CD639" i="28"/>
  <c r="CC639" i="28"/>
  <c r="CD560" i="28"/>
  <c r="AW16" i="30"/>
  <c r="CN29" i="30"/>
  <c r="CC214" i="28"/>
  <c r="AW59" i="30"/>
  <c r="AW26" i="30"/>
  <c r="CR41" i="30"/>
  <c r="CQ24" i="30"/>
  <c r="CN97" i="30"/>
  <c r="CD261" i="28"/>
  <c r="CC261" i="28"/>
  <c r="CA112" i="30"/>
  <c r="BV112" i="30"/>
  <c r="BZ112" i="30"/>
  <c r="AW40" i="30"/>
  <c r="CC419" i="28"/>
  <c r="CC697" i="28"/>
  <c r="CC492" i="28"/>
  <c r="CA52" i="30"/>
  <c r="BZ52" i="30"/>
  <c r="CQ21" i="30"/>
  <c r="CC719" i="28"/>
  <c r="BV28" i="30"/>
  <c r="BX49" i="30"/>
  <c r="BV77" i="30"/>
  <c r="CD9" i="28"/>
  <c r="CC9" i="28" s="1"/>
  <c r="CD131" i="28"/>
  <c r="CC131" i="28" s="1"/>
  <c r="CD284" i="28"/>
  <c r="CC284" i="28"/>
  <c r="CD338" i="28"/>
  <c r="CC338" i="28"/>
  <c r="CD13" i="28"/>
  <c r="CC13" i="28" s="1"/>
  <c r="CD83" i="28"/>
  <c r="CC83" i="28" s="1"/>
  <c r="CD599" i="28"/>
  <c r="CC599" i="28"/>
  <c r="CC473" i="28"/>
  <c r="CC535" i="28"/>
  <c r="CD79" i="28"/>
  <c r="CC79" i="28" s="1"/>
  <c r="CC117" i="28"/>
  <c r="CD378" i="28"/>
  <c r="CC378" i="28"/>
  <c r="CC257" i="28"/>
  <c r="CD454" i="28"/>
  <c r="CC454" i="28"/>
  <c r="CD189" i="28"/>
  <c r="CC189" i="28" s="1"/>
  <c r="CD737" i="28"/>
  <c r="CD318" i="28"/>
  <c r="CC318" i="28" s="1"/>
  <c r="CD499" i="28"/>
  <c r="CC499" i="28"/>
  <c r="CD522" i="28"/>
  <c r="CC522" i="28" s="1"/>
  <c r="CD329" i="28"/>
  <c r="CC329" i="28" s="1"/>
  <c r="CD98" i="28"/>
  <c r="CC98" i="28"/>
  <c r="CD652" i="28"/>
  <c r="CC652" i="28"/>
  <c r="CD380" i="28"/>
  <c r="CC380" i="28"/>
  <c r="CD724" i="28"/>
  <c r="CC724" i="28" s="1"/>
  <c r="CD606" i="28"/>
  <c r="CC606" i="28" s="1"/>
  <c r="CC583" i="28"/>
  <c r="CD611" i="28"/>
  <c r="CC611" i="28" s="1"/>
  <c r="CD632" i="28"/>
  <c r="CC632" i="28"/>
  <c r="CI681" i="28"/>
  <c r="CD140" i="28"/>
  <c r="CC140" i="28"/>
  <c r="CD476" i="28"/>
  <c r="CC476" i="28" s="1"/>
  <c r="CD640" i="28"/>
  <c r="CC640" i="28" s="1"/>
  <c r="CD470" i="28"/>
  <c r="CC470" i="28" s="1"/>
  <c r="CD550" i="28"/>
  <c r="CC550" i="28"/>
  <c r="CD310" i="28"/>
  <c r="CC310" i="28" s="1"/>
  <c r="CC474" i="28"/>
  <c r="CC477" i="28"/>
  <c r="CD290" i="28"/>
  <c r="CC290" i="28"/>
  <c r="CD501" i="28"/>
  <c r="CC501" i="28" s="1"/>
  <c r="CD368" i="28"/>
  <c r="CD485" i="28"/>
  <c r="CC485" i="28"/>
  <c r="CC267" i="28"/>
  <c r="CD21" i="28"/>
  <c r="CC21" i="28"/>
  <c r="CD647" i="28"/>
  <c r="CC647" i="28" s="1"/>
  <c r="CC59" i="28"/>
  <c r="CD71" i="28"/>
  <c r="CC71" i="28"/>
  <c r="CD221" i="28"/>
  <c r="CC221" i="28"/>
  <c r="CD75" i="28"/>
  <c r="CC75" i="28" s="1"/>
  <c r="CD648" i="28"/>
  <c r="CC648" i="28" s="1"/>
  <c r="CC446" i="28"/>
  <c r="CD423" i="28"/>
  <c r="CC423" i="28"/>
  <c r="CD665" i="28"/>
  <c r="CC665" i="28"/>
  <c r="CD55" i="28"/>
  <c r="CC55" i="28"/>
  <c r="CD151" i="28"/>
  <c r="CC151" i="28" s="1"/>
  <c r="CD288" i="28"/>
  <c r="CC288" i="28"/>
  <c r="CD314" i="28"/>
  <c r="CC314" i="28" s="1"/>
  <c r="CC426" i="28"/>
  <c r="CD263" i="28"/>
  <c r="CC263" i="28"/>
  <c r="CD510" i="28"/>
  <c r="CC510" i="28"/>
  <c r="CD313" i="28"/>
  <c r="CC313" i="28"/>
  <c r="CD336" i="28"/>
  <c r="CC336" i="28" s="1"/>
  <c r="CD206" i="28"/>
  <c r="CC206" i="28"/>
  <c r="CC721" i="28"/>
  <c r="CI712" i="28"/>
  <c r="CC396" i="28"/>
  <c r="CD656" i="28"/>
  <c r="CC656" i="28"/>
  <c r="CD142" i="28"/>
  <c r="CC142" i="28" s="1"/>
  <c r="CD250" i="28"/>
  <c r="CC250" i="28"/>
  <c r="CD422" i="28"/>
  <c r="CC422" i="28"/>
  <c r="CD226" i="28"/>
  <c r="CC226" i="28" s="1"/>
  <c r="CD17" i="28"/>
  <c r="CC17" i="28"/>
  <c r="CD453" i="28"/>
  <c r="CC453" i="28" s="1"/>
  <c r="CD703" i="28"/>
  <c r="CC703" i="28"/>
  <c r="CD401" i="28"/>
  <c r="CC401" i="28" s="1"/>
  <c r="CD471" i="28"/>
  <c r="CC471" i="28" s="1"/>
  <c r="CD38" i="28"/>
  <c r="CC38" i="28" s="1"/>
  <c r="CD427" i="28"/>
  <c r="CC427" i="28"/>
  <c r="CD136" i="28"/>
  <c r="CC136" i="28" s="1"/>
  <c r="CD405" i="28"/>
  <c r="CC405" i="28"/>
  <c r="CD714" i="28"/>
  <c r="CC714" i="28"/>
  <c r="CC507" i="28"/>
  <c r="CD668" i="28"/>
  <c r="CC668" i="28" s="1"/>
  <c r="CD529" i="28"/>
  <c r="CD687" i="28"/>
  <c r="CC687" i="28" s="1"/>
  <c r="CC341" i="28"/>
  <c r="CI700" i="28"/>
  <c r="CD725" i="28"/>
  <c r="CC725" i="28"/>
  <c r="CC255" i="28"/>
  <c r="CD360" i="28"/>
  <c r="CC360" i="28" s="1"/>
  <c r="CC225" i="28"/>
  <c r="CC339" i="28"/>
  <c r="CC231" i="28"/>
  <c r="CC558" i="28"/>
  <c r="CD412" i="28"/>
  <c r="CC412" i="28"/>
  <c r="CD443" i="28"/>
  <c r="CC443" i="28" s="1"/>
  <c r="CD553" i="28"/>
  <c r="CC553" i="28"/>
  <c r="CD277" i="28"/>
  <c r="CC277" i="28"/>
  <c r="CD660" i="28"/>
  <c r="CC660" i="28" s="1"/>
  <c r="CC105" i="28"/>
  <c r="CD91" i="28"/>
  <c r="CC91" i="28"/>
  <c r="CC608" i="28"/>
  <c r="CC187" i="28"/>
  <c r="CD265" i="28"/>
  <c r="CC265" i="28"/>
  <c r="CC484" i="28"/>
  <c r="CD19" i="28"/>
  <c r="CC19" i="28"/>
  <c r="CD218" i="28"/>
  <c r="CC218" i="28"/>
  <c r="CC530" i="28"/>
  <c r="CD437" i="28"/>
  <c r="CC437" i="28"/>
  <c r="CC374" i="28"/>
  <c r="CD354" i="28"/>
  <c r="CC354" i="28"/>
  <c r="CC598" i="28"/>
  <c r="CD440" i="28"/>
  <c r="CD357" i="28"/>
  <c r="CC357" i="28" s="1"/>
  <c r="CD279" i="28"/>
  <c r="CC279" i="28" s="1"/>
  <c r="CD544" i="28"/>
  <c r="CC544" i="28"/>
  <c r="CD511" i="28"/>
  <c r="CD527" i="28"/>
  <c r="CC527" i="28" s="1"/>
  <c r="CD237" i="28"/>
  <c r="CC237" i="28" s="1"/>
  <c r="CC554" i="28"/>
  <c r="CC287" i="28"/>
  <c r="CD578" i="28"/>
  <c r="CC578" i="28" s="1"/>
  <c r="CC312" i="28"/>
  <c r="CD596" i="28"/>
  <c r="CC596" i="28" s="1"/>
  <c r="CI704" i="28"/>
  <c r="CC235" i="28"/>
  <c r="CD480" i="28"/>
  <c r="CC480" i="28"/>
  <c r="CD158" i="28"/>
  <c r="CC158" i="28"/>
  <c r="CD249" i="28"/>
  <c r="CC249" i="28"/>
  <c r="CD302" i="28"/>
  <c r="CC302" i="28"/>
  <c r="CD262" i="28"/>
  <c r="CC262" i="28" s="1"/>
  <c r="CD251" i="28"/>
  <c r="CC251" i="28"/>
  <c r="CD333" i="28"/>
  <c r="CC333" i="28" s="1"/>
  <c r="CD253" i="28"/>
  <c r="CC253" i="28" s="1"/>
  <c r="CD118" i="28"/>
  <c r="CC118" i="28"/>
  <c r="CD11" i="28"/>
  <c r="CC11" i="28"/>
  <c r="CD54" i="28"/>
  <c r="CD397" i="28"/>
  <c r="CC397" i="28"/>
  <c r="CD600" i="28"/>
  <c r="CC600" i="28"/>
  <c r="CD132" i="28"/>
  <c r="CC132" i="28"/>
  <c r="CC740" i="28"/>
  <c r="CC247" i="28"/>
  <c r="CD217" i="28"/>
  <c r="CC217" i="28"/>
  <c r="CC328" i="28"/>
  <c r="CD432" i="28"/>
  <c r="CC432" i="28"/>
  <c r="CC644" i="28"/>
  <c r="CD128" i="28"/>
  <c r="CC128" i="28"/>
  <c r="CD734" i="28"/>
  <c r="CC734" i="28"/>
  <c r="CD633" i="28"/>
  <c r="CC633" i="28" s="1"/>
  <c r="CC216" i="28"/>
  <c r="CC316" i="28"/>
  <c r="CD377" i="28"/>
  <c r="CC377" i="28"/>
  <c r="CD382" i="28"/>
  <c r="CC382" i="28" s="1"/>
  <c r="CC228" i="28"/>
  <c r="CD319" i="28"/>
  <c r="CC319" i="28"/>
  <c r="CD409" i="28"/>
  <c r="CD33" i="28"/>
  <c r="CC33" i="28"/>
  <c r="CC683" i="28"/>
  <c r="CD497" i="28"/>
  <c r="CC181" i="28"/>
  <c r="CD358" i="28"/>
  <c r="CC358" i="28" s="1"/>
  <c r="CD731" i="28"/>
  <c r="CC731" i="28"/>
  <c r="CD624" i="28"/>
  <c r="CC624" i="28" s="1"/>
  <c r="CC602" i="28"/>
  <c r="CD154" i="28"/>
  <c r="CC154" i="28" s="1"/>
  <c r="CD337" i="28"/>
  <c r="CC337" i="28"/>
  <c r="CD393" i="28"/>
  <c r="CC393" i="28"/>
  <c r="CD495" i="28"/>
  <c r="CC495" i="28" s="1"/>
  <c r="CC157" i="28"/>
  <c r="CC317" i="28"/>
  <c r="CD444" i="28"/>
  <c r="CC444" i="28" s="1"/>
  <c r="CD663" i="28"/>
  <c r="CC663" i="28" s="1"/>
  <c r="CC517" i="28"/>
  <c r="CD445" i="28"/>
  <c r="CD547" i="28"/>
  <c r="CC547" i="28" s="1"/>
  <c r="CD738" i="28"/>
  <c r="CC738" i="28"/>
  <c r="CD130" i="28"/>
  <c r="CC130" i="28"/>
  <c r="CC741" i="28"/>
  <c r="CD729" i="28"/>
  <c r="CC729" i="28"/>
  <c r="CD223" i="28"/>
  <c r="CC223" i="28"/>
  <c r="CD472" i="28"/>
  <c r="CC472" i="28" s="1"/>
  <c r="CC436" i="28"/>
  <c r="CD293" i="28"/>
  <c r="CC293" i="28" s="1"/>
  <c r="CD215" i="28"/>
  <c r="CC215" i="28" s="1"/>
  <c r="CD504" i="28"/>
  <c r="CC504" i="28" s="1"/>
  <c r="CD512" i="28"/>
  <c r="CC512" i="28"/>
  <c r="CD459" i="28"/>
  <c r="CC459" i="28" s="1"/>
  <c r="CC664" i="28"/>
  <c r="CD106" i="28"/>
  <c r="CC106" i="28" s="1"/>
  <c r="CD229" i="28"/>
  <c r="CC229" i="28"/>
  <c r="CD710" i="28"/>
  <c r="CC710" i="28" s="1"/>
  <c r="CC271" i="28"/>
  <c r="CD174" i="28"/>
  <c r="CC159" i="28"/>
  <c r="CC236" i="28"/>
  <c r="CD708" i="28"/>
  <c r="CD717" i="28"/>
  <c r="CC717" i="28" s="1"/>
  <c r="CC609" i="28"/>
  <c r="CD416" i="28"/>
  <c r="CC416" i="28"/>
  <c r="CD325" i="28"/>
  <c r="CC303" i="28"/>
  <c r="CD628" i="28"/>
  <c r="CC628" i="28" s="1"/>
  <c r="CD320" i="28"/>
  <c r="CC320" i="28" s="1"/>
  <c r="CD726" i="28"/>
  <c r="CC726" i="28" s="1"/>
  <c r="CC439" i="28"/>
  <c r="CD570" i="28"/>
  <c r="CC570" i="28" s="1"/>
  <c r="CD518" i="28"/>
  <c r="CC518" i="28"/>
  <c r="CD425" i="28"/>
  <c r="CC425" i="28" s="1"/>
  <c r="CD361" i="28"/>
  <c r="CC361" i="28" s="1"/>
  <c r="CC594" i="28"/>
  <c r="CC541" i="28"/>
  <c r="CD455" i="28"/>
  <c r="CC455" i="28" s="1"/>
  <c r="CC242" i="28"/>
  <c r="CD557" i="28"/>
  <c r="CC448" i="28"/>
  <c r="CD695" i="28"/>
  <c r="CD332" i="28"/>
  <c r="CC332" i="28" s="1"/>
  <c r="CD20" i="28"/>
  <c r="CD191" i="28"/>
  <c r="CC191" i="28" s="1"/>
  <c r="CC232" i="28"/>
  <c r="CC171" i="28"/>
  <c r="CD309" i="28"/>
  <c r="CC309" i="28" s="1"/>
  <c r="CD388" i="28"/>
  <c r="CC388" i="28" s="1"/>
  <c r="CC289" i="28"/>
  <c r="CD531" i="28"/>
  <c r="CD542" i="28"/>
  <c r="CC542" i="28" s="1"/>
  <c r="CD718" i="28"/>
  <c r="CC718" i="28"/>
  <c r="CD675" i="28"/>
  <c r="CC675" i="28" s="1"/>
  <c r="CC629" i="28"/>
  <c r="CC406" i="28"/>
  <c r="CC343" i="28"/>
  <c r="CD353" i="28"/>
  <c r="CC353" i="28"/>
  <c r="CD351" i="28"/>
  <c r="CC351" i="28"/>
  <c r="CD335" i="28"/>
  <c r="CC335" i="28" s="1"/>
  <c r="CD563" i="28"/>
  <c r="CC563" i="28" s="1"/>
  <c r="CD190" i="28"/>
  <c r="CC190" i="28" s="1"/>
  <c r="CD584" i="28"/>
  <c r="CC584" i="28"/>
  <c r="CD449" i="28"/>
  <c r="CC449" i="28" s="1"/>
  <c r="CD207" i="28"/>
  <c r="CC207" i="28" s="1"/>
  <c r="CD146" i="28"/>
  <c r="CC146" i="28" s="1"/>
  <c r="CD699" i="28"/>
  <c r="CC699" i="28"/>
  <c r="CD727" i="28"/>
  <c r="CC727" i="28" s="1"/>
  <c r="CC618" i="28"/>
  <c r="CD301" i="28"/>
  <c r="CC301" i="28"/>
  <c r="CD342" i="28"/>
  <c r="CC342" i="28" s="1"/>
  <c r="CD300" i="28"/>
  <c r="CC300" i="28" s="1"/>
  <c r="CD562" i="28"/>
  <c r="CC562" i="28" s="1"/>
  <c r="CC311" i="28"/>
  <c r="CD428" i="28"/>
  <c r="CC428" i="28" s="1"/>
  <c r="CD404" i="28"/>
  <c r="CC404" i="28"/>
  <c r="CD165" i="28"/>
  <c r="CC165" i="28" s="1"/>
  <c r="CC503" i="28"/>
  <c r="CD327" i="28"/>
  <c r="CC327" i="28" s="1"/>
  <c r="CC539" i="28"/>
  <c r="CC283" i="28"/>
  <c r="CD720" i="28"/>
  <c r="CC720" i="28" s="1"/>
  <c r="CD707" i="28"/>
  <c r="CC707" i="28"/>
  <c r="CD587" i="28"/>
  <c r="CC587" i="28" s="1"/>
  <c r="CI711" i="28"/>
  <c r="CD387" i="28"/>
  <c r="CC387" i="28" s="1"/>
  <c r="CD417" i="28"/>
  <c r="CC417" i="28" s="1"/>
  <c r="CD167" i="28"/>
  <c r="CC167" i="28" s="1"/>
  <c r="CD590" i="28"/>
  <c r="CC590" i="28"/>
  <c r="CC42" i="28"/>
  <c r="CC464" i="28"/>
  <c r="CC586" i="28"/>
  <c r="CD355" i="28"/>
  <c r="CC355" i="28" s="1"/>
  <c r="CD324" i="28"/>
  <c r="CC324" i="28"/>
  <c r="CC615" i="28"/>
  <c r="CC435" i="28"/>
  <c r="CT110" i="30"/>
  <c r="CQ33" i="30"/>
  <c r="CT56" i="30"/>
  <c r="CQ109" i="30"/>
  <c r="CQ116" i="30"/>
  <c r="CQ93" i="30"/>
  <c r="CP100" i="30"/>
  <c r="CP94" i="30"/>
  <c r="CA86" i="30"/>
  <c r="CB86" i="30" s="1"/>
  <c r="BZ86" i="30"/>
  <c r="CB79" i="30"/>
  <c r="BV87" i="30"/>
  <c r="BV101" i="30"/>
  <c r="BZ101" i="30"/>
  <c r="BX14" i="30"/>
  <c r="CM14" i="30" s="1"/>
  <c r="CB57" i="30"/>
  <c r="BX57" i="30" s="1"/>
  <c r="CB94" i="30"/>
  <c r="CP99" i="30"/>
  <c r="CT49" i="30"/>
  <c r="BY49" i="30"/>
  <c r="CC49" i="30" s="1"/>
  <c r="CM49" i="30"/>
  <c r="CA113" i="30"/>
  <c r="BZ113" i="30"/>
  <c r="CB42" i="30"/>
  <c r="BX42" i="30"/>
  <c r="CQ19" i="30"/>
  <c r="CQ107" i="30"/>
  <c r="CB59" i="30"/>
  <c r="BY91" i="30"/>
  <c r="CT91" i="30"/>
  <c r="CQ91" i="30"/>
  <c r="CB77" i="30"/>
  <c r="BX77" i="30" s="1"/>
  <c r="CK91" i="30"/>
  <c r="BV113" i="30"/>
  <c r="CB52" i="30"/>
  <c r="BX52" i="30"/>
  <c r="CT52" i="30" s="1"/>
  <c r="CB112" i="30"/>
  <c r="CB107" i="30"/>
  <c r="BX107" i="30"/>
  <c r="CP25" i="30"/>
  <c r="BX39" i="30"/>
  <c r="BY39" i="30" s="1"/>
  <c r="CC39" i="30" s="1"/>
  <c r="CB47" i="30"/>
  <c r="CP37" i="30"/>
  <c r="CP54" i="30"/>
  <c r="CQ108" i="30"/>
  <c r="CQ51" i="30"/>
  <c r="CB36" i="30"/>
  <c r="CP28" i="30"/>
  <c r="CT82" i="30"/>
  <c r="CD74" i="28"/>
  <c r="CC74" i="28" s="1"/>
  <c r="CB25" i="30"/>
  <c r="CB37" i="30"/>
  <c r="BX37" i="30" s="1"/>
  <c r="CQ44" i="30"/>
  <c r="CQ115" i="30"/>
  <c r="CQ90" i="30"/>
  <c r="CP36" i="30"/>
  <c r="CB28" i="30"/>
  <c r="BX28" i="30" s="1"/>
  <c r="CC28" i="30"/>
  <c r="CP60" i="30"/>
  <c r="CB106" i="30"/>
  <c r="CK49" i="30"/>
  <c r="CB54" i="30"/>
  <c r="BX54" i="30"/>
  <c r="CC487" i="28"/>
  <c r="CQ56" i="30"/>
  <c r="CB23" i="30"/>
  <c r="CQ117" i="30"/>
  <c r="CB60" i="30"/>
  <c r="CP101" i="30"/>
  <c r="CB101" i="30"/>
  <c r="BX101" i="30"/>
  <c r="BY101" i="30" s="1"/>
  <c r="CP86" i="30"/>
  <c r="CT39" i="30"/>
  <c r="CK39" i="30"/>
  <c r="CT77" i="30"/>
  <c r="CT102" i="30"/>
  <c r="BY102" i="30"/>
  <c r="CM102" i="30"/>
  <c r="CT42" i="30"/>
  <c r="BY42" i="30"/>
  <c r="CC42" i="30"/>
  <c r="CM42" i="30"/>
  <c r="BY28" i="30"/>
  <c r="CM101" i="30"/>
  <c r="CT101" i="30"/>
  <c r="CK101" i="30"/>
  <c r="CH101" i="30" s="1"/>
  <c r="CT54" i="30"/>
  <c r="CK54" i="30"/>
  <c r="CC52" i="30"/>
  <c r="BY52" i="30"/>
  <c r="CC24" i="30"/>
  <c r="CT24" i="30"/>
  <c r="CM24" i="30"/>
  <c r="BY24" i="30"/>
  <c r="CC14" i="30"/>
  <c r="CT14" i="30"/>
  <c r="BY14" i="30"/>
  <c r="CK14" i="30"/>
  <c r="CH14" i="30" s="1"/>
  <c r="CT28" i="30"/>
  <c r="CP39" i="30"/>
  <c r="BZ102" i="30"/>
  <c r="BV102" i="30"/>
  <c r="CA109" i="30"/>
  <c r="BV109" i="30"/>
  <c r="BZ109" i="30"/>
  <c r="CM28" i="30"/>
  <c r="CM83" i="30"/>
  <c r="CT83" i="30"/>
  <c r="CT10" i="30"/>
  <c r="CK10" i="30"/>
  <c r="BY10" i="30"/>
  <c r="CC10" i="30" s="1"/>
  <c r="BY110" i="30"/>
  <c r="BZ95" i="30"/>
  <c r="BV95" i="30"/>
  <c r="CA95" i="30"/>
  <c r="CM56" i="30"/>
  <c r="CC543" i="28"/>
  <c r="BO69" i="30"/>
  <c r="BO13" i="30"/>
  <c r="BO80" i="30"/>
  <c r="BV80" i="30" s="1"/>
  <c r="BO93" i="30"/>
  <c r="BO20" i="30"/>
  <c r="BV116" i="30"/>
  <c r="BO116" i="30"/>
  <c r="CA118" i="30"/>
  <c r="BV118" i="30"/>
  <c r="BZ118" i="30"/>
  <c r="BO90" i="30"/>
  <c r="BV90" i="30" s="1"/>
  <c r="CF292" i="28"/>
  <c r="CI292" i="28"/>
  <c r="BY292" i="28"/>
  <c r="BP66" i="30"/>
  <c r="BM66" i="30"/>
  <c r="BK66" i="30"/>
  <c r="BS66" i="30"/>
  <c r="BU66" i="30"/>
  <c r="BT66" i="30"/>
  <c r="BL66" i="30"/>
  <c r="BQ66" i="30"/>
  <c r="BR66" i="30"/>
  <c r="BX33" i="30"/>
  <c r="BX45" i="30"/>
  <c r="CC500" i="28"/>
  <c r="CC582" i="28"/>
  <c r="CC505" i="28"/>
  <c r="CC591" i="28"/>
  <c r="CC334" i="28"/>
  <c r="CC58" i="28"/>
  <c r="CC430" i="28"/>
  <c r="CC107" i="28"/>
  <c r="CC199" i="28"/>
  <c r="CC306" i="28"/>
  <c r="CC173" i="28"/>
  <c r="CC179" i="28"/>
  <c r="CC25" i="28"/>
  <c r="BO22" i="30"/>
  <c r="CB96" i="30"/>
  <c r="BX96" i="30" s="1"/>
  <c r="BO115" i="30"/>
  <c r="CC764" i="28"/>
  <c r="CF103" i="28"/>
  <c r="BY103" i="28"/>
  <c r="BY385" i="28"/>
  <c r="CD385" i="28" s="1"/>
  <c r="CC385" i="28" s="1"/>
  <c r="CF385" i="28"/>
  <c r="CI385" i="28" s="1"/>
  <c r="CA70" i="30"/>
  <c r="BV70" i="30"/>
  <c r="BZ70" i="30"/>
  <c r="BO72" i="30"/>
  <c r="BO44" i="30"/>
  <c r="BY420" i="28"/>
  <c r="CF420" i="28"/>
  <c r="CI420" i="28"/>
  <c r="CD420" i="28"/>
  <c r="CF442" i="28"/>
  <c r="BY442" i="28"/>
  <c r="CD442" i="28" s="1"/>
  <c r="CF502" i="28"/>
  <c r="BY133" i="28"/>
  <c r="CF133" i="28"/>
  <c r="CI133" i="28" s="1"/>
  <c r="BO114" i="30"/>
  <c r="BQ71" i="30"/>
  <c r="BR71" i="30"/>
  <c r="BS71" i="30"/>
  <c r="BM71" i="30"/>
  <c r="BP71" i="30"/>
  <c r="BL71" i="30"/>
  <c r="BT71" i="30"/>
  <c r="BU71" i="30"/>
  <c r="BK71" i="30"/>
  <c r="BN71" i="30" s="1"/>
  <c r="BO71" i="30" s="1"/>
  <c r="BR68" i="30"/>
  <c r="BM68" i="30"/>
  <c r="BU68" i="30"/>
  <c r="BP68" i="30"/>
  <c r="BT68" i="30"/>
  <c r="BS68" i="30"/>
  <c r="BL68" i="30"/>
  <c r="BQ68" i="30"/>
  <c r="BK68" i="30"/>
  <c r="BY147" i="28"/>
  <c r="CD147" i="28" s="1"/>
  <c r="CC147" i="28" s="1"/>
  <c r="BY123" i="28"/>
  <c r="CD234" i="28"/>
  <c r="CC234" i="28" s="1"/>
  <c r="BY605" i="28"/>
  <c r="CD543" i="28"/>
  <c r="CD764" i="28"/>
  <c r="BM97" i="30"/>
  <c r="BS97" i="30"/>
  <c r="BL106" i="30"/>
  <c r="BV106" i="30" s="1"/>
  <c r="BS106" i="30"/>
  <c r="BX106" i="30" s="1"/>
  <c r="CT106" i="30" s="1"/>
  <c r="BQ79" i="30"/>
  <c r="BV79" i="30" s="1"/>
  <c r="BS79" i="30"/>
  <c r="BX79" i="30" s="1"/>
  <c r="BK30" i="30"/>
  <c r="BT30" i="30"/>
  <c r="BL53" i="30"/>
  <c r="BS53" i="30"/>
  <c r="BM53" i="30"/>
  <c r="BO53" i="30" s="1"/>
  <c r="BU53" i="30"/>
  <c r="BM55" i="30"/>
  <c r="BQ55" i="30"/>
  <c r="BU55" i="30"/>
  <c r="BP55" i="30"/>
  <c r="BT55" i="30"/>
  <c r="BS55" i="30"/>
  <c r="BS35" i="30"/>
  <c r="BU35" i="30"/>
  <c r="BL35" i="30"/>
  <c r="BR35" i="30"/>
  <c r="BP35" i="30"/>
  <c r="BQ35" i="30"/>
  <c r="BT35" i="30"/>
  <c r="BK35" i="30"/>
  <c r="BM35" i="30"/>
  <c r="BL51" i="30"/>
  <c r="BS51" i="30"/>
  <c r="BK51" i="30"/>
  <c r="AP708" i="28"/>
  <c r="AY708" i="28" s="1"/>
  <c r="AX708" i="28"/>
  <c r="AR708" i="28"/>
  <c r="AT708" i="28"/>
  <c r="AS708" i="28"/>
  <c r="CC775" i="28"/>
  <c r="BK8" i="30"/>
  <c r="BN8" i="30" s="1"/>
  <c r="BT8" i="30"/>
  <c r="BS8" i="30"/>
  <c r="BS34" i="30"/>
  <c r="BT34" i="30"/>
  <c r="BU34" i="30"/>
  <c r="BK34" i="30"/>
  <c r="BM34" i="30"/>
  <c r="BP34" i="30"/>
  <c r="BL29" i="30"/>
  <c r="BM29" i="30"/>
  <c r="BK29" i="30"/>
  <c r="BP29" i="30"/>
  <c r="BQ29" i="30"/>
  <c r="BP20" i="30"/>
  <c r="BU20" i="30"/>
  <c r="BP50" i="30"/>
  <c r="BU50" i="30"/>
  <c r="BS50" i="30"/>
  <c r="BM50" i="30"/>
  <c r="BT50" i="30"/>
  <c r="BK50" i="30"/>
  <c r="BR50" i="30"/>
  <c r="BR36" i="30"/>
  <c r="BS36" i="30"/>
  <c r="BV36" i="30" s="1"/>
  <c r="BL36" i="30"/>
  <c r="AP705" i="28"/>
  <c r="AR705" i="28"/>
  <c r="AX705" i="28"/>
  <c r="AS705" i="28"/>
  <c r="AT705" i="28"/>
  <c r="AY705" i="28" s="1"/>
  <c r="EK14" i="31"/>
  <c r="DD14" i="31"/>
  <c r="EJ14" i="31"/>
  <c r="CC736" i="28"/>
  <c r="CD280" i="28"/>
  <c r="CC280" i="28" s="1"/>
  <c r="CC37" i="28"/>
  <c r="CC26" i="28"/>
  <c r="CC750" i="28"/>
  <c r="BR15" i="30"/>
  <c r="BK15" i="30"/>
  <c r="BN15" i="30" s="1"/>
  <c r="BP41" i="30"/>
  <c r="BL41" i="30"/>
  <c r="BT41" i="30"/>
  <c r="BU41" i="30"/>
  <c r="BM41" i="30"/>
  <c r="BQ41" i="30"/>
  <c r="BK41" i="30"/>
  <c r="BU38" i="30"/>
  <c r="BQ38" i="30"/>
  <c r="BS38" i="30"/>
  <c r="BS48" i="30"/>
  <c r="BP48" i="30"/>
  <c r="BL48" i="30"/>
  <c r="BT32" i="30"/>
  <c r="BS32" i="30"/>
  <c r="BP32" i="30"/>
  <c r="BM32" i="30"/>
  <c r="BO32" i="30" s="1"/>
  <c r="BL32" i="30"/>
  <c r="BU32" i="30"/>
  <c r="BQ32" i="30"/>
  <c r="BS23" i="30"/>
  <c r="BX23" i="30" s="1"/>
  <c r="BU23" i="30"/>
  <c r="BR23" i="30"/>
  <c r="BL23" i="30"/>
  <c r="BM18" i="30"/>
  <c r="BS18" i="30"/>
  <c r="BP18" i="30"/>
  <c r="BU18" i="30"/>
  <c r="BK43" i="30"/>
  <c r="BL43" i="30"/>
  <c r="BT43" i="30"/>
  <c r="BU43" i="30"/>
  <c r="BR43" i="30"/>
  <c r="BP43" i="30"/>
  <c r="BQ43" i="30"/>
  <c r="BT40" i="30"/>
  <c r="BQ40" i="30"/>
  <c r="BS40" i="30"/>
  <c r="BR40" i="30"/>
  <c r="BQ27" i="30"/>
  <c r="BR27" i="30"/>
  <c r="BL27" i="30"/>
  <c r="BU27" i="30"/>
  <c r="BK27" i="30"/>
  <c r="BM27" i="30"/>
  <c r="BU47" i="30"/>
  <c r="BS47" i="30"/>
  <c r="BS17" i="30"/>
  <c r="BR17" i="30"/>
  <c r="BP58" i="30"/>
  <c r="BT58" i="30"/>
  <c r="BS58" i="30"/>
  <c r="BQ58" i="30"/>
  <c r="BL58" i="30"/>
  <c r="BU58" i="30"/>
  <c r="BL9" i="30"/>
  <c r="BP9" i="30"/>
  <c r="BU9" i="30"/>
  <c r="BT9" i="30"/>
  <c r="BK9" i="30"/>
  <c r="BQ9" i="30"/>
  <c r="BR9" i="30"/>
  <c r="CD62" i="28"/>
  <c r="CC62" i="28"/>
  <c r="BY616" i="28"/>
  <c r="CD424" i="28"/>
  <c r="CC424" i="28" s="1"/>
  <c r="CD755" i="28"/>
  <c r="CC755" i="28" s="1"/>
  <c r="CC771" i="28"/>
  <c r="BY716" i="28"/>
  <c r="BY567" i="28"/>
  <c r="CC760" i="28"/>
  <c r="CD66" i="28"/>
  <c r="CC66" i="28" s="1"/>
  <c r="CD56" i="28"/>
  <c r="CC56" i="28" s="1"/>
  <c r="CD180" i="28"/>
  <c r="CC180" i="28" s="1"/>
  <c r="CD571" i="28"/>
  <c r="CC571" i="28" s="1"/>
  <c r="CD693" i="28"/>
  <c r="CC693" i="28"/>
  <c r="BY778" i="28"/>
  <c r="CD778" i="28" s="1"/>
  <c r="BY780" i="28"/>
  <c r="CD780" i="28" s="1"/>
  <c r="CC780" i="28" s="1"/>
  <c r="CE27" i="31"/>
  <c r="BX24" i="28"/>
  <c r="BU24" i="28"/>
  <c r="AY67" i="28"/>
  <c r="CG67" i="28"/>
  <c r="CI67" i="28"/>
  <c r="BX763" i="28"/>
  <c r="BY763" i="28" s="1"/>
  <c r="BW763" i="28"/>
  <c r="BO348" i="28"/>
  <c r="BT348" i="28"/>
  <c r="BL348" i="28"/>
  <c r="BP348" i="28"/>
  <c r="BR348" i="28"/>
  <c r="BM348" i="28"/>
  <c r="BU348" i="28" s="1"/>
  <c r="BQ348" i="28"/>
  <c r="BS348" i="28"/>
  <c r="BX348" i="28"/>
  <c r="BN348" i="28"/>
  <c r="GJ25" i="31"/>
  <c r="EU25" i="31"/>
  <c r="GH25" i="31"/>
  <c r="FF25" i="31" s="1"/>
  <c r="ES25" i="31"/>
  <c r="GI25" i="31"/>
  <c r="GL25" i="31"/>
  <c r="GK25" i="31"/>
  <c r="GN25" i="31"/>
  <c r="GM25" i="31"/>
  <c r="FG25" i="31"/>
  <c r="ER25" i="31"/>
  <c r="GF25" i="31"/>
  <c r="GG25" i="31"/>
  <c r="BY160" i="28"/>
  <c r="AX698" i="28"/>
  <c r="AU698" i="28"/>
  <c r="AS698" i="28"/>
  <c r="AY698" i="28" s="1"/>
  <c r="AQ698" i="28"/>
  <c r="AO698" i="28"/>
  <c r="AT698" i="28"/>
  <c r="AW698" i="28"/>
  <c r="AP698" i="28"/>
  <c r="AR698" i="28"/>
  <c r="AV698" i="28"/>
  <c r="AO682" i="28"/>
  <c r="AV682" i="28"/>
  <c r="CG682" i="28"/>
  <c r="AT682" i="28"/>
  <c r="AX682" i="28"/>
  <c r="AW680" i="28"/>
  <c r="AO680" i="28"/>
  <c r="AS680" i="28"/>
  <c r="AU680" i="28"/>
  <c r="AV680" i="28"/>
  <c r="CG680" i="28"/>
  <c r="AT680" i="28"/>
  <c r="AQ680" i="28"/>
  <c r="AP680" i="28"/>
  <c r="AR680" i="28"/>
  <c r="AX680" i="28"/>
  <c r="BU626" i="28"/>
  <c r="BW626" i="28"/>
  <c r="CG103" i="28"/>
  <c r="AY103" i="28"/>
  <c r="FG62" i="31"/>
  <c r="EV62" i="31"/>
  <c r="AO18" i="31"/>
  <c r="DH14" i="31"/>
  <c r="CC779" i="28"/>
  <c r="BU674" i="28"/>
  <c r="BX674" i="28"/>
  <c r="BU690" i="28"/>
  <c r="BX690" i="28"/>
  <c r="BX8" i="28"/>
  <c r="BW8" i="28"/>
  <c r="BS121" i="28"/>
  <c r="BM121" i="28"/>
  <c r="BT121" i="28"/>
  <c r="BW121" i="28" s="1"/>
  <c r="BQ121" i="28"/>
  <c r="BR121" i="28"/>
  <c r="BQ326" i="28"/>
  <c r="BR326" i="28"/>
  <c r="BM326" i="28"/>
  <c r="BT326" i="28"/>
  <c r="BP13" i="31"/>
  <c r="BS13" i="31"/>
  <c r="BU13" i="31"/>
  <c r="BV13" i="31"/>
  <c r="EG13" i="31"/>
  <c r="BN13" i="31"/>
  <c r="BO13" i="31"/>
  <c r="BT13" i="31"/>
  <c r="BQ13" i="31"/>
  <c r="BR13" i="31"/>
  <c r="CD774" i="28"/>
  <c r="CC774" i="28" s="1"/>
  <c r="BX751" i="28"/>
  <c r="BU751" i="28"/>
  <c r="BW751" i="28"/>
  <c r="BX110" i="28"/>
  <c r="BW110" i="28"/>
  <c r="BT186" i="28"/>
  <c r="BS186" i="28"/>
  <c r="BR186" i="28"/>
  <c r="AS162" i="28"/>
  <c r="AO162" i="28"/>
  <c r="AV162" i="28"/>
  <c r="AW162" i="28"/>
  <c r="AU162" i="28"/>
  <c r="CF162" i="28" s="1"/>
  <c r="AQ162" i="28"/>
  <c r="BM276" i="28"/>
  <c r="BU276" i="28" s="1"/>
  <c r="BS276" i="28"/>
  <c r="BX276" i="28"/>
  <c r="BQ276" i="28"/>
  <c r="BR276" i="28"/>
  <c r="AR352" i="28"/>
  <c r="AU352" i="28"/>
  <c r="AS352" i="28"/>
  <c r="AQ352" i="28"/>
  <c r="AT352" i="28"/>
  <c r="AO352" i="28"/>
  <c r="AP352" i="28"/>
  <c r="AX352" i="28"/>
  <c r="AW352" i="28"/>
  <c r="AV352" i="28"/>
  <c r="CG352" i="28"/>
  <c r="AU349" i="28"/>
  <c r="AR349" i="28"/>
  <c r="AS349" i="28"/>
  <c r="AV349" i="28"/>
  <c r="CG349" i="28" s="1"/>
  <c r="AT349" i="28"/>
  <c r="AO349" i="28"/>
  <c r="CF349" i="28" s="1"/>
  <c r="AP349" i="28"/>
  <c r="AX349" i="28"/>
  <c r="AQ349" i="28"/>
  <c r="CD700" i="28"/>
  <c r="CC700" i="28" s="1"/>
  <c r="CD80" i="28"/>
  <c r="CC80" i="28" s="1"/>
  <c r="CD579" i="28"/>
  <c r="CC579" i="28" s="1"/>
  <c r="CD72" i="28"/>
  <c r="CC72" i="28" s="1"/>
  <c r="CD244" i="28"/>
  <c r="CC244" i="28" s="1"/>
  <c r="CB276" i="28"/>
  <c r="CB502" i="28"/>
  <c r="CA708" i="28"/>
  <c r="GX28" i="31"/>
  <c r="BN20" i="31"/>
  <c r="GD26" i="31"/>
  <c r="AO67" i="31"/>
  <c r="CB406" i="28"/>
  <c r="FJ11" i="31"/>
  <c r="FB11" i="31"/>
  <c r="FH13" i="31"/>
  <c r="BS26" i="31"/>
  <c r="CB517" i="28"/>
  <c r="AN51" i="31"/>
  <c r="AN44" i="31"/>
  <c r="AN41" i="31"/>
  <c r="AN45" i="31"/>
  <c r="AN40" i="31"/>
  <c r="AN39" i="31"/>
  <c r="AO39" i="31" s="1"/>
  <c r="AN36" i="31"/>
  <c r="AN32" i="31"/>
  <c r="AN30" i="31"/>
  <c r="AN54" i="31"/>
  <c r="AN52" i="31"/>
  <c r="AN50" i="31"/>
  <c r="AN47" i="31"/>
  <c r="AO47" i="31" s="1"/>
  <c r="AN46" i="31"/>
  <c r="AN48" i="31"/>
  <c r="AN43" i="31"/>
  <c r="AN38" i="31"/>
  <c r="AN33" i="31"/>
  <c r="AN42" i="31"/>
  <c r="AN37" i="31"/>
  <c r="AN53" i="31"/>
  <c r="AO53" i="31" s="1"/>
  <c r="AN31" i="31"/>
  <c r="AN49" i="31"/>
  <c r="AN35" i="31"/>
  <c r="AO35" i="31" s="1"/>
  <c r="AN34" i="31"/>
  <c r="GD60" i="31"/>
  <c r="CD40" i="28"/>
  <c r="CC40" i="28"/>
  <c r="FJ13" i="31"/>
  <c r="CD14" i="31"/>
  <c r="AN20" i="31"/>
  <c r="AO20" i="31" s="1"/>
  <c r="AN11" i="31"/>
  <c r="GC52" i="31"/>
  <c r="GC47" i="31"/>
  <c r="GC46" i="31"/>
  <c r="GC42" i="31"/>
  <c r="GC41" i="31"/>
  <c r="GC36" i="31"/>
  <c r="GC34" i="31"/>
  <c r="GC51" i="31"/>
  <c r="GC50" i="31"/>
  <c r="GC40" i="31"/>
  <c r="GC38" i="31"/>
  <c r="GC37" i="31"/>
  <c r="GD37" i="31" s="1"/>
  <c r="GC33" i="31"/>
  <c r="GD33" i="31" s="1"/>
  <c r="GC32" i="31"/>
  <c r="GC30" i="31"/>
  <c r="GC48" i="31"/>
  <c r="GC44" i="31"/>
  <c r="GC43" i="31"/>
  <c r="GC35" i="31"/>
  <c r="GC53" i="31"/>
  <c r="GC39" i="31"/>
  <c r="GC49" i="31"/>
  <c r="GC45" i="31"/>
  <c r="GD45" i="31" s="1"/>
  <c r="GC31" i="31"/>
  <c r="GC54" i="31"/>
  <c r="GD61" i="31"/>
  <c r="FP68" i="31"/>
  <c r="BR54" i="31"/>
  <c r="BO54" i="31"/>
  <c r="BQ54" i="31"/>
  <c r="BU54" i="31"/>
  <c r="BZ54" i="31"/>
  <c r="BS54" i="31"/>
  <c r="BN54" i="31"/>
  <c r="BT54" i="31"/>
  <c r="DZ54" i="31" s="1"/>
  <c r="FM44" i="31"/>
  <c r="FC44" i="31" s="1"/>
  <c r="AO34" i="31"/>
  <c r="BU51" i="31"/>
  <c r="BS51" i="31"/>
  <c r="BQ51" i="31"/>
  <c r="BV51" i="31"/>
  <c r="BN51" i="31"/>
  <c r="FC42" i="31"/>
  <c r="BP49" i="31"/>
  <c r="BQ41" i="31"/>
  <c r="BP41" i="31"/>
  <c r="FK53" i="31"/>
  <c r="FH53" i="31"/>
  <c r="FB53" i="31"/>
  <c r="FN53" i="31"/>
  <c r="FL53" i="31" s="1"/>
  <c r="FP53" i="31"/>
  <c r="FM53" i="31" s="1"/>
  <c r="BV50" i="31"/>
  <c r="BR50" i="31"/>
  <c r="BS50" i="31"/>
  <c r="BS49" i="31"/>
  <c r="BU47" i="31"/>
  <c r="BO47" i="31"/>
  <c r="BQ47" i="31"/>
  <c r="BV47" i="31"/>
  <c r="BQ42" i="31"/>
  <c r="BU42" i="31"/>
  <c r="BS42" i="31"/>
  <c r="BV42" i="31"/>
  <c r="GX70" i="31"/>
  <c r="GD32" i="31"/>
  <c r="GM37" i="31"/>
  <c r="CD44" i="31"/>
  <c r="CC44" i="31"/>
  <c r="AO45" i="31"/>
  <c r="BV46" i="31"/>
  <c r="BS46" i="31"/>
  <c r="BW46" i="31"/>
  <c r="GL42" i="31"/>
  <c r="EW42" i="31" s="1"/>
  <c r="AO32" i="31"/>
  <c r="FH36" i="31"/>
  <c r="FI36" i="31"/>
  <c r="FK36" i="31"/>
  <c r="FJ36" i="31"/>
  <c r="BP52" i="31"/>
  <c r="FI50" i="31"/>
  <c r="FH50" i="31"/>
  <c r="FB50" i="31" s="1"/>
  <c r="BS44" i="31"/>
  <c r="BT44" i="31"/>
  <c r="BV33" i="31"/>
  <c r="EG33" i="31"/>
  <c r="FJ33" i="31"/>
  <c r="FH33" i="31"/>
  <c r="BP38" i="31"/>
  <c r="FP30" i="31"/>
  <c r="FM30" i="31" s="1"/>
  <c r="FI30" i="31"/>
  <c r="FQ30" i="31"/>
  <c r="FJ30" i="31"/>
  <c r="BL33" i="31"/>
  <c r="BU33" i="31" s="1"/>
  <c r="BS33" i="31"/>
  <c r="BR34" i="31"/>
  <c r="BS34" i="31"/>
  <c r="BV34" i="31"/>
  <c r="EG34" i="31" s="1"/>
  <c r="BN34" i="31"/>
  <c r="GD35" i="31"/>
  <c r="FJ40" i="31"/>
  <c r="FH40" i="31"/>
  <c r="FI40" i="31"/>
  <c r="GD41" i="31"/>
  <c r="CD49" i="31"/>
  <c r="CC49" i="31"/>
  <c r="BL32" i="31"/>
  <c r="BP32" i="31" s="1"/>
  <c r="GN33" i="31"/>
  <c r="GD34" i="31"/>
  <c r="BL35" i="31"/>
  <c r="BP35" i="31" s="1"/>
  <c r="FO45" i="31"/>
  <c r="FL45" i="31" s="1"/>
  <c r="FQ45" i="31"/>
  <c r="FP45" i="31"/>
  <c r="FM45" i="31" s="1"/>
  <c r="FJ45" i="31"/>
  <c r="FB45" i="31" s="1"/>
  <c r="BU52" i="31"/>
  <c r="GD54" i="31"/>
  <c r="GG54" i="31" s="1"/>
  <c r="FN30" i="31"/>
  <c r="FL30" i="31" s="1"/>
  <c r="BU32" i="31"/>
  <c r="FQ35" i="31"/>
  <c r="FM35" i="31" s="1"/>
  <c r="FH35" i="31"/>
  <c r="BL37" i="31"/>
  <c r="BS37" i="31" s="1"/>
  <c r="BL40" i="31"/>
  <c r="BU40" i="31" s="1"/>
  <c r="GD42" i="31"/>
  <c r="BT48" i="31"/>
  <c r="CC32" i="31"/>
  <c r="FQ32" i="31"/>
  <c r="FM32" i="31" s="1"/>
  <c r="FC32" i="31" s="1"/>
  <c r="FN34" i="31"/>
  <c r="FL34" i="31" s="1"/>
  <c r="FQ37" i="31"/>
  <c r="FM37" i="31" s="1"/>
  <c r="FC37" i="31" s="1"/>
  <c r="FQ38" i="31"/>
  <c r="FM38" i="31" s="1"/>
  <c r="FQ40" i="31"/>
  <c r="FM40" i="31"/>
  <c r="FC40" i="31" s="1"/>
  <c r="CC45" i="31"/>
  <c r="FJ48" i="31"/>
  <c r="FB48" i="31" s="1"/>
  <c r="FP31" i="31"/>
  <c r="FN31" i="31"/>
  <c r="FI33" i="31"/>
  <c r="FB33" i="31" s="1"/>
  <c r="FO34" i="31"/>
  <c r="FP34" i="31"/>
  <c r="FO38" i="31"/>
  <c r="FL38" i="31" s="1"/>
  <c r="CD40" i="31"/>
  <c r="FQ47" i="31"/>
  <c r="FM47" i="31" s="1"/>
  <c r="FP48" i="31"/>
  <c r="FM48" i="31"/>
  <c r="FC48" i="31" s="1"/>
  <c r="FO52" i="31"/>
  <c r="FQ52" i="31"/>
  <c r="FM52" i="31" s="1"/>
  <c r="GF54" i="31"/>
  <c r="GK54" i="31"/>
  <c r="GK35" i="31"/>
  <c r="GG35" i="31"/>
  <c r="EU35" i="31"/>
  <c r="GH35" i="31"/>
  <c r="EV35" i="31"/>
  <c r="GD30" i="31"/>
  <c r="GD38" i="31"/>
  <c r="GO38" i="31" s="1"/>
  <c r="GD46" i="31"/>
  <c r="GO46" i="31"/>
  <c r="AZ20" i="31"/>
  <c r="AO42" i="31"/>
  <c r="AZ42" i="31" s="1"/>
  <c r="AO48" i="31"/>
  <c r="AO36" i="31"/>
  <c r="AZ36" i="31" s="1"/>
  <c r="AO41" i="31"/>
  <c r="AZ41" i="31"/>
  <c r="GF26" i="31"/>
  <c r="FG26" i="31" s="1"/>
  <c r="ES26" i="31"/>
  <c r="EU26" i="31"/>
  <c r="GL26" i="31"/>
  <c r="GM26" i="31"/>
  <c r="ER26" i="31"/>
  <c r="GK26" i="31"/>
  <c r="GO26" i="31"/>
  <c r="GG26" i="31"/>
  <c r="GH26" i="31"/>
  <c r="EV26" i="31" s="1"/>
  <c r="GI26" i="31"/>
  <c r="GJ26" i="31"/>
  <c r="GN26" i="31"/>
  <c r="BY110" i="28"/>
  <c r="CF110" i="28"/>
  <c r="CI110" i="28" s="1"/>
  <c r="DZ13" i="31"/>
  <c r="BY13" i="31"/>
  <c r="EF13" i="31"/>
  <c r="BZ13" i="31"/>
  <c r="BY690" i="28"/>
  <c r="CD690" i="28" s="1"/>
  <c r="AT18" i="31"/>
  <c r="AR18" i="31"/>
  <c r="AX18" i="31"/>
  <c r="AS18" i="31"/>
  <c r="AQ18" i="31"/>
  <c r="AW18" i="31"/>
  <c r="AV18" i="31"/>
  <c r="AU18" i="31"/>
  <c r="AY18" i="31"/>
  <c r="CC160" i="28"/>
  <c r="EW25" i="31"/>
  <c r="CD763" i="28"/>
  <c r="CC763" i="28" s="1"/>
  <c r="CF763" i="28"/>
  <c r="CI763" i="28" s="1"/>
  <c r="CE43" i="30"/>
  <c r="CQ43" i="30"/>
  <c r="CE20" i="30"/>
  <c r="CQ20" i="30"/>
  <c r="BN34" i="30"/>
  <c r="BO55" i="30"/>
  <c r="BZ55" i="30" s="1"/>
  <c r="CA55" i="30"/>
  <c r="CB55" i="30" s="1"/>
  <c r="BV97" i="30"/>
  <c r="BO97" i="30"/>
  <c r="CE68" i="30"/>
  <c r="CQ68" i="30"/>
  <c r="BV71" i="30"/>
  <c r="CE71" i="30"/>
  <c r="CQ71" i="30" s="1"/>
  <c r="BZ44" i="30"/>
  <c r="CA44" i="30"/>
  <c r="BZ72" i="30"/>
  <c r="CA72" i="30"/>
  <c r="CB70" i="30"/>
  <c r="CM96" i="30"/>
  <c r="CA93" i="30"/>
  <c r="BZ93" i="30"/>
  <c r="BZ13" i="30"/>
  <c r="CA13" i="30"/>
  <c r="CB95" i="30"/>
  <c r="BX95" i="30"/>
  <c r="CC102" i="30"/>
  <c r="CK102" i="30"/>
  <c r="CP102" i="30"/>
  <c r="CH102" i="30" s="1"/>
  <c r="BP37" i="31"/>
  <c r="BR37" i="31"/>
  <c r="BQ37" i="31"/>
  <c r="BN37" i="31"/>
  <c r="BO37" i="31"/>
  <c r="AX34" i="31"/>
  <c r="AY34" i="31"/>
  <c r="AT34" i="31"/>
  <c r="EA34" i="31" s="1"/>
  <c r="AQ34" i="31"/>
  <c r="AV34" i="31"/>
  <c r="AU34" i="31"/>
  <c r="AS34" i="31"/>
  <c r="AW34" i="31"/>
  <c r="AR34" i="31"/>
  <c r="FC45" i="31"/>
  <c r="AO52" i="31"/>
  <c r="GI35" i="31"/>
  <c r="ER33" i="31"/>
  <c r="GF33" i="31"/>
  <c r="GJ33" i="31"/>
  <c r="GK33" i="31"/>
  <c r="ES33" i="31"/>
  <c r="GM33" i="31"/>
  <c r="GI33" i="31"/>
  <c r="GH33" i="31"/>
  <c r="EV33" i="31" s="1"/>
  <c r="EG50" i="31"/>
  <c r="FD54" i="31"/>
  <c r="GD49" i="31"/>
  <c r="GD43" i="31"/>
  <c r="GO32" i="31"/>
  <c r="GD40" i="31"/>
  <c r="GD36" i="31"/>
  <c r="GO36" i="31"/>
  <c r="GD47" i="31"/>
  <c r="GH60" i="31"/>
  <c r="EV60" i="31"/>
  <c r="GK60" i="31"/>
  <c r="GN60" i="31"/>
  <c r="GF60" i="31"/>
  <c r="ER60" i="31"/>
  <c r="ES60" i="31"/>
  <c r="GG60" i="31"/>
  <c r="EU60" i="31"/>
  <c r="GI60" i="31"/>
  <c r="GP60" i="31" s="1"/>
  <c r="GO60" i="31"/>
  <c r="GJ60" i="31"/>
  <c r="GM60" i="31"/>
  <c r="GL60" i="31"/>
  <c r="AO31" i="31"/>
  <c r="AZ31" i="31"/>
  <c r="AO33" i="31"/>
  <c r="AZ33" i="31"/>
  <c r="AO46" i="31"/>
  <c r="AO54" i="31"/>
  <c r="AZ54" i="31"/>
  <c r="AZ39" i="31"/>
  <c r="DY20" i="31"/>
  <c r="AY349" i="28"/>
  <c r="CF121" i="28"/>
  <c r="BX121" i="28"/>
  <c r="BY121" i="28"/>
  <c r="CD121" i="28" s="1"/>
  <c r="CD160" i="28"/>
  <c r="BY24" i="28"/>
  <c r="CI24" i="28"/>
  <c r="CE9" i="30"/>
  <c r="CQ9" i="30"/>
  <c r="CE17" i="30"/>
  <c r="CQ17" i="30"/>
  <c r="CE27" i="30"/>
  <c r="CQ27" i="30" s="1"/>
  <c r="BV40" i="30"/>
  <c r="BN43" i="30"/>
  <c r="CD616" i="28"/>
  <c r="CC616" i="28"/>
  <c r="BO18" i="30"/>
  <c r="CE41" i="30"/>
  <c r="CQ41" i="30" s="1"/>
  <c r="BN50" i="30"/>
  <c r="CE55" i="30"/>
  <c r="CQ55" i="30" s="1"/>
  <c r="BY106" i="30"/>
  <c r="CC106" i="30" s="1"/>
  <c r="CM106" i="30"/>
  <c r="CA71" i="30"/>
  <c r="CD133" i="28"/>
  <c r="CC133" i="28"/>
  <c r="CI103" i="28"/>
  <c r="CA22" i="30"/>
  <c r="BZ22" i="30"/>
  <c r="BV22" i="30"/>
  <c r="CE66" i="30"/>
  <c r="CB118" i="30"/>
  <c r="BX118" i="30"/>
  <c r="CA20" i="30"/>
  <c r="BV13" i="30"/>
  <c r="CK106" i="30"/>
  <c r="CH106" i="30"/>
  <c r="CP109" i="30"/>
  <c r="DG34" i="31"/>
  <c r="AV45" i="31"/>
  <c r="AS45" i="31"/>
  <c r="AQ45" i="31"/>
  <c r="AU45" i="31"/>
  <c r="AX45" i="31"/>
  <c r="AW45" i="31"/>
  <c r="EU32" i="31"/>
  <c r="GI32" i="31"/>
  <c r="GF32" i="31"/>
  <c r="GL32" i="31"/>
  <c r="ER32" i="31"/>
  <c r="GN32" i="31"/>
  <c r="GK32" i="31"/>
  <c r="GH32" i="31"/>
  <c r="EV32" i="31"/>
  <c r="GG32" i="31"/>
  <c r="GJ32" i="31"/>
  <c r="GM32" i="31"/>
  <c r="FG32" i="31" s="1"/>
  <c r="ES32" i="31"/>
  <c r="GO34" i="31"/>
  <c r="BT37" i="31"/>
  <c r="GG41" i="31"/>
  <c r="GN41" i="31"/>
  <c r="ES41" i="31"/>
  <c r="EU41" i="31"/>
  <c r="GK41" i="31"/>
  <c r="GF41" i="31"/>
  <c r="ER41" i="31"/>
  <c r="GL41" i="31"/>
  <c r="GJ41" i="31"/>
  <c r="FB30" i="31"/>
  <c r="EF44" i="31"/>
  <c r="BY44" i="31"/>
  <c r="BZ44" i="31"/>
  <c r="DZ44" i="31"/>
  <c r="GO45" i="31"/>
  <c r="FB36" i="31"/>
  <c r="GI37" i="31"/>
  <c r="EU37" i="31"/>
  <c r="GG37" i="31"/>
  <c r="ES37" i="31"/>
  <c r="GK37" i="31"/>
  <c r="GJ37" i="31"/>
  <c r="ER37" i="31"/>
  <c r="GN37" i="31"/>
  <c r="AY39" i="31"/>
  <c r="AU39" i="31"/>
  <c r="AR39" i="31"/>
  <c r="AX39" i="31"/>
  <c r="AT39" i="31"/>
  <c r="AQ39" i="31"/>
  <c r="AW39" i="31"/>
  <c r="EF54" i="31"/>
  <c r="BY54" i="31"/>
  <c r="GO54" i="31"/>
  <c r="GD39" i="31"/>
  <c r="GD44" i="31"/>
  <c r="GO44" i="31" s="1"/>
  <c r="GO33" i="31"/>
  <c r="GO50" i="31"/>
  <c r="GD50" i="31"/>
  <c r="GO41" i="31"/>
  <c r="GD52" i="31"/>
  <c r="AZ34" i="31"/>
  <c r="AO38" i="31"/>
  <c r="AZ38" i="31" s="1"/>
  <c r="AO30" i="31"/>
  <c r="AZ30" i="31" s="1"/>
  <c r="AO40" i="31"/>
  <c r="AO51" i="31"/>
  <c r="BW26" i="31"/>
  <c r="CI349" i="28"/>
  <c r="CG162" i="28"/>
  <c r="CI162" i="28" s="1"/>
  <c r="BY751" i="28"/>
  <c r="CF751" i="28"/>
  <c r="CI751" i="28"/>
  <c r="BW13" i="31"/>
  <c r="DY13" i="31"/>
  <c r="BU326" i="28"/>
  <c r="BY8" i="28"/>
  <c r="CF8" i="28"/>
  <c r="CI8" i="28"/>
  <c r="CI674" i="28"/>
  <c r="BY674" i="28"/>
  <c r="CD674" i="28" s="1"/>
  <c r="CC674" i="28" s="1"/>
  <c r="BY626" i="28"/>
  <c r="CD626" i="28" s="1"/>
  <c r="CF626" i="28"/>
  <c r="CI626" i="28"/>
  <c r="CG698" i="28"/>
  <c r="CF698" i="28"/>
  <c r="CC567" i="28"/>
  <c r="BN9" i="30"/>
  <c r="BN27" i="30"/>
  <c r="BO27" i="30" s="1"/>
  <c r="BZ40" i="30"/>
  <c r="CA40" i="30"/>
  <c r="CB40" i="30"/>
  <c r="BV23" i="30"/>
  <c r="CE32" i="30"/>
  <c r="CQ32" i="30" s="1"/>
  <c r="CD567" i="28"/>
  <c r="CE50" i="30"/>
  <c r="CQ50" i="30"/>
  <c r="CE29" i="30"/>
  <c r="CQ29" i="30" s="1"/>
  <c r="CE34" i="30"/>
  <c r="CQ34" i="30"/>
  <c r="CE35" i="30"/>
  <c r="CQ35" i="30"/>
  <c r="BN30" i="30"/>
  <c r="BZ71" i="30"/>
  <c r="CP71" i="30" s="1"/>
  <c r="CC442" i="28"/>
  <c r="CC420" i="28"/>
  <c r="CP70" i="30"/>
  <c r="CD605" i="28"/>
  <c r="CC605" i="28"/>
  <c r="BZ115" i="30"/>
  <c r="CA115" i="30"/>
  <c r="CT45" i="30"/>
  <c r="BY45" i="30"/>
  <c r="CC45" i="30"/>
  <c r="CA90" i="30"/>
  <c r="BZ90" i="30"/>
  <c r="CA116" i="30"/>
  <c r="BZ116" i="30"/>
  <c r="BZ69" i="30"/>
  <c r="CK95" i="30"/>
  <c r="CP95" i="30"/>
  <c r="GH34" i="31"/>
  <c r="EV34" i="31"/>
  <c r="GJ34" i="31"/>
  <c r="GM34" i="31"/>
  <c r="FG34" i="31" s="1"/>
  <c r="GN34" i="31"/>
  <c r="GI34" i="31"/>
  <c r="ES34" i="31"/>
  <c r="GL34" i="31"/>
  <c r="GF34" i="31"/>
  <c r="GG34" i="31"/>
  <c r="DY38" i="31"/>
  <c r="EG51" i="31"/>
  <c r="GO35" i="31"/>
  <c r="AO49" i="31"/>
  <c r="BV40" i="31"/>
  <c r="EG40" i="31"/>
  <c r="BS40" i="31"/>
  <c r="BQ40" i="31"/>
  <c r="BT40" i="31"/>
  <c r="BO40" i="31"/>
  <c r="BP40" i="31"/>
  <c r="FB40" i="31"/>
  <c r="BN40" i="31"/>
  <c r="GI42" i="31"/>
  <c r="ES42" i="31"/>
  <c r="ER42" i="31"/>
  <c r="EU42" i="31"/>
  <c r="GJ42" i="31"/>
  <c r="GH42" i="31"/>
  <c r="EV42" i="31" s="1"/>
  <c r="GK42" i="31"/>
  <c r="GN42" i="31"/>
  <c r="EU33" i="31"/>
  <c r="BU35" i="31"/>
  <c r="BZ35" i="31" s="1"/>
  <c r="BV35" i="31"/>
  <c r="EG35" i="31" s="1"/>
  <c r="BN35" i="31"/>
  <c r="BR35" i="31"/>
  <c r="BO35" i="31"/>
  <c r="BW35" i="31" s="1"/>
  <c r="BQ35" i="31"/>
  <c r="BT35" i="31"/>
  <c r="BS35" i="31"/>
  <c r="BO32" i="31"/>
  <c r="BR32" i="31"/>
  <c r="BT32" i="31"/>
  <c r="BQ32" i="31"/>
  <c r="BS32" i="31"/>
  <c r="BN32" i="31"/>
  <c r="BV32" i="31"/>
  <c r="EG32" i="31" s="1"/>
  <c r="GF35" i="31"/>
  <c r="BO33" i="31"/>
  <c r="BW33" i="31" s="1"/>
  <c r="BR33" i="31"/>
  <c r="BQ33" i="31"/>
  <c r="BN33" i="31"/>
  <c r="BP33" i="31"/>
  <c r="BT33" i="31"/>
  <c r="BZ33" i="31" s="1"/>
  <c r="FC30" i="31"/>
  <c r="BW44" i="31"/>
  <c r="DY52" i="31"/>
  <c r="GN35" i="31"/>
  <c r="AW32" i="31"/>
  <c r="GG42" i="31"/>
  <c r="EG46" i="31"/>
  <c r="BZ46" i="31"/>
  <c r="DZ46" i="31"/>
  <c r="BY46" i="31"/>
  <c r="AO44" i="31"/>
  <c r="AZ44" i="31"/>
  <c r="BR40" i="31"/>
  <c r="BV37" i="31"/>
  <c r="EG37" i="31" s="1"/>
  <c r="EG42" i="31"/>
  <c r="EG47" i="31"/>
  <c r="FC53" i="31"/>
  <c r="DY54" i="31"/>
  <c r="BW54" i="31"/>
  <c r="GK61" i="31"/>
  <c r="ER61" i="31"/>
  <c r="GG61" i="31"/>
  <c r="GN61" i="31"/>
  <c r="GL61" i="31"/>
  <c r="GH61" i="31"/>
  <c r="EV61" i="31" s="1"/>
  <c r="EU61" i="31"/>
  <c r="GI61" i="31"/>
  <c r="GP61" i="31" s="1"/>
  <c r="GJ61" i="31"/>
  <c r="GO61" i="31"/>
  <c r="GM61" i="31"/>
  <c r="ES61" i="31"/>
  <c r="GF61" i="31"/>
  <c r="GD31" i="31"/>
  <c r="GO31" i="31" s="1"/>
  <c r="GD53" i="31"/>
  <c r="GD48" i="31"/>
  <c r="GO48" i="31" s="1"/>
  <c r="GO37" i="31"/>
  <c r="GD51" i="31"/>
  <c r="GO51" i="31"/>
  <c r="GO42" i="31"/>
  <c r="AZ35" i="31"/>
  <c r="AO37" i="31"/>
  <c r="AZ37" i="31" s="1"/>
  <c r="AZ43" i="31"/>
  <c r="AO43" i="31"/>
  <c r="AO50" i="31"/>
  <c r="AZ50" i="31" s="1"/>
  <c r="AZ45" i="31"/>
  <c r="AT67" i="31"/>
  <c r="AY67" i="31"/>
  <c r="AW67" i="31"/>
  <c r="AV67" i="31"/>
  <c r="AR67" i="31"/>
  <c r="AX67" i="31"/>
  <c r="AS67" i="31"/>
  <c r="AU67" i="31"/>
  <c r="AQ67" i="31"/>
  <c r="AZ67" i="31"/>
  <c r="BW276" i="28"/>
  <c r="AY162" i="28"/>
  <c r="AO11" i="31"/>
  <c r="AZ11" i="31" s="1"/>
  <c r="BW326" i="28"/>
  <c r="CF326" i="28" s="1"/>
  <c r="CI326" i="28" s="1"/>
  <c r="BX326" i="28"/>
  <c r="AZ18" i="31"/>
  <c r="GP25" i="31"/>
  <c r="BW348" i="28"/>
  <c r="CC778" i="28"/>
  <c r="BV47" i="30"/>
  <c r="BX47" i="30"/>
  <c r="CE40" i="30"/>
  <c r="CQ40" i="30" s="1"/>
  <c r="CE18" i="30"/>
  <c r="CQ18" i="30" s="1"/>
  <c r="CE23" i="30"/>
  <c r="CQ23" i="30"/>
  <c r="BN41" i="30"/>
  <c r="BO41" i="30" s="1"/>
  <c r="CE15" i="30"/>
  <c r="CQ15" i="30"/>
  <c r="CD716" i="28"/>
  <c r="CC716" i="28" s="1"/>
  <c r="CE36" i="30"/>
  <c r="CQ36" i="30" s="1"/>
  <c r="BN29" i="30"/>
  <c r="BO34" i="30"/>
  <c r="CA34" i="30" s="1"/>
  <c r="BN51" i="30"/>
  <c r="BN35" i="30"/>
  <c r="BX55" i="30"/>
  <c r="CM79" i="30"/>
  <c r="CK79" i="30"/>
  <c r="CT79" i="30"/>
  <c r="BY79" i="30"/>
  <c r="CC79" i="30" s="1"/>
  <c r="BN68" i="30"/>
  <c r="BV114" i="30"/>
  <c r="BV44" i="30"/>
  <c r="BV72" i="30"/>
  <c r="CD103" i="28"/>
  <c r="CC103" i="28"/>
  <c r="BV115" i="30"/>
  <c r="CM33" i="30"/>
  <c r="BY33" i="30"/>
  <c r="CC33" i="30"/>
  <c r="CK33" i="30"/>
  <c r="CT33" i="30"/>
  <c r="BN66" i="30"/>
  <c r="BO66" i="30" s="1"/>
  <c r="CD292" i="28"/>
  <c r="CC292" i="28" s="1"/>
  <c r="BZ80" i="30"/>
  <c r="CA80" i="30"/>
  <c r="CI690" i="28"/>
  <c r="CB109" i="30"/>
  <c r="BX109" i="30"/>
  <c r="BY109" i="30"/>
  <c r="CT118" i="30"/>
  <c r="EA67" i="31"/>
  <c r="EU53" i="31"/>
  <c r="GF53" i="31"/>
  <c r="FD46" i="31"/>
  <c r="FD35" i="31"/>
  <c r="CB116" i="30"/>
  <c r="BX116" i="30" s="1"/>
  <c r="BO30" i="30"/>
  <c r="AX40" i="31"/>
  <c r="AT40" i="31"/>
  <c r="EA40" i="31"/>
  <c r="AS40" i="31"/>
  <c r="AR40" i="31"/>
  <c r="AW40" i="31"/>
  <c r="AY40" i="31"/>
  <c r="AU40" i="31"/>
  <c r="AQ40" i="31"/>
  <c r="AV40" i="31"/>
  <c r="AV47" i="31"/>
  <c r="AY47" i="31"/>
  <c r="AT47" i="31"/>
  <c r="AU47" i="31"/>
  <c r="AW47" i="31"/>
  <c r="AQ47" i="31"/>
  <c r="AS47" i="31"/>
  <c r="AR47" i="31"/>
  <c r="AX47" i="31"/>
  <c r="AY53" i="31"/>
  <c r="AT53" i="31"/>
  <c r="AS53" i="31"/>
  <c r="AW53" i="31"/>
  <c r="AQ53" i="31"/>
  <c r="AV53" i="31"/>
  <c r="AX53" i="31"/>
  <c r="AR53" i="31"/>
  <c r="AU53" i="31"/>
  <c r="EA39" i="31"/>
  <c r="EF37" i="31"/>
  <c r="CV66" i="30"/>
  <c r="CQ66" i="30"/>
  <c r="BO43" i="30"/>
  <c r="AS46" i="31"/>
  <c r="AU46" i="31"/>
  <c r="AR46" i="31"/>
  <c r="AQ46" i="31"/>
  <c r="AT46" i="31"/>
  <c r="AW46" i="31"/>
  <c r="AV46" i="31"/>
  <c r="AY46" i="31"/>
  <c r="AX46" i="31"/>
  <c r="GM47" i="31"/>
  <c r="ER47" i="31"/>
  <c r="GL47" i="31"/>
  <c r="EU47" i="31"/>
  <c r="GN47" i="31"/>
  <c r="GH47" i="31"/>
  <c r="EV47" i="31"/>
  <c r="GJ47" i="31"/>
  <c r="ES47" i="31"/>
  <c r="GK47" i="31"/>
  <c r="GG47" i="31"/>
  <c r="GI47" i="31"/>
  <c r="GF47" i="31"/>
  <c r="GF40" i="31"/>
  <c r="GL40" i="31"/>
  <c r="GH40" i="31"/>
  <c r="EV40" i="31" s="1"/>
  <c r="ER40" i="31"/>
  <c r="ES40" i="31"/>
  <c r="GN40" i="31"/>
  <c r="GJ40" i="31"/>
  <c r="GI40" i="31"/>
  <c r="GG40" i="31"/>
  <c r="GM40" i="31"/>
  <c r="FG40" i="31" s="1"/>
  <c r="EU40" i="31"/>
  <c r="GK40" i="31"/>
  <c r="GL49" i="31"/>
  <c r="ES49" i="31"/>
  <c r="GN49" i="31"/>
  <c r="EU49" i="31"/>
  <c r="GH49" i="31"/>
  <c r="FG49" i="31" s="1"/>
  <c r="GJ49" i="31"/>
  <c r="GG49" i="31"/>
  <c r="GF49" i="31"/>
  <c r="ER49" i="31"/>
  <c r="GM49" i="31"/>
  <c r="GK49" i="31"/>
  <c r="GI49" i="31"/>
  <c r="AW52" i="31"/>
  <c r="AT52" i="31"/>
  <c r="AU52" i="31"/>
  <c r="AR52" i="31"/>
  <c r="AQ52" i="31"/>
  <c r="AX52" i="31"/>
  <c r="AS52" i="31"/>
  <c r="AY52" i="31"/>
  <c r="AV52" i="31"/>
  <c r="CB13" i="30"/>
  <c r="BX13" i="30" s="1"/>
  <c r="BX40" i="30"/>
  <c r="CK40" i="30" s="1"/>
  <c r="FE13" i="31"/>
  <c r="CF13" i="31"/>
  <c r="ED13" i="31"/>
  <c r="CA13" i="31"/>
  <c r="GP26" i="31"/>
  <c r="AW48" i="31"/>
  <c r="AR48" i="31"/>
  <c r="AT48" i="31"/>
  <c r="AY48" i="31"/>
  <c r="AS48" i="31"/>
  <c r="AU48" i="31"/>
  <c r="AX48" i="31"/>
  <c r="AV48" i="31"/>
  <c r="AQ48" i="31"/>
  <c r="BY348" i="28"/>
  <c r="CF348" i="28"/>
  <c r="CI348" i="28" s="1"/>
  <c r="AS11" i="31"/>
  <c r="AR11" i="31"/>
  <c r="AY11" i="31"/>
  <c r="AV11" i="31"/>
  <c r="AX11" i="31"/>
  <c r="AW11" i="31"/>
  <c r="AQ11" i="31"/>
  <c r="AT11" i="31"/>
  <c r="AU11" i="31"/>
  <c r="DP67" i="31"/>
  <c r="DH67" i="31"/>
  <c r="AV37" i="31"/>
  <c r="AU37" i="31"/>
  <c r="AQ37" i="31"/>
  <c r="AX37" i="31"/>
  <c r="AS37" i="31"/>
  <c r="AW37" i="31"/>
  <c r="AR37" i="31"/>
  <c r="AT37" i="31"/>
  <c r="EA37" i="31" s="1"/>
  <c r="AY37" i="31"/>
  <c r="FG61" i="31"/>
  <c r="AT44" i="31"/>
  <c r="AV44" i="31"/>
  <c r="AQ44" i="31"/>
  <c r="AY44" i="31"/>
  <c r="AU44" i="31"/>
  <c r="AX44" i="31"/>
  <c r="AS44" i="31"/>
  <c r="AR44" i="31"/>
  <c r="AW44" i="31"/>
  <c r="EF32" i="31"/>
  <c r="DZ32" i="31"/>
  <c r="BY32" i="31"/>
  <c r="DZ35" i="31"/>
  <c r="BY35" i="31"/>
  <c r="EF35" i="31"/>
  <c r="AV49" i="31"/>
  <c r="AQ49" i="31"/>
  <c r="AT49" i="31"/>
  <c r="AW49" i="31"/>
  <c r="AY49" i="31"/>
  <c r="AR49" i="31"/>
  <c r="AX49" i="31"/>
  <c r="AU49" i="31"/>
  <c r="AS49" i="31"/>
  <c r="DB49" i="31" s="1"/>
  <c r="EW34" i="31"/>
  <c r="FF34" i="31"/>
  <c r="CP90" i="30"/>
  <c r="BO8" i="30"/>
  <c r="CI698" i="28"/>
  <c r="GF50" i="31"/>
  <c r="EU50" i="31"/>
  <c r="ER50" i="31"/>
  <c r="GK50" i="31"/>
  <c r="GN50" i="31"/>
  <c r="GG50" i="31"/>
  <c r="GJ50" i="31"/>
  <c r="GL50" i="31"/>
  <c r="GH50" i="31"/>
  <c r="EV50" i="31"/>
  <c r="ES50" i="31"/>
  <c r="GI50" i="31"/>
  <c r="GM50" i="31"/>
  <c r="GL44" i="31"/>
  <c r="GN44" i="31"/>
  <c r="GF44" i="31"/>
  <c r="GM44" i="31"/>
  <c r="FG44" i="31"/>
  <c r="GK44" i="31"/>
  <c r="GH44" i="31"/>
  <c r="EV44" i="31" s="1"/>
  <c r="ER44" i="31"/>
  <c r="EU44" i="31"/>
  <c r="GJ44" i="31"/>
  <c r="ES44" i="31"/>
  <c r="GG44" i="31"/>
  <c r="GI44" i="31"/>
  <c r="CI39" i="31"/>
  <c r="FD44" i="31"/>
  <c r="EW41" i="31"/>
  <c r="BZ32" i="31"/>
  <c r="EW32" i="31"/>
  <c r="FF32" i="31"/>
  <c r="CA18" i="30"/>
  <c r="BZ18" i="30"/>
  <c r="CI121" i="28"/>
  <c r="AZ46" i="31"/>
  <c r="AY31" i="31"/>
  <c r="AW31" i="31"/>
  <c r="AR31" i="31"/>
  <c r="AX31" i="31"/>
  <c r="AV31" i="31"/>
  <c r="AU31" i="31"/>
  <c r="AQ31" i="31"/>
  <c r="AT31" i="31"/>
  <c r="AS31" i="31"/>
  <c r="GO49" i="31"/>
  <c r="DP34" i="31"/>
  <c r="DH34" i="31"/>
  <c r="EH34" i="31"/>
  <c r="CP13" i="30"/>
  <c r="CP72" i="30"/>
  <c r="BV55" i="30"/>
  <c r="BO29" i="30"/>
  <c r="DH18" i="31"/>
  <c r="DP18" i="31"/>
  <c r="CI18" i="31"/>
  <c r="EH18" i="31"/>
  <c r="EC18" i="31"/>
  <c r="CC690" i="28"/>
  <c r="FF26" i="31"/>
  <c r="FA26" i="31" s="1"/>
  <c r="EW26" i="31"/>
  <c r="AY36" i="31"/>
  <c r="AW36" i="31"/>
  <c r="AQ36" i="31"/>
  <c r="AR36" i="31"/>
  <c r="AT36" i="31"/>
  <c r="AV36" i="31"/>
  <c r="AU36" i="31"/>
  <c r="AX36" i="31"/>
  <c r="AS36" i="31"/>
  <c r="GH46" i="31"/>
  <c r="EV46" i="31"/>
  <c r="ES46" i="31"/>
  <c r="GN46" i="31"/>
  <c r="GG46" i="31"/>
  <c r="GF46" i="31"/>
  <c r="GK46" i="31"/>
  <c r="GP46" i="31" s="1"/>
  <c r="GM46" i="31"/>
  <c r="ER46" i="31"/>
  <c r="GI46" i="31"/>
  <c r="GL46" i="31"/>
  <c r="GJ46" i="31"/>
  <c r="EU46" i="31"/>
  <c r="GI30" i="31"/>
  <c r="GN30" i="31"/>
  <c r="BO51" i="30"/>
  <c r="CB80" i="30"/>
  <c r="BX80" i="30" s="1"/>
  <c r="DD67" i="31"/>
  <c r="DI67" i="31"/>
  <c r="CS67" i="31"/>
  <c r="AS50" i="31"/>
  <c r="AW50" i="31"/>
  <c r="AX50" i="31"/>
  <c r="AT50" i="31"/>
  <c r="AV50" i="31"/>
  <c r="AQ50" i="31"/>
  <c r="AR50" i="31"/>
  <c r="AY50" i="31"/>
  <c r="AU50" i="31"/>
  <c r="GI48" i="31"/>
  <c r="GF48" i="31"/>
  <c r="GM48" i="31"/>
  <c r="FG48" i="31" s="1"/>
  <c r="ES48" i="31"/>
  <c r="GN48" i="31"/>
  <c r="EU48" i="31"/>
  <c r="GJ48" i="31"/>
  <c r="GL48" i="31"/>
  <c r="GK48" i="31"/>
  <c r="GH48" i="31"/>
  <c r="GG48" i="31"/>
  <c r="ER48" i="31"/>
  <c r="GI31" i="31"/>
  <c r="GM31" i="31"/>
  <c r="ES31" i="31"/>
  <c r="ER31" i="31"/>
  <c r="GH31" i="31"/>
  <c r="EV31" i="31" s="1"/>
  <c r="GG31" i="31"/>
  <c r="GF31" i="31"/>
  <c r="GN31" i="31"/>
  <c r="GJ31" i="31"/>
  <c r="EU31" i="31"/>
  <c r="GL31" i="31"/>
  <c r="GK31" i="31"/>
  <c r="CH46" i="31"/>
  <c r="ED46" i="31"/>
  <c r="DE46" i="31"/>
  <c r="CA46" i="31"/>
  <c r="DT46" i="31"/>
  <c r="FE46" i="31"/>
  <c r="CF46" i="31"/>
  <c r="DY33" i="31"/>
  <c r="BW32" i="31"/>
  <c r="DY32" i="31"/>
  <c r="DY35" i="31"/>
  <c r="DY40" i="31"/>
  <c r="DG40" i="31"/>
  <c r="CP69" i="30"/>
  <c r="CB115" i="30"/>
  <c r="BX115" i="30" s="1"/>
  <c r="BO35" i="30"/>
  <c r="BZ34" i="30"/>
  <c r="CP40" i="30"/>
  <c r="CC626" i="28"/>
  <c r="AW51" i="31"/>
  <c r="AU30" i="31"/>
  <c r="AX30" i="31"/>
  <c r="AR30" i="31"/>
  <c r="AT30" i="31"/>
  <c r="AV30" i="31"/>
  <c r="AS30" i="31"/>
  <c r="AW30" i="31"/>
  <c r="AQ30" i="31"/>
  <c r="AY30" i="31"/>
  <c r="AS38" i="31"/>
  <c r="AQ38" i="31"/>
  <c r="AX38" i="31"/>
  <c r="AY38" i="31"/>
  <c r="AW38" i="31"/>
  <c r="AV38" i="31"/>
  <c r="AU38" i="31"/>
  <c r="AT38" i="31"/>
  <c r="AR38" i="31"/>
  <c r="GH39" i="31"/>
  <c r="EV39" i="31" s="1"/>
  <c r="GF39" i="31"/>
  <c r="GJ39" i="31"/>
  <c r="GL39" i="31"/>
  <c r="ES39" i="31"/>
  <c r="EU39" i="31"/>
  <c r="GN39" i="31"/>
  <c r="GK39" i="31"/>
  <c r="ER39" i="31"/>
  <c r="GM39" i="31"/>
  <c r="GI39" i="31"/>
  <c r="GG39" i="31"/>
  <c r="DT44" i="31"/>
  <c r="FE44" i="31"/>
  <c r="CA44" i="31"/>
  <c r="CF44" i="31" s="1"/>
  <c r="CE44" i="31" s="1"/>
  <c r="ED44" i="31"/>
  <c r="GP32" i="31"/>
  <c r="CS45" i="31"/>
  <c r="EK45" i="31"/>
  <c r="EI45" i="31"/>
  <c r="CP22" i="30"/>
  <c r="CC121" i="28"/>
  <c r="EW60" i="31"/>
  <c r="FF60" i="31"/>
  <c r="GN36" i="31"/>
  <c r="GH36" i="31"/>
  <c r="EV36" i="31"/>
  <c r="GJ36" i="31"/>
  <c r="GI36" i="31"/>
  <c r="GG36" i="31"/>
  <c r="GF36" i="31"/>
  <c r="GK36" i="31"/>
  <c r="EU36" i="31"/>
  <c r="ER36" i="31"/>
  <c r="ES36" i="31"/>
  <c r="GM36" i="31"/>
  <c r="FG36" i="31" s="1"/>
  <c r="GL36" i="31"/>
  <c r="EW36" i="31" s="1"/>
  <c r="CS34" i="31"/>
  <c r="EJ34" i="31"/>
  <c r="CX34" i="31"/>
  <c r="EI34" i="31"/>
  <c r="DY37" i="31"/>
  <c r="CM95" i="30"/>
  <c r="CT95" i="30"/>
  <c r="BY95" i="30"/>
  <c r="CC95" i="30" s="1"/>
  <c r="CP93" i="30"/>
  <c r="CB44" i="30"/>
  <c r="BX44" i="30"/>
  <c r="CB71" i="30"/>
  <c r="BX71" i="30" s="1"/>
  <c r="DT18" i="31"/>
  <c r="FD13" i="31"/>
  <c r="CD110" i="28"/>
  <c r="CC110" i="28" s="1"/>
  <c r="AZ52" i="31"/>
  <c r="AW42" i="31"/>
  <c r="AX42" i="31"/>
  <c r="AR42" i="31"/>
  <c r="AQ42" i="31"/>
  <c r="AU42" i="31"/>
  <c r="BA42" i="31" s="1"/>
  <c r="AT42" i="31"/>
  <c r="AS42" i="31"/>
  <c r="AY42" i="31"/>
  <c r="AV42" i="31"/>
  <c r="CM55" i="30"/>
  <c r="CT55" i="30"/>
  <c r="BY276" i="28"/>
  <c r="CF276" i="28"/>
  <c r="CI276" i="28" s="1"/>
  <c r="EI67" i="31"/>
  <c r="EJ67" i="31"/>
  <c r="CX67" i="31"/>
  <c r="EF33" i="31"/>
  <c r="BY33" i="31"/>
  <c r="DZ33" i="31"/>
  <c r="CP80" i="30"/>
  <c r="BV51" i="30"/>
  <c r="CT47" i="30"/>
  <c r="CK47" i="30"/>
  <c r="BY47" i="30"/>
  <c r="CC47" i="30"/>
  <c r="CM47" i="30"/>
  <c r="AU43" i="31"/>
  <c r="AW43" i="31"/>
  <c r="AY43" i="31"/>
  <c r="AQ43" i="31"/>
  <c r="AX43" i="31"/>
  <c r="AR43" i="31"/>
  <c r="AT43" i="31"/>
  <c r="AV43" i="31"/>
  <c r="AS43" i="31"/>
  <c r="GN51" i="31"/>
  <c r="GL51" i="31"/>
  <c r="EU51" i="31"/>
  <c r="GK51" i="31"/>
  <c r="GG51" i="31"/>
  <c r="ER51" i="31"/>
  <c r="GJ51" i="31"/>
  <c r="GM51" i="31"/>
  <c r="GF51" i="31"/>
  <c r="ES51" i="31"/>
  <c r="GI51" i="31"/>
  <c r="GH51" i="31"/>
  <c r="EV51" i="31" s="1"/>
  <c r="FF61" i="31"/>
  <c r="EW61" i="31"/>
  <c r="CP116" i="30"/>
  <c r="CP115" i="30"/>
  <c r="BO68" i="30"/>
  <c r="BV30" i="30"/>
  <c r="BO15" i="30"/>
  <c r="BV27" i="30"/>
  <c r="BO9" i="30"/>
  <c r="AZ40" i="31"/>
  <c r="AZ47" i="31"/>
  <c r="AZ53" i="31"/>
  <c r="ER52" i="31"/>
  <c r="GO39" i="31"/>
  <c r="EK39" i="31"/>
  <c r="GL45" i="31"/>
  <c r="GN45" i="31"/>
  <c r="EU45" i="31"/>
  <c r="GI45" i="31"/>
  <c r="ES45" i="31"/>
  <c r="GJ45" i="31"/>
  <c r="GG45" i="31"/>
  <c r="GH45" i="31"/>
  <c r="EV45" i="31"/>
  <c r="GF45" i="31"/>
  <c r="GK45" i="31"/>
  <c r="GM45" i="31"/>
  <c r="ER45" i="31"/>
  <c r="DD45" i="31"/>
  <c r="CB20" i="30"/>
  <c r="BX20" i="30"/>
  <c r="CB22" i="30"/>
  <c r="BX22" i="30" s="1"/>
  <c r="CK22" i="30" s="1"/>
  <c r="BY55" i="30"/>
  <c r="CC55" i="30"/>
  <c r="BV43" i="30"/>
  <c r="CD24" i="28"/>
  <c r="CC24" i="28" s="1"/>
  <c r="AU54" i="31"/>
  <c r="AS54" i="31"/>
  <c r="AQ54" i="31"/>
  <c r="AX54" i="31"/>
  <c r="AR54" i="31"/>
  <c r="AT54" i="31"/>
  <c r="AY54" i="31"/>
  <c r="AV54" i="31"/>
  <c r="AW54" i="31"/>
  <c r="AQ33" i="31"/>
  <c r="AY33" i="31"/>
  <c r="AW33" i="31"/>
  <c r="AR33" i="31"/>
  <c r="AX33" i="31"/>
  <c r="AT33" i="31"/>
  <c r="EA33" i="31" s="1"/>
  <c r="AV33" i="31"/>
  <c r="AU33" i="31"/>
  <c r="AS33" i="31"/>
  <c r="FG60" i="31"/>
  <c r="GO47" i="31"/>
  <c r="GO40" i="31"/>
  <c r="GG43" i="31"/>
  <c r="DD34" i="31"/>
  <c r="DG37" i="31"/>
  <c r="CB93" i="30"/>
  <c r="BX93" i="30"/>
  <c r="CP44" i="30"/>
  <c r="CK44" i="30"/>
  <c r="BZ97" i="30"/>
  <c r="CA97" i="30"/>
  <c r="BV34" i="30"/>
  <c r="EK18" i="31"/>
  <c r="DX18" i="31"/>
  <c r="EJ18" i="31"/>
  <c r="DE18" i="31"/>
  <c r="EA18" i="31"/>
  <c r="DG18" i="31"/>
  <c r="AT41" i="31"/>
  <c r="AY41" i="31"/>
  <c r="AS41" i="31"/>
  <c r="AU41" i="31"/>
  <c r="AW41" i="31"/>
  <c r="AX41" i="31"/>
  <c r="AV41" i="31"/>
  <c r="AR41" i="31"/>
  <c r="AQ41" i="31"/>
  <c r="AZ48" i="31"/>
  <c r="AZ49" i="31"/>
  <c r="AY20" i="31"/>
  <c r="AV20" i="31"/>
  <c r="AX20" i="31"/>
  <c r="AW20" i="31"/>
  <c r="AS20" i="31"/>
  <c r="AU20" i="31"/>
  <c r="AR20" i="31"/>
  <c r="AT20" i="31"/>
  <c r="AQ20" i="31"/>
  <c r="GH38" i="31"/>
  <c r="FG38" i="31" s="1"/>
  <c r="GK38" i="31"/>
  <c r="ER38" i="31"/>
  <c r="EU38" i="31"/>
  <c r="GM38" i="31"/>
  <c r="GF38" i="31"/>
  <c r="GL38" i="31"/>
  <c r="GI38" i="31"/>
  <c r="ES38" i="31"/>
  <c r="GN38" i="31"/>
  <c r="GG38" i="31"/>
  <c r="GJ38" i="31"/>
  <c r="CK13" i="30"/>
  <c r="CT115" i="30"/>
  <c r="CM20" i="30"/>
  <c r="EW51" i="31"/>
  <c r="FF51" i="31"/>
  <c r="EA43" i="31"/>
  <c r="EJ42" i="31"/>
  <c r="EI42" i="31"/>
  <c r="EK42" i="31"/>
  <c r="DX42" i="31"/>
  <c r="CX42" i="31"/>
  <c r="FF36" i="31"/>
  <c r="FF39" i="31"/>
  <c r="EW39" i="31"/>
  <c r="DD38" i="31"/>
  <c r="DI38" i="31"/>
  <c r="EH30" i="31"/>
  <c r="CI30" i="31"/>
  <c r="CP34" i="30"/>
  <c r="DO46" i="31"/>
  <c r="CT46" i="31"/>
  <c r="DL46" i="31" s="1"/>
  <c r="CU46" i="31"/>
  <c r="CN46" i="31" s="1"/>
  <c r="GV46" i="31" s="1"/>
  <c r="EW48" i="31"/>
  <c r="DD50" i="31"/>
  <c r="DI50" i="31"/>
  <c r="DH36" i="31"/>
  <c r="DP36" i="31"/>
  <c r="DQ36" i="31"/>
  <c r="CS36" i="31"/>
  <c r="CA29" i="30"/>
  <c r="BZ29" i="30"/>
  <c r="BV29" i="30"/>
  <c r="EA31" i="31"/>
  <c r="FD32" i="31"/>
  <c r="EW44" i="31"/>
  <c r="FF44" i="31"/>
  <c r="GP50" i="31"/>
  <c r="BV8" i="30"/>
  <c r="CI49" i="31"/>
  <c r="EH49" i="31"/>
  <c r="EA49" i="31"/>
  <c r="FE35" i="31"/>
  <c r="ED35" i="31"/>
  <c r="CI44" i="31"/>
  <c r="EH44" i="31"/>
  <c r="DP44" i="31"/>
  <c r="DH44" i="31"/>
  <c r="EH37" i="31"/>
  <c r="EJ11" i="31"/>
  <c r="DX11" i="31"/>
  <c r="CX11" i="31"/>
  <c r="EK11" i="31"/>
  <c r="DE11" i="31"/>
  <c r="CX48" i="31"/>
  <c r="EJ48" i="31"/>
  <c r="EK48" i="31"/>
  <c r="EI48" i="31"/>
  <c r="DI48" i="31"/>
  <c r="DD48" i="31"/>
  <c r="CS48" i="31"/>
  <c r="DQ48" i="31"/>
  <c r="DI52" i="31"/>
  <c r="DD52" i="31"/>
  <c r="EW40" i="31"/>
  <c r="FF40" i="31"/>
  <c r="DH46" i="31"/>
  <c r="DP46" i="31"/>
  <c r="DQ53" i="31"/>
  <c r="CS53" i="31"/>
  <c r="DB47" i="31"/>
  <c r="EH47" i="31"/>
  <c r="CI47" i="31"/>
  <c r="CS47" i="31"/>
  <c r="DQ47" i="31"/>
  <c r="CP97" i="30"/>
  <c r="DH54" i="31"/>
  <c r="DP54" i="31"/>
  <c r="DQ41" i="31"/>
  <c r="CS41" i="31"/>
  <c r="CD276" i="28"/>
  <c r="CC276" i="28" s="1"/>
  <c r="DD42" i="31"/>
  <c r="DI42" i="31"/>
  <c r="FA60" i="31"/>
  <c r="EE44" i="31"/>
  <c r="EC44" i="31"/>
  <c r="EA38" i="31"/>
  <c r="DG38" i="31"/>
  <c r="DP30" i="31"/>
  <c r="DH30" i="31"/>
  <c r="CA35" i="30"/>
  <c r="BV35" i="30"/>
  <c r="BZ35" i="30"/>
  <c r="EW31" i="31"/>
  <c r="FF31" i="31"/>
  <c r="GP31" i="31"/>
  <c r="EA50" i="31"/>
  <c r="BZ51" i="30"/>
  <c r="CA51" i="30"/>
  <c r="DD36" i="31"/>
  <c r="DI36" i="31"/>
  <c r="EA36" i="31"/>
  <c r="DX31" i="31"/>
  <c r="EI31" i="31"/>
  <c r="CX31" i="31"/>
  <c r="EK31" i="31"/>
  <c r="BA31" i="31"/>
  <c r="EJ31" i="31"/>
  <c r="CP18" i="30"/>
  <c r="DA44" i="31"/>
  <c r="FG50" i="31"/>
  <c r="FF50" i="31"/>
  <c r="EW50" i="31"/>
  <c r="BA49" i="31"/>
  <c r="DX49" i="31"/>
  <c r="EJ49" i="31"/>
  <c r="EK49" i="31"/>
  <c r="CX49" i="31"/>
  <c r="EI49" i="31"/>
  <c r="CS44" i="31"/>
  <c r="DQ44" i="31"/>
  <c r="EA44" i="31"/>
  <c r="DG44" i="31"/>
  <c r="EJ37" i="31"/>
  <c r="BA37" i="31"/>
  <c r="CX37" i="31"/>
  <c r="EK37" i="31"/>
  <c r="EI37" i="31"/>
  <c r="DX37" i="31"/>
  <c r="DQ11" i="31"/>
  <c r="DT11" i="31"/>
  <c r="CS11" i="31"/>
  <c r="CH11" i="31"/>
  <c r="DH48" i="31"/>
  <c r="DP48" i="31"/>
  <c r="DB52" i="31"/>
  <c r="EH52" i="31"/>
  <c r="CI52" i="31"/>
  <c r="EA52" i="31"/>
  <c r="FF49" i="31"/>
  <c r="EW49" i="31"/>
  <c r="GP40" i="31"/>
  <c r="FG47" i="31"/>
  <c r="DQ46" i="31"/>
  <c r="CS46" i="31"/>
  <c r="CA27" i="30"/>
  <c r="BZ27" i="30"/>
  <c r="EH53" i="31"/>
  <c r="CI53" i="31"/>
  <c r="DB53" i="31"/>
  <c r="DI53" i="31"/>
  <c r="DD53" i="31"/>
  <c r="DH40" i="31"/>
  <c r="DP40" i="31"/>
  <c r="DQ40" i="31"/>
  <c r="CS40" i="31"/>
  <c r="EH40" i="31"/>
  <c r="DB40" i="31"/>
  <c r="CI40" i="31"/>
  <c r="CY46" i="31"/>
  <c r="DD20" i="31"/>
  <c r="DI20" i="31"/>
  <c r="DP33" i="31"/>
  <c r="DH33" i="31"/>
  <c r="DQ33" i="31"/>
  <c r="CS33" i="31"/>
  <c r="DB54" i="31"/>
  <c r="EH54" i="31"/>
  <c r="CI54" i="31"/>
  <c r="DA54" i="31"/>
  <c r="CA9" i="30"/>
  <c r="BZ9" i="30"/>
  <c r="BV9" i="30"/>
  <c r="DQ20" i="31"/>
  <c r="CS20" i="31"/>
  <c r="BA41" i="31"/>
  <c r="EK41" i="31"/>
  <c r="EJ41" i="31"/>
  <c r="CX41" i="31"/>
  <c r="EI41" i="31"/>
  <c r="DX41" i="31"/>
  <c r="EA41" i="31"/>
  <c r="DG41" i="31"/>
  <c r="DX54" i="31"/>
  <c r="EI54" i="31"/>
  <c r="CX54" i="31"/>
  <c r="BA54" i="31"/>
  <c r="EK54" i="31"/>
  <c r="EJ54" i="31"/>
  <c r="GP45" i="31"/>
  <c r="EW45" i="31"/>
  <c r="FF45" i="31"/>
  <c r="GP51" i="31"/>
  <c r="CS43" i="31"/>
  <c r="DQ43" i="31"/>
  <c r="ED33" i="31"/>
  <c r="DE33" i="31"/>
  <c r="CH33" i="31"/>
  <c r="DT33" i="31"/>
  <c r="FE33" i="31"/>
  <c r="CA33" i="31"/>
  <c r="CF33" i="31"/>
  <c r="CT44" i="30"/>
  <c r="BY44" i="30"/>
  <c r="CC44" i="30"/>
  <c r="CM44" i="30"/>
  <c r="CH44" i="30" s="1"/>
  <c r="GP38" i="31"/>
  <c r="EH20" i="31"/>
  <c r="CI20" i="31"/>
  <c r="DB20" i="31"/>
  <c r="DI33" i="31"/>
  <c r="DD33" i="31"/>
  <c r="CR33" i="31" s="1"/>
  <c r="DK33" i="31" s="1"/>
  <c r="EH33" i="31"/>
  <c r="DB33" i="31"/>
  <c r="CI33" i="31"/>
  <c r="EK33" i="31"/>
  <c r="EJ33" i="31"/>
  <c r="CX33" i="31"/>
  <c r="BA33" i="31"/>
  <c r="DX33" i="31"/>
  <c r="EI33" i="31"/>
  <c r="EA54" i="31"/>
  <c r="DG54" i="31"/>
  <c r="DD54" i="31"/>
  <c r="CR54" i="31" s="1"/>
  <c r="DK54" i="31" s="1"/>
  <c r="DI54" i="31"/>
  <c r="CY54" i="31"/>
  <c r="DF54" i="31"/>
  <c r="CK54" i="31"/>
  <c r="CA68" i="30"/>
  <c r="BV68" i="30"/>
  <c r="BZ68" i="30"/>
  <c r="FG51" i="31"/>
  <c r="DI43" i="31"/>
  <c r="DD43" i="31"/>
  <c r="DB43" i="31"/>
  <c r="EH43" i="31"/>
  <c r="CI43" i="31"/>
  <c r="EA42" i="31"/>
  <c r="DG42" i="31"/>
  <c r="EH42" i="31"/>
  <c r="CI42" i="31"/>
  <c r="DB42" i="31"/>
  <c r="CT71" i="30"/>
  <c r="CM71" i="30"/>
  <c r="BY71" i="30"/>
  <c r="CC71" i="30" s="1"/>
  <c r="GP36" i="31"/>
  <c r="DE54" i="31"/>
  <c r="FG39" i="31"/>
  <c r="GP39" i="31"/>
  <c r="CI38" i="31"/>
  <c r="EH38" i="31"/>
  <c r="DB38" i="31"/>
  <c r="EK30" i="31"/>
  <c r="EI30" i="31"/>
  <c r="BA30" i="31"/>
  <c r="DX30" i="31"/>
  <c r="EJ30" i="31"/>
  <c r="CX30" i="31"/>
  <c r="EA30" i="31"/>
  <c r="FG31" i="31"/>
  <c r="GP48" i="31"/>
  <c r="CI50" i="31"/>
  <c r="DB50" i="31"/>
  <c r="EH50" i="31"/>
  <c r="FG46" i="31"/>
  <c r="DB36" i="31"/>
  <c r="EH36" i="31"/>
  <c r="CI36" i="31"/>
  <c r="DQ31" i="31"/>
  <c r="CS31" i="31"/>
  <c r="CB18" i="30"/>
  <c r="BX18" i="30" s="1"/>
  <c r="FA44" i="31"/>
  <c r="ET44" i="31"/>
  <c r="CO44" i="31" s="1"/>
  <c r="GW44" i="31" s="1"/>
  <c r="GP44" i="31"/>
  <c r="DD49" i="31"/>
  <c r="DI49" i="31"/>
  <c r="DP49" i="31"/>
  <c r="DH49" i="31"/>
  <c r="CA32" i="31"/>
  <c r="ED32" i="31"/>
  <c r="FE32" i="31"/>
  <c r="CS37" i="31"/>
  <c r="DQ37" i="31"/>
  <c r="CI11" i="31"/>
  <c r="EH11" i="31"/>
  <c r="DB11" i="31"/>
  <c r="DA11" i="31"/>
  <c r="EC11" i="31"/>
  <c r="DI11" i="31"/>
  <c r="CY11" i="31"/>
  <c r="DD11" i="31"/>
  <c r="CR11" i="31" s="1"/>
  <c r="DK11" i="31" s="1"/>
  <c r="DF11" i="31"/>
  <c r="CK11" i="31" s="1"/>
  <c r="EH48" i="31"/>
  <c r="CI48" i="31"/>
  <c r="DB48" i="31"/>
  <c r="EA48" i="31"/>
  <c r="DP52" i="31"/>
  <c r="DH52" i="31"/>
  <c r="EJ52" i="31"/>
  <c r="EK52" i="31"/>
  <c r="BA52" i="31"/>
  <c r="DX52" i="31"/>
  <c r="CX52" i="31"/>
  <c r="EI52" i="31"/>
  <c r="DQ52" i="31"/>
  <c r="CS52" i="31"/>
  <c r="GP49" i="31"/>
  <c r="GP47" i="31"/>
  <c r="EH46" i="31"/>
  <c r="DB46" i="31"/>
  <c r="CI46" i="31"/>
  <c r="CM46" i="31"/>
  <c r="GU46" i="31"/>
  <c r="EA46" i="31"/>
  <c r="DG46" i="31"/>
  <c r="DD46" i="31"/>
  <c r="CR46" i="31"/>
  <c r="DK46" i="31" s="1"/>
  <c r="DI46" i="31"/>
  <c r="DH53" i="31"/>
  <c r="DP53" i="31"/>
  <c r="EA53" i="31"/>
  <c r="DD47" i="31"/>
  <c r="DI47" i="31"/>
  <c r="EA47" i="31"/>
  <c r="EJ40" i="31"/>
  <c r="EK40" i="31"/>
  <c r="BA40" i="31"/>
  <c r="DX40" i="31"/>
  <c r="EI40" i="31"/>
  <c r="CX40" i="31"/>
  <c r="DF46" i="31"/>
  <c r="CK46" i="31" s="1"/>
  <c r="CY33" i="31"/>
  <c r="BA20" i="31"/>
  <c r="EK20" i="31"/>
  <c r="EJ20" i="31"/>
  <c r="DX20" i="31"/>
  <c r="CX20" i="31"/>
  <c r="EI20" i="31"/>
  <c r="EH41" i="31"/>
  <c r="CI41" i="31"/>
  <c r="DB41" i="31"/>
  <c r="DO18" i="31"/>
  <c r="CU18" i="31"/>
  <c r="CN18" i="31" s="1"/>
  <c r="GV18" i="31" s="1"/>
  <c r="CT18" i="31"/>
  <c r="DL18" i="31" s="1"/>
  <c r="FF38" i="31"/>
  <c r="EW38" i="31"/>
  <c r="EA20" i="31"/>
  <c r="DG20" i="31"/>
  <c r="DH20" i="31"/>
  <c r="DP20" i="31"/>
  <c r="DP41" i="31"/>
  <c r="DH41" i="31"/>
  <c r="DI41" i="31"/>
  <c r="DD41" i="31"/>
  <c r="CB97" i="30"/>
  <c r="BX97" i="30"/>
  <c r="DQ54" i="31"/>
  <c r="CS54" i="31"/>
  <c r="CM22" i="30"/>
  <c r="CH22" i="30"/>
  <c r="BY22" i="30"/>
  <c r="CC22" i="30"/>
  <c r="CT22" i="30"/>
  <c r="FG45" i="31"/>
  <c r="CA15" i="30"/>
  <c r="BZ15" i="30"/>
  <c r="BV15" i="30"/>
  <c r="DG33" i="31"/>
  <c r="DP43" i="31"/>
  <c r="DH43" i="31"/>
  <c r="BA43" i="31"/>
  <c r="EI43" i="31"/>
  <c r="EJ43" i="31"/>
  <c r="EK43" i="31"/>
  <c r="CX43" i="31"/>
  <c r="DX43" i="31"/>
  <c r="DP42" i="31"/>
  <c r="DH42" i="31"/>
  <c r="CS42" i="31"/>
  <c r="DQ42" i="31"/>
  <c r="CH54" i="31"/>
  <c r="CM54" i="31" s="1"/>
  <c r="GU54" i="31" s="1"/>
  <c r="DH38" i="31"/>
  <c r="DP38" i="31"/>
  <c r="CX38" i="31"/>
  <c r="EK38" i="31"/>
  <c r="BA38" i="31"/>
  <c r="DX38" i="31"/>
  <c r="EJ38" i="31"/>
  <c r="EI38" i="31"/>
  <c r="DQ30" i="31"/>
  <c r="CS30" i="31"/>
  <c r="CK71" i="30"/>
  <c r="CE46" i="31"/>
  <c r="EE46" i="31"/>
  <c r="EC46" i="31"/>
  <c r="BA50" i="31"/>
  <c r="EJ50" i="31"/>
  <c r="DX50" i="31"/>
  <c r="CX50" i="31"/>
  <c r="EK50" i="31"/>
  <c r="EI50" i="31"/>
  <c r="CS50" i="31"/>
  <c r="DQ50" i="31"/>
  <c r="FF46" i="31"/>
  <c r="FA46" i="31" s="1"/>
  <c r="EW46" i="31"/>
  <c r="EI36" i="31"/>
  <c r="EJ36" i="31"/>
  <c r="EK36" i="31"/>
  <c r="DX36" i="31"/>
  <c r="CX36" i="31"/>
  <c r="BA36" i="31"/>
  <c r="DI31" i="31"/>
  <c r="DD31" i="31"/>
  <c r="DP31" i="31"/>
  <c r="DH31" i="31"/>
  <c r="CY44" i="31"/>
  <c r="CS49" i="31"/>
  <c r="DQ49" i="31"/>
  <c r="DD44" i="31"/>
  <c r="CR44" i="31" s="1"/>
  <c r="DK44" i="31" s="1"/>
  <c r="DI44" i="31"/>
  <c r="EJ44" i="31"/>
  <c r="EI44" i="31"/>
  <c r="BA44" i="31"/>
  <c r="CX44" i="31"/>
  <c r="DX44" i="31"/>
  <c r="EK44" i="31"/>
  <c r="DD37" i="31"/>
  <c r="DI37" i="31"/>
  <c r="DH37" i="31"/>
  <c r="DP37" i="31"/>
  <c r="EA11" i="31"/>
  <c r="DG11" i="31"/>
  <c r="DP11" i="31"/>
  <c r="DH11" i="31"/>
  <c r="CD348" i="28"/>
  <c r="CC348" i="28" s="1"/>
  <c r="EE13" i="31"/>
  <c r="CE13" i="31"/>
  <c r="CM40" i="30"/>
  <c r="CH40" i="30" s="1"/>
  <c r="CT40" i="30"/>
  <c r="BY40" i="30"/>
  <c r="CC40" i="30"/>
  <c r="FF47" i="31"/>
  <c r="EW47" i="31"/>
  <c r="BA46" i="31"/>
  <c r="EJ46" i="31"/>
  <c r="CX46" i="31"/>
  <c r="EI46" i="31"/>
  <c r="EK46" i="31"/>
  <c r="DX46" i="31"/>
  <c r="CA43" i="30"/>
  <c r="BZ43" i="30"/>
  <c r="EI53" i="31"/>
  <c r="EJ53" i="31"/>
  <c r="EK53" i="31"/>
  <c r="CX53" i="31"/>
  <c r="BA53" i="31"/>
  <c r="DX53" i="31"/>
  <c r="EI47" i="31"/>
  <c r="CX47" i="31"/>
  <c r="EK47" i="31"/>
  <c r="BA47" i="31"/>
  <c r="DX47" i="31"/>
  <c r="EJ47" i="31"/>
  <c r="DI40" i="31"/>
  <c r="DD40" i="31"/>
  <c r="CA30" i="30"/>
  <c r="BZ30" i="30"/>
  <c r="DA46" i="31"/>
  <c r="DF33" i="31"/>
  <c r="CK33" i="31" s="1"/>
  <c r="CP43" i="30"/>
  <c r="CB51" i="30"/>
  <c r="BX51" i="30" s="1"/>
  <c r="CP29" i="30"/>
  <c r="CP30" i="30"/>
  <c r="CB43" i="30"/>
  <c r="BX43" i="30" s="1"/>
  <c r="CT97" i="30"/>
  <c r="CC97" i="30"/>
  <c r="CM97" i="30"/>
  <c r="BY97" i="30"/>
  <c r="EE32" i="31"/>
  <c r="CB68" i="30"/>
  <c r="BX68" i="30" s="1"/>
  <c r="EE33" i="31"/>
  <c r="CE33" i="31"/>
  <c r="EC33" i="31"/>
  <c r="CM33" i="31"/>
  <c r="GU33" i="31"/>
  <c r="CP27" i="30"/>
  <c r="CP51" i="30"/>
  <c r="CP35" i="30"/>
  <c r="DO11" i="31"/>
  <c r="CT11" i="31"/>
  <c r="DL11" i="31"/>
  <c r="CU11" i="31"/>
  <c r="CN11" i="31" s="1"/>
  <c r="GV11" i="31" s="1"/>
  <c r="CB29" i="30"/>
  <c r="BX29" i="30" s="1"/>
  <c r="CF32" i="31"/>
  <c r="CE32" i="31"/>
  <c r="CU54" i="31"/>
  <c r="CN54" i="31" s="1"/>
  <c r="GV54" i="31" s="1"/>
  <c r="DO54" i="31"/>
  <c r="CT54" i="31"/>
  <c r="DL54" i="31" s="1"/>
  <c r="CT33" i="31"/>
  <c r="DL33" i="31"/>
  <c r="CU33" i="31"/>
  <c r="CN33" i="31" s="1"/>
  <c r="GV33" i="31" s="1"/>
  <c r="DO33" i="31"/>
  <c r="CP9" i="30"/>
  <c r="CB27" i="30"/>
  <c r="BX27" i="30" s="1"/>
  <c r="CM11" i="31"/>
  <c r="GU11" i="31"/>
  <c r="CB30" i="30"/>
  <c r="BX30" i="30"/>
  <c r="CM30" i="30" s="1"/>
  <c r="CP15" i="30"/>
  <c r="CH71" i="30"/>
  <c r="CB15" i="30"/>
  <c r="BX15" i="30" s="1"/>
  <c r="CP68" i="30"/>
  <c r="CB9" i="30"/>
  <c r="BX9" i="30"/>
  <c r="CT9" i="30" s="1"/>
  <c r="CB35" i="30"/>
  <c r="BX35" i="30" s="1"/>
  <c r="CK97" i="30"/>
  <c r="FA32" i="31"/>
  <c r="CK9" i="30"/>
  <c r="CH97" i="30"/>
  <c r="CM35" i="30" l="1"/>
  <c r="CT35" i="30"/>
  <c r="BY35" i="30"/>
  <c r="CC35" i="30" s="1"/>
  <c r="CK35" i="30"/>
  <c r="CH35" i="30" s="1"/>
  <c r="CW44" i="31"/>
  <c r="DS44" i="31"/>
  <c r="DR44" i="31"/>
  <c r="DR11" i="31"/>
  <c r="CV11" i="31" s="1"/>
  <c r="CW11" i="31"/>
  <c r="DS11" i="31"/>
  <c r="CT43" i="30"/>
  <c r="CM43" i="30"/>
  <c r="BY43" i="30"/>
  <c r="CC43" i="30" s="1"/>
  <c r="CK43" i="30"/>
  <c r="CW54" i="31"/>
  <c r="DS54" i="31"/>
  <c r="DR54" i="31"/>
  <c r="CV54" i="31" s="1"/>
  <c r="CT27" i="30"/>
  <c r="CC27" i="30"/>
  <c r="BY27" i="30"/>
  <c r="CK27" i="30"/>
  <c r="CH27" i="30" s="1"/>
  <c r="CM27" i="30"/>
  <c r="CT68" i="30"/>
  <c r="CK68" i="30"/>
  <c r="CM68" i="30"/>
  <c r="BY68" i="30"/>
  <c r="CC68" i="30" s="1"/>
  <c r="CK15" i="30"/>
  <c r="CH15" i="30" s="1"/>
  <c r="CT15" i="30"/>
  <c r="CM15" i="30"/>
  <c r="BY15" i="30"/>
  <c r="CC15" i="30"/>
  <c r="CM51" i="30"/>
  <c r="CK51" i="30"/>
  <c r="CH51" i="30" s="1"/>
  <c r="CT51" i="30"/>
  <c r="BY51" i="30"/>
  <c r="CC51" i="30"/>
  <c r="BY18" i="30"/>
  <c r="CK18" i="30"/>
  <c r="CC18" i="30"/>
  <c r="CT18" i="30"/>
  <c r="CM18" i="30"/>
  <c r="CH9" i="30"/>
  <c r="CT29" i="30"/>
  <c r="CC29" i="30"/>
  <c r="CM29" i="30"/>
  <c r="BY29" i="30"/>
  <c r="CK29" i="30"/>
  <c r="CH29" i="30" s="1"/>
  <c r="CW46" i="31"/>
  <c r="DS46" i="31"/>
  <c r="DR46" i="31"/>
  <c r="CV46" i="31" s="1"/>
  <c r="DR33" i="31"/>
  <c r="CV33" i="31" s="1"/>
  <c r="CW33" i="31"/>
  <c r="DS33" i="31"/>
  <c r="CT13" i="30"/>
  <c r="BY13" i="30"/>
  <c r="CC13" i="30" s="1"/>
  <c r="CM13" i="30"/>
  <c r="CH13" i="30" s="1"/>
  <c r="DP47" i="31"/>
  <c r="DH47" i="31"/>
  <c r="BZ40" i="31"/>
  <c r="BY40" i="31"/>
  <c r="EF40" i="31"/>
  <c r="DZ40" i="31"/>
  <c r="BW40" i="31"/>
  <c r="BO50" i="30"/>
  <c r="AY352" i="28"/>
  <c r="CF352" i="28"/>
  <c r="CI352" i="28" s="1"/>
  <c r="BX186" i="28"/>
  <c r="BU186" i="28"/>
  <c r="CT23" i="30"/>
  <c r="CM23" i="30"/>
  <c r="BY23" i="30"/>
  <c r="CC23" i="30" s="1"/>
  <c r="CK23" i="30"/>
  <c r="BY30" i="30"/>
  <c r="CT30" i="30"/>
  <c r="BY93" i="30"/>
  <c r="CC93" i="30"/>
  <c r="CK93" i="30"/>
  <c r="CH93" i="30" s="1"/>
  <c r="CT93" i="30"/>
  <c r="CM93" i="30"/>
  <c r="DQ38" i="31"/>
  <c r="CS38" i="31"/>
  <c r="DB30" i="31"/>
  <c r="DI30" i="31"/>
  <c r="DD30" i="31"/>
  <c r="DB37" i="31"/>
  <c r="CI37" i="31"/>
  <c r="CT109" i="30"/>
  <c r="CM109" i="30"/>
  <c r="CC109" i="30"/>
  <c r="CK109" i="30"/>
  <c r="CH109" i="30" s="1"/>
  <c r="CA35" i="31"/>
  <c r="CB90" i="30"/>
  <c r="BX90" i="30" s="1"/>
  <c r="GH43" i="31"/>
  <c r="EV43" i="31" s="1"/>
  <c r="GI43" i="31"/>
  <c r="GM43" i="31"/>
  <c r="ER43" i="31"/>
  <c r="GJ43" i="31"/>
  <c r="GN43" i="31"/>
  <c r="ES43" i="31"/>
  <c r="GO43" i="31"/>
  <c r="GK43" i="31"/>
  <c r="GL43" i="31"/>
  <c r="EU43" i="31"/>
  <c r="GF43" i="31"/>
  <c r="CY18" i="31"/>
  <c r="DB18" i="31"/>
  <c r="DQ18" i="31"/>
  <c r="BA18" i="31"/>
  <c r="DF18" i="31"/>
  <c r="CK18" i="31" s="1"/>
  <c r="CH18" i="31"/>
  <c r="CM18" i="31" s="1"/>
  <c r="GU18" i="31" s="1"/>
  <c r="DA18" i="31"/>
  <c r="CX18" i="31"/>
  <c r="EI18" i="31"/>
  <c r="DD18" i="31"/>
  <c r="CR18" i="31"/>
  <c r="DK18" i="31" s="1"/>
  <c r="DI18" i="31"/>
  <c r="CS18" i="31"/>
  <c r="EF48" i="31"/>
  <c r="CH54" i="30"/>
  <c r="CI31" i="31"/>
  <c r="DB31" i="31"/>
  <c r="EH31" i="31"/>
  <c r="BA48" i="31"/>
  <c r="DX48" i="31"/>
  <c r="CA41" i="30"/>
  <c r="BZ41" i="30"/>
  <c r="BV41" i="30"/>
  <c r="CD751" i="28"/>
  <c r="CC751" i="28" s="1"/>
  <c r="BY118" i="30"/>
  <c r="CC118" i="30"/>
  <c r="FC38" i="31"/>
  <c r="CF680" i="28"/>
  <c r="CI680" i="28" s="1"/>
  <c r="AY680" i="28"/>
  <c r="AY682" i="28"/>
  <c r="CF682" i="28"/>
  <c r="CI682" i="28" s="1"/>
  <c r="CD359" i="28"/>
  <c r="CC359" i="28" s="1"/>
  <c r="CT20" i="30"/>
  <c r="BY20" i="30"/>
  <c r="CC20" i="30" s="1"/>
  <c r="FD33" i="31"/>
  <c r="DA33" i="31"/>
  <c r="GN52" i="31"/>
  <c r="GI52" i="31"/>
  <c r="GL52" i="31"/>
  <c r="GF52" i="31"/>
  <c r="GK52" i="31"/>
  <c r="GJ52" i="31"/>
  <c r="GH52" i="31"/>
  <c r="EV52" i="31" s="1"/>
  <c r="GG52" i="31"/>
  <c r="GO52" i="31"/>
  <c r="EU52" i="31"/>
  <c r="GM52" i="31"/>
  <c r="ES52" i="31"/>
  <c r="ED54" i="31"/>
  <c r="FE54" i="31"/>
  <c r="DT54" i="31"/>
  <c r="CA54" i="31"/>
  <c r="EH39" i="31"/>
  <c r="EJ39" i="31"/>
  <c r="DX39" i="31"/>
  <c r="DI34" i="31"/>
  <c r="BA34" i="31"/>
  <c r="DX34" i="31"/>
  <c r="DQ34" i="31"/>
  <c r="CI34" i="31"/>
  <c r="DB34" i="31"/>
  <c r="EK34" i="31"/>
  <c r="AT32" i="31"/>
  <c r="AX32" i="31"/>
  <c r="DQ32" i="31" s="1"/>
  <c r="AU32" i="31"/>
  <c r="AV32" i="31"/>
  <c r="AR32" i="31"/>
  <c r="AS32" i="31"/>
  <c r="AZ32" i="31"/>
  <c r="AQ32" i="31"/>
  <c r="AY32" i="31"/>
  <c r="CC9" i="30"/>
  <c r="CH95" i="30"/>
  <c r="CM115" i="30"/>
  <c r="CK115" i="30"/>
  <c r="CH115" i="30" s="1"/>
  <c r="BY115" i="30"/>
  <c r="CC115" i="30"/>
  <c r="DH50" i="31"/>
  <c r="DP50" i="31"/>
  <c r="CA8" i="30"/>
  <c r="BZ8" i="30"/>
  <c r="CB34" i="30"/>
  <c r="BX34" i="30"/>
  <c r="CC8" i="28"/>
  <c r="CD8" i="28"/>
  <c r="GJ30" i="31"/>
  <c r="GK30" i="31"/>
  <c r="ES30" i="31"/>
  <c r="ER30" i="31"/>
  <c r="GF30" i="31"/>
  <c r="GM30" i="31"/>
  <c r="EU30" i="31"/>
  <c r="GG30" i="31"/>
  <c r="GH30" i="31"/>
  <c r="EV30" i="31" s="1"/>
  <c r="GL30" i="31"/>
  <c r="CC691" i="28"/>
  <c r="CD691" i="28"/>
  <c r="CK30" i="30"/>
  <c r="CH30" i="30" s="1"/>
  <c r="BY9" i="30"/>
  <c r="FF48" i="31"/>
  <c r="EV48" i="31"/>
  <c r="CT80" i="30"/>
  <c r="BY80" i="30"/>
  <c r="CC80" i="30" s="1"/>
  <c r="CM80" i="30"/>
  <c r="CK80" i="30"/>
  <c r="DB44" i="31"/>
  <c r="DF44" i="31"/>
  <c r="CK44" i="31" s="1"/>
  <c r="DE44" i="31"/>
  <c r="CH44" i="31"/>
  <c r="CM44" i="31" s="1"/>
  <c r="GU44" i="31" s="1"/>
  <c r="BA11" i="31"/>
  <c r="EI11" i="31"/>
  <c r="BY326" i="28"/>
  <c r="DX67" i="31"/>
  <c r="DB67" i="31"/>
  <c r="BA67" i="31"/>
  <c r="EH67" i="31"/>
  <c r="DQ67" i="31"/>
  <c r="CI67" i="31"/>
  <c r="EK67" i="31"/>
  <c r="CB72" i="30"/>
  <c r="BX72" i="30"/>
  <c r="AY35" i="31"/>
  <c r="DA35" i="31" s="1"/>
  <c r="AR35" i="31"/>
  <c r="AX35" i="31"/>
  <c r="AS35" i="31"/>
  <c r="AT35" i="31"/>
  <c r="AW35" i="31"/>
  <c r="AQ35" i="31"/>
  <c r="AU35" i="31"/>
  <c r="AV35" i="31"/>
  <c r="CC30" i="30"/>
  <c r="CM9" i="30"/>
  <c r="CH79" i="30"/>
  <c r="AZ51" i="31"/>
  <c r="AY51" i="31"/>
  <c r="AS51" i="31"/>
  <c r="AV51" i="31"/>
  <c r="AT51" i="31"/>
  <c r="AQ51" i="31"/>
  <c r="AU51" i="31"/>
  <c r="AR51" i="31"/>
  <c r="AX51" i="31"/>
  <c r="CM37" i="30"/>
  <c r="CC37" i="30"/>
  <c r="CK37" i="30"/>
  <c r="BY37" i="30"/>
  <c r="CT37" i="30"/>
  <c r="CM116" i="30"/>
  <c r="CT116" i="30"/>
  <c r="BY116" i="30"/>
  <c r="CC116" i="30"/>
  <c r="CK116" i="30"/>
  <c r="CH116" i="30" s="1"/>
  <c r="CA66" i="30"/>
  <c r="BV66" i="30"/>
  <c r="BZ66" i="30"/>
  <c r="GI53" i="31"/>
  <c r="GH53" i="31"/>
  <c r="EV53" i="31" s="1"/>
  <c r="ER53" i="31"/>
  <c r="GM53" i="31"/>
  <c r="FG53" i="31" s="1"/>
  <c r="GL53" i="31"/>
  <c r="ES53" i="31"/>
  <c r="GG53" i="31"/>
  <c r="GN53" i="31"/>
  <c r="GJ53" i="31"/>
  <c r="GK53" i="31"/>
  <c r="GO53" i="31"/>
  <c r="BZ32" i="30"/>
  <c r="CA32" i="30"/>
  <c r="BV32" i="30"/>
  <c r="CA53" i="30"/>
  <c r="BZ53" i="30"/>
  <c r="EU54" i="31"/>
  <c r="ES35" i="31"/>
  <c r="GL35" i="31"/>
  <c r="GJ35" i="31"/>
  <c r="GM35" i="31"/>
  <c r="FG35" i="31" s="1"/>
  <c r="ER35" i="31"/>
  <c r="AT45" i="31"/>
  <c r="AY45" i="31"/>
  <c r="AR45" i="31"/>
  <c r="GL33" i="31"/>
  <c r="GG33" i="31"/>
  <c r="GP33" i="31" s="1"/>
  <c r="FB13" i="31"/>
  <c r="EV25" i="31"/>
  <c r="CK19" i="30"/>
  <c r="CM19" i="30"/>
  <c r="CT19" i="30"/>
  <c r="BY19" i="30"/>
  <c r="CC19" i="30" s="1"/>
  <c r="CM110" i="30"/>
  <c r="CK110" i="30"/>
  <c r="CC110" i="30"/>
  <c r="CD258" i="28"/>
  <c r="CC258" i="28"/>
  <c r="CD135" i="28"/>
  <c r="CC135" i="28"/>
  <c r="GH37" i="31"/>
  <c r="GL37" i="31"/>
  <c r="GF37" i="31"/>
  <c r="BW186" i="28"/>
  <c r="CD123" i="28"/>
  <c r="CC123" i="28" s="1"/>
  <c r="BV69" i="30"/>
  <c r="CA69" i="30"/>
  <c r="CT107" i="30"/>
  <c r="BY107" i="30"/>
  <c r="CC107" i="30" s="1"/>
  <c r="CM107" i="30"/>
  <c r="CK107" i="30"/>
  <c r="BY77" i="30"/>
  <c r="CM77" i="30"/>
  <c r="CC77" i="30"/>
  <c r="CH83" i="30"/>
  <c r="CC175" i="28"/>
  <c r="CD175" i="28"/>
  <c r="EV49" i="31"/>
  <c r="GM42" i="31"/>
  <c r="FG42" i="31" s="1"/>
  <c r="GF42" i="31"/>
  <c r="GH41" i="31"/>
  <c r="GM41" i="31"/>
  <c r="FG41" i="31" s="1"/>
  <c r="GI41" i="31"/>
  <c r="BX36" i="30"/>
  <c r="CP113" i="30"/>
  <c r="CD120" i="28"/>
  <c r="CC120" i="28" s="1"/>
  <c r="EV38" i="31"/>
  <c r="BV53" i="30"/>
  <c r="BX113" i="30"/>
  <c r="CK113" i="30" s="1"/>
  <c r="GN54" i="31"/>
  <c r="GL54" i="31"/>
  <c r="GM54" i="31"/>
  <c r="FG54" i="31" s="1"/>
  <c r="GH54" i="31"/>
  <c r="EV54" i="31" s="1"/>
  <c r="ES54" i="31"/>
  <c r="ER54" i="31"/>
  <c r="GK34" i="31"/>
  <c r="GP34" i="31" s="1"/>
  <c r="ER34" i="31"/>
  <c r="EU34" i="31"/>
  <c r="BZ20" i="30"/>
  <c r="BV20" i="30"/>
  <c r="CT57" i="30"/>
  <c r="CM57" i="30"/>
  <c r="BY57" i="30"/>
  <c r="CC57" i="30" s="1"/>
  <c r="CB87" i="30"/>
  <c r="BX87" i="30"/>
  <c r="CR28" i="30"/>
  <c r="AW28" i="30"/>
  <c r="CK28" i="30"/>
  <c r="CH28" i="30" s="1"/>
  <c r="AW110" i="30"/>
  <c r="CP110" i="30"/>
  <c r="CN110" i="30"/>
  <c r="FG33" i="31"/>
  <c r="GJ54" i="31"/>
  <c r="GP54" i="31" s="1"/>
  <c r="GO30" i="31"/>
  <c r="BU121" i="28"/>
  <c r="BV18" i="30"/>
  <c r="CA114" i="30"/>
  <c r="BZ114" i="30"/>
  <c r="BX70" i="30"/>
  <c r="CM54" i="30"/>
  <c r="BY54" i="30"/>
  <c r="CC54" i="30" s="1"/>
  <c r="CD534" i="28"/>
  <c r="CC534" i="28"/>
  <c r="CD291" i="28"/>
  <c r="CC291" i="28" s="1"/>
  <c r="CD347" i="28"/>
  <c r="CC347" i="28"/>
  <c r="CD666" i="28"/>
  <c r="CC666" i="28"/>
  <c r="CD275" i="28"/>
  <c r="CC275" i="28" s="1"/>
  <c r="CN75" i="30"/>
  <c r="AW75" i="30"/>
  <c r="CE88" i="30"/>
  <c r="CQ88" i="30" s="1"/>
  <c r="GI54" i="31"/>
  <c r="AV39" i="31"/>
  <c r="AS39" i="31"/>
  <c r="CT96" i="30"/>
  <c r="BY96" i="30"/>
  <c r="CC96" i="30" s="1"/>
  <c r="CK96" i="30"/>
  <c r="CH96" i="30" s="1"/>
  <c r="CB113" i="30"/>
  <c r="CD460" i="28"/>
  <c r="CC460" i="28" s="1"/>
  <c r="CA26" i="30"/>
  <c r="BZ26" i="30"/>
  <c r="BV26" i="30"/>
  <c r="CK82" i="30"/>
  <c r="CH82" i="30" s="1"/>
  <c r="BY82" i="30"/>
  <c r="CC82" i="30" s="1"/>
  <c r="BX25" i="30"/>
  <c r="CK42" i="30"/>
  <c r="CH42" i="30" s="1"/>
  <c r="CP42" i="30"/>
  <c r="BX60" i="30"/>
  <c r="CC308" i="28"/>
  <c r="CD308" i="28"/>
  <c r="CC220" i="28"/>
  <c r="CC325" i="28"/>
  <c r="CD183" i="28"/>
  <c r="CC183" i="28" s="1"/>
  <c r="CD119" i="28"/>
  <c r="CC119" i="28"/>
  <c r="CC737" i="28"/>
  <c r="CD581" i="28"/>
  <c r="CC581" i="28" s="1"/>
  <c r="BU37" i="31"/>
  <c r="BX86" i="30"/>
  <c r="CK77" i="30"/>
  <c r="CC613" i="28"/>
  <c r="CE86" i="30"/>
  <c r="CQ86" i="30" s="1"/>
  <c r="CC174" i="28"/>
  <c r="CC708" i="28"/>
  <c r="CD521" i="28"/>
  <c r="CC521" i="28" s="1"/>
  <c r="BX98" i="30"/>
  <c r="CD381" i="28"/>
  <c r="CC381" i="28" s="1"/>
  <c r="CC723" i="28"/>
  <c r="CC695" i="28"/>
  <c r="CC463" i="28"/>
  <c r="CC531" i="28"/>
  <c r="CP117" i="30"/>
  <c r="AW117" i="30"/>
  <c r="AW95" i="30"/>
  <c r="CE95" i="30"/>
  <c r="CQ95" i="30" s="1"/>
  <c r="BY345" i="28"/>
  <c r="CF29" i="28"/>
  <c r="CI29" i="28" s="1"/>
  <c r="BY29" i="28"/>
  <c r="CD29" i="28"/>
  <c r="BY39" i="28"/>
  <c r="CD39" i="28" s="1"/>
  <c r="CC83" i="30"/>
  <c r="CC101" i="30"/>
  <c r="CM39" i="30"/>
  <c r="CH39" i="30" s="1"/>
  <c r="CC141" i="28"/>
  <c r="CD467" i="28"/>
  <c r="CC467" i="28"/>
  <c r="CC20" i="28"/>
  <c r="CD431" i="28"/>
  <c r="CC431" i="28"/>
  <c r="CC620" i="28"/>
  <c r="CC145" i="28"/>
  <c r="CC509" i="28"/>
  <c r="CC497" i="28"/>
  <c r="CC561" i="28"/>
  <c r="AW88" i="30"/>
  <c r="CC91" i="30"/>
  <c r="BX100" i="30"/>
  <c r="BX11" i="30"/>
  <c r="CC340" i="28"/>
  <c r="CC559" i="28"/>
  <c r="CD559" i="28"/>
  <c r="CD390" i="28"/>
  <c r="CC390" i="28" s="1"/>
  <c r="CC440" i="28"/>
  <c r="CC511" i="28"/>
  <c r="CC368" i="28"/>
  <c r="CO33" i="30"/>
  <c r="CH33" i="30" s="1"/>
  <c r="AW33" i="30"/>
  <c r="CC560" i="28"/>
  <c r="CO114" i="30"/>
  <c r="AW114" i="30"/>
  <c r="CK57" i="30"/>
  <c r="CH57" i="30" s="1"/>
  <c r="BZ87" i="30"/>
  <c r="CC603" i="28"/>
  <c r="BX112" i="30"/>
  <c r="BX104" i="30"/>
  <c r="CC445" i="28"/>
  <c r="CE77" i="30"/>
  <c r="CQ77" i="30" s="1"/>
  <c r="AW77" i="30"/>
  <c r="AY714" i="28"/>
  <c r="CF714" i="28"/>
  <c r="CI714" i="28" s="1"/>
  <c r="CD568" i="28"/>
  <c r="CC568" i="28" s="1"/>
  <c r="BY658" i="28"/>
  <c r="CD658" i="28" s="1"/>
  <c r="CC77" i="28"/>
  <c r="CD77" i="28"/>
  <c r="CD551" i="28"/>
  <c r="BY551" i="28"/>
  <c r="CD452" i="28"/>
  <c r="CC452" i="28" s="1"/>
  <c r="CM82" i="30"/>
  <c r="BX12" i="30"/>
  <c r="CC54" i="28"/>
  <c r="CC529" i="28"/>
  <c r="BY233" i="28"/>
  <c r="CI233" i="28"/>
  <c r="CC557" i="28"/>
  <c r="CC384" i="28"/>
  <c r="CD95" i="28"/>
  <c r="CC95" i="28" s="1"/>
  <c r="CN81" i="30"/>
  <c r="CF224" i="28"/>
  <c r="CI224" i="28" s="1"/>
  <c r="BY224" i="28"/>
  <c r="CF366" i="28"/>
  <c r="CI366" i="28" s="1"/>
  <c r="BY366" i="28"/>
  <c r="CF399" i="28"/>
  <c r="CI399" i="28" s="1"/>
  <c r="BY399" i="28"/>
  <c r="CD399" i="28" s="1"/>
  <c r="CF129" i="28"/>
  <c r="CI129" i="28" s="1"/>
  <c r="BY129" i="28"/>
  <c r="CF365" i="28"/>
  <c r="CI365" i="28" s="1"/>
  <c r="BY365" i="28"/>
  <c r="CD365" i="28"/>
  <c r="CD593" i="28"/>
  <c r="CC593" i="28" s="1"/>
  <c r="AY106" i="28"/>
  <c r="CF106" i="28"/>
  <c r="CI106" i="28" s="1"/>
  <c r="CO11" i="30"/>
  <c r="AW11" i="30"/>
  <c r="BZ108" i="30"/>
  <c r="CA108" i="30"/>
  <c r="CF537" i="28"/>
  <c r="BY537" i="28"/>
  <c r="BY538" i="28"/>
  <c r="CD538" i="28" s="1"/>
  <c r="CF538" i="28"/>
  <c r="CE8" i="30"/>
  <c r="CQ8" i="30" s="1"/>
  <c r="AW8" i="30"/>
  <c r="AV103" i="30"/>
  <c r="AQ103" i="30"/>
  <c r="AP103" i="30"/>
  <c r="CE103" i="30" s="1"/>
  <c r="CQ103" i="30" s="1"/>
  <c r="AR103" i="30"/>
  <c r="AU103" i="30"/>
  <c r="AN103" i="30"/>
  <c r="CO103" i="30" s="1"/>
  <c r="AT103" i="30"/>
  <c r="AP52" i="30"/>
  <c r="CE52" i="30" s="1"/>
  <c r="CQ52" i="30" s="1"/>
  <c r="AO52" i="30"/>
  <c r="AQ52" i="30"/>
  <c r="AT52" i="30"/>
  <c r="AR52" i="30"/>
  <c r="AV52" i="30"/>
  <c r="AN52" i="30"/>
  <c r="AS52" i="30"/>
  <c r="CC486" i="28"/>
  <c r="CC601" i="28"/>
  <c r="CC137" i="28"/>
  <c r="CI39" i="28"/>
  <c r="CI551" i="28"/>
  <c r="CB99" i="30"/>
  <c r="BX99" i="30"/>
  <c r="AM67" i="30"/>
  <c r="AT67" i="30"/>
  <c r="CN67" i="30" s="1"/>
  <c r="AS67" i="30"/>
  <c r="AV67" i="30"/>
  <c r="AU67" i="30"/>
  <c r="AO67" i="30"/>
  <c r="AN67" i="30"/>
  <c r="CO67" i="30" s="1"/>
  <c r="AQ67" i="30"/>
  <c r="AR67" i="30"/>
  <c r="AP67" i="30"/>
  <c r="CI525" i="28"/>
  <c r="BY525" i="28"/>
  <c r="AV118" i="30"/>
  <c r="AU118" i="30"/>
  <c r="AS118" i="30"/>
  <c r="AP118" i="30"/>
  <c r="AO118" i="30"/>
  <c r="AM118" i="30"/>
  <c r="AW118" i="30" s="1"/>
  <c r="AT118" i="30"/>
  <c r="AW14" i="30"/>
  <c r="CI581" i="28"/>
  <c r="CC111" i="28"/>
  <c r="CC63" i="28"/>
  <c r="CC465" i="28"/>
  <c r="CC144" i="28"/>
  <c r="CD144" i="28"/>
  <c r="CI321" i="28"/>
  <c r="BY321" i="28"/>
  <c r="CD321" i="28"/>
  <c r="BY274" i="28"/>
  <c r="AV112" i="30"/>
  <c r="AS112" i="30"/>
  <c r="AT112" i="30"/>
  <c r="AO112" i="30"/>
  <c r="AN112" i="30"/>
  <c r="CO112" i="30" s="1"/>
  <c r="AR112" i="30"/>
  <c r="AQ112" i="30"/>
  <c r="AM112" i="30"/>
  <c r="AP112" i="30"/>
  <c r="CE112" i="30" s="1"/>
  <c r="CQ112" i="30" s="1"/>
  <c r="BY524" i="28"/>
  <c r="CD524" i="28"/>
  <c r="CD363" i="28"/>
  <c r="CC363" i="28" s="1"/>
  <c r="BY47" i="28"/>
  <c r="CD274" i="28"/>
  <c r="CC362" i="28"/>
  <c r="AS103" i="30"/>
  <c r="CI475" i="28"/>
  <c r="BV84" i="30"/>
  <c r="BO84" i="30"/>
  <c r="AY410" i="28"/>
  <c r="CD482" i="28"/>
  <c r="CC482" i="28" s="1"/>
  <c r="CD63" i="28"/>
  <c r="CC170" i="28"/>
  <c r="CC730" i="28"/>
  <c r="CC125" i="28"/>
  <c r="CD125" i="28"/>
  <c r="CD383" i="28"/>
  <c r="CC383" i="28" s="1"/>
  <c r="CC286" i="28"/>
  <c r="AU52" i="30"/>
  <c r="AM103" i="30"/>
  <c r="CK85" i="30"/>
  <c r="CH85" i="30" s="1"/>
  <c r="CD519" i="28"/>
  <c r="CC519" i="28" s="1"/>
  <c r="AW10" i="30"/>
  <c r="CP10" i="30"/>
  <c r="CH10" i="30" s="1"/>
  <c r="CE82" i="30"/>
  <c r="CQ82" i="30" s="1"/>
  <c r="CF386" i="28"/>
  <c r="CI386" i="28" s="1"/>
  <c r="CI63" i="28"/>
  <c r="BY607" i="28"/>
  <c r="CD728" i="28"/>
  <c r="CC728" i="28" s="1"/>
  <c r="CB89" i="30"/>
  <c r="BX89" i="30"/>
  <c r="BV52" i="30"/>
  <c r="CG277" i="28"/>
  <c r="CI277" i="28" s="1"/>
  <c r="AY277" i="28"/>
  <c r="BU255" i="28"/>
  <c r="BU134" i="28"/>
  <c r="BX134" i="28"/>
  <c r="BW122" i="28"/>
  <c r="BX122" i="28"/>
  <c r="BU122" i="28"/>
  <c r="CF87" i="28"/>
  <c r="CD386" i="28"/>
  <c r="CC386" i="28" s="1"/>
  <c r="CI528" i="28"/>
  <c r="CA103" i="30"/>
  <c r="BV103" i="30"/>
  <c r="BO88" i="30"/>
  <c r="BV88" i="30" s="1"/>
  <c r="CG665" i="28"/>
  <c r="CI665" i="28" s="1"/>
  <c r="AY665" i="28"/>
  <c r="BU572" i="28"/>
  <c r="BW572" i="28"/>
  <c r="BX642" i="28"/>
  <c r="BW642" i="28"/>
  <c r="CF565" i="28"/>
  <c r="CI565" i="28" s="1"/>
  <c r="AY565" i="28"/>
  <c r="BW315" i="28"/>
  <c r="BX315" i="28"/>
  <c r="BU315" i="28"/>
  <c r="BW305" i="28"/>
  <c r="BU305" i="28"/>
  <c r="BX411" i="28"/>
  <c r="BW411" i="28"/>
  <c r="BX523" i="28"/>
  <c r="BW523" i="28"/>
  <c r="BU508" i="28"/>
  <c r="BW508" i="28"/>
  <c r="BX508" i="28"/>
  <c r="BX478" i="28"/>
  <c r="BU478" i="28"/>
  <c r="BP75" i="30"/>
  <c r="BQ75" i="30"/>
  <c r="BM75" i="30"/>
  <c r="BL75" i="30"/>
  <c r="BK75" i="30"/>
  <c r="BR75" i="30"/>
  <c r="BT75" i="30"/>
  <c r="BU75" i="30"/>
  <c r="BT16" i="30"/>
  <c r="BS16" i="30"/>
  <c r="BK16" i="30"/>
  <c r="BP16" i="30"/>
  <c r="BM16" i="30"/>
  <c r="BU16" i="30"/>
  <c r="BR16" i="30"/>
  <c r="BL16" i="30"/>
  <c r="BQ16" i="30"/>
  <c r="AQ48" i="30"/>
  <c r="AS48" i="30"/>
  <c r="AN48" i="30"/>
  <c r="CO48" i="30" s="1"/>
  <c r="AP48" i="30"/>
  <c r="AO48" i="30"/>
  <c r="AR48" i="30"/>
  <c r="AU48" i="30"/>
  <c r="CN48" i="30" s="1"/>
  <c r="AM48" i="30"/>
  <c r="AV45" i="30"/>
  <c r="AS45" i="30"/>
  <c r="AU45" i="30"/>
  <c r="AP45" i="30"/>
  <c r="CE45" i="30" s="1"/>
  <c r="CQ45" i="30" s="1"/>
  <c r="AN45" i="30"/>
  <c r="AR45" i="30"/>
  <c r="AO45" i="30"/>
  <c r="AT45" i="30"/>
  <c r="AU733" i="28"/>
  <c r="AP733" i="28"/>
  <c r="AX733" i="28"/>
  <c r="AR733" i="28"/>
  <c r="AS733" i="28"/>
  <c r="AW733" i="28"/>
  <c r="AV733" i="28"/>
  <c r="CG733" i="28" s="1"/>
  <c r="AQ733" i="28"/>
  <c r="AT733" i="28"/>
  <c r="AO733" i="28"/>
  <c r="AX717" i="28"/>
  <c r="AR717" i="28"/>
  <c r="AS717" i="28"/>
  <c r="AT717" i="28"/>
  <c r="AO717" i="28"/>
  <c r="AW717" i="28"/>
  <c r="AQ717" i="28"/>
  <c r="AV717" i="28"/>
  <c r="AU717" i="28"/>
  <c r="AP717" i="28"/>
  <c r="BT545" i="28"/>
  <c r="BN545" i="28"/>
  <c r="BL545" i="28"/>
  <c r="BP545" i="28"/>
  <c r="BM545" i="28"/>
  <c r="BS545" i="28"/>
  <c r="BO545" i="28"/>
  <c r="BR545" i="28"/>
  <c r="BQ545" i="28"/>
  <c r="BN323" i="28"/>
  <c r="BR323" i="28"/>
  <c r="BW323" i="28" s="1"/>
  <c r="BS323" i="28"/>
  <c r="BO323" i="28"/>
  <c r="BT323" i="28"/>
  <c r="BL323" i="28"/>
  <c r="BM323" i="28"/>
  <c r="BQ323" i="28"/>
  <c r="CC259" i="28"/>
  <c r="CC241" i="28"/>
  <c r="CC650" i="28"/>
  <c r="CC27" i="28"/>
  <c r="CD67" i="28"/>
  <c r="CC67" i="28" s="1"/>
  <c r="BU125" i="28"/>
  <c r="AY289" i="28"/>
  <c r="AY276" i="28"/>
  <c r="BU247" i="28"/>
  <c r="BX722" i="28"/>
  <c r="BW722" i="28"/>
  <c r="BU722" i="28"/>
  <c r="BU197" i="28"/>
  <c r="CA19" i="31"/>
  <c r="BK74" i="30"/>
  <c r="BU74" i="30"/>
  <c r="BM74" i="30"/>
  <c r="BR74" i="30"/>
  <c r="BQ74" i="30"/>
  <c r="BL74" i="30"/>
  <c r="BP74" i="30"/>
  <c r="BT74" i="30"/>
  <c r="BS74" i="30"/>
  <c r="AO46" i="30"/>
  <c r="AU46" i="30"/>
  <c r="AT46" i="30"/>
  <c r="AQ46" i="30"/>
  <c r="AP46" i="30"/>
  <c r="CE46" i="30" s="1"/>
  <c r="CQ46" i="30" s="1"/>
  <c r="AM46" i="30"/>
  <c r="AW46" i="30" s="1"/>
  <c r="AS46" i="30"/>
  <c r="AV46" i="30"/>
  <c r="AR46" i="30"/>
  <c r="CD112" i="28"/>
  <c r="CC112" i="28" s="1"/>
  <c r="CC421" i="28"/>
  <c r="CD566" i="28"/>
  <c r="CC566" i="28" s="1"/>
  <c r="CC43" i="28"/>
  <c r="CD205" i="28"/>
  <c r="CC205" i="28" s="1"/>
  <c r="CD418" i="28"/>
  <c r="CC418" i="28" s="1"/>
  <c r="CC99" i="28"/>
  <c r="CC614" i="28"/>
  <c r="CF51" i="28"/>
  <c r="CI51" i="28" s="1"/>
  <c r="CI248" i="28"/>
  <c r="AM56" i="30"/>
  <c r="AO56" i="30"/>
  <c r="AN56" i="30"/>
  <c r="CO56" i="30" s="1"/>
  <c r="CN80" i="30"/>
  <c r="BX81" i="28"/>
  <c r="BW81" i="28"/>
  <c r="BU265" i="28"/>
  <c r="BU254" i="28"/>
  <c r="BW254" i="28"/>
  <c r="AY237" i="28"/>
  <c r="BW304" i="28"/>
  <c r="BX304" i="28"/>
  <c r="AY299" i="28"/>
  <c r="EV58" i="31"/>
  <c r="GP58" i="31"/>
  <c r="CI306" i="28"/>
  <c r="BY631" i="28"/>
  <c r="CD631" i="28" s="1"/>
  <c r="CF280" i="28"/>
  <c r="CI280" i="28" s="1"/>
  <c r="CC712" i="28"/>
  <c r="CD712" i="28"/>
  <c r="AQ17" i="30"/>
  <c r="AN17" i="30"/>
  <c r="BW155" i="28"/>
  <c r="BX155" i="28"/>
  <c r="BW278" i="28"/>
  <c r="BU278" i="28"/>
  <c r="BU381" i="28"/>
  <c r="BU341" i="28"/>
  <c r="BW456" i="28"/>
  <c r="BU456" i="28"/>
  <c r="AY250" i="28"/>
  <c r="BX227" i="28"/>
  <c r="BW227" i="28"/>
  <c r="BU227" i="28"/>
  <c r="AY223" i="28"/>
  <c r="BU324" i="28"/>
  <c r="AY316" i="28"/>
  <c r="BU304" i="28"/>
  <c r="CP85" i="30"/>
  <c r="CR89" i="30"/>
  <c r="CI219" i="28"/>
  <c r="CI413" i="28"/>
  <c r="CI378" i="28"/>
  <c r="CI318" i="28"/>
  <c r="CC379" i="28"/>
  <c r="CD219" i="28"/>
  <c r="BY528" i="28"/>
  <c r="AV60" i="30"/>
  <c r="AS60" i="30"/>
  <c r="AR60" i="30"/>
  <c r="CE47" i="30"/>
  <c r="CQ47" i="30" s="1"/>
  <c r="CH47" i="30" s="1"/>
  <c r="CE49" i="30"/>
  <c r="CQ49" i="30" s="1"/>
  <c r="AY218" i="28"/>
  <c r="BW297" i="28"/>
  <c r="AM49" i="30"/>
  <c r="AU49" i="30"/>
  <c r="CN49" i="30" s="1"/>
  <c r="AN49" i="30"/>
  <c r="CO49" i="30" s="1"/>
  <c r="BU471" i="28"/>
  <c r="BS73" i="30"/>
  <c r="BQ73" i="30"/>
  <c r="BR73" i="30"/>
  <c r="BK73" i="30"/>
  <c r="BL73" i="30"/>
  <c r="BT73" i="30"/>
  <c r="BP73" i="30"/>
  <c r="BV10" i="30"/>
  <c r="BU436" i="28"/>
  <c r="CD96" i="28"/>
  <c r="CC96" i="28" s="1"/>
  <c r="BU92" i="30"/>
  <c r="BS92" i="30"/>
  <c r="BP92" i="30"/>
  <c r="BR92" i="30"/>
  <c r="BM92" i="30"/>
  <c r="BK105" i="30"/>
  <c r="BR105" i="30"/>
  <c r="BP105" i="30"/>
  <c r="BL105" i="30"/>
  <c r="BS105" i="30"/>
  <c r="BM105" i="30"/>
  <c r="BT105" i="30"/>
  <c r="CB31" i="30"/>
  <c r="BX31" i="30" s="1"/>
  <c r="CG303" i="28"/>
  <c r="CI303" i="28" s="1"/>
  <c r="BW735" i="28"/>
  <c r="CD379" i="28"/>
  <c r="BX635" i="28"/>
  <c r="CI635" i="28" s="1"/>
  <c r="BW592" i="28"/>
  <c r="AY137" i="28"/>
  <c r="BX299" i="28"/>
  <c r="AY779" i="28"/>
  <c r="BU269" i="28"/>
  <c r="BW269" i="28"/>
  <c r="BX536" i="28"/>
  <c r="BW536" i="28"/>
  <c r="AY709" i="28"/>
  <c r="CC64" i="28"/>
  <c r="BN240" i="28"/>
  <c r="BT240" i="28"/>
  <c r="BP240" i="28"/>
  <c r="BU240" i="28" s="1"/>
  <c r="BS240" i="28"/>
  <c r="BR240" i="28"/>
  <c r="BW240" i="28" s="1"/>
  <c r="AS31" i="30"/>
  <c r="AN31" i="30"/>
  <c r="AP31" i="30"/>
  <c r="AV31" i="30"/>
  <c r="CC777" i="28"/>
  <c r="BW364" i="28"/>
  <c r="BY219" i="28"/>
  <c r="BX597" i="28"/>
  <c r="CE80" i="30"/>
  <c r="CQ80" i="30" s="1"/>
  <c r="CD30" i="28"/>
  <c r="CC30" i="28" s="1"/>
  <c r="BU70" i="28"/>
  <c r="BX70" i="28"/>
  <c r="AY526" i="28"/>
  <c r="CG526" i="28"/>
  <c r="CI526" i="28" s="1"/>
  <c r="AY70" i="28"/>
  <c r="BO139" i="28"/>
  <c r="BP139" i="28"/>
  <c r="BS139" i="28"/>
  <c r="AY713" i="28"/>
  <c r="BR67" i="30"/>
  <c r="BT67" i="30"/>
  <c r="BU67" i="30"/>
  <c r="BP67" i="30"/>
  <c r="BM67" i="30"/>
  <c r="BS67" i="30"/>
  <c r="BK67" i="30"/>
  <c r="BL67" i="30"/>
  <c r="BU48" i="30"/>
  <c r="BQ48" i="30"/>
  <c r="BM48" i="30"/>
  <c r="BK48" i="30"/>
  <c r="BT48" i="30"/>
  <c r="BR48" i="30"/>
  <c r="BT17" i="30"/>
  <c r="BQ17" i="30"/>
  <c r="BM17" i="30"/>
  <c r="BK17" i="30"/>
  <c r="BL17" i="30"/>
  <c r="BM58" i="30"/>
  <c r="BR58" i="30"/>
  <c r="BK58" i="30"/>
  <c r="BX479" i="28"/>
  <c r="CI373" i="28"/>
  <c r="BW597" i="28"/>
  <c r="BU149" i="28"/>
  <c r="AY542" i="28"/>
  <c r="AY596" i="28"/>
  <c r="CF414" i="28"/>
  <c r="CI414" i="28" s="1"/>
  <c r="BU506" i="28"/>
  <c r="CC756" i="28"/>
  <c r="CA117" i="30"/>
  <c r="BV117" i="30"/>
  <c r="BU535" i="28"/>
  <c r="BU464" i="28"/>
  <c r="BW479" i="28"/>
  <c r="BW577" i="28"/>
  <c r="CR87" i="30"/>
  <c r="BN78" i="30"/>
  <c r="BW516" i="28"/>
  <c r="BX516" i="28"/>
  <c r="CG749" i="28"/>
  <c r="CI749" i="28" s="1"/>
  <c r="AY749" i="28"/>
  <c r="BW273" i="28"/>
  <c r="BU273" i="28"/>
  <c r="AU55" i="30"/>
  <c r="AS55" i="30"/>
  <c r="AT55" i="30"/>
  <c r="AW587" i="28"/>
  <c r="CG587" i="28" s="1"/>
  <c r="AT587" i="28"/>
  <c r="AQ587" i="28"/>
  <c r="BU532" i="28"/>
  <c r="BX87" i="28"/>
  <c r="BY87" i="28" s="1"/>
  <c r="CD31" i="28"/>
  <c r="CC31" i="28" s="1"/>
  <c r="CD756" i="28"/>
  <c r="BQ46" i="30"/>
  <c r="BQ738" i="28"/>
  <c r="AR597" i="28"/>
  <c r="BT659" i="28"/>
  <c r="BQ659" i="28"/>
  <c r="BO659" i="28"/>
  <c r="BL659" i="28"/>
  <c r="BP659" i="28"/>
  <c r="AR464" i="28"/>
  <c r="AT464" i="28"/>
  <c r="AP464" i="28"/>
  <c r="AY464" i="28" s="1"/>
  <c r="AX482" i="28"/>
  <c r="AR482" i="28"/>
  <c r="AY482" i="28" s="1"/>
  <c r="AS482" i="28"/>
  <c r="AT482" i="28"/>
  <c r="AP499" i="28"/>
  <c r="AY499" i="28" s="1"/>
  <c r="AR499" i="28"/>
  <c r="AS499" i="28"/>
  <c r="BQ515" i="28"/>
  <c r="BN515" i="28"/>
  <c r="BO515" i="28"/>
  <c r="BL515" i="28"/>
  <c r="BP515" i="28"/>
  <c r="BK38" i="30"/>
  <c r="BP738" i="28"/>
  <c r="BS59" i="30"/>
  <c r="BX59" i="30" s="1"/>
  <c r="BL59" i="30"/>
  <c r="BV59" i="30" s="1"/>
  <c r="BP59" i="30"/>
  <c r="AW734" i="28"/>
  <c r="CG734" i="28" s="1"/>
  <c r="AU734" i="28"/>
  <c r="CF734" i="28" s="1"/>
  <c r="AS734" i="28"/>
  <c r="AT734" i="28"/>
  <c r="AP734" i="28"/>
  <c r="AX734" i="28"/>
  <c r="BP660" i="28"/>
  <c r="BM660" i="28"/>
  <c r="BQ660" i="28"/>
  <c r="BN660" i="28"/>
  <c r="BO660" i="28"/>
  <c r="BO562" i="28"/>
  <c r="BL562" i="28"/>
  <c r="BP562" i="28"/>
  <c r="BM562" i="28"/>
  <c r="BQ562" i="28"/>
  <c r="BL503" i="28"/>
  <c r="BU503" i="28" s="1"/>
  <c r="BM503" i="28"/>
  <c r="BQ503" i="28"/>
  <c r="BN503" i="28"/>
  <c r="AS515" i="28"/>
  <c r="AT515" i="28"/>
  <c r="AP515" i="28"/>
  <c r="AX515" i="28"/>
  <c r="AR515" i="28"/>
  <c r="AX534" i="28"/>
  <c r="AR534" i="28"/>
  <c r="AY534" i="28" s="1"/>
  <c r="AS534" i="28"/>
  <c r="AT534" i="28"/>
  <c r="AT602" i="28"/>
  <c r="AP602" i="28"/>
  <c r="AX602" i="28"/>
  <c r="AR602" i="28"/>
  <c r="AP481" i="28"/>
  <c r="AX481" i="28"/>
  <c r="AR481" i="28"/>
  <c r="AS481" i="28"/>
  <c r="AP405" i="28"/>
  <c r="AY405" i="28" s="1"/>
  <c r="AR405" i="28"/>
  <c r="AS405" i="28"/>
  <c r="AQ418" i="28"/>
  <c r="CF418" i="28" s="1"/>
  <c r="CI418" i="28" s="1"/>
  <c r="AP418" i="28"/>
  <c r="AR418" i="28"/>
  <c r="CC198" i="28"/>
  <c r="CC48" i="28"/>
  <c r="CC92" i="28"/>
  <c r="AX646" i="28"/>
  <c r="AR646" i="28"/>
  <c r="AY646" i="28" s="1"/>
  <c r="AS646" i="28"/>
  <c r="AX559" i="28"/>
  <c r="AR559" i="28"/>
  <c r="AS559" i="28"/>
  <c r="BL710" i="28"/>
  <c r="BM710" i="28"/>
  <c r="BQ710" i="28"/>
  <c r="BN710" i="28"/>
  <c r="BL573" i="28"/>
  <c r="BP573" i="28"/>
  <c r="BM573" i="28"/>
  <c r="BS573" i="28"/>
  <c r="BQ573" i="28"/>
  <c r="BN573" i="28"/>
  <c r="AV483" i="28"/>
  <c r="CG483" i="28" s="1"/>
  <c r="CI483" i="28" s="1"/>
  <c r="AT483" i="28"/>
  <c r="AR483" i="28"/>
  <c r="AR498" i="28"/>
  <c r="AY498" i="28" s="1"/>
  <c r="AS498" i="28"/>
  <c r="AT498" i="28"/>
  <c r="BP523" i="28"/>
  <c r="BN523" i="28"/>
  <c r="BU523" i="28" s="1"/>
  <c r="BO523" i="28"/>
  <c r="AW448" i="28"/>
  <c r="CG448" i="28" s="1"/>
  <c r="AU448" i="28"/>
  <c r="BP81" i="30"/>
  <c r="BM46" i="30"/>
  <c r="BR38" i="30"/>
  <c r="AR634" i="28"/>
  <c r="AT634" i="28"/>
  <c r="AW726" i="28"/>
  <c r="CG726" i="28" s="1"/>
  <c r="CI726" i="28" s="1"/>
  <c r="AS726" i="28"/>
  <c r="AT726" i="28"/>
  <c r="AP726" i="28"/>
  <c r="AX726" i="28"/>
  <c r="BO740" i="28"/>
  <c r="BL740" i="28"/>
  <c r="BP740" i="28"/>
  <c r="BM740" i="28"/>
  <c r="BQ740" i="28"/>
  <c r="BN634" i="28"/>
  <c r="BO634" i="28"/>
  <c r="BL634" i="28"/>
  <c r="BP634" i="28"/>
  <c r="BM634" i="28"/>
  <c r="AX647" i="28"/>
  <c r="AR647" i="28"/>
  <c r="AS647" i="28"/>
  <c r="AT647" i="28"/>
  <c r="AP562" i="28"/>
  <c r="AY562" i="28" s="1"/>
  <c r="AX562" i="28"/>
  <c r="AR562" i="28"/>
  <c r="AS562" i="28"/>
  <c r="AS599" i="28"/>
  <c r="AP599" i="28"/>
  <c r="AX599" i="28"/>
  <c r="BP461" i="28"/>
  <c r="BQ461" i="28"/>
  <c r="BN461" i="28"/>
  <c r="BO461" i="28"/>
  <c r="BR461" i="28"/>
  <c r="AP484" i="28"/>
  <c r="AR484" i="28"/>
  <c r="AS484" i="28"/>
  <c r="AV459" i="28"/>
  <c r="CG459" i="28" s="1"/>
  <c r="CI459" i="28" s="1"/>
  <c r="AS459" i="28"/>
  <c r="AT459" i="28"/>
  <c r="AP459" i="28"/>
  <c r="BY60" i="28"/>
  <c r="CD60" i="28"/>
  <c r="BL87" i="28"/>
  <c r="BO87" i="28"/>
  <c r="BQ87" i="28"/>
  <c r="BP87" i="28"/>
  <c r="AT432" i="28"/>
  <c r="AX432" i="28"/>
  <c r="AR432" i="28"/>
  <c r="BQ547" i="28"/>
  <c r="BN547" i="28"/>
  <c r="BO547" i="28"/>
  <c r="BL547" i="28"/>
  <c r="BP547" i="28"/>
  <c r="BL403" i="28"/>
  <c r="BP403" i="28"/>
  <c r="BM403" i="28"/>
  <c r="BQ403" i="28"/>
  <c r="BN403" i="28"/>
  <c r="BR403" i="28"/>
  <c r="BO403" i="28"/>
  <c r="AT427" i="28"/>
  <c r="AP427" i="28"/>
  <c r="AX427" i="28"/>
  <c r="AR427" i="28"/>
  <c r="AV427" i="28"/>
  <c r="CG427" i="28" s="1"/>
  <c r="CI427" i="28" s="1"/>
  <c r="AW327" i="28"/>
  <c r="CG327" i="28" s="1"/>
  <c r="AU327" i="28"/>
  <c r="BY69" i="28"/>
  <c r="CI69" i="28"/>
  <c r="CD69" i="28"/>
  <c r="CF161" i="28"/>
  <c r="CI161" i="28" s="1"/>
  <c r="BY161" i="28"/>
  <c r="CD161" i="28"/>
  <c r="BX502" i="28"/>
  <c r="BK81" i="30"/>
  <c r="BM78" i="30"/>
  <c r="BT46" i="30"/>
  <c r="BO738" i="28"/>
  <c r="AP597" i="28"/>
  <c r="AS432" i="28"/>
  <c r="BQ111" i="30"/>
  <c r="BP111" i="30"/>
  <c r="AX669" i="28"/>
  <c r="AS669" i="28"/>
  <c r="AT669" i="28"/>
  <c r="AP410" i="28"/>
  <c r="AX410" i="28"/>
  <c r="AR410" i="28"/>
  <c r="AS410" i="28"/>
  <c r="AV491" i="28"/>
  <c r="CG491" i="28" s="1"/>
  <c r="CI491" i="28" s="1"/>
  <c r="AP491" i="28"/>
  <c r="AY491" i="28" s="1"/>
  <c r="AX491" i="28"/>
  <c r="AR491" i="28"/>
  <c r="AS491" i="28"/>
  <c r="AT491" i="28"/>
  <c r="AP514" i="28"/>
  <c r="AX514" i="28"/>
  <c r="AR514" i="28"/>
  <c r="AS514" i="28"/>
  <c r="AT514" i="28"/>
  <c r="BT81" i="30"/>
  <c r="BS94" i="30"/>
  <c r="BS46" i="30"/>
  <c r="BN738" i="28"/>
  <c r="BU738" i="28" s="1"/>
  <c r="AT597" i="28"/>
  <c r="BU21" i="30"/>
  <c r="BM21" i="30"/>
  <c r="BT76" i="30"/>
  <c r="BS76" i="30"/>
  <c r="BL76" i="30"/>
  <c r="BN706" i="28"/>
  <c r="BU706" i="28" s="1"/>
  <c r="BP706" i="28"/>
  <c r="AS531" i="28"/>
  <c r="AT531" i="28"/>
  <c r="AP531" i="28"/>
  <c r="AY531" i="28" s="1"/>
  <c r="AX531" i="28"/>
  <c r="AR531" i="28"/>
  <c r="BO394" i="28"/>
  <c r="BP394" i="28"/>
  <c r="BM394" i="28"/>
  <c r="BQ394" i="28"/>
  <c r="BR394" i="28"/>
  <c r="BY156" i="28"/>
  <c r="CD156" i="28" s="1"/>
  <c r="BP410" i="28"/>
  <c r="BQ410" i="28"/>
  <c r="BN410" i="28"/>
  <c r="BS410" i="28"/>
  <c r="BM410" i="28"/>
  <c r="BO410" i="28"/>
  <c r="BL410" i="28"/>
  <c r="BU410" i="28" s="1"/>
  <c r="CI677" i="28"/>
  <c r="FC23" i="31"/>
  <c r="DH15" i="31"/>
  <c r="DP15" i="31"/>
  <c r="DR15" i="31" s="1"/>
  <c r="EA15" i="31"/>
  <c r="BA15" i="31"/>
  <c r="EJ55" i="31"/>
  <c r="DX55" i="31"/>
  <c r="DQ55" i="31"/>
  <c r="CV55" i="31" s="1"/>
  <c r="BA55" i="31"/>
  <c r="CI55" i="31"/>
  <c r="CM55" i="31" s="1"/>
  <c r="GU55" i="31" s="1"/>
  <c r="EH55" i="31"/>
  <c r="CD41" i="28"/>
  <c r="CC41" i="28" s="1"/>
  <c r="BU93" i="30"/>
  <c r="BV93" i="30" s="1"/>
  <c r="DI14" i="31"/>
  <c r="DB27" i="31"/>
  <c r="DI27" i="31"/>
  <c r="BA27" i="31"/>
  <c r="DA27" i="31"/>
  <c r="CS27" i="31"/>
  <c r="CY27" i="31"/>
  <c r="DF27" i="31"/>
  <c r="CK27" i="31" s="1"/>
  <c r="DE27" i="31"/>
  <c r="DD27" i="31"/>
  <c r="CR27" i="31"/>
  <c r="DK27" i="31" s="1"/>
  <c r="DQ27" i="31"/>
  <c r="CX27" i="31"/>
  <c r="AY776" i="28"/>
  <c r="CG776" i="28"/>
  <c r="CI776" i="28" s="1"/>
  <c r="CI672" i="28"/>
  <c r="CD89" i="28"/>
  <c r="CC89" i="28" s="1"/>
  <c r="AS120" i="30"/>
  <c r="BY208" i="28"/>
  <c r="CD208" i="28"/>
  <c r="CD210" i="28"/>
  <c r="CC210" i="28"/>
  <c r="CI746" i="28"/>
  <c r="BW12" i="31"/>
  <c r="AY618" i="28"/>
  <c r="GP63" i="31"/>
  <c r="CF66" i="31"/>
  <c r="DH55" i="31"/>
  <c r="CC209" i="28"/>
  <c r="CD152" i="28"/>
  <c r="CC152" i="28" s="1"/>
  <c r="CD770" i="28"/>
  <c r="CC770" i="28" s="1"/>
  <c r="CD657" i="28"/>
  <c r="CC657" i="28" s="1"/>
  <c r="FD61" i="31"/>
  <c r="FA61" i="31" s="1"/>
  <c r="AY241" i="28"/>
  <c r="BA17" i="31"/>
  <c r="DP17" i="31"/>
  <c r="DH17" i="31"/>
  <c r="CC14" i="28"/>
  <c r="CC692" i="28"/>
  <c r="CE66" i="31"/>
  <c r="CG345" i="28"/>
  <c r="CI345" i="28" s="1"/>
  <c r="GP11" i="31"/>
  <c r="FF11" i="31"/>
  <c r="FA11" i="31" s="1"/>
  <c r="ET11" i="31" s="1"/>
  <c r="CO11" i="31" s="1"/>
  <c r="GW11" i="31" s="1"/>
  <c r="FG11" i="31"/>
  <c r="DY63" i="31"/>
  <c r="BW63" i="31"/>
  <c r="AY353" i="28"/>
  <c r="DB55" i="31"/>
  <c r="EV66" i="31"/>
  <c r="FF66" i="31"/>
  <c r="FA66" i="31" s="1"/>
  <c r="ET66" i="31" s="1"/>
  <c r="CO66" i="31" s="1"/>
  <c r="GW66" i="31" s="1"/>
  <c r="EI27" i="31"/>
  <c r="DQ15" i="31"/>
  <c r="EH15" i="31"/>
  <c r="EK15" i="31"/>
  <c r="AO472" i="28"/>
  <c r="AW472" i="28"/>
  <c r="CG472" i="28" s="1"/>
  <c r="AT472" i="28"/>
  <c r="CD93" i="28"/>
  <c r="CF93" i="28"/>
  <c r="BY93" i="28"/>
  <c r="AS686" i="28"/>
  <c r="AQ686" i="28"/>
  <c r="AT686" i="28"/>
  <c r="AP686" i="28"/>
  <c r="AX686" i="28"/>
  <c r="AU686" i="28"/>
  <c r="AO686" i="28"/>
  <c r="AW686" i="28"/>
  <c r="AV686" i="28"/>
  <c r="CG686" i="28" s="1"/>
  <c r="AR686" i="28"/>
  <c r="AY772" i="28"/>
  <c r="AY715" i="28"/>
  <c r="BW705" i="28"/>
  <c r="BU705" i="28"/>
  <c r="BX705" i="28"/>
  <c r="BW757" i="28"/>
  <c r="BX757" i="28"/>
  <c r="BU757" i="28"/>
  <c r="AY255" i="28"/>
  <c r="CG255" i="28"/>
  <c r="CI255" i="28" s="1"/>
  <c r="AU676" i="28"/>
  <c r="CF676" i="28" s="1"/>
  <c r="CI676" i="28" s="1"/>
  <c r="AO676" i="28"/>
  <c r="AS676" i="28"/>
  <c r="AW676" i="28"/>
  <c r="CG676" i="28" s="1"/>
  <c r="BP346" i="28"/>
  <c r="BR346" i="28"/>
  <c r="BQ346" i="28"/>
  <c r="BL346" i="28"/>
  <c r="BM346" i="28"/>
  <c r="BN346" i="28"/>
  <c r="BO346" i="28"/>
  <c r="AO12" i="31"/>
  <c r="BW745" i="28"/>
  <c r="BO678" i="28"/>
  <c r="AW772" i="28"/>
  <c r="CG772" i="28" s="1"/>
  <c r="CI772" i="28" s="1"/>
  <c r="BU50" i="28"/>
  <c r="BS678" i="28"/>
  <c r="BX678" i="28" s="1"/>
  <c r="AU715" i="28"/>
  <c r="CF715" i="28" s="1"/>
  <c r="CF80" i="28"/>
  <c r="CI80" i="28" s="1"/>
  <c r="BT65" i="31"/>
  <c r="BS65" i="31"/>
  <c r="BT69" i="31"/>
  <c r="BS69" i="31"/>
  <c r="BN69" i="31"/>
  <c r="BX50" i="28"/>
  <c r="AW715" i="28"/>
  <c r="CG715" i="28" s="1"/>
  <c r="AW629" i="28"/>
  <c r="AU101" i="28"/>
  <c r="BM350" i="28"/>
  <c r="BN350" i="28"/>
  <c r="BO350" i="28"/>
  <c r="BP350" i="28"/>
  <c r="BQ350" i="28"/>
  <c r="BR350" i="28"/>
  <c r="BL350" i="28"/>
  <c r="AX194" i="28"/>
  <c r="AP194" i="28"/>
  <c r="AR194" i="28"/>
  <c r="AS194" i="28"/>
  <c r="AT194" i="28"/>
  <c r="CC239" i="28"/>
  <c r="BQ678" i="28"/>
  <c r="BW195" i="28"/>
  <c r="BQ352" i="28"/>
  <c r="BL352" i="28"/>
  <c r="BU352" i="28" s="1"/>
  <c r="BM352" i="28"/>
  <c r="BN352" i="28"/>
  <c r="BO352" i="28"/>
  <c r="BP352" i="28"/>
  <c r="BM678" i="28"/>
  <c r="AW640" i="28"/>
  <c r="AY640" i="28" s="1"/>
  <c r="AO19" i="31"/>
  <c r="GD21" i="31"/>
  <c r="CB216" i="28"/>
  <c r="CB450" i="28"/>
  <c r="FP62" i="31"/>
  <c r="AN62" i="31"/>
  <c r="FC9" i="31"/>
  <c r="FP16" i="31"/>
  <c r="FM16" i="31" s="1"/>
  <c r="CC68" i="31"/>
  <c r="FM55" i="31"/>
  <c r="FO58" i="31"/>
  <c r="FL58" i="31" s="1"/>
  <c r="FC58" i="31" s="1"/>
  <c r="FP58" i="31"/>
  <c r="FM58" i="31" s="1"/>
  <c r="FJ58" i="31"/>
  <c r="FB58" i="31" s="1"/>
  <c r="ET58" i="31" s="1"/>
  <c r="CO58" i="31" s="1"/>
  <c r="GW58" i="31" s="1"/>
  <c r="FQ58" i="31"/>
  <c r="FQ65" i="31"/>
  <c r="FK65" i="31"/>
  <c r="FP65" i="31"/>
  <c r="FM65" i="31" s="1"/>
  <c r="FC65" i="31" s="1"/>
  <c r="FI65" i="31"/>
  <c r="FB65" i="31" s="1"/>
  <c r="FP67" i="31"/>
  <c r="FM67" i="31" s="1"/>
  <c r="FC67" i="31" s="1"/>
  <c r="FH67" i="31"/>
  <c r="FI67" i="31"/>
  <c r="CA724" i="28"/>
  <c r="FI23" i="31"/>
  <c r="FB23" i="31" s="1"/>
  <c r="AN16" i="31"/>
  <c r="AN64" i="31"/>
  <c r="FK9" i="31"/>
  <c r="FB9" i="31" s="1"/>
  <c r="FK21" i="31"/>
  <c r="FB21" i="31" s="1"/>
  <c r="AN19" i="31"/>
  <c r="FN24" i="31"/>
  <c r="FL24" i="31" s="1"/>
  <c r="BL9" i="31"/>
  <c r="BL17" i="31"/>
  <c r="BL25" i="31"/>
  <c r="BP25" i="31" s="1"/>
  <c r="CC26" i="31"/>
  <c r="FO55" i="31"/>
  <c r="FN55" i="31"/>
  <c r="FI60" i="31"/>
  <c r="FB60" i="31" s="1"/>
  <c r="FP60" i="31"/>
  <c r="FM60" i="31" s="1"/>
  <c r="FC60" i="31" s="1"/>
  <c r="CD64" i="31"/>
  <c r="CC16" i="31"/>
  <c r="CD16" i="31"/>
  <c r="FM24" i="31"/>
  <c r="FQ62" i="31"/>
  <c r="FH62" i="31"/>
  <c r="CA299" i="28"/>
  <c r="CB483" i="28"/>
  <c r="FN62" i="31"/>
  <c r="FL62" i="31" s="1"/>
  <c r="CD59" i="31"/>
  <c r="AN23" i="31"/>
  <c r="AN21" i="31"/>
  <c r="AN59" i="31"/>
  <c r="AN60" i="31"/>
  <c r="AN9" i="31"/>
  <c r="AN65" i="31"/>
  <c r="AN58" i="31"/>
  <c r="AN56" i="31"/>
  <c r="AN10" i="31"/>
  <c r="AN12" i="31"/>
  <c r="AN66" i="31"/>
  <c r="AN61" i="31"/>
  <c r="AN26" i="31"/>
  <c r="FJ18" i="31"/>
  <c r="FI18" i="31"/>
  <c r="FB18" i="31" s="1"/>
  <c r="FQ24" i="31"/>
  <c r="FJ24" i="31"/>
  <c r="CD56" i="31"/>
  <c r="CC56" i="31"/>
  <c r="AN13" i="31"/>
  <c r="CC12" i="31"/>
  <c r="GC59" i="31"/>
  <c r="GC68" i="31"/>
  <c r="GC27" i="31"/>
  <c r="GC17" i="31"/>
  <c r="GC20" i="31"/>
  <c r="GD20" i="31" s="1"/>
  <c r="GC13" i="31"/>
  <c r="GC57" i="31"/>
  <c r="GC12" i="31"/>
  <c r="GC22" i="31"/>
  <c r="GC9" i="31"/>
  <c r="GD9" i="31" s="1"/>
  <c r="GC64" i="31"/>
  <c r="GC56" i="31"/>
  <c r="GC21" i="31"/>
  <c r="GC14" i="31"/>
  <c r="BL14" i="31"/>
  <c r="GD18" i="31"/>
  <c r="BU20" i="31"/>
  <c r="BL23" i="31"/>
  <c r="BL62" i="31"/>
  <c r="GH65" i="31"/>
  <c r="BL67" i="31"/>
  <c r="BU68" i="31"/>
  <c r="FK68" i="31"/>
  <c r="FB68" i="31" s="1"/>
  <c r="FQ68" i="31"/>
  <c r="FM68" i="31" s="1"/>
  <c r="CA348" i="28"/>
  <c r="CB701" i="28"/>
  <c r="FK57" i="31"/>
  <c r="FO62" i="31"/>
  <c r="AN57" i="31"/>
  <c r="AN69" i="31"/>
  <c r="AO69" i="31" s="1"/>
  <c r="AN24" i="31"/>
  <c r="GC19" i="31"/>
  <c r="GC10" i="31"/>
  <c r="GC55" i="31"/>
  <c r="GC69" i="31"/>
  <c r="FJ57" i="31"/>
  <c r="FB57" i="31" s="1"/>
  <c r="BL10" i="31"/>
  <c r="FN13" i="31"/>
  <c r="FL13" i="31" s="1"/>
  <c r="FC13" i="31" s="1"/>
  <c r="FK26" i="31"/>
  <c r="FB26" i="31" s="1"/>
  <c r="FO26" i="31"/>
  <c r="FL26" i="31" s="1"/>
  <c r="FC26" i="31" s="1"/>
  <c r="FQ26" i="31"/>
  <c r="FM26" i="31" s="1"/>
  <c r="FP56" i="31"/>
  <c r="FM56" i="31" s="1"/>
  <c r="FC56" i="31" s="1"/>
  <c r="FI56" i="31"/>
  <c r="FB56" i="31" s="1"/>
  <c r="CD58" i="31"/>
  <c r="BL59" i="31"/>
  <c r="FH59" i="31"/>
  <c r="FB59" i="31" s="1"/>
  <c r="BL64" i="31"/>
  <c r="FK66" i="31"/>
  <c r="FJ66" i="31"/>
  <c r="FB66" i="31" s="1"/>
  <c r="FJ62" i="31"/>
  <c r="AN25" i="31"/>
  <c r="FO16" i="31"/>
  <c r="FI24" i="31"/>
  <c r="FL68" i="31"/>
  <c r="FN16" i="31"/>
  <c r="FQ57" i="31"/>
  <c r="FM57" i="31" s="1"/>
  <c r="FC57" i="31" s="1"/>
  <c r="GD24" i="31"/>
  <c r="BL56" i="31"/>
  <c r="GD64" i="31"/>
  <c r="FK62" i="31"/>
  <c r="FK24" i="31"/>
  <c r="FK18" i="31"/>
  <c r="AN22" i="31"/>
  <c r="AN63" i="31"/>
  <c r="FM64" i="31"/>
  <c r="FC64" i="31" s="1"/>
  <c r="FQ15" i="31"/>
  <c r="FM15" i="31" s="1"/>
  <c r="FC15" i="31" s="1"/>
  <c r="ET15" i="31" s="1"/>
  <c r="CO15" i="31" s="1"/>
  <c r="GW15" i="31" s="1"/>
  <c r="FK19" i="31"/>
  <c r="FQ19" i="31"/>
  <c r="FI19" i="31"/>
  <c r="FB19" i="31" s="1"/>
  <c r="FP19" i="31"/>
  <c r="FN25" i="31"/>
  <c r="FL25" i="31" s="1"/>
  <c r="FP25" i="31"/>
  <c r="FM25" i="31" s="1"/>
  <c r="FJ25" i="31"/>
  <c r="FB25" i="31" s="1"/>
  <c r="FO25" i="31"/>
  <c r="FK61" i="31"/>
  <c r="FI61" i="31"/>
  <c r="FJ61" i="31"/>
  <c r="FK63" i="31"/>
  <c r="FB63" i="31" s="1"/>
  <c r="ET63" i="31" s="1"/>
  <c r="CO63" i="31" s="1"/>
  <c r="GW63" i="31" s="1"/>
  <c r="BO51" i="31"/>
  <c r="BP51" i="31"/>
  <c r="DY51" i="31" s="1"/>
  <c r="BT51" i="31"/>
  <c r="BL31" i="31"/>
  <c r="BN31" i="31"/>
  <c r="BT47" i="31"/>
  <c r="BP47" i="31"/>
  <c r="BS47" i="31"/>
  <c r="DG47" i="31" s="1"/>
  <c r="BN47" i="31"/>
  <c r="BZ43" i="31"/>
  <c r="BY43" i="31"/>
  <c r="BR47" i="31"/>
  <c r="FB47" i="31"/>
  <c r="DY36" i="31"/>
  <c r="FB49" i="31"/>
  <c r="BU49" i="31"/>
  <c r="BQ49" i="31"/>
  <c r="DG49" i="31" s="1"/>
  <c r="BT49" i="31"/>
  <c r="BV49" i="31"/>
  <c r="EG49" i="31" s="1"/>
  <c r="FL35" i="31"/>
  <c r="FC35" i="31" s="1"/>
  <c r="BO34" i="31"/>
  <c r="BW34" i="31" s="1"/>
  <c r="BQ36" i="31"/>
  <c r="BS36" i="31"/>
  <c r="BN49" i="31"/>
  <c r="FM43" i="31"/>
  <c r="FC43" i="31" s="1"/>
  <c r="BP31" i="31"/>
  <c r="BP34" i="31"/>
  <c r="DY34" i="31" s="1"/>
  <c r="BU39" i="31"/>
  <c r="BZ39" i="31" s="1"/>
  <c r="BQ39" i="31"/>
  <c r="DG39" i="31" s="1"/>
  <c r="BV39" i="31"/>
  <c r="BH120" i="30"/>
  <c r="BI120" i="30" s="1"/>
  <c r="BR49" i="31"/>
  <c r="BQ53" i="31"/>
  <c r="DG53" i="31" s="1"/>
  <c r="BU53" i="31"/>
  <c r="BN53" i="31"/>
  <c r="BO53" i="31"/>
  <c r="DZ43" i="31"/>
  <c r="FM33" i="31"/>
  <c r="BQ31" i="31"/>
  <c r="DG31" i="31" s="1"/>
  <c r="BU48" i="31"/>
  <c r="BZ48" i="31" s="1"/>
  <c r="DY43" i="31"/>
  <c r="FB52" i="31"/>
  <c r="BR31" i="31"/>
  <c r="BU41" i="31"/>
  <c r="BN41" i="31"/>
  <c r="BR41" i="31"/>
  <c r="BT41" i="31"/>
  <c r="BV48" i="31"/>
  <c r="EG48" i="31" s="1"/>
  <c r="BR48" i="31"/>
  <c r="FL41" i="31"/>
  <c r="FC41" i="31" s="1"/>
  <c r="BL30" i="31"/>
  <c r="BS31" i="31"/>
  <c r="FB32" i="31"/>
  <c r="ET32" i="31" s="1"/>
  <c r="CO32" i="31" s="1"/>
  <c r="GW32" i="31" s="1"/>
  <c r="BS43" i="31"/>
  <c r="DG43" i="31" s="1"/>
  <c r="BH119" i="30"/>
  <c r="BI119" i="30" s="1"/>
  <c r="BU36" i="31"/>
  <c r="FL50" i="31"/>
  <c r="DY39" i="31"/>
  <c r="BT31" i="31"/>
  <c r="BT34" i="31"/>
  <c r="BU38" i="31"/>
  <c r="BO38" i="31"/>
  <c r="BV38" i="31"/>
  <c r="EG38" i="31" s="1"/>
  <c r="FL47" i="31"/>
  <c r="FC47" i="31" s="1"/>
  <c r="BP48" i="31"/>
  <c r="BW48" i="31" s="1"/>
  <c r="BR51" i="31"/>
  <c r="FB43" i="31"/>
  <c r="FM39" i="31"/>
  <c r="BR43" i="31"/>
  <c r="BU31" i="31"/>
  <c r="FI31" i="31"/>
  <c r="FB31" i="31" s="1"/>
  <c r="BT42" i="31"/>
  <c r="BN42" i="31"/>
  <c r="BP42" i="31"/>
  <c r="BR42" i="31"/>
  <c r="BV45" i="31"/>
  <c r="EG45" i="31" s="1"/>
  <c r="BQ45" i="31"/>
  <c r="DG45" i="31" s="1"/>
  <c r="BO45" i="31"/>
  <c r="BU45" i="31"/>
  <c r="BN45" i="31"/>
  <c r="BP45" i="31"/>
  <c r="BQ48" i="31"/>
  <c r="DG48" i="31" s="1"/>
  <c r="BV52" i="31"/>
  <c r="BS52" i="31"/>
  <c r="BQ52" i="31"/>
  <c r="FO39" i="31"/>
  <c r="FQ31" i="31"/>
  <c r="FM31" i="31" s="1"/>
  <c r="FN33" i="31"/>
  <c r="FL33" i="31" s="1"/>
  <c r="FQ34" i="31"/>
  <c r="FM34" i="31" s="1"/>
  <c r="FC34" i="31" s="1"/>
  <c r="CC36" i="31"/>
  <c r="FP41" i="31"/>
  <c r="FM41" i="31" s="1"/>
  <c r="CC48" i="31"/>
  <c r="FQ50" i="31"/>
  <c r="FM50" i="31" s="1"/>
  <c r="FO46" i="31"/>
  <c r="FL46" i="31" s="1"/>
  <c r="FC46" i="31" s="1"/>
  <c r="FJ39" i="31"/>
  <c r="FK39" i="31"/>
  <c r="FI34" i="31"/>
  <c r="FJ31" i="31"/>
  <c r="FJ34" i="31"/>
  <c r="FN39" i="31"/>
  <c r="FH41" i="31"/>
  <c r="CD43" i="31"/>
  <c r="FK46" i="31"/>
  <c r="FJ49" i="31"/>
  <c r="BP50" i="31"/>
  <c r="DY50" i="31" s="1"/>
  <c r="BO50" i="31"/>
  <c r="BQ50" i="31"/>
  <c r="DG50" i="31" s="1"/>
  <c r="FP46" i="31"/>
  <c r="FM46" i="31" s="1"/>
  <c r="FJ46" i="31"/>
  <c r="FI39" i="31"/>
  <c r="FB39" i="31" s="1"/>
  <c r="CD33" i="31"/>
  <c r="FQ41" i="31"/>
  <c r="FQ49" i="31"/>
  <c r="FM49" i="31" s="1"/>
  <c r="FC49" i="31" s="1"/>
  <c r="CD54" i="31"/>
  <c r="BT50" i="31"/>
  <c r="FO50" i="31"/>
  <c r="FH46" i="31"/>
  <c r="FJ41" i="31"/>
  <c r="FK34" i="31"/>
  <c r="FB34" i="31" s="1"/>
  <c r="FK35" i="31"/>
  <c r="FB35" i="31" s="1"/>
  <c r="FK31" i="31"/>
  <c r="FO31" i="31"/>
  <c r="FL31" i="31" s="1"/>
  <c r="FN51" i="31"/>
  <c r="FL51" i="31" s="1"/>
  <c r="FC51" i="31" s="1"/>
  <c r="FN52" i="31"/>
  <c r="FL52" i="31" s="1"/>
  <c r="FC52" i="31" s="1"/>
  <c r="CT31" i="30" l="1"/>
  <c r="BY31" i="30"/>
  <c r="CC31" i="30"/>
  <c r="ET26" i="31"/>
  <c r="CO26" i="31" s="1"/>
  <c r="GW26" i="31" s="1"/>
  <c r="CM90" i="30"/>
  <c r="BY90" i="30"/>
  <c r="CC90" i="30" s="1"/>
  <c r="CT90" i="30"/>
  <c r="CK90" i="30"/>
  <c r="GG9" i="31"/>
  <c r="GN9" i="31"/>
  <c r="GK9" i="31"/>
  <c r="GJ9" i="31"/>
  <c r="GI9" i="31"/>
  <c r="GM9" i="31"/>
  <c r="GH9" i="31"/>
  <c r="EV9" i="31" s="1"/>
  <c r="ES9" i="31"/>
  <c r="EU9" i="31"/>
  <c r="ER9" i="31"/>
  <c r="GF9" i="31"/>
  <c r="GL9" i="31"/>
  <c r="AU69" i="31"/>
  <c r="AY69" i="31"/>
  <c r="AQ69" i="31"/>
  <c r="AT69" i="31"/>
  <c r="EA69" i="31" s="1"/>
  <c r="AR69" i="31"/>
  <c r="AX69" i="31"/>
  <c r="AW69" i="31"/>
  <c r="AV69" i="31"/>
  <c r="AS69" i="31"/>
  <c r="CD87" i="28"/>
  <c r="CC87" i="28" s="1"/>
  <c r="ES20" i="31"/>
  <c r="GJ20" i="31"/>
  <c r="GI20" i="31"/>
  <c r="EU20" i="31"/>
  <c r="GG20" i="31"/>
  <c r="ER20" i="31"/>
  <c r="GH20" i="31"/>
  <c r="EV20" i="31" s="1"/>
  <c r="GF20" i="31"/>
  <c r="GM20" i="31"/>
  <c r="FG20" i="31" s="1"/>
  <c r="GK20" i="31"/>
  <c r="GN20" i="31"/>
  <c r="GL20" i="31"/>
  <c r="ET60" i="31"/>
  <c r="CO60" i="31" s="1"/>
  <c r="GW60" i="31" s="1"/>
  <c r="BY50" i="28"/>
  <c r="AY726" i="28"/>
  <c r="BY516" i="28"/>
  <c r="CF516" i="28"/>
  <c r="CI516" i="28" s="1"/>
  <c r="CF240" i="28"/>
  <c r="CF297" i="28"/>
  <c r="CI297" i="28" s="1"/>
  <c r="BY297" i="28"/>
  <c r="CF304" i="28"/>
  <c r="CI304" i="28" s="1"/>
  <c r="BY304" i="28"/>
  <c r="CD304" i="28"/>
  <c r="BN74" i="30"/>
  <c r="CF323" i="28"/>
  <c r="BU545" i="28"/>
  <c r="AY717" i="28"/>
  <c r="CF642" i="28"/>
  <c r="CI642" i="28" s="1"/>
  <c r="BY642" i="28"/>
  <c r="CD642" i="28" s="1"/>
  <c r="CC89" i="30"/>
  <c r="CT89" i="30"/>
  <c r="CM89" i="30"/>
  <c r="CN112" i="30"/>
  <c r="CP112" i="30"/>
  <c r="CD525" i="28"/>
  <c r="CC525" i="28"/>
  <c r="CT98" i="30"/>
  <c r="CM98" i="30"/>
  <c r="CK98" i="30"/>
  <c r="BY98" i="30"/>
  <c r="CC98" i="30"/>
  <c r="CM86" i="30"/>
  <c r="CK86" i="30"/>
  <c r="CH86" i="30" s="1"/>
  <c r="CT86" i="30"/>
  <c r="BY86" i="30"/>
  <c r="CC86" i="30" s="1"/>
  <c r="CM25" i="30"/>
  <c r="CT25" i="30"/>
  <c r="CK25" i="30"/>
  <c r="CH25" i="30" s="1"/>
  <c r="BY25" i="30"/>
  <c r="CC25" i="30"/>
  <c r="BY87" i="30"/>
  <c r="CC87" i="30" s="1"/>
  <c r="CM87" i="30"/>
  <c r="CT87" i="30"/>
  <c r="CF186" i="28"/>
  <c r="CI186" i="28" s="1"/>
  <c r="BY186" i="28"/>
  <c r="CB66" i="30"/>
  <c r="BX66" i="30"/>
  <c r="EA51" i="31"/>
  <c r="DG51" i="31"/>
  <c r="DB35" i="31"/>
  <c r="EH35" i="31"/>
  <c r="CI35" i="31"/>
  <c r="CB8" i="30"/>
  <c r="BX8" i="30" s="1"/>
  <c r="DP32" i="31"/>
  <c r="DH32" i="31"/>
  <c r="EC54" i="31"/>
  <c r="EE54" i="31"/>
  <c r="CF54" i="31"/>
  <c r="CE54" i="31" s="1"/>
  <c r="CW18" i="31"/>
  <c r="DR18" i="31"/>
  <c r="CV18" i="31" s="1"/>
  <c r="DS18" i="31"/>
  <c r="CH43" i="30"/>
  <c r="BZ45" i="31"/>
  <c r="BY45" i="31"/>
  <c r="BV30" i="31"/>
  <c r="EG30" i="31" s="1"/>
  <c r="BQ30" i="31"/>
  <c r="DG30" i="31" s="1"/>
  <c r="BP30" i="31"/>
  <c r="BU30" i="31"/>
  <c r="BZ30" i="31" s="1"/>
  <c r="BO30" i="31"/>
  <c r="BS30" i="31"/>
  <c r="BN30" i="31"/>
  <c r="BR30" i="31"/>
  <c r="BT30" i="31"/>
  <c r="FD39" i="31"/>
  <c r="DA39" i="31"/>
  <c r="EF51" i="31"/>
  <c r="BY51" i="31"/>
  <c r="DZ51" i="31"/>
  <c r="BZ51" i="31"/>
  <c r="GD55" i="31"/>
  <c r="GO55" i="31"/>
  <c r="AU19" i="31"/>
  <c r="AW19" i="31"/>
  <c r="AX19" i="31"/>
  <c r="AQ19" i="31"/>
  <c r="AV19" i="31"/>
  <c r="AY19" i="31"/>
  <c r="AR19" i="31"/>
  <c r="AT19" i="31"/>
  <c r="AS19" i="31"/>
  <c r="DY42" i="31"/>
  <c r="BW42" i="31"/>
  <c r="DZ45" i="31"/>
  <c r="EF31" i="31"/>
  <c r="DZ31" i="31"/>
  <c r="DY41" i="31"/>
  <c r="BW41" i="31"/>
  <c r="EG39" i="31"/>
  <c r="DZ39" i="31"/>
  <c r="DY31" i="31"/>
  <c r="EV65" i="31"/>
  <c r="FG65" i="31"/>
  <c r="GP65" i="31"/>
  <c r="FF65" i="31"/>
  <c r="GD56" i="31"/>
  <c r="GO56" i="31"/>
  <c r="GD17" i="31"/>
  <c r="GO17" i="31" s="1"/>
  <c r="AO10" i="31"/>
  <c r="AZ10" i="31"/>
  <c r="AO23" i="31"/>
  <c r="AZ23" i="31"/>
  <c r="FC24" i="31"/>
  <c r="ES21" i="31"/>
  <c r="GK21" i="31"/>
  <c r="GF21" i="31"/>
  <c r="EU21" i="31"/>
  <c r="GJ21" i="31"/>
  <c r="ER21" i="31"/>
  <c r="GM21" i="31"/>
  <c r="FG21" i="31" s="1"/>
  <c r="GN21" i="31"/>
  <c r="GG21" i="31"/>
  <c r="GI21" i="31"/>
  <c r="GL21" i="31"/>
  <c r="GH21" i="31"/>
  <c r="EV21" i="31" s="1"/>
  <c r="AS12" i="31"/>
  <c r="AR12" i="31"/>
  <c r="AV12" i="31"/>
  <c r="AX12" i="31"/>
  <c r="AU12" i="31"/>
  <c r="AQ12" i="31"/>
  <c r="AW12" i="31"/>
  <c r="AY12" i="31"/>
  <c r="AT12" i="31"/>
  <c r="DR27" i="31"/>
  <c r="CW27" i="31"/>
  <c r="DS27" i="31"/>
  <c r="CE81" i="30"/>
  <c r="CQ81" i="30" s="1"/>
  <c r="BU659" i="28"/>
  <c r="BN73" i="30"/>
  <c r="FC33" i="31"/>
  <c r="DY45" i="31"/>
  <c r="BW45" i="31"/>
  <c r="EF42" i="31"/>
  <c r="BZ42" i="31"/>
  <c r="BY42" i="31"/>
  <c r="DZ42" i="31"/>
  <c r="DZ38" i="31"/>
  <c r="BZ41" i="31"/>
  <c r="DG36" i="31"/>
  <c r="BW36" i="31"/>
  <c r="BO31" i="31"/>
  <c r="BW31" i="31" s="1"/>
  <c r="BV31" i="31"/>
  <c r="EG31" i="31" s="1"/>
  <c r="GH64" i="31"/>
  <c r="EV64" i="31" s="1"/>
  <c r="GL64" i="31"/>
  <c r="GJ64" i="31"/>
  <c r="GK64" i="31"/>
  <c r="GG64" i="31"/>
  <c r="ER64" i="31"/>
  <c r="GF64" i="31"/>
  <c r="GM64" i="31"/>
  <c r="GN64" i="31"/>
  <c r="EU64" i="31"/>
  <c r="GI64" i="31"/>
  <c r="ES64" i="31"/>
  <c r="AO25" i="31"/>
  <c r="AZ25" i="31" s="1"/>
  <c r="GD69" i="31"/>
  <c r="GO69" i="31" s="1"/>
  <c r="BN62" i="31"/>
  <c r="BT62" i="31"/>
  <c r="BQ62" i="31"/>
  <c r="BU62" i="31"/>
  <c r="BZ62" i="31" s="1"/>
  <c r="BS62" i="31"/>
  <c r="BV62" i="31"/>
  <c r="EG62" i="31" s="1"/>
  <c r="BO62" i="31"/>
  <c r="BP62" i="31"/>
  <c r="BR62" i="31"/>
  <c r="GO64" i="31"/>
  <c r="GD27" i="31"/>
  <c r="GO27" i="31"/>
  <c r="AO56" i="31"/>
  <c r="AZ56" i="31" s="1"/>
  <c r="FL55" i="31"/>
  <c r="FC55" i="31" s="1"/>
  <c r="AZ19" i="31"/>
  <c r="FB67" i="31"/>
  <c r="DY69" i="31"/>
  <c r="BW69" i="31"/>
  <c r="CI715" i="28"/>
  <c r="BZ76" i="30"/>
  <c r="CA76" i="30"/>
  <c r="CB76" i="30" s="1"/>
  <c r="AY669" i="28"/>
  <c r="BO78" i="30"/>
  <c r="CC69" i="28"/>
  <c r="BU547" i="28"/>
  <c r="AY448" i="28"/>
  <c r="CF448" i="28"/>
  <c r="AY483" i="28"/>
  <c r="BU573" i="28"/>
  <c r="AY418" i="28"/>
  <c r="AY481" i="28"/>
  <c r="CI734" i="28"/>
  <c r="BU515" i="28"/>
  <c r="BV78" i="30"/>
  <c r="BX117" i="30"/>
  <c r="CB117" i="30"/>
  <c r="BY89" i="30"/>
  <c r="BN17" i="30"/>
  <c r="BV17" i="30" s="1"/>
  <c r="CC219" i="28"/>
  <c r="BX240" i="28"/>
  <c r="CF269" i="28"/>
  <c r="CI269" i="28" s="1"/>
  <c r="CD269" i="28"/>
  <c r="BY269" i="28"/>
  <c r="CC269" i="28" s="1"/>
  <c r="CE105" i="30"/>
  <c r="CQ105" i="30" s="1"/>
  <c r="CP56" i="30"/>
  <c r="CK56" i="30"/>
  <c r="CH56" i="30" s="1"/>
  <c r="CR46" i="30"/>
  <c r="CF19" i="31"/>
  <c r="CE19" i="31"/>
  <c r="EC19" i="31"/>
  <c r="EE19" i="31"/>
  <c r="CM45" i="30"/>
  <c r="CD478" i="28"/>
  <c r="CI478" i="28"/>
  <c r="BY478" i="28"/>
  <c r="BX103" i="30"/>
  <c r="CB103" i="30"/>
  <c r="BY122" i="28"/>
  <c r="CD122" i="28"/>
  <c r="CF122" i="28"/>
  <c r="CI122" i="28" s="1"/>
  <c r="CC524" i="28"/>
  <c r="CR112" i="30"/>
  <c r="CK112" i="30"/>
  <c r="CN118" i="30"/>
  <c r="CP118" i="30"/>
  <c r="CR67" i="30"/>
  <c r="CM52" i="30"/>
  <c r="CM103" i="30"/>
  <c r="CC29" i="28"/>
  <c r="DZ37" i="31"/>
  <c r="BY37" i="31"/>
  <c r="BW37" i="31"/>
  <c r="BZ37" i="31"/>
  <c r="CK70" i="30"/>
  <c r="BY70" i="30"/>
  <c r="CC70" i="30" s="1"/>
  <c r="CT70" i="30"/>
  <c r="CM70" i="30"/>
  <c r="CT36" i="30"/>
  <c r="CM36" i="30"/>
  <c r="BY36" i="30"/>
  <c r="CC36" i="30" s="1"/>
  <c r="CK36" i="30"/>
  <c r="CH36" i="30" s="1"/>
  <c r="GP37" i="31"/>
  <c r="CH110" i="30"/>
  <c r="GP35" i="31"/>
  <c r="BX32" i="30"/>
  <c r="CB32" i="30"/>
  <c r="FF53" i="31"/>
  <c r="EW53" i="31"/>
  <c r="CH37" i="30"/>
  <c r="DP51" i="31"/>
  <c r="DH51" i="31"/>
  <c r="EW30" i="31"/>
  <c r="FF30" i="31"/>
  <c r="CF35" i="31"/>
  <c r="EE35" i="31"/>
  <c r="CE35" i="31"/>
  <c r="EC35" i="31"/>
  <c r="CA50" i="30"/>
  <c r="BZ50" i="30"/>
  <c r="CC156" i="28"/>
  <c r="AY327" i="28"/>
  <c r="CF327" i="28"/>
  <c r="CI327" i="28" s="1"/>
  <c r="CC631" i="28"/>
  <c r="BY572" i="28"/>
  <c r="CF572" i="28"/>
  <c r="CI572" i="28" s="1"/>
  <c r="CC399" i="28"/>
  <c r="CT12" i="30"/>
  <c r="CM12" i="30"/>
  <c r="BY12" i="30"/>
  <c r="CC12" i="30" s="1"/>
  <c r="CK12" i="30"/>
  <c r="CH12" i="30" s="1"/>
  <c r="DI51" i="31"/>
  <c r="DD51" i="31"/>
  <c r="BW39" i="31"/>
  <c r="GK24" i="31"/>
  <c r="GJ24" i="31"/>
  <c r="GG24" i="31"/>
  <c r="GN24" i="31"/>
  <c r="GL24" i="31"/>
  <c r="GM24" i="31"/>
  <c r="ES24" i="31"/>
  <c r="GI24" i="31"/>
  <c r="GF24" i="31"/>
  <c r="GO24" i="31"/>
  <c r="EU24" i="31"/>
  <c r="ER24" i="31"/>
  <c r="GO10" i="31"/>
  <c r="DZ20" i="31"/>
  <c r="BY20" i="31"/>
  <c r="BZ20" i="31"/>
  <c r="BW20" i="31"/>
  <c r="GD22" i="31"/>
  <c r="GO22" i="31"/>
  <c r="AZ65" i="31"/>
  <c r="EF69" i="31"/>
  <c r="BY69" i="31"/>
  <c r="BZ69" i="31"/>
  <c r="DZ69" i="31"/>
  <c r="AY676" i="28"/>
  <c r="AY472" i="28"/>
  <c r="CF472" i="28"/>
  <c r="CI472" i="28" s="1"/>
  <c r="ET61" i="31"/>
  <c r="CO61" i="31" s="1"/>
  <c r="GW61" i="31" s="1"/>
  <c r="BX394" i="28"/>
  <c r="BW394" i="28"/>
  <c r="CE111" i="30"/>
  <c r="CQ111" i="30" s="1"/>
  <c r="CH111" i="30" s="1"/>
  <c r="BV111" i="30"/>
  <c r="BY111" i="30"/>
  <c r="CC111" i="30" s="1"/>
  <c r="BY502" i="28"/>
  <c r="CD502" i="28"/>
  <c r="CI502" i="28"/>
  <c r="BU87" i="28"/>
  <c r="AY599" i="28"/>
  <c r="AY647" i="28"/>
  <c r="BU660" i="28"/>
  <c r="CE59" i="30"/>
  <c r="CQ59" i="30" s="1"/>
  <c r="BY59" i="30"/>
  <c r="BX659" i="28"/>
  <c r="BW659" i="28"/>
  <c r="AY587" i="28"/>
  <c r="CF587" i="28"/>
  <c r="CI587" i="28" s="1"/>
  <c r="BN105" i="30"/>
  <c r="BW545" i="28"/>
  <c r="BN75" i="30"/>
  <c r="BV75" i="30" s="1"/>
  <c r="CF508" i="28"/>
  <c r="CI508" i="28" s="1"/>
  <c r="BY508" i="28"/>
  <c r="CC607" i="28"/>
  <c r="CD607" i="28"/>
  <c r="BZ84" i="30"/>
  <c r="CA84" i="30"/>
  <c r="AW112" i="30"/>
  <c r="CC274" i="28"/>
  <c r="AW67" i="30"/>
  <c r="CC537" i="28"/>
  <c r="CD537" i="28"/>
  <c r="CT112" i="30"/>
  <c r="BY112" i="30"/>
  <c r="CC112" i="30" s="1"/>
  <c r="CC345" i="28"/>
  <c r="CD345" i="28"/>
  <c r="CB114" i="30"/>
  <c r="BX114" i="30" s="1"/>
  <c r="FG37" i="31"/>
  <c r="EV37" i="31"/>
  <c r="EW33" i="31"/>
  <c r="FF33" i="31"/>
  <c r="FA33" i="31" s="1"/>
  <c r="ET33" i="31" s="1"/>
  <c r="CO33" i="31" s="1"/>
  <c r="GW33" i="31" s="1"/>
  <c r="EA32" i="31"/>
  <c r="DG32" i="31"/>
  <c r="CP41" i="30"/>
  <c r="GP43" i="31"/>
  <c r="BY273" i="28"/>
  <c r="CD273" i="28" s="1"/>
  <c r="CF273" i="28"/>
  <c r="CI273" i="28" s="1"/>
  <c r="BY254" i="28"/>
  <c r="CF254" i="28"/>
  <c r="CI254" i="28" s="1"/>
  <c r="CD254" i="28"/>
  <c r="CC538" i="28"/>
  <c r="CK104" i="30"/>
  <c r="BY104" i="30"/>
  <c r="CC104" i="30" s="1"/>
  <c r="CT104" i="30"/>
  <c r="CM104" i="30"/>
  <c r="CP32" i="30"/>
  <c r="CK32" i="30"/>
  <c r="DP35" i="31"/>
  <c r="DH35" i="31"/>
  <c r="BW53" i="31"/>
  <c r="DY53" i="31"/>
  <c r="FB46" i="31"/>
  <c r="ET46" i="31" s="1"/>
  <c r="CO46" i="31" s="1"/>
  <c r="GW46" i="31" s="1"/>
  <c r="BW52" i="31"/>
  <c r="DG52" i="31"/>
  <c r="BZ53" i="31"/>
  <c r="DZ53" i="31"/>
  <c r="BY53" i="31"/>
  <c r="GD19" i="31"/>
  <c r="GO19" i="31"/>
  <c r="ER18" i="31"/>
  <c r="GJ18" i="31"/>
  <c r="GN18" i="31"/>
  <c r="ES18" i="31"/>
  <c r="GF18" i="31"/>
  <c r="GK18" i="31"/>
  <c r="EU18" i="31"/>
  <c r="GL18" i="31"/>
  <c r="GO18" i="31"/>
  <c r="GG18" i="31"/>
  <c r="GI18" i="31"/>
  <c r="GM18" i="31"/>
  <c r="FG18" i="31" s="1"/>
  <c r="GH18" i="31"/>
  <c r="EV18" i="31" s="1"/>
  <c r="GO12" i="31"/>
  <c r="GD12" i="31"/>
  <c r="AO9" i="31"/>
  <c r="AZ9" i="31" s="1"/>
  <c r="BS25" i="31"/>
  <c r="BU25" i="31"/>
  <c r="BO25" i="31"/>
  <c r="BR25" i="31"/>
  <c r="BQ25" i="31"/>
  <c r="BV25" i="31"/>
  <c r="EG25" i="31" s="1"/>
  <c r="BT25" i="31"/>
  <c r="BN25" i="31"/>
  <c r="AO64" i="31"/>
  <c r="AO62" i="31"/>
  <c r="AZ62" i="31"/>
  <c r="BU678" i="28"/>
  <c r="CF195" i="28"/>
  <c r="BY195" i="28"/>
  <c r="CD195" i="28" s="1"/>
  <c r="AY194" i="28"/>
  <c r="BW65" i="31"/>
  <c r="CD757" i="28"/>
  <c r="BY757" i="28"/>
  <c r="CF757" i="28"/>
  <c r="CI757" i="28" s="1"/>
  <c r="AY484" i="28"/>
  <c r="AY602" i="28"/>
  <c r="AY515" i="28"/>
  <c r="BY577" i="28"/>
  <c r="CF577" i="28"/>
  <c r="CI577" i="28" s="1"/>
  <c r="CD577" i="28"/>
  <c r="BN67" i="30"/>
  <c r="BV67" i="30"/>
  <c r="BX139" i="28"/>
  <c r="BW139" i="28"/>
  <c r="BY299" i="28"/>
  <c r="CI299" i="28"/>
  <c r="CD299" i="28"/>
  <c r="BO92" i="30"/>
  <c r="BV92" i="30"/>
  <c r="CF155" i="28"/>
  <c r="CI155" i="28" s="1"/>
  <c r="BY155" i="28"/>
  <c r="CD155" i="28"/>
  <c r="BU323" i="28"/>
  <c r="CF717" i="28"/>
  <c r="CE16" i="30"/>
  <c r="CQ16" i="30" s="1"/>
  <c r="AW103" i="30"/>
  <c r="CC47" i="28"/>
  <c r="CE118" i="30"/>
  <c r="CQ118" i="30" s="1"/>
  <c r="CM118" i="30"/>
  <c r="CC366" i="28"/>
  <c r="CD366" i="28"/>
  <c r="CK11" i="30"/>
  <c r="CM11" i="30"/>
  <c r="BY11" i="30"/>
  <c r="CC11" i="30" s="1"/>
  <c r="CT11" i="30"/>
  <c r="CP26" i="30"/>
  <c r="DQ39" i="31"/>
  <c r="CX39" i="31"/>
  <c r="DI39" i="31"/>
  <c r="DB39" i="31"/>
  <c r="BA39" i="31"/>
  <c r="DD39" i="31"/>
  <c r="EI39" i="31"/>
  <c r="CS39" i="31"/>
  <c r="CB69" i="30"/>
  <c r="BX69" i="30"/>
  <c r="DI45" i="31"/>
  <c r="BA45" i="31"/>
  <c r="EH51" i="31"/>
  <c r="DB51" i="31"/>
  <c r="CI51" i="31"/>
  <c r="EJ35" i="31"/>
  <c r="DX35" i="31"/>
  <c r="BA35" i="31"/>
  <c r="EK35" i="31"/>
  <c r="DE35" i="31"/>
  <c r="CX35" i="31"/>
  <c r="EI35" i="31"/>
  <c r="CM72" i="30"/>
  <c r="CT72" i="30"/>
  <c r="CC72" i="30"/>
  <c r="CK72" i="30"/>
  <c r="BY72" i="30"/>
  <c r="EK32" i="31"/>
  <c r="EJ32" i="31"/>
  <c r="CX32" i="31"/>
  <c r="EI32" i="31"/>
  <c r="BA32" i="31"/>
  <c r="DX32" i="31"/>
  <c r="DE32" i="31"/>
  <c r="GP52" i="31"/>
  <c r="CB41" i="30"/>
  <c r="BX41" i="30" s="1"/>
  <c r="DZ48" i="31"/>
  <c r="FG43" i="31"/>
  <c r="CH68" i="30"/>
  <c r="BO23" i="31"/>
  <c r="BN23" i="31"/>
  <c r="BQ23" i="31"/>
  <c r="BP23" i="31"/>
  <c r="BS23" i="31"/>
  <c r="BV23" i="31"/>
  <c r="EG23" i="31" s="1"/>
  <c r="BR23" i="31"/>
  <c r="BU23" i="31"/>
  <c r="BZ23" i="31" s="1"/>
  <c r="BT23" i="31"/>
  <c r="GD68" i="31"/>
  <c r="GO68" i="31" s="1"/>
  <c r="AO58" i="31"/>
  <c r="DG69" i="31"/>
  <c r="BW403" i="28"/>
  <c r="BX403" i="28"/>
  <c r="BY227" i="28"/>
  <c r="CD227" i="28" s="1"/>
  <c r="CF227" i="28"/>
  <c r="CI227" i="28" s="1"/>
  <c r="BY134" i="28"/>
  <c r="CD134" i="28" s="1"/>
  <c r="CI134" i="28"/>
  <c r="DO44" i="31"/>
  <c r="CT44" i="31"/>
  <c r="DL44" i="31" s="1"/>
  <c r="CV44" i="31"/>
  <c r="CU44" i="31"/>
  <c r="CN44" i="31" s="1"/>
  <c r="GV44" i="31" s="1"/>
  <c r="FB41" i="31"/>
  <c r="BZ31" i="31"/>
  <c r="FL39" i="31"/>
  <c r="FC39" i="31" s="1"/>
  <c r="BW43" i="31"/>
  <c r="BW38" i="31"/>
  <c r="DZ36" i="31"/>
  <c r="BZ36" i="31"/>
  <c r="BY36" i="31"/>
  <c r="BY39" i="31"/>
  <c r="CY39" i="31" s="1"/>
  <c r="DZ49" i="31"/>
  <c r="EF49" i="31"/>
  <c r="BY49" i="31"/>
  <c r="EF47" i="31"/>
  <c r="BZ47" i="31"/>
  <c r="BY47" i="31"/>
  <c r="DZ47" i="31"/>
  <c r="GH24" i="31"/>
  <c r="EV24" i="31" s="1"/>
  <c r="AO22" i="31"/>
  <c r="AZ22" i="31" s="1"/>
  <c r="FL16" i="31"/>
  <c r="FC16" i="31" s="1"/>
  <c r="ET16" i="31" s="1"/>
  <c r="CO16" i="31" s="1"/>
  <c r="GW16" i="31" s="1"/>
  <c r="BQ64" i="31"/>
  <c r="BP64" i="31"/>
  <c r="BT64" i="31"/>
  <c r="BN64" i="31"/>
  <c r="BR64" i="31"/>
  <c r="BV64" i="31"/>
  <c r="EG64" i="31" s="1"/>
  <c r="BU64" i="31"/>
  <c r="BO64" i="31"/>
  <c r="AO24" i="31"/>
  <c r="AZ24" i="31" s="1"/>
  <c r="BO14" i="31"/>
  <c r="BS14" i="31"/>
  <c r="BQ14" i="31"/>
  <c r="DG14" i="31" s="1"/>
  <c r="BR14" i="31"/>
  <c r="BP14" i="31"/>
  <c r="BU14" i="31"/>
  <c r="BN14" i="31"/>
  <c r="BT14" i="31"/>
  <c r="BV14" i="31"/>
  <c r="EG14" i="31" s="1"/>
  <c r="GD57" i="31"/>
  <c r="GO57" i="31"/>
  <c r="AO13" i="31"/>
  <c r="AZ13" i="31" s="1"/>
  <c r="AZ61" i="31"/>
  <c r="AO60" i="31"/>
  <c r="AZ60" i="31" s="1"/>
  <c r="BU17" i="31"/>
  <c r="BR17" i="31"/>
  <c r="BT17" i="31"/>
  <c r="BV17" i="31"/>
  <c r="EG17" i="31" s="1"/>
  <c r="BP17" i="31"/>
  <c r="BS17" i="31"/>
  <c r="BO17" i="31"/>
  <c r="BN17" i="31"/>
  <c r="BQ17" i="31"/>
  <c r="DG17" i="31" s="1"/>
  <c r="AO16" i="31"/>
  <c r="AZ16" i="31"/>
  <c r="FM62" i="31"/>
  <c r="FC62" i="31" s="1"/>
  <c r="AO61" i="31"/>
  <c r="CF101" i="28"/>
  <c r="CI101" i="28" s="1"/>
  <c r="AY101" i="28"/>
  <c r="EF65" i="31"/>
  <c r="DZ65" i="31"/>
  <c r="BZ65" i="31"/>
  <c r="BY65" i="31"/>
  <c r="BU346" i="28"/>
  <c r="BW678" i="28"/>
  <c r="CG640" i="28"/>
  <c r="CI640" i="28" s="1"/>
  <c r="CC208" i="28"/>
  <c r="CV15" i="31"/>
  <c r="BW410" i="28"/>
  <c r="BX410" i="28"/>
  <c r="BU394" i="28"/>
  <c r="AY514" i="28"/>
  <c r="CC161" i="28"/>
  <c r="AY432" i="28"/>
  <c r="CC60" i="28"/>
  <c r="BX461" i="28"/>
  <c r="BW461" i="28"/>
  <c r="BU740" i="28"/>
  <c r="AY634" i="28"/>
  <c r="BU710" i="28"/>
  <c r="CC59" i="30"/>
  <c r="CM59" i="30"/>
  <c r="CT59" i="30"/>
  <c r="CK59" i="30"/>
  <c r="CF479" i="28"/>
  <c r="CI479" i="28" s="1"/>
  <c r="BY479" i="28"/>
  <c r="CD479" i="28" s="1"/>
  <c r="BN58" i="30"/>
  <c r="BV58" i="30" s="1"/>
  <c r="CE48" i="30"/>
  <c r="CQ48" i="30" s="1"/>
  <c r="CE31" i="30"/>
  <c r="CQ31" i="30" s="1"/>
  <c r="CM31" i="30"/>
  <c r="BZ105" i="30"/>
  <c r="CE73" i="30"/>
  <c r="CQ73" i="30" s="1"/>
  <c r="CO17" i="30"/>
  <c r="AW17" i="30"/>
  <c r="CF81" i="28"/>
  <c r="CI81" i="28" s="1"/>
  <c r="BY81" i="28"/>
  <c r="CI50" i="28"/>
  <c r="CI115" i="28" s="1"/>
  <c r="CN46" i="30"/>
  <c r="BX545" i="28"/>
  <c r="CG717" i="28"/>
  <c r="AY733" i="28"/>
  <c r="CR45" i="30"/>
  <c r="CK45" i="30"/>
  <c r="CH45" i="30" s="1"/>
  <c r="CR48" i="30"/>
  <c r="BN16" i="30"/>
  <c r="BO16" i="30" s="1"/>
  <c r="BO75" i="30"/>
  <c r="CA75" i="30" s="1"/>
  <c r="CF523" i="28"/>
  <c r="CI523" i="28" s="1"/>
  <c r="BY523" i="28"/>
  <c r="CD523" i="28" s="1"/>
  <c r="CF315" i="28"/>
  <c r="CI315" i="28" s="1"/>
  <c r="BY315" i="28"/>
  <c r="CD315" i="28" s="1"/>
  <c r="CI87" i="28"/>
  <c r="CD47" i="28"/>
  <c r="CM112" i="30"/>
  <c r="CC321" i="28"/>
  <c r="CR118" i="30"/>
  <c r="CK118" i="30"/>
  <c r="CK99" i="30"/>
  <c r="CM99" i="30"/>
  <c r="CT99" i="30"/>
  <c r="BY99" i="30"/>
  <c r="CC99" i="30" s="1"/>
  <c r="CB108" i="30"/>
  <c r="BX108" i="30" s="1"/>
  <c r="CC365" i="28"/>
  <c r="CC551" i="28"/>
  <c r="CK87" i="30"/>
  <c r="CH87" i="30" s="1"/>
  <c r="CP87" i="30"/>
  <c r="CM100" i="30"/>
  <c r="CK100" i="30"/>
  <c r="CT100" i="30"/>
  <c r="BY100" i="30"/>
  <c r="CC100" i="30" s="1"/>
  <c r="BY60" i="30"/>
  <c r="CC60" i="30"/>
  <c r="CT60" i="30"/>
  <c r="CB26" i="30"/>
  <c r="BX26" i="30"/>
  <c r="DH39" i="31"/>
  <c r="DP39" i="31"/>
  <c r="FF41" i="31"/>
  <c r="GP41" i="31"/>
  <c r="EV41" i="31"/>
  <c r="CI45" i="31"/>
  <c r="DB45" i="31"/>
  <c r="EH45" i="31"/>
  <c r="DQ45" i="31"/>
  <c r="DX45" i="31"/>
  <c r="CX45" i="31"/>
  <c r="EJ45" i="31"/>
  <c r="DQ35" i="31"/>
  <c r="CS35" i="31"/>
  <c r="CH35" i="31"/>
  <c r="CM35" i="31" s="1"/>
  <c r="GU35" i="31" s="1"/>
  <c r="DT35" i="31"/>
  <c r="CH80" i="30"/>
  <c r="FG30" i="31"/>
  <c r="CC34" i="30"/>
  <c r="BY34" i="30"/>
  <c r="CK34" i="30"/>
  <c r="CT34" i="30"/>
  <c r="CM34" i="30"/>
  <c r="FG52" i="31"/>
  <c r="EW52" i="31"/>
  <c r="FF52" i="31"/>
  <c r="BY48" i="31"/>
  <c r="CY48" i="31" s="1"/>
  <c r="FF43" i="31"/>
  <c r="EW43" i="31"/>
  <c r="ED40" i="31"/>
  <c r="DE40" i="31"/>
  <c r="FE40" i="31"/>
  <c r="DT40" i="31"/>
  <c r="CA40" i="31"/>
  <c r="CR40" i="31"/>
  <c r="DK40" i="31" s="1"/>
  <c r="CH40" i="31"/>
  <c r="CM40" i="31" s="1"/>
  <c r="GU40" i="31" s="1"/>
  <c r="DY47" i="31"/>
  <c r="BW47" i="31"/>
  <c r="BO56" i="31"/>
  <c r="BV56" i="31"/>
  <c r="EG56" i="31" s="1"/>
  <c r="BS56" i="31"/>
  <c r="BR56" i="31"/>
  <c r="BQ56" i="31"/>
  <c r="BN56" i="31"/>
  <c r="BU56" i="31"/>
  <c r="BP56" i="31"/>
  <c r="BT56" i="31"/>
  <c r="GO9" i="31"/>
  <c r="BO21" i="30"/>
  <c r="BV21" i="30" s="1"/>
  <c r="BO17" i="30"/>
  <c r="CA17" i="30" s="1"/>
  <c r="CF364" i="28"/>
  <c r="CI364" i="28" s="1"/>
  <c r="BY364" i="28"/>
  <c r="CD364" i="28" s="1"/>
  <c r="CD528" i="28"/>
  <c r="CC528" i="28"/>
  <c r="BY278" i="28"/>
  <c r="CD278" i="28"/>
  <c r="CF278" i="28"/>
  <c r="CI278" i="28" s="1"/>
  <c r="AW56" i="30"/>
  <c r="CR56" i="30"/>
  <c r="CP114" i="30"/>
  <c r="FF37" i="31"/>
  <c r="EW37" i="31"/>
  <c r="EW35" i="31"/>
  <c r="FF35" i="31"/>
  <c r="FA35" i="31" s="1"/>
  <c r="ET35" i="31" s="1"/>
  <c r="EH32" i="31"/>
  <c r="DB32" i="31"/>
  <c r="DA32" i="31"/>
  <c r="CI32" i="31"/>
  <c r="EC32" i="31"/>
  <c r="DT32" i="31"/>
  <c r="DY48" i="31"/>
  <c r="BW51" i="31"/>
  <c r="EF50" i="31"/>
  <c r="DZ50" i="31"/>
  <c r="BZ50" i="31"/>
  <c r="BY50" i="31"/>
  <c r="EG52" i="31"/>
  <c r="BZ52" i="31"/>
  <c r="BY52" i="31"/>
  <c r="DZ52" i="31"/>
  <c r="BZ38" i="31"/>
  <c r="BY38" i="31"/>
  <c r="BM119" i="30"/>
  <c r="BQ119" i="30"/>
  <c r="BU119" i="30"/>
  <c r="BR119" i="30"/>
  <c r="BS119" i="30"/>
  <c r="BK119" i="30"/>
  <c r="BT119" i="30"/>
  <c r="BL119" i="30"/>
  <c r="BP119" i="30"/>
  <c r="BY41" i="31"/>
  <c r="EF41" i="31"/>
  <c r="DZ41" i="31"/>
  <c r="FD48" i="31"/>
  <c r="DA48" i="31"/>
  <c r="CA43" i="31"/>
  <c r="FE43" i="31"/>
  <c r="ED43" i="31"/>
  <c r="CF43" i="31"/>
  <c r="DT43" i="31"/>
  <c r="CH43" i="31"/>
  <c r="CM43" i="31" s="1"/>
  <c r="GU43" i="31" s="1"/>
  <c r="DE43" i="31"/>
  <c r="CR43" i="31"/>
  <c r="DK43" i="31" s="1"/>
  <c r="FM19" i="31"/>
  <c r="FC19" i="31" s="1"/>
  <c r="FC68" i="31"/>
  <c r="AZ69" i="31"/>
  <c r="BW68" i="31"/>
  <c r="BY68" i="31"/>
  <c r="DZ68" i="31"/>
  <c r="BZ68" i="31"/>
  <c r="GD14" i="31"/>
  <c r="GO14" i="31" s="1"/>
  <c r="GD13" i="31"/>
  <c r="GO13" i="31" s="1"/>
  <c r="AO66" i="31"/>
  <c r="AO59" i="31"/>
  <c r="AZ59" i="31"/>
  <c r="BS64" i="31"/>
  <c r="BV9" i="31"/>
  <c r="EG9" i="31" s="1"/>
  <c r="BS9" i="31"/>
  <c r="BO9" i="31"/>
  <c r="BN9" i="31"/>
  <c r="BR9" i="31"/>
  <c r="BT9" i="31"/>
  <c r="BQ9" i="31"/>
  <c r="BP9" i="31"/>
  <c r="BU9" i="31"/>
  <c r="BU350" i="28"/>
  <c r="CG629" i="28"/>
  <c r="CI629" i="28" s="1"/>
  <c r="AY629" i="28"/>
  <c r="AO65" i="31"/>
  <c r="BY745" i="28"/>
  <c r="CD745" i="28"/>
  <c r="CF745" i="28"/>
  <c r="CI745" i="28" s="1"/>
  <c r="CI786" i="28" s="1"/>
  <c r="AY686" i="28"/>
  <c r="CC93" i="28"/>
  <c r="AY597" i="28"/>
  <c r="AY459" i="28"/>
  <c r="CE38" i="30"/>
  <c r="CQ38" i="30" s="1"/>
  <c r="BW573" i="28"/>
  <c r="BX573" i="28"/>
  <c r="BU562" i="28"/>
  <c r="AY734" i="28"/>
  <c r="CN55" i="30"/>
  <c r="CP55" i="30"/>
  <c r="CE58" i="30"/>
  <c r="CQ58" i="30" s="1"/>
  <c r="BO67" i="30"/>
  <c r="CA67" i="30" s="1"/>
  <c r="BU139" i="28"/>
  <c r="CO31" i="30"/>
  <c r="AW31" i="30"/>
  <c r="BY592" i="28"/>
  <c r="CD592" i="28" s="1"/>
  <c r="CF592" i="28"/>
  <c r="CI592" i="28" s="1"/>
  <c r="BO105" i="30"/>
  <c r="CA105" i="30" s="1"/>
  <c r="CE92" i="30"/>
  <c r="CQ92" i="30" s="1"/>
  <c r="CH49" i="30"/>
  <c r="AW60" i="30"/>
  <c r="CM60" i="30"/>
  <c r="CE60" i="30"/>
  <c r="CQ60" i="30" s="1"/>
  <c r="CF456" i="28"/>
  <c r="CI456" i="28" s="1"/>
  <c r="BY456" i="28"/>
  <c r="CD456" i="28"/>
  <c r="CF722" i="28"/>
  <c r="CI722" i="28" s="1"/>
  <c r="BY722" i="28"/>
  <c r="CD722" i="28" s="1"/>
  <c r="CF733" i="28"/>
  <c r="CI733" i="28" s="1"/>
  <c r="CR52" i="30"/>
  <c r="CK52" i="30"/>
  <c r="CN103" i="30"/>
  <c r="CP103" i="30"/>
  <c r="CP108" i="30"/>
  <c r="CC224" i="28"/>
  <c r="CD224" i="28"/>
  <c r="CD233" i="28"/>
  <c r="CC233" i="28" s="1"/>
  <c r="FF42" i="31"/>
  <c r="GP42" i="31"/>
  <c r="CH19" i="30"/>
  <c r="DP45" i="31"/>
  <c r="EA45" i="31"/>
  <c r="DH45" i="31"/>
  <c r="CP53" i="30"/>
  <c r="CP66" i="30"/>
  <c r="CK66" i="30"/>
  <c r="DQ51" i="31"/>
  <c r="CS32" i="31"/>
  <c r="DG35" i="31"/>
  <c r="EA35" i="31"/>
  <c r="CD326" i="28"/>
  <c r="CC326" i="28"/>
  <c r="GP30" i="31"/>
  <c r="DI32" i="31"/>
  <c r="DD32" i="31"/>
  <c r="CR32" i="31" s="1"/>
  <c r="DK32" i="31" s="1"/>
  <c r="CY32" i="31"/>
  <c r="DF32" i="31"/>
  <c r="CK32" i="31" s="1"/>
  <c r="CH32" i="31"/>
  <c r="CY40" i="31"/>
  <c r="DF40" i="31"/>
  <c r="CK40" i="31" s="1"/>
  <c r="FD40" i="31"/>
  <c r="DA40" i="31"/>
  <c r="CH18" i="30"/>
  <c r="DO27" i="31"/>
  <c r="CT27" i="31"/>
  <c r="DL27" i="31" s="1"/>
  <c r="CU27" i="31"/>
  <c r="CN27" i="31" s="1"/>
  <c r="GV27" i="31" s="1"/>
  <c r="CV27" i="31"/>
  <c r="BN81" i="30"/>
  <c r="CF597" i="28"/>
  <c r="CI597" i="28" s="1"/>
  <c r="BY597" i="28"/>
  <c r="CD597" i="28" s="1"/>
  <c r="CI70" i="28"/>
  <c r="BY70" i="28"/>
  <c r="CD70" i="28" s="1"/>
  <c r="CF735" i="28"/>
  <c r="CI735" i="28" s="1"/>
  <c r="BY735" i="28"/>
  <c r="CD735" i="28"/>
  <c r="CE74" i="30"/>
  <c r="CQ74" i="30" s="1"/>
  <c r="CO45" i="30"/>
  <c r="AW45" i="30"/>
  <c r="BY305" i="28"/>
  <c r="CD305" i="28" s="1"/>
  <c r="CF305" i="28"/>
  <c r="CI305" i="28" s="1"/>
  <c r="CN52" i="30"/>
  <c r="CP52" i="30"/>
  <c r="CC658" i="28"/>
  <c r="CM113" i="30"/>
  <c r="CH113" i="30" s="1"/>
  <c r="CT113" i="30"/>
  <c r="BY113" i="30"/>
  <c r="CC113" i="30" s="1"/>
  <c r="FA54" i="31"/>
  <c r="ET54" i="31" s="1"/>
  <c r="CO54" i="31" s="1"/>
  <c r="GW54" i="31" s="1"/>
  <c r="FC50" i="31"/>
  <c r="FC25" i="31"/>
  <c r="FC31" i="31"/>
  <c r="BW50" i="31"/>
  <c r="EF34" i="31"/>
  <c r="BY34" i="31"/>
  <c r="BZ34" i="31"/>
  <c r="DZ34" i="31"/>
  <c r="BT120" i="30"/>
  <c r="BP120" i="30"/>
  <c r="BQ120" i="30"/>
  <c r="BU120" i="30"/>
  <c r="BS120" i="30"/>
  <c r="BL120" i="30"/>
  <c r="BR120" i="30"/>
  <c r="BK120" i="30"/>
  <c r="BM120" i="30"/>
  <c r="BW49" i="31"/>
  <c r="DY49" i="31"/>
  <c r="BZ49" i="31"/>
  <c r="FD43" i="31"/>
  <c r="FA43" i="31" s="1"/>
  <c r="ET43" i="31" s="1"/>
  <c r="CO43" i="31" s="1"/>
  <c r="GW43" i="31" s="1"/>
  <c r="CY43" i="31"/>
  <c r="DF43" i="31"/>
  <c r="CK43" i="31" s="1"/>
  <c r="DA43" i="31"/>
  <c r="FB61" i="31"/>
  <c r="FB24" i="31"/>
  <c r="BN59" i="31"/>
  <c r="BQ59" i="31"/>
  <c r="BT59" i="31"/>
  <c r="BV59" i="31"/>
  <c r="EG59" i="31" s="1"/>
  <c r="BP59" i="31"/>
  <c r="BU59" i="31"/>
  <c r="BS59" i="31"/>
  <c r="BO59" i="31"/>
  <c r="BR59" i="31"/>
  <c r="BO10" i="31"/>
  <c r="BP10" i="31"/>
  <c r="BR10" i="31"/>
  <c r="BN10" i="31"/>
  <c r="BQ10" i="31"/>
  <c r="BS10" i="31"/>
  <c r="BT10" i="31"/>
  <c r="BU10" i="31"/>
  <c r="BV10" i="31"/>
  <c r="EG10" i="31" s="1"/>
  <c r="AZ57" i="31"/>
  <c r="BS67" i="31"/>
  <c r="BU67" i="31"/>
  <c r="BZ67" i="31" s="1"/>
  <c r="BP67" i="31"/>
  <c r="BV67" i="31"/>
  <c r="EG67" i="31" s="1"/>
  <c r="BN67" i="31"/>
  <c r="BQ67" i="31"/>
  <c r="DG67" i="31" s="1"/>
  <c r="BR67" i="31"/>
  <c r="BO67" i="31"/>
  <c r="BT67" i="31"/>
  <c r="GO21" i="31"/>
  <c r="GO20" i="31"/>
  <c r="AZ12" i="31"/>
  <c r="AO21" i="31"/>
  <c r="AZ21" i="31" s="1"/>
  <c r="FB62" i="31"/>
  <c r="GD59" i="31"/>
  <c r="GO59" i="31" s="1"/>
  <c r="GD10" i="31"/>
  <c r="AO63" i="31"/>
  <c r="BX350" i="28"/>
  <c r="BW350" i="28"/>
  <c r="AO26" i="31"/>
  <c r="AZ26" i="31" s="1"/>
  <c r="AO57" i="31"/>
  <c r="BX346" i="28"/>
  <c r="BW346" i="28"/>
  <c r="BY705" i="28"/>
  <c r="CD705" i="28"/>
  <c r="CF705" i="28"/>
  <c r="CI705" i="28" s="1"/>
  <c r="CF686" i="28"/>
  <c r="CI686" i="28" s="1"/>
  <c r="CR120" i="30"/>
  <c r="AW120" i="30"/>
  <c r="BV76" i="30"/>
  <c r="BV94" i="30"/>
  <c r="BX94" i="30"/>
  <c r="AY427" i="28"/>
  <c r="BU403" i="28"/>
  <c r="BU461" i="28"/>
  <c r="BU634" i="28"/>
  <c r="BO46" i="30"/>
  <c r="CA46" i="30" s="1"/>
  <c r="CB46" i="30" s="1"/>
  <c r="BV46" i="30"/>
  <c r="AY559" i="28"/>
  <c r="BN38" i="30"/>
  <c r="CR55" i="30"/>
  <c r="AW55" i="30"/>
  <c r="CK55" i="30"/>
  <c r="BO58" i="30"/>
  <c r="BN48" i="30"/>
  <c r="CE67" i="30"/>
  <c r="CQ67" i="30" s="1"/>
  <c r="CR31" i="30"/>
  <c r="CK31" i="30"/>
  <c r="BY536" i="28"/>
  <c r="CD536" i="28" s="1"/>
  <c r="CF536" i="28"/>
  <c r="CI536" i="28" s="1"/>
  <c r="BY635" i="28"/>
  <c r="CD635" i="28"/>
  <c r="AW49" i="30"/>
  <c r="CR49" i="30"/>
  <c r="CP49" i="30"/>
  <c r="CR60" i="30"/>
  <c r="CK60" i="30"/>
  <c r="BX323" i="28"/>
  <c r="BY323" i="28" s="1"/>
  <c r="CN45" i="30"/>
  <c r="CP45" i="30"/>
  <c r="AW48" i="30"/>
  <c r="CE75" i="30"/>
  <c r="CQ75" i="30" s="1"/>
  <c r="CD411" i="28"/>
  <c r="BY411" i="28"/>
  <c r="CF411" i="28"/>
  <c r="CI411" i="28" s="1"/>
  <c r="BZ88" i="30"/>
  <c r="CA88" i="30"/>
  <c r="CR103" i="30"/>
  <c r="CK103" i="30"/>
  <c r="CK89" i="30"/>
  <c r="CH89" i="30" s="1"/>
  <c r="CO52" i="30"/>
  <c r="AW52" i="30"/>
  <c r="CD129" i="28"/>
  <c r="CC129" i="28"/>
  <c r="CC39" i="28"/>
  <c r="CH77" i="30"/>
  <c r="CK20" i="30"/>
  <c r="CH20" i="30" s="1"/>
  <c r="CP20" i="30"/>
  <c r="EW54" i="31"/>
  <c r="FF54" i="31"/>
  <c r="CH107" i="30"/>
  <c r="CO35" i="31"/>
  <c r="GW35" i="31" s="1"/>
  <c r="CB53" i="30"/>
  <c r="BX53" i="30" s="1"/>
  <c r="GP53" i="31"/>
  <c r="BA51" i="31"/>
  <c r="EI51" i="31"/>
  <c r="EK51" i="31"/>
  <c r="CS51" i="31"/>
  <c r="DX51" i="31"/>
  <c r="CX51" i="31"/>
  <c r="EJ51" i="31"/>
  <c r="DI35" i="31"/>
  <c r="DD35" i="31"/>
  <c r="CR35" i="31" s="1"/>
  <c r="DK35" i="31" s="1"/>
  <c r="CY35" i="31"/>
  <c r="DF35" i="31"/>
  <c r="CK35" i="31" s="1"/>
  <c r="CP8" i="30"/>
  <c r="CH23" i="30"/>
  <c r="BV50" i="30"/>
  <c r="CD323" i="28" l="1"/>
  <c r="CC323" i="28" s="1"/>
  <c r="CM114" i="30"/>
  <c r="BY114" i="30"/>
  <c r="CC114" i="30" s="1"/>
  <c r="CT114" i="30"/>
  <c r="CK114" i="30"/>
  <c r="CH114" i="30" s="1"/>
  <c r="CT108" i="30"/>
  <c r="BY108" i="30"/>
  <c r="CC108" i="30" s="1"/>
  <c r="CM108" i="30"/>
  <c r="CK108" i="30"/>
  <c r="CH108" i="30" s="1"/>
  <c r="CA16" i="30"/>
  <c r="BZ16" i="30"/>
  <c r="CT41" i="30"/>
  <c r="CM41" i="30"/>
  <c r="CC41" i="30"/>
  <c r="BY41" i="30"/>
  <c r="CK41" i="30"/>
  <c r="CH41" i="30" s="1"/>
  <c r="CT8" i="30"/>
  <c r="BY8" i="30"/>
  <c r="CC8" i="30" s="1"/>
  <c r="CM8" i="30"/>
  <c r="CK8" i="30"/>
  <c r="CW35" i="31"/>
  <c r="DS35" i="31"/>
  <c r="BV48" i="30"/>
  <c r="CM53" i="30"/>
  <c r="CT53" i="30"/>
  <c r="BY53" i="30"/>
  <c r="CC53" i="30" s="1"/>
  <c r="CK53" i="30"/>
  <c r="CH53" i="30" s="1"/>
  <c r="CW32" i="31"/>
  <c r="DS32" i="31"/>
  <c r="DI69" i="31"/>
  <c r="DD69" i="31"/>
  <c r="AT66" i="31"/>
  <c r="AV66" i="31"/>
  <c r="AQ66" i="31"/>
  <c r="AX66" i="31"/>
  <c r="AW66" i="31"/>
  <c r="AR66" i="31"/>
  <c r="AU66" i="31"/>
  <c r="AY66" i="31"/>
  <c r="AS66" i="31"/>
  <c r="EE40" i="31"/>
  <c r="EC40" i="31"/>
  <c r="AR58" i="31"/>
  <c r="AV58" i="31"/>
  <c r="AX58" i="31"/>
  <c r="AQ58" i="31"/>
  <c r="AY58" i="31"/>
  <c r="AT58" i="31"/>
  <c r="AU58" i="31"/>
  <c r="AW58" i="31"/>
  <c r="AS58" i="31"/>
  <c r="AU64" i="31"/>
  <c r="AT64" i="31"/>
  <c r="EA64" i="31" s="1"/>
  <c r="AV64" i="31"/>
  <c r="AY64" i="31"/>
  <c r="AW64" i="31"/>
  <c r="AS64" i="31"/>
  <c r="AR64" i="31"/>
  <c r="AQ64" i="31"/>
  <c r="AX64" i="31"/>
  <c r="CP84" i="30"/>
  <c r="FF24" i="31"/>
  <c r="EW24" i="31"/>
  <c r="BY117" i="30"/>
  <c r="CC117" i="30"/>
  <c r="CT117" i="30"/>
  <c r="CM117" i="30"/>
  <c r="CK117" i="30"/>
  <c r="CH117" i="30" s="1"/>
  <c r="FD62" i="31"/>
  <c r="FD41" i="31"/>
  <c r="DA41" i="31"/>
  <c r="CY41" i="31"/>
  <c r="DF41" i="31"/>
  <c r="CK41" i="31" s="1"/>
  <c r="DP12" i="31"/>
  <c r="DR12" i="31" s="1"/>
  <c r="DH12" i="31"/>
  <c r="DI19" i="31"/>
  <c r="DD19" i="31"/>
  <c r="DF19" i="31"/>
  <c r="CK19" i="31" s="1"/>
  <c r="CY19" i="31"/>
  <c r="DF39" i="31"/>
  <c r="CK39" i="31" s="1"/>
  <c r="CC297" i="28"/>
  <c r="CH60" i="30"/>
  <c r="CC635" i="28"/>
  <c r="CC705" i="28"/>
  <c r="GG10" i="31"/>
  <c r="GJ10" i="31"/>
  <c r="GN10" i="31"/>
  <c r="EU10" i="31"/>
  <c r="GF10" i="31"/>
  <c r="GP10" i="31" s="1"/>
  <c r="GK10" i="31"/>
  <c r="GL10" i="31"/>
  <c r="ES10" i="31"/>
  <c r="GH10" i="31"/>
  <c r="EV10" i="31" s="1"/>
  <c r="GI10" i="31"/>
  <c r="ER10" i="31"/>
  <c r="GM10" i="31"/>
  <c r="BY67" i="31"/>
  <c r="EF67" i="31"/>
  <c r="DZ67" i="31"/>
  <c r="DE34" i="31"/>
  <c r="CH34" i="31"/>
  <c r="CM34" i="31" s="1"/>
  <c r="GU34" i="31" s="1"/>
  <c r="DT34" i="31"/>
  <c r="ED34" i="31"/>
  <c r="CA34" i="31"/>
  <c r="CR34" i="31"/>
  <c r="DK34" i="31" s="1"/>
  <c r="FE34" i="31"/>
  <c r="CC735" i="28"/>
  <c r="FA40" i="31"/>
  <c r="ET40" i="31" s="1"/>
  <c r="CO40" i="31" s="1"/>
  <c r="GW40" i="31" s="1"/>
  <c r="BO74" i="30"/>
  <c r="BV74" i="30" s="1"/>
  <c r="BX46" i="30"/>
  <c r="CC278" i="28"/>
  <c r="CH99" i="30"/>
  <c r="FD65" i="31"/>
  <c r="AU16" i="31"/>
  <c r="AW16" i="31"/>
  <c r="AR16" i="31"/>
  <c r="AS16" i="31"/>
  <c r="AT16" i="31"/>
  <c r="AX16" i="31"/>
  <c r="AY16" i="31"/>
  <c r="AQ16" i="31"/>
  <c r="AV16" i="31"/>
  <c r="GM57" i="31"/>
  <c r="FG57" i="31" s="1"/>
  <c r="GL57" i="31"/>
  <c r="GG57" i="31"/>
  <c r="GF57" i="31"/>
  <c r="GN57" i="31"/>
  <c r="GK57" i="31"/>
  <c r="GH57" i="31"/>
  <c r="EV57" i="31" s="1"/>
  <c r="ER57" i="31"/>
  <c r="ES57" i="31"/>
  <c r="GI57" i="31"/>
  <c r="EU57" i="31"/>
  <c r="GJ57" i="31"/>
  <c r="DY64" i="31"/>
  <c r="BW64" i="31"/>
  <c r="FE36" i="31"/>
  <c r="CA36" i="31"/>
  <c r="CF36" i="31" s="1"/>
  <c r="ED36" i="31"/>
  <c r="DT36" i="31"/>
  <c r="CH36" i="31"/>
  <c r="CM36" i="31" s="1"/>
  <c r="GU36" i="31" s="1"/>
  <c r="DE36" i="31"/>
  <c r="CR36" i="31"/>
  <c r="DK36" i="31" s="1"/>
  <c r="CC155" i="28"/>
  <c r="BW25" i="31"/>
  <c r="DY25" i="31"/>
  <c r="CF545" i="28"/>
  <c r="CI545" i="28" s="1"/>
  <c r="BY545" i="28"/>
  <c r="CD545" i="28"/>
  <c r="CC502" i="28"/>
  <c r="BZ75" i="30"/>
  <c r="ER27" i="31"/>
  <c r="GJ27" i="31"/>
  <c r="GM27" i="31"/>
  <c r="GK27" i="31"/>
  <c r="GL27" i="31"/>
  <c r="EU27" i="31"/>
  <c r="GH27" i="31"/>
  <c r="EV27" i="31" s="1"/>
  <c r="GF27" i="31"/>
  <c r="GP27" i="31" s="1"/>
  <c r="GN27" i="31"/>
  <c r="ES27" i="31"/>
  <c r="GG27" i="31"/>
  <c r="GI27" i="31"/>
  <c r="AW23" i="31"/>
  <c r="AV23" i="31"/>
  <c r="AQ23" i="31"/>
  <c r="AT23" i="31"/>
  <c r="EA23" i="31" s="1"/>
  <c r="AY23" i="31"/>
  <c r="AR23" i="31"/>
  <c r="AX23" i="31"/>
  <c r="AS23" i="31"/>
  <c r="AU23" i="31"/>
  <c r="EA19" i="31"/>
  <c r="DG19" i="31"/>
  <c r="FD30" i="31"/>
  <c r="DA30" i="31"/>
  <c r="CD297" i="28"/>
  <c r="DP69" i="31"/>
  <c r="DR69" i="31" s="1"/>
  <c r="DH69" i="31"/>
  <c r="EW9" i="31"/>
  <c r="FF9" i="31"/>
  <c r="AX63" i="31"/>
  <c r="AU63" i="31"/>
  <c r="AR63" i="31"/>
  <c r="AS63" i="31"/>
  <c r="AV63" i="31"/>
  <c r="AT63" i="31"/>
  <c r="AQ63" i="31"/>
  <c r="AY63" i="31"/>
  <c r="AW63" i="31"/>
  <c r="CP105" i="30"/>
  <c r="BO81" i="30"/>
  <c r="BY410" i="28"/>
  <c r="CF410" i="28"/>
  <c r="CI410" i="28" s="1"/>
  <c r="BO38" i="30"/>
  <c r="DA34" i="31"/>
  <c r="DF34" i="31"/>
  <c r="CK34" i="31" s="1"/>
  <c r="FD34" i="31"/>
  <c r="FA34" i="31" s="1"/>
  <c r="ET34" i="31" s="1"/>
  <c r="CO34" i="31" s="1"/>
  <c r="GW34" i="31" s="1"/>
  <c r="CY34" i="31"/>
  <c r="CH103" i="30"/>
  <c r="GF59" i="31"/>
  <c r="EU59" i="31"/>
  <c r="GJ59" i="31"/>
  <c r="ES59" i="31"/>
  <c r="GK59" i="31"/>
  <c r="ER59" i="31"/>
  <c r="GN59" i="31"/>
  <c r="GI59" i="31"/>
  <c r="GH59" i="31"/>
  <c r="EV59" i="31" s="1"/>
  <c r="GG59" i="31"/>
  <c r="GL59" i="31"/>
  <c r="GM59" i="31"/>
  <c r="FG59" i="31" s="1"/>
  <c r="GK13" i="31"/>
  <c r="ER13" i="31"/>
  <c r="GL13" i="31"/>
  <c r="GN13" i="31"/>
  <c r="ES13" i="31"/>
  <c r="GJ13" i="31"/>
  <c r="GF13" i="31"/>
  <c r="GP13" i="31" s="1"/>
  <c r="GH13" i="31"/>
  <c r="EV13" i="31" s="1"/>
  <c r="GG13" i="31"/>
  <c r="EU13" i="31"/>
  <c r="GI13" i="31"/>
  <c r="GM13" i="31"/>
  <c r="FE47" i="31"/>
  <c r="DT47" i="31"/>
  <c r="DE47" i="31"/>
  <c r="CF47" i="31"/>
  <c r="CA47" i="31"/>
  <c r="ED47" i="31"/>
  <c r="CH47" i="31"/>
  <c r="CM47" i="31" s="1"/>
  <c r="GU47" i="31" s="1"/>
  <c r="CR47" i="31"/>
  <c r="DK47" i="31" s="1"/>
  <c r="GJ68" i="31"/>
  <c r="ES68" i="31"/>
  <c r="GH68" i="31"/>
  <c r="EV68" i="31" s="1"/>
  <c r="ER68" i="31"/>
  <c r="GK68" i="31"/>
  <c r="GF68" i="31"/>
  <c r="GL68" i="31"/>
  <c r="GG68" i="31"/>
  <c r="GN68" i="31"/>
  <c r="GM68" i="31"/>
  <c r="EU68" i="31"/>
  <c r="GI68" i="31"/>
  <c r="BY62" i="31"/>
  <c r="EF62" i="31"/>
  <c r="DZ62" i="31"/>
  <c r="DD12" i="31"/>
  <c r="CY12" i="31"/>
  <c r="DI12" i="31"/>
  <c r="DF12" i="31"/>
  <c r="CK12" i="31" s="1"/>
  <c r="DR32" i="31"/>
  <c r="CC642" i="28"/>
  <c r="BZ58" i="30"/>
  <c r="CA58" i="30"/>
  <c r="FD49" i="31"/>
  <c r="DA49" i="31"/>
  <c r="DF49" i="31"/>
  <c r="CK49" i="31" s="1"/>
  <c r="CY49" i="31"/>
  <c r="CC456" i="28"/>
  <c r="BZ9" i="31"/>
  <c r="CE43" i="31"/>
  <c r="EE43" i="31"/>
  <c r="EC43" i="31"/>
  <c r="CE119" i="30"/>
  <c r="CQ119" i="30" s="1"/>
  <c r="FD50" i="31"/>
  <c r="DA50" i="31"/>
  <c r="DF50" i="31"/>
  <c r="CK50" i="31" s="1"/>
  <c r="CY50" i="31"/>
  <c r="DZ56" i="31"/>
  <c r="BY56" i="31"/>
  <c r="EF56" i="31"/>
  <c r="CU40" i="31"/>
  <c r="CN40" i="31" s="1"/>
  <c r="GV40" i="31" s="1"/>
  <c r="DO40" i="31"/>
  <c r="CT40" i="31"/>
  <c r="DL40" i="31" s="1"/>
  <c r="CD81" i="28"/>
  <c r="CC81" i="28" s="1"/>
  <c r="CH59" i="30"/>
  <c r="DY17" i="31"/>
  <c r="BW17" i="31"/>
  <c r="DZ14" i="31"/>
  <c r="EF14" i="31"/>
  <c r="BY14" i="31"/>
  <c r="DA47" i="31"/>
  <c r="CY47" i="31"/>
  <c r="DF47" i="31"/>
  <c r="CK47" i="31" s="1"/>
  <c r="FD47" i="31"/>
  <c r="FA47" i="31" s="1"/>
  <c r="ET47" i="31" s="1"/>
  <c r="CO47" i="31" s="1"/>
  <c r="GW47" i="31" s="1"/>
  <c r="BY23" i="31"/>
  <c r="EF23" i="31"/>
  <c r="DZ23" i="31"/>
  <c r="CV32" i="31"/>
  <c r="CT32" i="31"/>
  <c r="DL32" i="31" s="1"/>
  <c r="CU32" i="31"/>
  <c r="CN32" i="31" s="1"/>
  <c r="GV32" i="31" s="1"/>
  <c r="DO32" i="31"/>
  <c r="CB67" i="30"/>
  <c r="BX67" i="30" s="1"/>
  <c r="EW18" i="31"/>
  <c r="CO18" i="31" s="1"/>
  <c r="GW18" i="31" s="1"/>
  <c r="FF18" i="31"/>
  <c r="FA18" i="31" s="1"/>
  <c r="ET18" i="31" s="1"/>
  <c r="BV105" i="30"/>
  <c r="GI22" i="31"/>
  <c r="GL22" i="31"/>
  <c r="GM22" i="31"/>
  <c r="FG22" i="31" s="1"/>
  <c r="GJ22" i="31"/>
  <c r="ES22" i="31"/>
  <c r="GK22" i="31"/>
  <c r="GG22" i="31"/>
  <c r="GF22" i="31"/>
  <c r="GH22" i="31"/>
  <c r="EV22" i="31" s="1"/>
  <c r="ER22" i="31"/>
  <c r="EU22" i="31"/>
  <c r="GN22" i="31"/>
  <c r="CH70" i="30"/>
  <c r="CC122" i="28"/>
  <c r="BZ67" i="30"/>
  <c r="BW62" i="31"/>
  <c r="DY62" i="31"/>
  <c r="CH42" i="31"/>
  <c r="CM42" i="31" s="1"/>
  <c r="GU42" i="31" s="1"/>
  <c r="DT42" i="31"/>
  <c r="ED42" i="31"/>
  <c r="CA42" i="31"/>
  <c r="CR42" i="31"/>
  <c r="DK42" i="31" s="1"/>
  <c r="FE42" i="31"/>
  <c r="DE42" i="31"/>
  <c r="AT10" i="31"/>
  <c r="EA10" i="31" s="1"/>
  <c r="AU10" i="31"/>
  <c r="AY10" i="31"/>
  <c r="AS10" i="31"/>
  <c r="AW10" i="31"/>
  <c r="AV10" i="31"/>
  <c r="AR10" i="31"/>
  <c r="AQ10" i="31"/>
  <c r="AX10" i="31"/>
  <c r="ER55" i="31"/>
  <c r="GN55" i="31"/>
  <c r="EU55" i="31"/>
  <c r="GG55" i="31"/>
  <c r="GJ55" i="31"/>
  <c r="ES55" i="31"/>
  <c r="GI55" i="31"/>
  <c r="GH55" i="31"/>
  <c r="EV55" i="31" s="1"/>
  <c r="GL55" i="31"/>
  <c r="GK55" i="31"/>
  <c r="GM55" i="31"/>
  <c r="GF55" i="31"/>
  <c r="BY240" i="28"/>
  <c r="BZ46" i="30"/>
  <c r="EH69" i="31"/>
  <c r="DB69" i="31"/>
  <c r="CI69" i="31"/>
  <c r="CT94" i="30"/>
  <c r="CM94" i="30"/>
  <c r="CK94" i="30"/>
  <c r="CH94" i="30" s="1"/>
  <c r="BY94" i="30"/>
  <c r="CC94" i="30"/>
  <c r="DY10" i="31"/>
  <c r="BW10" i="31"/>
  <c r="FE65" i="31"/>
  <c r="CA65" i="31"/>
  <c r="ED65" i="31"/>
  <c r="CF65" i="31"/>
  <c r="CH65" i="31"/>
  <c r="CF139" i="28"/>
  <c r="CI139" i="28" s="1"/>
  <c r="CI211" i="28" s="1"/>
  <c r="BY139" i="28"/>
  <c r="CA50" i="31"/>
  <c r="ED50" i="31"/>
  <c r="CR50" i="31"/>
  <c r="DK50" i="31" s="1"/>
  <c r="DT50" i="31"/>
  <c r="FE50" i="31"/>
  <c r="CH50" i="31"/>
  <c r="CM50" i="31" s="1"/>
  <c r="GU50" i="31" s="1"/>
  <c r="DE50" i="31"/>
  <c r="BW23" i="31"/>
  <c r="DY23" i="31"/>
  <c r="CT35" i="31"/>
  <c r="DL35" i="31" s="1"/>
  <c r="DO35" i="31"/>
  <c r="CU35" i="31"/>
  <c r="CN35" i="31" s="1"/>
  <c r="GV35" i="31" s="1"/>
  <c r="EW64" i="31"/>
  <c r="FF64" i="31"/>
  <c r="EW20" i="31"/>
  <c r="FF20" i="31"/>
  <c r="CB88" i="30"/>
  <c r="BX88" i="30" s="1"/>
  <c r="CC536" i="28"/>
  <c r="CH55" i="30"/>
  <c r="AX57" i="31"/>
  <c r="AS57" i="31"/>
  <c r="AY57" i="31"/>
  <c r="AT57" i="31"/>
  <c r="AV57" i="31"/>
  <c r="AU57" i="31"/>
  <c r="AW57" i="31"/>
  <c r="AQ57" i="31"/>
  <c r="AR57" i="31"/>
  <c r="BZ10" i="31"/>
  <c r="DY59" i="31"/>
  <c r="BW59" i="31"/>
  <c r="CC70" i="28"/>
  <c r="CM32" i="31"/>
  <c r="GU32" i="31" s="1"/>
  <c r="CF573" i="28"/>
  <c r="CI573" i="28" s="1"/>
  <c r="CI622" i="28" s="1"/>
  <c r="BY573" i="28"/>
  <c r="CD573" i="28"/>
  <c r="GM14" i="31"/>
  <c r="GG14" i="31"/>
  <c r="GI14" i="31"/>
  <c r="ES14" i="31"/>
  <c r="ER14" i="31"/>
  <c r="GF14" i="31"/>
  <c r="GN14" i="31"/>
  <c r="GL14" i="31"/>
  <c r="GK14" i="31"/>
  <c r="GJ14" i="31"/>
  <c r="GH14" i="31"/>
  <c r="EV14" i="31" s="1"/>
  <c r="EU14" i="31"/>
  <c r="CW43" i="31"/>
  <c r="DS43" i="31"/>
  <c r="DR43" i="31"/>
  <c r="ED38" i="31"/>
  <c r="CA38" i="31"/>
  <c r="CF38" i="31"/>
  <c r="FE38" i="31"/>
  <c r="CH38" i="31"/>
  <c r="CM38" i="31" s="1"/>
  <c r="GU38" i="31" s="1"/>
  <c r="DE38" i="31"/>
  <c r="DT38" i="31"/>
  <c r="CR38" i="31"/>
  <c r="DK38" i="31" s="1"/>
  <c r="CH100" i="30"/>
  <c r="CC523" i="28"/>
  <c r="AT60" i="31"/>
  <c r="AU60" i="31"/>
  <c r="AV60" i="31"/>
  <c r="AQ60" i="31"/>
  <c r="AY60" i="31"/>
  <c r="AX60" i="31"/>
  <c r="AS60" i="31"/>
  <c r="AW60" i="31"/>
  <c r="AR60" i="31"/>
  <c r="DY14" i="31"/>
  <c r="BW14" i="31"/>
  <c r="AV24" i="31"/>
  <c r="AQ24" i="31"/>
  <c r="AY24" i="31"/>
  <c r="AR24" i="31"/>
  <c r="AS24" i="31"/>
  <c r="AT24" i="31"/>
  <c r="AX24" i="31"/>
  <c r="AU24" i="31"/>
  <c r="AW24" i="31"/>
  <c r="DG64" i="31"/>
  <c r="FD23" i="31"/>
  <c r="DF23" i="31"/>
  <c r="CK23" i="31" s="1"/>
  <c r="DA23" i="31"/>
  <c r="CY23" i="31"/>
  <c r="CH72" i="30"/>
  <c r="CH11" i="30"/>
  <c r="CA92" i="30"/>
  <c r="BZ92" i="30"/>
  <c r="BZ17" i="30"/>
  <c r="CC757" i="28"/>
  <c r="ES12" i="31"/>
  <c r="EU12" i="31"/>
  <c r="GK12" i="31"/>
  <c r="GL12" i="31"/>
  <c r="GF12" i="31"/>
  <c r="GM12" i="31"/>
  <c r="FG12" i="31" s="1"/>
  <c r="GI12" i="31"/>
  <c r="GH12" i="31"/>
  <c r="EV12" i="31" s="1"/>
  <c r="GG12" i="31"/>
  <c r="GJ12" i="31"/>
  <c r="GN12" i="31"/>
  <c r="ER12" i="31"/>
  <c r="EU19" i="31"/>
  <c r="GJ19" i="31"/>
  <c r="GK19" i="31"/>
  <c r="GM19" i="31"/>
  <c r="ES19" i="31"/>
  <c r="GI19" i="31"/>
  <c r="GG19" i="31"/>
  <c r="ER19" i="31"/>
  <c r="GH19" i="31"/>
  <c r="EV19" i="31" s="1"/>
  <c r="GF19" i="31"/>
  <c r="GL19" i="31"/>
  <c r="GN19" i="31"/>
  <c r="CD508" i="28"/>
  <c r="CC508" i="28" s="1"/>
  <c r="CB105" i="30"/>
  <c r="BX105" i="30" s="1"/>
  <c r="GP24" i="31"/>
  <c r="DF37" i="31"/>
  <c r="CK37" i="31" s="1"/>
  <c r="DA37" i="31"/>
  <c r="FD37" i="31"/>
  <c r="CY37" i="31"/>
  <c r="CA78" i="30"/>
  <c r="BZ78" i="30"/>
  <c r="FG64" i="31"/>
  <c r="FD42" i="31"/>
  <c r="FA42" i="31" s="1"/>
  <c r="ET42" i="31" s="1"/>
  <c r="CO42" i="31" s="1"/>
  <c r="GW42" i="31" s="1"/>
  <c r="CY42" i="31"/>
  <c r="DF42" i="31"/>
  <c r="CK42" i="31" s="1"/>
  <c r="DA42" i="31"/>
  <c r="DQ12" i="31"/>
  <c r="CS12" i="31"/>
  <c r="CH12" i="31"/>
  <c r="DT12" i="31"/>
  <c r="FF21" i="31"/>
  <c r="FA21" i="31" s="1"/>
  <c r="ET21" i="31" s="1"/>
  <c r="CO21" i="31" s="1"/>
  <c r="GW21" i="31" s="1"/>
  <c r="EW21" i="31"/>
  <c r="GP21" i="31"/>
  <c r="BY31" i="31"/>
  <c r="DP19" i="31"/>
  <c r="DH19" i="31"/>
  <c r="DA51" i="31"/>
  <c r="FD51" i="31"/>
  <c r="CY51" i="31"/>
  <c r="DF51" i="31"/>
  <c r="CK51" i="31" s="1"/>
  <c r="BY30" i="31"/>
  <c r="DF30" i="31" s="1"/>
  <c r="CK30" i="31" s="1"/>
  <c r="DZ30" i="31"/>
  <c r="EF30" i="31"/>
  <c r="CI240" i="28"/>
  <c r="CI294" i="28" s="1"/>
  <c r="BX76" i="30"/>
  <c r="CC305" i="28"/>
  <c r="CC227" i="28"/>
  <c r="CC195" i="28"/>
  <c r="DQ69" i="31"/>
  <c r="CS69" i="31"/>
  <c r="CP88" i="30"/>
  <c r="CH31" i="30"/>
  <c r="AR26" i="31"/>
  <c r="AS26" i="31"/>
  <c r="AY26" i="31"/>
  <c r="AQ26" i="31"/>
  <c r="AX26" i="31"/>
  <c r="AW26" i="31"/>
  <c r="AU26" i="31"/>
  <c r="AT26" i="31"/>
  <c r="AV26" i="31"/>
  <c r="AQ21" i="31"/>
  <c r="AS21" i="31"/>
  <c r="AY21" i="31"/>
  <c r="AX21" i="31"/>
  <c r="AV21" i="31"/>
  <c r="AW21" i="31"/>
  <c r="AT21" i="31"/>
  <c r="AU21" i="31"/>
  <c r="AR21" i="31"/>
  <c r="DY67" i="31"/>
  <c r="BW67" i="31"/>
  <c r="EF10" i="31"/>
  <c r="BY10" i="31"/>
  <c r="DZ10" i="31"/>
  <c r="CE120" i="30"/>
  <c r="CQ120" i="30" s="1"/>
  <c r="AZ63" i="31"/>
  <c r="DF68" i="31"/>
  <c r="CK68" i="31" s="1"/>
  <c r="CY68" i="31"/>
  <c r="FD68" i="31"/>
  <c r="DA68" i="31"/>
  <c r="DO43" i="31"/>
  <c r="CV43" i="31"/>
  <c r="CT43" i="31"/>
  <c r="DL43" i="31" s="1"/>
  <c r="CU43" i="31"/>
  <c r="CN43" i="31" s="1"/>
  <c r="GV43" i="31" s="1"/>
  <c r="FD38" i="31"/>
  <c r="CY38" i="31"/>
  <c r="DF38" i="31"/>
  <c r="CK38" i="31" s="1"/>
  <c r="DA38" i="31"/>
  <c r="CC364" i="28"/>
  <c r="BZ56" i="31"/>
  <c r="CF40" i="31"/>
  <c r="CE40" i="31" s="1"/>
  <c r="BY26" i="30"/>
  <c r="CC26" i="30" s="1"/>
  <c r="CM26" i="30"/>
  <c r="CT26" i="30"/>
  <c r="BZ14" i="31"/>
  <c r="CA49" i="31"/>
  <c r="CF49" i="31" s="1"/>
  <c r="FE49" i="31"/>
  <c r="ED49" i="31"/>
  <c r="DE49" i="31"/>
  <c r="DT49" i="31"/>
  <c r="CH49" i="31"/>
  <c r="CM49" i="31" s="1"/>
  <c r="GU49" i="31" s="1"/>
  <c r="CR49" i="31"/>
  <c r="DK49" i="31" s="1"/>
  <c r="BY403" i="28"/>
  <c r="CD403" i="28"/>
  <c r="CF403" i="28"/>
  <c r="BY69" i="30"/>
  <c r="CC69" i="30" s="1"/>
  <c r="CT69" i="30"/>
  <c r="CK69" i="30"/>
  <c r="CH69" i="30" s="1"/>
  <c r="CM69" i="30"/>
  <c r="ED53" i="31"/>
  <c r="FE53" i="31"/>
  <c r="CA53" i="31"/>
  <c r="CF53" i="31"/>
  <c r="DT53" i="31"/>
  <c r="DE53" i="31"/>
  <c r="CR53" i="31"/>
  <c r="DK53" i="31" s="1"/>
  <c r="CH53" i="31"/>
  <c r="CM53" i="31" s="1"/>
  <c r="GU53" i="31" s="1"/>
  <c r="CC273" i="28"/>
  <c r="BY394" i="28"/>
  <c r="CD394" i="28"/>
  <c r="CF394" i="28"/>
  <c r="CI394" i="28" s="1"/>
  <c r="CI457" i="28" s="1"/>
  <c r="DF69" i="31"/>
  <c r="CK69" i="31" s="1"/>
  <c r="FD69" i="31"/>
  <c r="CY69" i="31"/>
  <c r="DA69" i="31"/>
  <c r="FD20" i="31"/>
  <c r="CY20" i="31"/>
  <c r="DA20" i="31"/>
  <c r="DF20" i="31"/>
  <c r="CK20" i="31" s="1"/>
  <c r="CP50" i="30"/>
  <c r="BY32" i="30"/>
  <c r="CC32" i="30" s="1"/>
  <c r="CT32" i="30"/>
  <c r="CM32" i="30"/>
  <c r="CH32" i="30" s="1"/>
  <c r="BY103" i="30"/>
  <c r="CC103" i="30" s="1"/>
  <c r="CT103" i="30"/>
  <c r="CB17" i="30"/>
  <c r="GL69" i="31"/>
  <c r="GJ69" i="31"/>
  <c r="EU69" i="31"/>
  <c r="ER69" i="31"/>
  <c r="GI69" i="31"/>
  <c r="ES69" i="31"/>
  <c r="GG69" i="31"/>
  <c r="GK69" i="31"/>
  <c r="GF69" i="31"/>
  <c r="GP69" i="31" s="1"/>
  <c r="GN69" i="31"/>
  <c r="GH69" i="31"/>
  <c r="EV69" i="31" s="1"/>
  <c r="GM69" i="31"/>
  <c r="GP64" i="31"/>
  <c r="BA12" i="31"/>
  <c r="DX12" i="31"/>
  <c r="EK12" i="31"/>
  <c r="EI12" i="31"/>
  <c r="CX12" i="31"/>
  <c r="CR12" i="31"/>
  <c r="DK12" i="31" s="1"/>
  <c r="EJ12" i="31"/>
  <c r="DE12" i="31"/>
  <c r="ES17" i="31"/>
  <c r="GJ17" i="31"/>
  <c r="GI17" i="31"/>
  <c r="GL17" i="31"/>
  <c r="GH17" i="31"/>
  <c r="EV17" i="31" s="1"/>
  <c r="ER17" i="31"/>
  <c r="GN17" i="31"/>
  <c r="GG17" i="31"/>
  <c r="GM17" i="31"/>
  <c r="GK17" i="31"/>
  <c r="GF17" i="31"/>
  <c r="EU17" i="31"/>
  <c r="EK19" i="31"/>
  <c r="BA19" i="31"/>
  <c r="EJ19" i="31"/>
  <c r="EI19" i="31"/>
  <c r="DX19" i="31"/>
  <c r="CX19" i="31"/>
  <c r="CR19" i="31"/>
  <c r="DK19" i="31" s="1"/>
  <c r="CW19" i="31" s="1"/>
  <c r="DE19" i="31"/>
  <c r="CA45" i="31"/>
  <c r="FE45" i="31"/>
  <c r="ED45" i="31"/>
  <c r="DT45" i="31"/>
  <c r="CH45" i="31"/>
  <c r="CM45" i="31" s="1"/>
  <c r="GU45" i="31" s="1"/>
  <c r="DE45" i="31"/>
  <c r="CR45" i="31"/>
  <c r="DK45" i="31" s="1"/>
  <c r="CC304" i="28"/>
  <c r="CH90" i="30"/>
  <c r="FD67" i="31"/>
  <c r="DA67" i="31"/>
  <c r="DY9" i="31"/>
  <c r="BW9" i="31"/>
  <c r="CA21" i="30"/>
  <c r="BZ21" i="30"/>
  <c r="CC315" i="28"/>
  <c r="BY17" i="31"/>
  <c r="DZ17" i="31"/>
  <c r="EF17" i="31"/>
  <c r="DZ59" i="31"/>
  <c r="EF59" i="31"/>
  <c r="BY59" i="31"/>
  <c r="CH52" i="30"/>
  <c r="CA41" i="31"/>
  <c r="FE41" i="31"/>
  <c r="ED41" i="31"/>
  <c r="CF41" i="31"/>
  <c r="CH41" i="31"/>
  <c r="CM41" i="31" s="1"/>
  <c r="GU41" i="31" s="1"/>
  <c r="DT41" i="31"/>
  <c r="CR41" i="31"/>
  <c r="DK41" i="31" s="1"/>
  <c r="DE41" i="31"/>
  <c r="CH118" i="30"/>
  <c r="BY461" i="28"/>
  <c r="CD461" i="28" s="1"/>
  <c r="CF461" i="28"/>
  <c r="CI461" i="28" s="1"/>
  <c r="CI548" i="28" s="1"/>
  <c r="BZ17" i="31"/>
  <c r="EF64" i="31"/>
  <c r="BY64" i="31"/>
  <c r="DZ64" i="31"/>
  <c r="FD36" i="31"/>
  <c r="FA36" i="31" s="1"/>
  <c r="ET36" i="31" s="1"/>
  <c r="CO36" i="31" s="1"/>
  <c r="GW36" i="31" s="1"/>
  <c r="CY36" i="31"/>
  <c r="DF36" i="31"/>
  <c r="CK36" i="31" s="1"/>
  <c r="DA36" i="31"/>
  <c r="DZ25" i="31"/>
  <c r="BY25" i="31"/>
  <c r="EF25" i="31"/>
  <c r="AS9" i="31"/>
  <c r="AV9" i="31"/>
  <c r="AY9" i="31"/>
  <c r="AX9" i="31"/>
  <c r="AQ9" i="31"/>
  <c r="AR9" i="31"/>
  <c r="AU9" i="31"/>
  <c r="AT9" i="31"/>
  <c r="EA9" i="31" s="1"/>
  <c r="AW9" i="31"/>
  <c r="CC254" i="28"/>
  <c r="BO73" i="30"/>
  <c r="BV73" i="30" s="1"/>
  <c r="EA12" i="31"/>
  <c r="DG12" i="31"/>
  <c r="BY66" i="30"/>
  <c r="CC66" i="30" s="1"/>
  <c r="CM66" i="30"/>
  <c r="CT66" i="30"/>
  <c r="GP9" i="31"/>
  <c r="BY350" i="28"/>
  <c r="CF350" i="28"/>
  <c r="CI350" i="28" s="1"/>
  <c r="CC745" i="28"/>
  <c r="DZ9" i="31"/>
  <c r="EF9" i="31"/>
  <c r="AY59" i="31"/>
  <c r="AT59" i="31"/>
  <c r="EA59" i="31" s="1"/>
  <c r="AV59" i="31"/>
  <c r="AW59" i="31"/>
  <c r="AR59" i="31"/>
  <c r="AX59" i="31"/>
  <c r="AU59" i="31"/>
  <c r="AS59" i="31"/>
  <c r="AQ59" i="31"/>
  <c r="BN119" i="30"/>
  <c r="BW56" i="31"/>
  <c r="DY56" i="31"/>
  <c r="CH34" i="30"/>
  <c r="BY678" i="28"/>
  <c r="CD678" i="28" s="1"/>
  <c r="CF678" i="28"/>
  <c r="CI678" i="28" s="1"/>
  <c r="AY61" i="31"/>
  <c r="AX61" i="31"/>
  <c r="AQ61" i="31"/>
  <c r="AT61" i="31"/>
  <c r="AV61" i="31"/>
  <c r="AW61" i="31"/>
  <c r="AS61" i="31"/>
  <c r="AR61" i="31"/>
  <c r="AU61" i="31"/>
  <c r="BZ64" i="31"/>
  <c r="CI717" i="28"/>
  <c r="AY62" i="31"/>
  <c r="AR62" i="31"/>
  <c r="AQ62" i="31"/>
  <c r="AW62" i="31"/>
  <c r="AT62" i="31"/>
  <c r="EA62" i="31" s="1"/>
  <c r="AU62" i="31"/>
  <c r="AV62" i="31"/>
  <c r="AX62" i="31"/>
  <c r="AS62" i="31"/>
  <c r="CY62" i="31" s="1"/>
  <c r="GP18" i="31"/>
  <c r="CH104" i="30"/>
  <c r="CH69" i="31"/>
  <c r="CM69" i="31" s="1"/>
  <c r="GU69" i="31" s="1"/>
  <c r="CR69" i="31"/>
  <c r="DK69" i="31" s="1"/>
  <c r="CW69" i="31" s="1"/>
  <c r="DT69" i="31"/>
  <c r="ED69" i="31"/>
  <c r="CA69" i="31"/>
  <c r="DE69" i="31"/>
  <c r="FE69" i="31"/>
  <c r="CF69" i="31"/>
  <c r="CA20" i="31"/>
  <c r="ED20" i="31"/>
  <c r="FE20" i="31"/>
  <c r="DE20" i="31"/>
  <c r="CR20" i="31"/>
  <c r="DK20" i="31" s="1"/>
  <c r="DT20" i="31"/>
  <c r="CH20" i="31"/>
  <c r="CM20" i="31" s="1"/>
  <c r="GU20" i="31" s="1"/>
  <c r="CD572" i="28"/>
  <c r="CC572" i="28" s="1"/>
  <c r="BX50" i="30"/>
  <c r="CB50" i="30"/>
  <c r="ED37" i="31"/>
  <c r="DE37" i="31"/>
  <c r="CA37" i="31"/>
  <c r="CR37" i="31"/>
  <c r="DK37" i="31" s="1"/>
  <c r="DT37" i="31"/>
  <c r="FE37" i="31"/>
  <c r="CH37" i="31"/>
  <c r="CM37" i="31" s="1"/>
  <c r="GU37" i="31" s="1"/>
  <c r="CH112" i="30"/>
  <c r="CC478" i="28"/>
  <c r="CI19" i="31"/>
  <c r="EH19" i="31"/>
  <c r="DB19" i="31"/>
  <c r="DA19" i="31"/>
  <c r="CA51" i="31"/>
  <c r="CR51" i="31"/>
  <c r="DK51" i="31" s="1"/>
  <c r="DR51" i="31" s="1"/>
  <c r="ED51" i="31"/>
  <c r="FE51" i="31"/>
  <c r="CF51" i="31"/>
  <c r="DE51" i="31"/>
  <c r="CH51" i="31"/>
  <c r="CM51" i="31" s="1"/>
  <c r="GU51" i="31" s="1"/>
  <c r="DT51" i="31"/>
  <c r="DY30" i="31"/>
  <c r="BW30" i="31"/>
  <c r="FD45" i="31"/>
  <c r="FA45" i="31" s="1"/>
  <c r="ET45" i="31" s="1"/>
  <c r="CO45" i="31" s="1"/>
  <c r="GW45" i="31" s="1"/>
  <c r="CY45" i="31"/>
  <c r="DF45" i="31"/>
  <c r="CK45" i="31" s="1"/>
  <c r="DA45" i="31"/>
  <c r="CD186" i="28"/>
  <c r="CC186" i="28" s="1"/>
  <c r="CI323" i="28"/>
  <c r="CI330" i="28" s="1"/>
  <c r="BO48" i="30"/>
  <c r="CD50" i="28"/>
  <c r="CC50" i="28" s="1"/>
  <c r="GP20" i="31"/>
  <c r="DX69" i="31"/>
  <c r="EJ69" i="31"/>
  <c r="EK69" i="31"/>
  <c r="BA69" i="31"/>
  <c r="EI69" i="31"/>
  <c r="CX69" i="31"/>
  <c r="CH66" i="30"/>
  <c r="CY52" i="31"/>
  <c r="FD52" i="31"/>
  <c r="DA52" i="31"/>
  <c r="DF52" i="31"/>
  <c r="CK52" i="31" s="1"/>
  <c r="FE48" i="31"/>
  <c r="FA48" i="31" s="1"/>
  <c r="ET48" i="31" s="1"/>
  <c r="CO48" i="31" s="1"/>
  <c r="GW48" i="31" s="1"/>
  <c r="CA48" i="31"/>
  <c r="DT48" i="31"/>
  <c r="DE48" i="31"/>
  <c r="CR48" i="31"/>
  <c r="DK48" i="31" s="1"/>
  <c r="ED48" i="31"/>
  <c r="CH48" i="31"/>
  <c r="CM48" i="31" s="1"/>
  <c r="GU48" i="31" s="1"/>
  <c r="CC479" i="28"/>
  <c r="FE39" i="31"/>
  <c r="FA39" i="31" s="1"/>
  <c r="ET39" i="31" s="1"/>
  <c r="CO39" i="31" s="1"/>
  <c r="GW39" i="31" s="1"/>
  <c r="CA39" i="31"/>
  <c r="ED39" i="31"/>
  <c r="CH39" i="31"/>
  <c r="CM39" i="31" s="1"/>
  <c r="GU39" i="31" s="1"/>
  <c r="DE39" i="31"/>
  <c r="DT39" i="31"/>
  <c r="CR39" i="31"/>
  <c r="DK39" i="31" s="1"/>
  <c r="BY346" i="28"/>
  <c r="CF346" i="28"/>
  <c r="CI346" i="28" s="1"/>
  <c r="CC411" i="28"/>
  <c r="BV38" i="30"/>
  <c r="DG10" i="31"/>
  <c r="BZ59" i="31"/>
  <c r="BN120" i="30"/>
  <c r="CC597" i="28"/>
  <c r="CC722" i="28"/>
  <c r="CC592" i="28"/>
  <c r="AR65" i="31"/>
  <c r="AU65" i="31"/>
  <c r="AW65" i="31"/>
  <c r="AY65" i="31"/>
  <c r="AQ65" i="31"/>
  <c r="DE65" i="31" s="1"/>
  <c r="AV65" i="31"/>
  <c r="AX65" i="31"/>
  <c r="AT65" i="31"/>
  <c r="AS65" i="31"/>
  <c r="AZ66" i="31"/>
  <c r="CF68" i="31"/>
  <c r="ED68" i="31"/>
  <c r="DE68" i="31"/>
  <c r="CR68" i="31"/>
  <c r="DK68" i="31" s="1"/>
  <c r="CH68" i="31"/>
  <c r="CM68" i="31" s="1"/>
  <c r="GU68" i="31" s="1"/>
  <c r="CA68" i="31"/>
  <c r="DT68" i="31"/>
  <c r="FE68" i="31"/>
  <c r="DF48" i="31"/>
  <c r="CK48" i="31" s="1"/>
  <c r="DT52" i="31"/>
  <c r="CA52" i="31"/>
  <c r="CF52" i="31"/>
  <c r="DE52" i="31"/>
  <c r="ED52" i="31"/>
  <c r="FE52" i="31"/>
  <c r="CH52" i="31"/>
  <c r="CM52" i="31" s="1"/>
  <c r="GU52" i="31" s="1"/>
  <c r="CR52" i="31"/>
  <c r="DK52" i="31" s="1"/>
  <c r="BX17" i="30"/>
  <c r="CW40" i="31"/>
  <c r="DS40" i="31"/>
  <c r="DR40" i="31"/>
  <c r="CV40" i="31" s="1"/>
  <c r="BV16" i="30"/>
  <c r="CB58" i="30"/>
  <c r="AU13" i="31"/>
  <c r="AV13" i="31"/>
  <c r="AX13" i="31"/>
  <c r="AY13" i="31"/>
  <c r="AR13" i="31"/>
  <c r="AW13" i="31"/>
  <c r="AQ13" i="31"/>
  <c r="AS13" i="31"/>
  <c r="AT13" i="31"/>
  <c r="AW22" i="31"/>
  <c r="AR22" i="31"/>
  <c r="AU22" i="31"/>
  <c r="AY22" i="31"/>
  <c r="AX22" i="31"/>
  <c r="AV22" i="31"/>
  <c r="AQ22" i="31"/>
  <c r="AS22" i="31"/>
  <c r="AT22" i="31"/>
  <c r="FD31" i="31"/>
  <c r="DA31" i="31"/>
  <c r="CY31" i="31"/>
  <c r="DF31" i="31"/>
  <c r="CK31" i="31" s="1"/>
  <c r="CC134" i="28"/>
  <c r="AZ58" i="31"/>
  <c r="CK26" i="30"/>
  <c r="CH26" i="30" s="1"/>
  <c r="CC299" i="28"/>
  <c r="CC577" i="28"/>
  <c r="AZ64" i="31"/>
  <c r="BZ25" i="31"/>
  <c r="FD53" i="31"/>
  <c r="FA53" i="31" s="1"/>
  <c r="ET53" i="31" s="1"/>
  <c r="CO53" i="31" s="1"/>
  <c r="GW53" i="31" s="1"/>
  <c r="CY53" i="31"/>
  <c r="DA53" i="31"/>
  <c r="DF53" i="31"/>
  <c r="CK53" i="31" s="1"/>
  <c r="DR35" i="31"/>
  <c r="CV35" i="31" s="1"/>
  <c r="CB84" i="30"/>
  <c r="BX84" i="30" s="1"/>
  <c r="CB75" i="30"/>
  <c r="BX75" i="30" s="1"/>
  <c r="BY659" i="28"/>
  <c r="CF659" i="28"/>
  <c r="CI659" i="28" s="1"/>
  <c r="CI670" i="28" s="1"/>
  <c r="CD659" i="28"/>
  <c r="FG24" i="31"/>
  <c r="CK76" i="30"/>
  <c r="CP76" i="30"/>
  <c r="AU56" i="31"/>
  <c r="AS56" i="31"/>
  <c r="AQ56" i="31"/>
  <c r="AX56" i="31"/>
  <c r="AY56" i="31"/>
  <c r="AR56" i="31"/>
  <c r="AW56" i="31"/>
  <c r="AT56" i="31"/>
  <c r="EA56" i="31" s="1"/>
  <c r="AV56" i="31"/>
  <c r="AX25" i="31"/>
  <c r="AR25" i="31"/>
  <c r="AQ25" i="31"/>
  <c r="AV25" i="31"/>
  <c r="AU25" i="31"/>
  <c r="AW25" i="31"/>
  <c r="AT25" i="31"/>
  <c r="EA25" i="31" s="1"/>
  <c r="AS25" i="31"/>
  <c r="AY25" i="31"/>
  <c r="CI12" i="31"/>
  <c r="EH12" i="31"/>
  <c r="DB12" i="31"/>
  <c r="DA12" i="31"/>
  <c r="EC12" i="31"/>
  <c r="GK56" i="31"/>
  <c r="ES56" i="31"/>
  <c r="GJ56" i="31"/>
  <c r="GL56" i="31"/>
  <c r="GF56" i="31"/>
  <c r="GP56" i="31" s="1"/>
  <c r="GN56" i="31"/>
  <c r="GI56" i="31"/>
  <c r="GG56" i="31"/>
  <c r="GM56" i="31"/>
  <c r="ER56" i="31"/>
  <c r="GH56" i="31"/>
  <c r="EV56" i="31" s="1"/>
  <c r="EU56" i="31"/>
  <c r="CS19" i="31"/>
  <c r="DQ19" i="31"/>
  <c r="CH19" i="31"/>
  <c r="CM19" i="31" s="1"/>
  <c r="GU19" i="31" s="1"/>
  <c r="DT19" i="31"/>
  <c r="CH98" i="30"/>
  <c r="CD516" i="28"/>
  <c r="CC516" i="28" s="1"/>
  <c r="FG9" i="31"/>
  <c r="CT75" i="30" l="1"/>
  <c r="CM75" i="30"/>
  <c r="BY75" i="30"/>
  <c r="CC75" i="30" s="1"/>
  <c r="CT65" i="31"/>
  <c r="DL65" i="31" s="1"/>
  <c r="DO65" i="31"/>
  <c r="CU65" i="31"/>
  <c r="CN65" i="31" s="1"/>
  <c r="GV65" i="31" s="1"/>
  <c r="BY84" i="30"/>
  <c r="CT84" i="30"/>
  <c r="CM84" i="30"/>
  <c r="CC84" i="30"/>
  <c r="CK84" i="30"/>
  <c r="CH84" i="30" s="1"/>
  <c r="CT67" i="30"/>
  <c r="CC67" i="30"/>
  <c r="BY67" i="30"/>
  <c r="CM67" i="30"/>
  <c r="CT88" i="30"/>
  <c r="BY88" i="30"/>
  <c r="CC88" i="30"/>
  <c r="CM88" i="30"/>
  <c r="CK88" i="30"/>
  <c r="FF17" i="31"/>
  <c r="EW17" i="31"/>
  <c r="EE69" i="31"/>
  <c r="EC69" i="31"/>
  <c r="CE69" i="31"/>
  <c r="DD22" i="31"/>
  <c r="CY22" i="31"/>
  <c r="DF22" i="31"/>
  <c r="CK22" i="31" s="1"/>
  <c r="DI22" i="31"/>
  <c r="EA13" i="31"/>
  <c r="DG13" i="31"/>
  <c r="CW52" i="31"/>
  <c r="DS52" i="31"/>
  <c r="DR52" i="31"/>
  <c r="EE48" i="31"/>
  <c r="EC48" i="31"/>
  <c r="CT50" i="30"/>
  <c r="BY50" i="30"/>
  <c r="CC50" i="30"/>
  <c r="CM50" i="30"/>
  <c r="DP59" i="31"/>
  <c r="DH59" i="31"/>
  <c r="CH64" i="31"/>
  <c r="FE64" i="31"/>
  <c r="DE64" i="31"/>
  <c r="ED64" i="31"/>
  <c r="DT64" i="31"/>
  <c r="CA64" i="31"/>
  <c r="DR41" i="31"/>
  <c r="CW41" i="31"/>
  <c r="DS41" i="31"/>
  <c r="FE59" i="31"/>
  <c r="ED59" i="31"/>
  <c r="CF59" i="31"/>
  <c r="DT59" i="31"/>
  <c r="CA59" i="31"/>
  <c r="DE59" i="31"/>
  <c r="CH59" i="31"/>
  <c r="CB21" i="30"/>
  <c r="BX21" i="30" s="1"/>
  <c r="CW12" i="31"/>
  <c r="FA20" i="31"/>
  <c r="ET20" i="31" s="1"/>
  <c r="CO20" i="31" s="1"/>
  <c r="GW20" i="31" s="1"/>
  <c r="CC403" i="28"/>
  <c r="DP26" i="31"/>
  <c r="DH26" i="31"/>
  <c r="CO12" i="31"/>
  <c r="GW12" i="31" s="1"/>
  <c r="EW12" i="31"/>
  <c r="FF12" i="31"/>
  <c r="FA12" i="31" s="1"/>
  <c r="ET12" i="31" s="1"/>
  <c r="CB92" i="30"/>
  <c r="BX92" i="30"/>
  <c r="CH24" i="31"/>
  <c r="DQ24" i="31"/>
  <c r="CS24" i="31"/>
  <c r="DT24" i="31"/>
  <c r="DP24" i="31"/>
  <c r="DH24" i="31"/>
  <c r="DX60" i="31"/>
  <c r="EJ60" i="31"/>
  <c r="CX60" i="31"/>
  <c r="BA60" i="31"/>
  <c r="EK60" i="31"/>
  <c r="EI60" i="31"/>
  <c r="DE60" i="31"/>
  <c r="CU38" i="31"/>
  <c r="CN38" i="31" s="1"/>
  <c r="GV38" i="31" s="1"/>
  <c r="CT38" i="31"/>
  <c r="DL38" i="31" s="1"/>
  <c r="DO38" i="31"/>
  <c r="FG55" i="31"/>
  <c r="DI10" i="31"/>
  <c r="DD10" i="31"/>
  <c r="EC42" i="31"/>
  <c r="EE42" i="31"/>
  <c r="CF23" i="31"/>
  <c r="ED23" i="31"/>
  <c r="CA23" i="31"/>
  <c r="FE23" i="31"/>
  <c r="DT23" i="31"/>
  <c r="DE23" i="31"/>
  <c r="CH23" i="31"/>
  <c r="BO119" i="30"/>
  <c r="ED62" i="31"/>
  <c r="CA62" i="31"/>
  <c r="FE62" i="31"/>
  <c r="CH62" i="31"/>
  <c r="CM62" i="31" s="1"/>
  <c r="GU62" i="31" s="1"/>
  <c r="DE62" i="31"/>
  <c r="DT62" i="31"/>
  <c r="EE47" i="31"/>
  <c r="CE47" i="31"/>
  <c r="EC47" i="31"/>
  <c r="EA63" i="31"/>
  <c r="DG63" i="31"/>
  <c r="DI16" i="31"/>
  <c r="DD16" i="31"/>
  <c r="CY16" i="31"/>
  <c r="DF16" i="31"/>
  <c r="CK16" i="31" s="1"/>
  <c r="EW10" i="31"/>
  <c r="FF10" i="31"/>
  <c r="DS12" i="31"/>
  <c r="EJ64" i="31"/>
  <c r="EK64" i="31"/>
  <c r="EI64" i="31"/>
  <c r="BA64" i="31"/>
  <c r="CX64" i="31"/>
  <c r="DX64" i="31"/>
  <c r="DI58" i="31"/>
  <c r="DD58" i="31"/>
  <c r="DF58" i="31"/>
  <c r="CK58" i="31" s="1"/>
  <c r="CY58" i="31"/>
  <c r="DQ66" i="31"/>
  <c r="CH66" i="31"/>
  <c r="DT66" i="31"/>
  <c r="CS66" i="31"/>
  <c r="DP56" i="31"/>
  <c r="DH56" i="31"/>
  <c r="EH65" i="31"/>
  <c r="DB65" i="31"/>
  <c r="CI65" i="31"/>
  <c r="DB62" i="31"/>
  <c r="CI62" i="31"/>
  <c r="EH62" i="31"/>
  <c r="DP25" i="31"/>
  <c r="DH25" i="31"/>
  <c r="DX22" i="31"/>
  <c r="CX22" i="31"/>
  <c r="BA22" i="31"/>
  <c r="CR22" i="31"/>
  <c r="DK22" i="31" s="1"/>
  <c r="CW22" i="31" s="1"/>
  <c r="DE22" i="31"/>
  <c r="EJ22" i="31"/>
  <c r="EK22" i="31"/>
  <c r="EI22" i="31"/>
  <c r="DD13" i="31"/>
  <c r="DI13" i="31"/>
  <c r="CY13" i="31"/>
  <c r="DF13" i="31"/>
  <c r="CK13" i="31" s="1"/>
  <c r="CS65" i="31"/>
  <c r="DQ65" i="31"/>
  <c r="CY59" i="31"/>
  <c r="DF59" i="31"/>
  <c r="CK59" i="31" s="1"/>
  <c r="FD59" i="31"/>
  <c r="DA59" i="31"/>
  <c r="CW39" i="31"/>
  <c r="DS39" i="31"/>
  <c r="EE20" i="31"/>
  <c r="EC20" i="31"/>
  <c r="CS62" i="31"/>
  <c r="DQ62" i="31"/>
  <c r="DI61" i="31"/>
  <c r="DD61" i="31"/>
  <c r="CY61" i="31"/>
  <c r="DF61" i="31"/>
  <c r="CK61" i="31" s="1"/>
  <c r="CI742" i="28"/>
  <c r="BO120" i="30"/>
  <c r="DE25" i="31"/>
  <c r="FE25" i="31"/>
  <c r="CA25" i="31"/>
  <c r="ED25" i="31"/>
  <c r="DT25" i="31"/>
  <c r="CH25" i="31"/>
  <c r="CM25" i="31" s="1"/>
  <c r="GU25" i="31" s="1"/>
  <c r="CF25" i="31"/>
  <c r="EE45" i="31"/>
  <c r="EC45" i="31"/>
  <c r="CW49" i="31"/>
  <c r="DS49" i="31"/>
  <c r="DR49" i="31"/>
  <c r="CY14" i="31"/>
  <c r="DF14" i="31"/>
  <c r="CK14" i="31" s="1"/>
  <c r="DA14" i="31"/>
  <c r="FD14" i="31"/>
  <c r="DG21" i="31"/>
  <c r="EA21" i="31"/>
  <c r="EA26" i="31"/>
  <c r="DG26" i="31"/>
  <c r="BY76" i="30"/>
  <c r="CC76" i="30" s="1"/>
  <c r="CM76" i="30"/>
  <c r="CT76" i="30"/>
  <c r="FA51" i="31"/>
  <c r="ET51" i="31" s="1"/>
  <c r="CO51" i="31" s="1"/>
  <c r="GW51" i="31" s="1"/>
  <c r="DH60" i="31"/>
  <c r="DP60" i="31"/>
  <c r="DP57" i="31"/>
  <c r="DH57" i="31"/>
  <c r="DH63" i="31"/>
  <c r="DP63" i="31"/>
  <c r="DS69" i="31"/>
  <c r="CX23" i="31"/>
  <c r="EK23" i="31"/>
  <c r="BA23" i="31"/>
  <c r="EI23" i="31"/>
  <c r="EJ23" i="31"/>
  <c r="DX23" i="31"/>
  <c r="FF57" i="31"/>
  <c r="FA57" i="31" s="1"/>
  <c r="ET57" i="31" s="1"/>
  <c r="CO57" i="31" s="1"/>
  <c r="GW57" i="31" s="1"/>
  <c r="EW57" i="31"/>
  <c r="CW34" i="31"/>
  <c r="DR34" i="31"/>
  <c r="DS34" i="31"/>
  <c r="DA62" i="31"/>
  <c r="CS58" i="31"/>
  <c r="DQ58" i="31"/>
  <c r="CH58" i="31"/>
  <c r="CM58" i="31" s="1"/>
  <c r="GU58" i="31" s="1"/>
  <c r="DT58" i="31"/>
  <c r="DB66" i="31"/>
  <c r="DA66" i="31"/>
  <c r="EC66" i="31"/>
  <c r="CI66" i="31"/>
  <c r="EH66" i="31"/>
  <c r="CP16" i="30"/>
  <c r="CU51" i="31"/>
  <c r="CN51" i="31" s="1"/>
  <c r="GV51" i="31" s="1"/>
  <c r="DO51" i="31"/>
  <c r="CV51" i="31"/>
  <c r="CT51" i="31"/>
  <c r="DL51" i="31" s="1"/>
  <c r="EJ62" i="31"/>
  <c r="CX62" i="31"/>
  <c r="EI62" i="31"/>
  <c r="EK62" i="31"/>
  <c r="BA62" i="31"/>
  <c r="DX62" i="31"/>
  <c r="DQ61" i="31"/>
  <c r="CH61" i="31"/>
  <c r="CS61" i="31"/>
  <c r="DT61" i="31"/>
  <c r="CX59" i="31"/>
  <c r="DX59" i="31"/>
  <c r="EI59" i="31"/>
  <c r="BA59" i="31"/>
  <c r="EK59" i="31"/>
  <c r="EJ59" i="31"/>
  <c r="FD17" i="31"/>
  <c r="CY17" i="31"/>
  <c r="DA17" i="31"/>
  <c r="DF17" i="31"/>
  <c r="CK17" i="31" s="1"/>
  <c r="EW55" i="31"/>
  <c r="FF55" i="31"/>
  <c r="FA55" i="31" s="1"/>
  <c r="ET55" i="31" s="1"/>
  <c r="ED56" i="31"/>
  <c r="CH56" i="31"/>
  <c r="FE56" i="31"/>
  <c r="DE56" i="31"/>
  <c r="CA56" i="31"/>
  <c r="CF56" i="31" s="1"/>
  <c r="DT56" i="31"/>
  <c r="CT47" i="31"/>
  <c r="DL47" i="31" s="1"/>
  <c r="CU47" i="31"/>
  <c r="CN47" i="31" s="1"/>
  <c r="GV47" i="31" s="1"/>
  <c r="DO47" i="31"/>
  <c r="EW59" i="31"/>
  <c r="FF59" i="31"/>
  <c r="DH23" i="31"/>
  <c r="DP23" i="31"/>
  <c r="CP75" i="30"/>
  <c r="CK75" i="30"/>
  <c r="DT16" i="31"/>
  <c r="DQ16" i="31"/>
  <c r="CS16" i="31"/>
  <c r="CH16" i="31"/>
  <c r="EC34" i="31"/>
  <c r="EE34" i="31"/>
  <c r="ED67" i="31"/>
  <c r="FE67" i="31"/>
  <c r="CA67" i="31"/>
  <c r="CF67" i="31"/>
  <c r="DE67" i="31"/>
  <c r="CR67" i="31"/>
  <c r="DK67" i="31" s="1"/>
  <c r="DT67" i="31"/>
  <c r="CH67" i="31"/>
  <c r="CM67" i="31" s="1"/>
  <c r="GU67" i="31" s="1"/>
  <c r="FA62" i="31"/>
  <c r="ET62" i="31" s="1"/>
  <c r="CO62" i="31" s="1"/>
  <c r="GW62" i="31" s="1"/>
  <c r="DI64" i="31"/>
  <c r="DD64" i="31"/>
  <c r="CR64" i="31" s="1"/>
  <c r="DK64" i="31" s="1"/>
  <c r="CR66" i="31"/>
  <c r="DK66" i="31" s="1"/>
  <c r="DS66" i="31" s="1"/>
  <c r="BA66" i="31"/>
  <c r="EJ66" i="31"/>
  <c r="EI66" i="31"/>
  <c r="CX66" i="31"/>
  <c r="EK66" i="31"/>
  <c r="DE66" i="31"/>
  <c r="DX66" i="31"/>
  <c r="BX16" i="30"/>
  <c r="CK16" i="30" s="1"/>
  <c r="EK25" i="31"/>
  <c r="EI25" i="31"/>
  <c r="CX25" i="31"/>
  <c r="DX25" i="31"/>
  <c r="BA25" i="31"/>
  <c r="EJ25" i="31"/>
  <c r="EK13" i="31"/>
  <c r="DX13" i="31"/>
  <c r="EI13" i="31"/>
  <c r="CX13" i="31"/>
  <c r="EJ13" i="31"/>
  <c r="BA13" i="31"/>
  <c r="DE13" i="31"/>
  <c r="CR13" i="31"/>
  <c r="DK13" i="31" s="1"/>
  <c r="CW13" i="31" s="1"/>
  <c r="CC678" i="28"/>
  <c r="CU19" i="31"/>
  <c r="CN19" i="31" s="1"/>
  <c r="GV19" i="31" s="1"/>
  <c r="DO19" i="31"/>
  <c r="CT19" i="31"/>
  <c r="DL19" i="31" s="1"/>
  <c r="FF69" i="31"/>
  <c r="EW69" i="31"/>
  <c r="CM105" i="30"/>
  <c r="CT105" i="30"/>
  <c r="BY105" i="30"/>
  <c r="CC105" i="30" s="1"/>
  <c r="EH24" i="31"/>
  <c r="DB24" i="31"/>
  <c r="CI24" i="31"/>
  <c r="EC24" i="31"/>
  <c r="DA24" i="31"/>
  <c r="CY63" i="31"/>
  <c r="DD63" i="31"/>
  <c r="CR63" i="31" s="1"/>
  <c r="DK63" i="31" s="1"/>
  <c r="DI63" i="31"/>
  <c r="DF63" i="31"/>
  <c r="CK63" i="31" s="1"/>
  <c r="FF56" i="31"/>
  <c r="EW56" i="31"/>
  <c r="EK56" i="31"/>
  <c r="EJ56" i="31"/>
  <c r="CX56" i="31"/>
  <c r="EI56" i="31"/>
  <c r="DX56" i="31"/>
  <c r="BA56" i="31"/>
  <c r="CC659" i="28"/>
  <c r="DB22" i="31"/>
  <c r="CI22" i="31"/>
  <c r="EC22" i="31"/>
  <c r="EH22" i="31"/>
  <c r="DA22" i="31"/>
  <c r="DQ13" i="31"/>
  <c r="CS13" i="31"/>
  <c r="CH13" i="31"/>
  <c r="DT13" i="31"/>
  <c r="DI65" i="31"/>
  <c r="DD65" i="31"/>
  <c r="CR65" i="31" s="1"/>
  <c r="DK65" i="31" s="1"/>
  <c r="CU39" i="31"/>
  <c r="CN39" i="31" s="1"/>
  <c r="GV39" i="31" s="1"/>
  <c r="DO39" i="31"/>
  <c r="CT39" i="31"/>
  <c r="DL39" i="31" s="1"/>
  <c r="EC37" i="31"/>
  <c r="EE37" i="31"/>
  <c r="DH61" i="31"/>
  <c r="DP61" i="31"/>
  <c r="DS61" i="31"/>
  <c r="DI59" i="31"/>
  <c r="DD59" i="31"/>
  <c r="CR59" i="31" s="1"/>
  <c r="DK59" i="31" s="1"/>
  <c r="FE9" i="31"/>
  <c r="ED9" i="31"/>
  <c r="DE9" i="31"/>
  <c r="DT9" i="31"/>
  <c r="CA9" i="31"/>
  <c r="CF9" i="31" s="1"/>
  <c r="DX9" i="31"/>
  <c r="EK9" i="31"/>
  <c r="EI9" i="31"/>
  <c r="EJ9" i="31"/>
  <c r="CX9" i="31"/>
  <c r="BA9" i="31"/>
  <c r="DF67" i="31"/>
  <c r="CK67" i="31" s="1"/>
  <c r="CT45" i="31"/>
  <c r="DL45" i="31" s="1"/>
  <c r="CU45" i="31"/>
  <c r="CN45" i="31" s="1"/>
  <c r="GV45" i="31" s="1"/>
  <c r="DO45" i="31"/>
  <c r="GP17" i="31"/>
  <c r="FA69" i="31"/>
  <c r="ET69" i="31" s="1"/>
  <c r="CO69" i="31" s="1"/>
  <c r="GW69" i="31" s="1"/>
  <c r="DO53" i="31"/>
  <c r="CU53" i="31"/>
  <c r="CN53" i="31" s="1"/>
  <c r="GV53" i="31" s="1"/>
  <c r="CT53" i="31"/>
  <c r="DL53" i="31" s="1"/>
  <c r="DE10" i="31"/>
  <c r="CA10" i="31"/>
  <c r="DT10" i="31"/>
  <c r="CF10" i="31"/>
  <c r="CH10" i="31"/>
  <c r="CM10" i="31" s="1"/>
  <c r="GU10" i="31" s="1"/>
  <c r="ED10" i="31"/>
  <c r="CR10" i="31"/>
  <c r="DK10" i="31" s="1"/>
  <c r="FE10" i="31"/>
  <c r="DP21" i="31"/>
  <c r="DH21" i="31"/>
  <c r="DS21" i="31"/>
  <c r="DQ26" i="31"/>
  <c r="CS26" i="31"/>
  <c r="CH26" i="31"/>
  <c r="DT26" i="31"/>
  <c r="DS19" i="31"/>
  <c r="CM12" i="31"/>
  <c r="GU12" i="31" s="1"/>
  <c r="CP78" i="30"/>
  <c r="CK78" i="30"/>
  <c r="EA24" i="31"/>
  <c r="DG24" i="31"/>
  <c r="EA60" i="31"/>
  <c r="DG60" i="31"/>
  <c r="CW50" i="31"/>
  <c r="DS50" i="31"/>
  <c r="DR50" i="31"/>
  <c r="EH10" i="31"/>
  <c r="CI10" i="31"/>
  <c r="DB10" i="31"/>
  <c r="FF22" i="31"/>
  <c r="FA22" i="31" s="1"/>
  <c r="ET22" i="31" s="1"/>
  <c r="CO22" i="31" s="1"/>
  <c r="GW22" i="31" s="1"/>
  <c r="EW22" i="31"/>
  <c r="FA49" i="31"/>
  <c r="ET49" i="31" s="1"/>
  <c r="CO49" i="31" s="1"/>
  <c r="GW49" i="31" s="1"/>
  <c r="FG68" i="31"/>
  <c r="CS23" i="31"/>
  <c r="DQ23" i="31"/>
  <c r="EE36" i="31"/>
  <c r="CE36" i="31"/>
  <c r="EC36" i="31"/>
  <c r="DH16" i="31"/>
  <c r="DP16" i="31"/>
  <c r="DS16" i="31"/>
  <c r="FG10" i="31"/>
  <c r="FA24" i="31"/>
  <c r="ET24" i="31" s="1"/>
  <c r="CO24" i="31" s="1"/>
  <c r="GW24" i="31" s="1"/>
  <c r="CS64" i="31"/>
  <c r="DQ64" i="31"/>
  <c r="EA58" i="31"/>
  <c r="DG58" i="31"/>
  <c r="DP66" i="31"/>
  <c r="DH66" i="31"/>
  <c r="EH56" i="31"/>
  <c r="CI56" i="31"/>
  <c r="DB56" i="31"/>
  <c r="DH22" i="31"/>
  <c r="DP22" i="31"/>
  <c r="DR22" i="31" s="1"/>
  <c r="DS22" i="31"/>
  <c r="DR37" i="31"/>
  <c r="CW37" i="31"/>
  <c r="DS37" i="31"/>
  <c r="CW45" i="31"/>
  <c r="DS45" i="31"/>
  <c r="CW53" i="31"/>
  <c r="DS53" i="31"/>
  <c r="DR53" i="31"/>
  <c r="CV53" i="31" s="1"/>
  <c r="CS21" i="31"/>
  <c r="DT21" i="31"/>
  <c r="DQ21" i="31"/>
  <c r="CH21" i="31"/>
  <c r="EA57" i="31"/>
  <c r="DG57" i="31"/>
  <c r="CM65" i="31"/>
  <c r="GU65" i="31" s="1"/>
  <c r="CO55" i="31"/>
  <c r="GW55" i="31" s="1"/>
  <c r="CA81" i="30"/>
  <c r="BZ81" i="30"/>
  <c r="CI25" i="31"/>
  <c r="DB25" i="31"/>
  <c r="EH25" i="31"/>
  <c r="DD56" i="31"/>
  <c r="CR56" i="31" s="1"/>
  <c r="DK56" i="31" s="1"/>
  <c r="DI56" i="31"/>
  <c r="DA25" i="31"/>
  <c r="FD25" i="31"/>
  <c r="FA25" i="31" s="1"/>
  <c r="ET25" i="31" s="1"/>
  <c r="CO25" i="31" s="1"/>
  <c r="GW25" i="31" s="1"/>
  <c r="CY25" i="31"/>
  <c r="DF25" i="31"/>
  <c r="CK25" i="31" s="1"/>
  <c r="CV52" i="31"/>
  <c r="CT52" i="31"/>
  <c r="DL52" i="31" s="1"/>
  <c r="DO52" i="31"/>
  <c r="CU52" i="31"/>
  <c r="CN52" i="31" s="1"/>
  <c r="GV52" i="31" s="1"/>
  <c r="EE68" i="31"/>
  <c r="EC68" i="31"/>
  <c r="CE68" i="31"/>
  <c r="EA65" i="31"/>
  <c r="DG65" i="31"/>
  <c r="CW48" i="31"/>
  <c r="DS48" i="31"/>
  <c r="DR48" i="31"/>
  <c r="FA52" i="31"/>
  <c r="ET52" i="31" s="1"/>
  <c r="CO52" i="31" s="1"/>
  <c r="GW52" i="31" s="1"/>
  <c r="CV37" i="31"/>
  <c r="CT37" i="31"/>
  <c r="DL37" i="31" s="1"/>
  <c r="CU37" i="31"/>
  <c r="CN37" i="31" s="1"/>
  <c r="GV37" i="31" s="1"/>
  <c r="DO37" i="31"/>
  <c r="CW20" i="31"/>
  <c r="DR20" i="31"/>
  <c r="DS20" i="31"/>
  <c r="CV69" i="31"/>
  <c r="CT69" i="31"/>
  <c r="DL69" i="31" s="1"/>
  <c r="DO69" i="31"/>
  <c r="CU69" i="31"/>
  <c r="CN69" i="31" s="1"/>
  <c r="GV69" i="31" s="1"/>
  <c r="DD62" i="31"/>
  <c r="CR62" i="31" s="1"/>
  <c r="DK62" i="31" s="1"/>
  <c r="DI62" i="31"/>
  <c r="EA61" i="31"/>
  <c r="DG61" i="31"/>
  <c r="CD350" i="28"/>
  <c r="CC350" i="28" s="1"/>
  <c r="EH9" i="31"/>
  <c r="DB9" i="31"/>
  <c r="CY67" i="31"/>
  <c r="CK50" i="30"/>
  <c r="CH50" i="30" s="1"/>
  <c r="CU49" i="31"/>
  <c r="CN49" i="31" s="1"/>
  <c r="GV49" i="31" s="1"/>
  <c r="CV49" i="31"/>
  <c r="DO49" i="31"/>
  <c r="CT49" i="31"/>
  <c r="DL49" i="31" s="1"/>
  <c r="FA38" i="31"/>
  <c r="ET38" i="31" s="1"/>
  <c r="CO38" i="31" s="1"/>
  <c r="GW38" i="31" s="1"/>
  <c r="DB21" i="31"/>
  <c r="DA21" i="31"/>
  <c r="EH21" i="31"/>
  <c r="EC21" i="31"/>
  <c r="CI21" i="31"/>
  <c r="DA26" i="31"/>
  <c r="EH26" i="31"/>
  <c r="CI26" i="31"/>
  <c r="DB26" i="31"/>
  <c r="EC26" i="31"/>
  <c r="BX78" i="30"/>
  <c r="CB78" i="30"/>
  <c r="FG19" i="31"/>
  <c r="DG25" i="31"/>
  <c r="CY24" i="31"/>
  <c r="DF24" i="31"/>
  <c r="CK24" i="31" s="1"/>
  <c r="DI24" i="31"/>
  <c r="DD24" i="31"/>
  <c r="DQ60" i="31"/>
  <c r="CS60" i="31"/>
  <c r="DT60" i="31"/>
  <c r="CH60" i="31"/>
  <c r="EE38" i="31"/>
  <c r="CE38" i="31"/>
  <c r="EC38" i="31"/>
  <c r="FG14" i="31"/>
  <c r="FD10" i="31"/>
  <c r="FA10" i="31" s="1"/>
  <c r="ET10" i="31" s="1"/>
  <c r="CY10" i="31"/>
  <c r="DA10" i="31"/>
  <c r="DF10" i="31"/>
  <c r="CK10" i="31" s="1"/>
  <c r="DD57" i="31"/>
  <c r="CR57" i="31" s="1"/>
  <c r="DK57" i="31" s="1"/>
  <c r="DF57" i="31"/>
  <c r="CK57" i="31" s="1"/>
  <c r="DI57" i="31"/>
  <c r="CY57" i="31"/>
  <c r="CP46" i="30"/>
  <c r="CK46" i="30"/>
  <c r="DX10" i="31"/>
  <c r="EI10" i="31"/>
  <c r="EJ10" i="31"/>
  <c r="BA10" i="31"/>
  <c r="EK10" i="31"/>
  <c r="CX10" i="31"/>
  <c r="DO42" i="31"/>
  <c r="CT42" i="31"/>
  <c r="DL42" i="31" s="1"/>
  <c r="CU42" i="31"/>
  <c r="CN42" i="31" s="1"/>
  <c r="GV42" i="31" s="1"/>
  <c r="DR39" i="31"/>
  <c r="CV39" i="31" s="1"/>
  <c r="DG59" i="31"/>
  <c r="GP59" i="31"/>
  <c r="CK105" i="30"/>
  <c r="CH105" i="30" s="1"/>
  <c r="DD23" i="31"/>
  <c r="CR23" i="31" s="1"/>
  <c r="DK23" i="31" s="1"/>
  <c r="DI23" i="31"/>
  <c r="DG23" i="31"/>
  <c r="EK16" i="31"/>
  <c r="DX16" i="31"/>
  <c r="CR16" i="31"/>
  <c r="DK16" i="31" s="1"/>
  <c r="CW16" i="31" s="1"/>
  <c r="BA16" i="31"/>
  <c r="EJ16" i="31"/>
  <c r="CX16" i="31"/>
  <c r="EI16" i="31"/>
  <c r="DE16" i="31"/>
  <c r="CY65" i="31"/>
  <c r="BY46" i="30"/>
  <c r="CC46" i="30" s="1"/>
  <c r="CT46" i="30"/>
  <c r="CM46" i="30"/>
  <c r="CO10" i="31"/>
  <c r="GW10" i="31" s="1"/>
  <c r="CY66" i="31"/>
  <c r="DI66" i="31"/>
  <c r="DD66" i="31"/>
  <c r="DF66" i="31"/>
  <c r="CK66" i="31" s="1"/>
  <c r="DG66" i="31"/>
  <c r="EA66" i="31"/>
  <c r="EH59" i="31"/>
  <c r="CI59" i="31"/>
  <c r="DB59" i="31"/>
  <c r="CA73" i="30"/>
  <c r="BZ73" i="30"/>
  <c r="CC461" i="28"/>
  <c r="CA17" i="31"/>
  <c r="CF17" i="31"/>
  <c r="CR17" i="31"/>
  <c r="DK17" i="31" s="1"/>
  <c r="ED17" i="31"/>
  <c r="DE17" i="31"/>
  <c r="DT17" i="31"/>
  <c r="CH17" i="31"/>
  <c r="CM17" i="31" s="1"/>
  <c r="GU17" i="31" s="1"/>
  <c r="FE17" i="31"/>
  <c r="FG17" i="31"/>
  <c r="BA26" i="31"/>
  <c r="CX26" i="31"/>
  <c r="EK26" i="31"/>
  <c r="EI26" i="31"/>
  <c r="DX26" i="31"/>
  <c r="DE26" i="31"/>
  <c r="EJ26" i="31"/>
  <c r="DR19" i="31"/>
  <c r="CV19" i="31" s="1"/>
  <c r="FF19" i="31"/>
  <c r="FA19" i="31" s="1"/>
  <c r="ET19" i="31" s="1"/>
  <c r="CO19" i="31" s="1"/>
  <c r="GW19" i="31" s="1"/>
  <c r="EW19" i="31"/>
  <c r="DI60" i="31"/>
  <c r="DD60" i="31"/>
  <c r="CR60" i="31" s="1"/>
  <c r="DK60" i="31" s="1"/>
  <c r="DF60" i="31"/>
  <c r="CK60" i="31" s="1"/>
  <c r="CY60" i="31"/>
  <c r="FF14" i="31"/>
  <c r="EW14" i="31"/>
  <c r="CI57" i="31"/>
  <c r="DA57" i="31"/>
  <c r="DB57" i="31"/>
  <c r="EH57" i="31"/>
  <c r="EC57" i="31"/>
  <c r="EC50" i="31"/>
  <c r="EE50" i="31"/>
  <c r="DT65" i="31"/>
  <c r="CC240" i="28"/>
  <c r="GP22" i="31"/>
  <c r="ED14" i="31"/>
  <c r="DT14" i="31"/>
  <c r="FE14" i="31"/>
  <c r="CA14" i="31"/>
  <c r="DE14" i="31"/>
  <c r="CH14" i="31"/>
  <c r="CM14" i="31" s="1"/>
  <c r="GU14" i="31" s="1"/>
  <c r="CF14" i="31"/>
  <c r="CR14" i="31"/>
  <c r="DK14" i="31" s="1"/>
  <c r="BX58" i="30"/>
  <c r="CW47" i="31"/>
  <c r="DS47" i="31"/>
  <c r="DR47" i="31"/>
  <c r="CV47" i="31" s="1"/>
  <c r="FG13" i="31"/>
  <c r="CA38" i="30"/>
  <c r="BZ38" i="30"/>
  <c r="CS63" i="31"/>
  <c r="CH63" i="31"/>
  <c r="DT63" i="31"/>
  <c r="DQ63" i="31"/>
  <c r="DA63" i="31"/>
  <c r="CI63" i="31"/>
  <c r="DB63" i="31"/>
  <c r="EH63" i="31"/>
  <c r="EC63" i="31"/>
  <c r="EH23" i="31"/>
  <c r="CI23" i="31"/>
  <c r="DB23" i="31"/>
  <c r="DG62" i="31"/>
  <c r="FF27" i="31"/>
  <c r="EW27" i="31"/>
  <c r="CW36" i="31"/>
  <c r="DS36" i="31"/>
  <c r="DR36" i="31"/>
  <c r="DA65" i="31"/>
  <c r="CA74" i="30"/>
  <c r="BZ74" i="30"/>
  <c r="DP64" i="31"/>
  <c r="DH64" i="31"/>
  <c r="DX58" i="31"/>
  <c r="EI58" i="31"/>
  <c r="EJ58" i="31"/>
  <c r="EK58" i="31"/>
  <c r="BA58" i="31"/>
  <c r="CX58" i="31"/>
  <c r="DE58" i="31"/>
  <c r="CR58" i="31"/>
  <c r="DK58" i="31" s="1"/>
  <c r="CW58" i="31" s="1"/>
  <c r="CD240" i="28"/>
  <c r="DI25" i="31"/>
  <c r="DD25" i="31"/>
  <c r="CR25" i="31" s="1"/>
  <c r="DK25" i="31" s="1"/>
  <c r="DO20" i="31"/>
  <c r="CT20" i="31"/>
  <c r="DL20" i="31" s="1"/>
  <c r="CU20" i="31"/>
  <c r="CN20" i="31" s="1"/>
  <c r="GV20" i="31" s="1"/>
  <c r="CV20" i="31"/>
  <c r="EJ61" i="31"/>
  <c r="DX61" i="31"/>
  <c r="EI61" i="31"/>
  <c r="EK61" i="31"/>
  <c r="BA61" i="31"/>
  <c r="CX61" i="31"/>
  <c r="DE61" i="31"/>
  <c r="CR61" i="31"/>
  <c r="DK61" i="31" s="1"/>
  <c r="CW61" i="31" s="1"/>
  <c r="FG56" i="31"/>
  <c r="CI13" i="31"/>
  <c r="EH13" i="31"/>
  <c r="DB13" i="31"/>
  <c r="DA13" i="31"/>
  <c r="EC13" i="31"/>
  <c r="DG56" i="31"/>
  <c r="CE52" i="31"/>
  <c r="EC52" i="31"/>
  <c r="EE52" i="31"/>
  <c r="DS68" i="31"/>
  <c r="CW68" i="31"/>
  <c r="DR68" i="31"/>
  <c r="DP65" i="31"/>
  <c r="DH65" i="31"/>
  <c r="CD346" i="28"/>
  <c r="CC346" i="28" s="1"/>
  <c r="EE39" i="31"/>
  <c r="EC39" i="31"/>
  <c r="CW51" i="31"/>
  <c r="DS51" i="31"/>
  <c r="CF37" i="31"/>
  <c r="CE37" i="31" s="1"/>
  <c r="CF20" i="31"/>
  <c r="CE20" i="31" s="1"/>
  <c r="DH62" i="31"/>
  <c r="DP62" i="31"/>
  <c r="FD64" i="31"/>
  <c r="FA64" i="31" s="1"/>
  <c r="ET64" i="31" s="1"/>
  <c r="CO64" i="31" s="1"/>
  <c r="GW64" i="31" s="1"/>
  <c r="CY64" i="31"/>
  <c r="DA64" i="31"/>
  <c r="DF64" i="31"/>
  <c r="CK64" i="31" s="1"/>
  <c r="CI61" i="31"/>
  <c r="EH61" i="31"/>
  <c r="DB61" i="31"/>
  <c r="EC61" i="31"/>
  <c r="DA61" i="31"/>
  <c r="DH9" i="31"/>
  <c r="DP9" i="31"/>
  <c r="CE41" i="31"/>
  <c r="EE41" i="31"/>
  <c r="EC41" i="31"/>
  <c r="FA67" i="31"/>
  <c r="ET67" i="31" s="1"/>
  <c r="CO67" i="31" s="1"/>
  <c r="GW67" i="31" s="1"/>
  <c r="CF45" i="31"/>
  <c r="CE45" i="31" s="1"/>
  <c r="DO12" i="31"/>
  <c r="CT12" i="31"/>
  <c r="DL12" i="31" s="1"/>
  <c r="CV12" i="31"/>
  <c r="CU12" i="31"/>
  <c r="CN12" i="31" s="1"/>
  <c r="GV12" i="31" s="1"/>
  <c r="EE53" i="31"/>
  <c r="CE53" i="31"/>
  <c r="EC53" i="31"/>
  <c r="DG9" i="31"/>
  <c r="DD21" i="31"/>
  <c r="DI21" i="31"/>
  <c r="DF21" i="31"/>
  <c r="CK21" i="31" s="1"/>
  <c r="CY21" i="31"/>
  <c r="ED30" i="31"/>
  <c r="FE30" i="31"/>
  <c r="FA30" i="31" s="1"/>
  <c r="ET30" i="31" s="1"/>
  <c r="CO30" i="31" s="1"/>
  <c r="GW30" i="31" s="1"/>
  <c r="CA30" i="31"/>
  <c r="DE30" i="31"/>
  <c r="CR30" i="31"/>
  <c r="DK30" i="31" s="1"/>
  <c r="DT30" i="31"/>
  <c r="CH30" i="31"/>
  <c r="CM30" i="31" s="1"/>
  <c r="GU30" i="31" s="1"/>
  <c r="CA31" i="31"/>
  <c r="CF31" i="31"/>
  <c r="ED31" i="31"/>
  <c r="FE31" i="31"/>
  <c r="FA31" i="31" s="1"/>
  <c r="ET31" i="31" s="1"/>
  <c r="CO31" i="31" s="1"/>
  <c r="GW31" i="31" s="1"/>
  <c r="CR31" i="31"/>
  <c r="DK31" i="31" s="1"/>
  <c r="DT31" i="31"/>
  <c r="DE31" i="31"/>
  <c r="CH31" i="31"/>
  <c r="CM31" i="31" s="1"/>
  <c r="GU31" i="31" s="1"/>
  <c r="FA37" i="31"/>
  <c r="ET37" i="31" s="1"/>
  <c r="CO37" i="31" s="1"/>
  <c r="GW37" i="31" s="1"/>
  <c r="GP19" i="31"/>
  <c r="CP17" i="30"/>
  <c r="CK17" i="30"/>
  <c r="FA23" i="31"/>
  <c r="ET23" i="31" s="1"/>
  <c r="CO23" i="31" s="1"/>
  <c r="GW23" i="31" s="1"/>
  <c r="CI60" i="31"/>
  <c r="DB60" i="31"/>
  <c r="EH60" i="31"/>
  <c r="DA60" i="31"/>
  <c r="EC60" i="31"/>
  <c r="DR38" i="31"/>
  <c r="CV38" i="31" s="1"/>
  <c r="CW38" i="31"/>
  <c r="DS38" i="31"/>
  <c r="CC573" i="28"/>
  <c r="EJ57" i="31"/>
  <c r="BA57" i="31"/>
  <c r="CX57" i="31"/>
  <c r="EK57" i="31"/>
  <c r="EI57" i="31"/>
  <c r="DE57" i="31"/>
  <c r="DX57" i="31"/>
  <c r="CV50" i="31"/>
  <c r="DO50" i="31"/>
  <c r="CT50" i="31"/>
  <c r="DL50" i="31" s="1"/>
  <c r="CU50" i="31"/>
  <c r="CN50" i="31" s="1"/>
  <c r="GV50" i="31" s="1"/>
  <c r="DP10" i="31"/>
  <c r="DR10" i="31" s="1"/>
  <c r="DS10" i="31"/>
  <c r="DH10" i="31"/>
  <c r="DS42" i="31"/>
  <c r="DR42" i="31"/>
  <c r="CV42" i="31" s="1"/>
  <c r="CW42" i="31"/>
  <c r="CP67" i="30"/>
  <c r="CK67" i="30"/>
  <c r="FD9" i="31"/>
  <c r="FA9" i="31" s="1"/>
  <c r="ET9" i="31" s="1"/>
  <c r="CO9" i="31" s="1"/>
  <c r="GW9" i="31" s="1"/>
  <c r="DA9" i="31"/>
  <c r="CY9" i="31"/>
  <c r="DF9" i="31"/>
  <c r="CK9" i="31" s="1"/>
  <c r="CK58" i="30"/>
  <c r="CP58" i="30"/>
  <c r="FF68" i="31"/>
  <c r="FA68" i="31" s="1"/>
  <c r="ET68" i="31" s="1"/>
  <c r="CO68" i="31" s="1"/>
  <c r="GW68" i="31" s="1"/>
  <c r="EW68" i="31"/>
  <c r="EW13" i="31"/>
  <c r="CO13" i="31" s="1"/>
  <c r="GW13" i="31" s="1"/>
  <c r="FF13" i="31"/>
  <c r="FA13" i="31" s="1"/>
  <c r="ET13" i="31" s="1"/>
  <c r="CD410" i="28"/>
  <c r="CC410" i="28" s="1"/>
  <c r="CY30" i="31"/>
  <c r="CV36" i="31"/>
  <c r="CT36" i="31"/>
  <c r="DL36" i="31" s="1"/>
  <c r="CU36" i="31"/>
  <c r="CN36" i="31" s="1"/>
  <c r="GV36" i="31" s="1"/>
  <c r="DO36" i="31"/>
  <c r="CI16" i="31"/>
  <c r="DA16" i="31"/>
  <c r="DB16" i="31"/>
  <c r="EH16" i="31"/>
  <c r="EC16" i="31"/>
  <c r="DF65" i="31"/>
  <c r="CK65" i="31" s="1"/>
  <c r="CF34" i="31"/>
  <c r="CE34" i="31" s="1"/>
  <c r="FA41" i="31"/>
  <c r="ET41" i="31" s="1"/>
  <c r="CO41" i="31" s="1"/>
  <c r="GW41" i="31" s="1"/>
  <c r="EH58" i="31"/>
  <c r="DB58" i="31"/>
  <c r="CI58" i="31"/>
  <c r="DA58" i="31"/>
  <c r="EC58" i="31"/>
  <c r="CV48" i="31"/>
  <c r="DO48" i="31"/>
  <c r="CT48" i="31"/>
  <c r="DL48" i="31" s="1"/>
  <c r="CU48" i="31"/>
  <c r="CN48" i="31" s="1"/>
  <c r="GV48" i="31" s="1"/>
  <c r="CS25" i="31"/>
  <c r="DQ25" i="31"/>
  <c r="CS56" i="31"/>
  <c r="DQ56" i="31"/>
  <c r="CH76" i="30"/>
  <c r="EA22" i="31"/>
  <c r="DG22" i="31"/>
  <c r="DQ22" i="31"/>
  <c r="DT22" i="31"/>
  <c r="CS22" i="31"/>
  <c r="CH22" i="31"/>
  <c r="CM22" i="31" s="1"/>
  <c r="GU22" i="31" s="1"/>
  <c r="DP13" i="31"/>
  <c r="DR13" i="31" s="1"/>
  <c r="DH13" i="31"/>
  <c r="DS13" i="31"/>
  <c r="CM17" i="30"/>
  <c r="BY17" i="30"/>
  <c r="CC17" i="30" s="1"/>
  <c r="CT17" i="30"/>
  <c r="CT68" i="31"/>
  <c r="DL68" i="31" s="1"/>
  <c r="CV68" i="31"/>
  <c r="DO68" i="31"/>
  <c r="CU68" i="31"/>
  <c r="CN68" i="31" s="1"/>
  <c r="GV68" i="31" s="1"/>
  <c r="CX65" i="31"/>
  <c r="EK65" i="31"/>
  <c r="EJ65" i="31"/>
  <c r="BA65" i="31"/>
  <c r="DX65" i="31"/>
  <c r="EI65" i="31"/>
  <c r="BV120" i="30"/>
  <c r="CI391" i="28"/>
  <c r="CF39" i="31"/>
  <c r="CE39" i="31" s="1"/>
  <c r="CF48" i="31"/>
  <c r="CE48" i="31" s="1"/>
  <c r="CA48" i="30"/>
  <c r="BZ48" i="30"/>
  <c r="CE51" i="31"/>
  <c r="EE51" i="31"/>
  <c r="EC51" i="31"/>
  <c r="CS59" i="31"/>
  <c r="DQ59" i="31"/>
  <c r="DR45" i="31"/>
  <c r="CV45" i="31" s="1"/>
  <c r="DQ9" i="31"/>
  <c r="CS9" i="31"/>
  <c r="DD9" i="31"/>
  <c r="CR9" i="31" s="1"/>
  <c r="DK9" i="31" s="1"/>
  <c r="DI9" i="31"/>
  <c r="DO41" i="31"/>
  <c r="CT41" i="31"/>
  <c r="DL41" i="31" s="1"/>
  <c r="CV41" i="31"/>
  <c r="CU41" i="31"/>
  <c r="CN41" i="31" s="1"/>
  <c r="GV41" i="31" s="1"/>
  <c r="CP21" i="30"/>
  <c r="FG69" i="31"/>
  <c r="CC394" i="28"/>
  <c r="CE49" i="31"/>
  <c r="EE49" i="31"/>
  <c r="EC49" i="31"/>
  <c r="DF56" i="31"/>
  <c r="CK56" i="31" s="1"/>
  <c r="DA56" i="31"/>
  <c r="FD56" i="31"/>
  <c r="FA56" i="31" s="1"/>
  <c r="ET56" i="31" s="1"/>
  <c r="CO56" i="31" s="1"/>
  <c r="GW56" i="31" s="1"/>
  <c r="CY56" i="31"/>
  <c r="DE21" i="31"/>
  <c r="DX21" i="31"/>
  <c r="CR21" i="31"/>
  <c r="DK21" i="31" s="1"/>
  <c r="CW21" i="31" s="1"/>
  <c r="EK21" i="31"/>
  <c r="EJ21" i="31"/>
  <c r="EI21" i="31"/>
  <c r="BA21" i="31"/>
  <c r="CX21" i="31"/>
  <c r="DI26" i="31"/>
  <c r="DD26" i="31"/>
  <c r="CR26" i="31" s="1"/>
  <c r="DK26" i="31" s="1"/>
  <c r="DF26" i="31"/>
  <c r="CK26" i="31" s="1"/>
  <c r="CY26" i="31"/>
  <c r="GP12" i="31"/>
  <c r="CK92" i="30"/>
  <c r="CP92" i="30"/>
  <c r="CX24" i="31"/>
  <c r="CR24" i="31"/>
  <c r="DK24" i="31" s="1"/>
  <c r="CW24" i="31" s="1"/>
  <c r="DE24" i="31"/>
  <c r="DX24" i="31"/>
  <c r="EJ24" i="31"/>
  <c r="EK24" i="31"/>
  <c r="EI24" i="31"/>
  <c r="BA24" i="31"/>
  <c r="GP14" i="31"/>
  <c r="DQ57" i="31"/>
  <c r="CH57" i="31"/>
  <c r="CM57" i="31" s="1"/>
  <c r="GU57" i="31" s="1"/>
  <c r="CS57" i="31"/>
  <c r="DT57" i="31"/>
  <c r="CF50" i="31"/>
  <c r="CE50" i="31" s="1"/>
  <c r="CD139" i="28"/>
  <c r="CC139" i="28" s="1"/>
  <c r="CE65" i="31"/>
  <c r="EC65" i="31"/>
  <c r="EE65" i="31"/>
  <c r="GP55" i="31"/>
  <c r="CS10" i="31"/>
  <c r="DQ10" i="31"/>
  <c r="CF42" i="31"/>
  <c r="CE42" i="31" s="1"/>
  <c r="FA50" i="31"/>
  <c r="ET50" i="31" s="1"/>
  <c r="CO50" i="31" s="1"/>
  <c r="GW50" i="31" s="1"/>
  <c r="GP68" i="31"/>
  <c r="CB16" i="30"/>
  <c r="EK63" i="31"/>
  <c r="CX63" i="31"/>
  <c r="BA63" i="31"/>
  <c r="EI63" i="31"/>
  <c r="DX63" i="31"/>
  <c r="EJ63" i="31"/>
  <c r="DE63" i="31"/>
  <c r="FG27" i="31"/>
  <c r="CC545" i="28"/>
  <c r="GP57" i="31"/>
  <c r="DG16" i="31"/>
  <c r="EA16" i="31"/>
  <c r="FA65" i="31"/>
  <c r="ET65" i="31" s="1"/>
  <c r="CO65" i="31" s="1"/>
  <c r="GW65" i="31" s="1"/>
  <c r="DO34" i="31"/>
  <c r="CT34" i="31"/>
  <c r="DL34" i="31" s="1"/>
  <c r="CU34" i="31"/>
  <c r="CN34" i="31" s="1"/>
  <c r="GV34" i="31" s="1"/>
  <c r="CV34" i="31"/>
  <c r="DF62" i="31"/>
  <c r="CK62" i="31" s="1"/>
  <c r="DB64" i="31"/>
  <c r="CI64" i="31"/>
  <c r="EH64" i="31"/>
  <c r="DH58" i="31"/>
  <c r="DP58" i="31"/>
  <c r="DR58" i="31" s="1"/>
  <c r="DS58" i="31"/>
  <c r="BV81" i="30"/>
  <c r="CH8" i="30"/>
  <c r="CW23" i="31" l="1"/>
  <c r="DS23" i="31"/>
  <c r="CW25" i="31"/>
  <c r="DS25" i="31"/>
  <c r="CW60" i="31"/>
  <c r="DS60" i="31"/>
  <c r="CW65" i="31"/>
  <c r="DS65" i="31"/>
  <c r="CW63" i="31"/>
  <c r="DS63" i="31"/>
  <c r="CW57" i="31"/>
  <c r="DS57" i="31"/>
  <c r="CW62" i="31"/>
  <c r="DS62" i="31"/>
  <c r="CW59" i="31"/>
  <c r="DS59" i="31"/>
  <c r="CW26" i="31"/>
  <c r="DS26" i="31"/>
  <c r="CT21" i="30"/>
  <c r="BY21" i="30"/>
  <c r="CC21" i="30"/>
  <c r="CM21" i="30"/>
  <c r="CK21" i="30"/>
  <c r="CH21" i="30" s="1"/>
  <c r="CW9" i="31"/>
  <c r="DS9" i="31"/>
  <c r="CW56" i="31"/>
  <c r="DS56" i="31"/>
  <c r="CW64" i="31"/>
  <c r="DS64" i="31"/>
  <c r="DO21" i="31"/>
  <c r="CT21" i="31"/>
  <c r="DL21" i="31" s="1"/>
  <c r="CU21" i="31"/>
  <c r="CN21" i="31" s="1"/>
  <c r="GV21" i="31" s="1"/>
  <c r="CW30" i="31"/>
  <c r="DR30" i="31"/>
  <c r="DS30" i="31"/>
  <c r="DR9" i="31"/>
  <c r="CP38" i="30"/>
  <c r="CT78" i="30"/>
  <c r="CC78" i="30"/>
  <c r="BY78" i="30"/>
  <c r="CM78" i="30"/>
  <c r="CW10" i="31"/>
  <c r="CM61" i="31"/>
  <c r="GU61" i="31" s="1"/>
  <c r="CM66" i="31"/>
  <c r="GU66" i="31" s="1"/>
  <c r="EE62" i="31"/>
  <c r="EC62" i="31"/>
  <c r="EE23" i="31"/>
  <c r="CE23" i="31"/>
  <c r="EC23" i="31"/>
  <c r="DR24" i="31"/>
  <c r="CV24" i="31" s="1"/>
  <c r="EE64" i="31"/>
  <c r="EC64" i="31"/>
  <c r="BX74" i="30"/>
  <c r="CB74" i="30"/>
  <c r="BX48" i="30"/>
  <c r="CB48" i="30"/>
  <c r="CT57" i="31"/>
  <c r="DL57" i="31" s="1"/>
  <c r="CU57" i="31"/>
  <c r="CN57" i="31" s="1"/>
  <c r="GV57" i="31" s="1"/>
  <c r="DO57" i="31"/>
  <c r="CW31" i="31"/>
  <c r="DS31" i="31"/>
  <c r="DR31" i="31"/>
  <c r="CU30" i="31"/>
  <c r="CN30" i="31" s="1"/>
  <c r="GV30" i="31" s="1"/>
  <c r="DO30" i="31"/>
  <c r="CV30" i="31"/>
  <c r="CT30" i="31"/>
  <c r="DL30" i="31" s="1"/>
  <c r="CU58" i="31"/>
  <c r="CN58" i="31" s="1"/>
  <c r="GV58" i="31" s="1"/>
  <c r="CV58" i="31"/>
  <c r="DO58" i="31"/>
  <c r="CT58" i="31"/>
  <c r="DL58" i="31" s="1"/>
  <c r="BX38" i="30"/>
  <c r="CB38" i="30"/>
  <c r="DS17" i="31"/>
  <c r="CW17" i="31"/>
  <c r="DR17" i="31"/>
  <c r="CM21" i="31"/>
  <c r="GU21" i="31" s="1"/>
  <c r="CM26" i="31"/>
  <c r="GU26" i="31" s="1"/>
  <c r="CM13" i="31"/>
  <c r="GU13" i="31" s="1"/>
  <c r="DR23" i="31"/>
  <c r="FA14" i="31"/>
  <c r="ET14" i="31" s="1"/>
  <c r="CO14" i="31" s="1"/>
  <c r="GW14" i="31" s="1"/>
  <c r="GW28" i="31" s="1"/>
  <c r="FA59" i="31"/>
  <c r="ET59" i="31" s="1"/>
  <c r="CO59" i="31" s="1"/>
  <c r="GW59" i="31" s="1"/>
  <c r="GW70" i="31" s="1"/>
  <c r="DR59" i="31"/>
  <c r="CH17" i="30"/>
  <c r="EE30" i="31"/>
  <c r="EC30" i="31"/>
  <c r="DR65" i="31"/>
  <c r="CV65" i="31" s="1"/>
  <c r="CT61" i="31"/>
  <c r="DL61" i="31" s="1"/>
  <c r="DO61" i="31"/>
  <c r="CU61" i="31"/>
  <c r="CN61" i="31" s="1"/>
  <c r="GV61" i="31" s="1"/>
  <c r="DR64" i="31"/>
  <c r="FA27" i="31"/>
  <c r="ET27" i="31" s="1"/>
  <c r="CO27" i="31" s="1"/>
  <c r="GW27" i="31" s="1"/>
  <c r="CU14" i="31"/>
  <c r="CN14" i="31" s="1"/>
  <c r="GV14" i="31" s="1"/>
  <c r="CT14" i="31"/>
  <c r="DL14" i="31" s="1"/>
  <c r="DO14" i="31"/>
  <c r="CW67" i="31"/>
  <c r="DS67" i="31"/>
  <c r="DR67" i="31"/>
  <c r="CU25" i="31"/>
  <c r="CN25" i="31" s="1"/>
  <c r="GV25" i="31" s="1"/>
  <c r="DO25" i="31"/>
  <c r="CT25" i="31"/>
  <c r="DL25" i="31" s="1"/>
  <c r="CA119" i="30"/>
  <c r="BV119" i="30"/>
  <c r="BZ119" i="30"/>
  <c r="CH88" i="30"/>
  <c r="DO63" i="31"/>
  <c r="CU63" i="31"/>
  <c r="CN63" i="31" s="1"/>
  <c r="GV63" i="31" s="1"/>
  <c r="CT63" i="31"/>
  <c r="DL63" i="31" s="1"/>
  <c r="DO24" i="31"/>
  <c r="CU24" i="31"/>
  <c r="CN24" i="31" s="1"/>
  <c r="GV24" i="31" s="1"/>
  <c r="CT24" i="31"/>
  <c r="DL24" i="31" s="1"/>
  <c r="CH67" i="30"/>
  <c r="CF30" i="31"/>
  <c r="CE30" i="31" s="1"/>
  <c r="DR62" i="31"/>
  <c r="CK74" i="30"/>
  <c r="CP74" i="30"/>
  <c r="CE14" i="31"/>
  <c r="EE14" i="31"/>
  <c r="EC14" i="31"/>
  <c r="EC17" i="31"/>
  <c r="CE17" i="31"/>
  <c r="EE17" i="31"/>
  <c r="CP81" i="30"/>
  <c r="CV67" i="31"/>
  <c r="CU67" i="31"/>
  <c r="CN67" i="31" s="1"/>
  <c r="GV67" i="31" s="1"/>
  <c r="DO67" i="31"/>
  <c r="CT67" i="31"/>
  <c r="DL67" i="31" s="1"/>
  <c r="CM16" i="31"/>
  <c r="GU16" i="31" s="1"/>
  <c r="CA120" i="30"/>
  <c r="BZ120" i="30"/>
  <c r="CM23" i="31"/>
  <c r="GU23" i="31" s="1"/>
  <c r="DR25" i="31"/>
  <c r="CV25" i="31" s="1"/>
  <c r="CT62" i="31"/>
  <c r="DL62" i="31" s="1"/>
  <c r="CU62" i="31"/>
  <c r="CN62" i="31" s="1"/>
  <c r="GV62" i="31" s="1"/>
  <c r="CV62" i="31"/>
  <c r="DO62" i="31"/>
  <c r="CV23" i="31"/>
  <c r="CU23" i="31"/>
  <c r="CN23" i="31" s="1"/>
  <c r="GV23" i="31" s="1"/>
  <c r="DO23" i="31"/>
  <c r="CT23" i="31"/>
  <c r="DL23" i="31" s="1"/>
  <c r="CM24" i="31"/>
  <c r="GU24" i="31" s="1"/>
  <c r="CM59" i="31"/>
  <c r="GU59" i="31" s="1"/>
  <c r="CU64" i="31"/>
  <c r="CN64" i="31" s="1"/>
  <c r="GV64" i="31" s="1"/>
  <c r="CT64" i="31"/>
  <c r="DL64" i="31" s="1"/>
  <c r="DO64" i="31"/>
  <c r="CV64" i="31"/>
  <c r="CE56" i="31"/>
  <c r="EC56" i="31"/>
  <c r="EE56" i="31"/>
  <c r="DR57" i="31"/>
  <c r="CV57" i="31" s="1"/>
  <c r="CE31" i="31"/>
  <c r="EE31" i="31"/>
  <c r="EC31" i="31"/>
  <c r="DO26" i="31"/>
  <c r="CT26" i="31"/>
  <c r="DL26" i="31" s="1"/>
  <c r="CU26" i="31"/>
  <c r="CN26" i="31" s="1"/>
  <c r="GV26" i="31" s="1"/>
  <c r="CP73" i="30"/>
  <c r="CM60" i="31"/>
  <c r="GU60" i="31" s="1"/>
  <c r="DR66" i="31"/>
  <c r="DR16" i="31"/>
  <c r="CV16" i="31" s="1"/>
  <c r="CE10" i="31"/>
  <c r="EE10" i="31"/>
  <c r="EC10" i="31"/>
  <c r="DR61" i="31"/>
  <c r="CV61" i="31" s="1"/>
  <c r="CE67" i="31"/>
  <c r="EE67" i="31"/>
  <c r="EC67" i="31"/>
  <c r="CU56" i="31"/>
  <c r="CN56" i="31" s="1"/>
  <c r="GV56" i="31" s="1"/>
  <c r="CT56" i="31"/>
  <c r="DL56" i="31" s="1"/>
  <c r="DO56" i="31"/>
  <c r="CT22" i="31"/>
  <c r="DL22" i="31" s="1"/>
  <c r="DO22" i="31"/>
  <c r="CU22" i="31"/>
  <c r="CN22" i="31" s="1"/>
  <c r="GV22" i="31" s="1"/>
  <c r="CV22" i="31"/>
  <c r="DR56" i="31"/>
  <c r="CV56" i="31" s="1"/>
  <c r="CM92" i="30"/>
  <c r="CT92" i="30"/>
  <c r="BY92" i="30"/>
  <c r="CC92" i="30" s="1"/>
  <c r="DR26" i="31"/>
  <c r="CV26" i="31" s="1"/>
  <c r="CT59" i="31"/>
  <c r="DL59" i="31" s="1"/>
  <c r="CU59" i="31"/>
  <c r="CN59" i="31" s="1"/>
  <c r="GV59" i="31" s="1"/>
  <c r="DO59" i="31"/>
  <c r="CV59" i="31"/>
  <c r="CB81" i="30"/>
  <c r="BX81" i="30" s="1"/>
  <c r="CE9" i="31"/>
  <c r="EC9" i="31"/>
  <c r="EE9" i="31"/>
  <c r="CT16" i="30"/>
  <c r="CM16" i="30"/>
  <c r="CH16" i="30" s="1"/>
  <c r="BY16" i="30"/>
  <c r="CC16" i="30" s="1"/>
  <c r="CM63" i="31"/>
  <c r="GU63" i="31" s="1"/>
  <c r="CC58" i="30"/>
  <c r="CT58" i="30"/>
  <c r="CM58" i="30"/>
  <c r="CH58" i="30" s="1"/>
  <c r="BY58" i="30"/>
  <c r="CB73" i="30"/>
  <c r="BX73" i="30" s="1"/>
  <c r="CU16" i="31"/>
  <c r="CN16" i="31" s="1"/>
  <c r="GV16" i="31" s="1"/>
  <c r="DO16" i="31"/>
  <c r="CT16" i="31"/>
  <c r="DL16" i="31" s="1"/>
  <c r="DR21" i="31"/>
  <c r="CV21" i="31" s="1"/>
  <c r="CU10" i="31"/>
  <c r="CN10" i="31" s="1"/>
  <c r="GV10" i="31" s="1"/>
  <c r="CV10" i="31"/>
  <c r="CT10" i="31"/>
  <c r="DL10" i="31" s="1"/>
  <c r="DO10" i="31"/>
  <c r="CU9" i="31"/>
  <c r="CN9" i="31" s="1"/>
  <c r="GV9" i="31" s="1"/>
  <c r="CV9" i="31"/>
  <c r="DO9" i="31"/>
  <c r="CT9" i="31"/>
  <c r="DL9" i="31" s="1"/>
  <c r="CT66" i="31"/>
  <c r="DL66" i="31" s="1"/>
  <c r="DO66" i="31"/>
  <c r="CU66" i="31"/>
  <c r="CN66" i="31" s="1"/>
  <c r="GV66" i="31" s="1"/>
  <c r="CV66" i="31"/>
  <c r="DR63" i="31"/>
  <c r="CV63" i="31" s="1"/>
  <c r="DR60" i="31"/>
  <c r="CV60" i="31" s="1"/>
  <c r="CF62" i="31"/>
  <c r="CE62" i="31" s="1"/>
  <c r="CT60" i="31"/>
  <c r="DL60" i="31" s="1"/>
  <c r="DO60" i="31"/>
  <c r="CU60" i="31"/>
  <c r="CN60" i="31" s="1"/>
  <c r="GV60" i="31" s="1"/>
  <c r="DS24" i="31"/>
  <c r="EE59" i="31"/>
  <c r="EC59" i="31"/>
  <c r="CE59" i="31"/>
  <c r="CM64" i="31"/>
  <c r="GU64" i="31" s="1"/>
  <c r="CH78" i="30"/>
  <c r="CW66" i="31"/>
  <c r="CH92" i="30"/>
  <c r="CP48" i="30"/>
  <c r="CK48" i="30"/>
  <c r="DO31" i="31"/>
  <c r="CT31" i="31"/>
  <c r="DL31" i="31" s="1"/>
  <c r="CV31" i="31"/>
  <c r="CU31" i="31"/>
  <c r="CN31" i="31" s="1"/>
  <c r="GV31" i="31" s="1"/>
  <c r="CW14" i="31"/>
  <c r="DS14" i="31"/>
  <c r="DR14" i="31"/>
  <c r="CV14" i="31" s="1"/>
  <c r="CU17" i="31"/>
  <c r="CN17" i="31" s="1"/>
  <c r="GV17" i="31" s="1"/>
  <c r="CT17" i="31"/>
  <c r="DL17" i="31" s="1"/>
  <c r="CV17" i="31"/>
  <c r="DO17" i="31"/>
  <c r="CH46" i="30"/>
  <c r="GU9" i="31"/>
  <c r="GU28" i="31" s="1"/>
  <c r="DO13" i="31"/>
  <c r="CV13" i="31"/>
  <c r="CT13" i="31"/>
  <c r="DL13" i="31" s="1"/>
  <c r="CU13" i="31"/>
  <c r="CN13" i="31" s="1"/>
  <c r="GV13" i="31" s="1"/>
  <c r="CH75" i="30"/>
  <c r="CM56" i="31"/>
  <c r="GU56" i="31" s="1"/>
  <c r="GU70" i="31" s="1"/>
  <c r="FA17" i="31"/>
  <c r="ET17" i="31" s="1"/>
  <c r="CO17" i="31" s="1"/>
  <c r="GW17" i="31" s="1"/>
  <c r="EE25" i="31"/>
  <c r="EC25" i="31"/>
  <c r="CE25" i="31"/>
  <c r="CF64" i="31"/>
  <c r="CE64" i="31" s="1"/>
  <c r="CT81" i="30" l="1"/>
  <c r="CC81" i="30"/>
  <c r="CM81" i="30"/>
  <c r="BY81" i="30"/>
  <c r="CK81" i="30"/>
  <c r="CH81" i="30" s="1"/>
  <c r="CM73" i="30"/>
  <c r="CT73" i="30"/>
  <c r="CC73" i="30"/>
  <c r="BY73" i="30"/>
  <c r="CK73" i="30"/>
  <c r="CM38" i="30"/>
  <c r="CT38" i="30"/>
  <c r="BY38" i="30"/>
  <c r="CC38" i="30" s="1"/>
  <c r="GV70" i="31"/>
  <c r="CT48" i="30"/>
  <c r="BY48" i="30"/>
  <c r="CC48" i="30" s="1"/>
  <c r="CM48" i="30"/>
  <c r="CH48" i="30" s="1"/>
  <c r="GV28" i="31"/>
  <c r="CP119" i="30"/>
  <c r="CK119" i="30"/>
  <c r="BX119" i="30"/>
  <c r="CB119" i="30"/>
  <c r="CM74" i="30"/>
  <c r="CH74" i="30" s="1"/>
  <c r="CT74" i="30"/>
  <c r="BY74" i="30"/>
  <c r="CC74" i="30" s="1"/>
  <c r="CP120" i="30"/>
  <c r="CB120" i="30"/>
  <c r="BX120" i="30" s="1"/>
  <c r="CK38" i="30"/>
  <c r="CH38" i="30" s="1"/>
  <c r="CH62" i="30" l="1"/>
  <c r="CT120" i="30"/>
  <c r="CM120" i="30"/>
  <c r="CC120" i="30"/>
  <c r="BY120" i="30"/>
  <c r="CK120" i="30"/>
  <c r="CH120" i="30" s="1"/>
  <c r="CH61" i="30"/>
  <c r="CH119" i="30"/>
  <c r="CC119" i="30"/>
  <c r="CM119" i="30"/>
  <c r="BY119" i="30"/>
  <c r="CH73" i="30"/>
  <c r="CH122" i="30" l="1"/>
  <c r="CH121" i="30"/>
</calcChain>
</file>

<file path=xl/sharedStrings.xml><?xml version="1.0" encoding="utf-8"?>
<sst xmlns="http://schemas.openxmlformats.org/spreadsheetml/2006/main" count="1547" uniqueCount="301">
  <si>
    <t>MnO</t>
  </si>
  <si>
    <t>MgO</t>
  </si>
  <si>
    <t>CaO</t>
  </si>
  <si>
    <t>Total</t>
  </si>
  <si>
    <t>AlO3/2</t>
  </si>
  <si>
    <t>FeO</t>
  </si>
  <si>
    <t>NaO0.5</t>
  </si>
  <si>
    <t>KO0.5</t>
  </si>
  <si>
    <t>CATION PROPORTIONS</t>
  </si>
  <si>
    <t>CATION PFRACTIONS</t>
  </si>
  <si>
    <t>SiO2</t>
  </si>
  <si>
    <t>TiO2</t>
  </si>
  <si>
    <t>An</t>
  </si>
  <si>
    <t>Ab</t>
  </si>
  <si>
    <t>Or</t>
  </si>
  <si>
    <t>T (°C)</t>
  </si>
  <si>
    <t>P2O5</t>
  </si>
  <si>
    <t>CA-9</t>
  </si>
  <si>
    <t>CA-4</t>
  </si>
  <si>
    <t>CA-7</t>
  </si>
  <si>
    <t>CA-8</t>
  </si>
  <si>
    <t>CA-19</t>
  </si>
  <si>
    <t>CA-22</t>
  </si>
  <si>
    <t>CA-21</t>
  </si>
  <si>
    <t>CA-17</t>
  </si>
  <si>
    <t>AND-15</t>
  </si>
  <si>
    <t>AND-13</t>
  </si>
  <si>
    <t>AND-16</t>
  </si>
  <si>
    <t>AND-18</t>
  </si>
  <si>
    <t>AND-7</t>
  </si>
  <si>
    <t>AND-10</t>
  </si>
  <si>
    <t>AND-8</t>
  </si>
  <si>
    <t>AND-12</t>
  </si>
  <si>
    <t>AND-9</t>
  </si>
  <si>
    <t>AND-11</t>
  </si>
  <si>
    <t>AND-19</t>
  </si>
  <si>
    <t>MW=</t>
  </si>
  <si>
    <t>a - const</t>
  </si>
  <si>
    <t>b - Keq</t>
  </si>
  <si>
    <t>c - T</t>
  </si>
  <si>
    <t>a</t>
  </si>
  <si>
    <t>Putirka (2008) RiMG equations</t>
  </si>
  <si>
    <t>b</t>
  </si>
  <si>
    <t xml:space="preserve">LIQUID </t>
  </si>
  <si>
    <t>FELDSPAR</t>
  </si>
  <si>
    <t>FELDSPAR Components</t>
  </si>
  <si>
    <t>Putirka (2005)</t>
  </si>
  <si>
    <t>c</t>
  </si>
  <si>
    <t>Liquid (Glass) Composition - in Weight Percent</t>
  </si>
  <si>
    <t>Feldspar Compositions - in Weight Percent</t>
  </si>
  <si>
    <t>CATION FRACTIONS</t>
  </si>
  <si>
    <t>Eqn (24a)</t>
  </si>
  <si>
    <t>Eqn 25b</t>
  </si>
  <si>
    <t>Model H</t>
  </si>
  <si>
    <t>Eqn 25a</t>
  </si>
  <si>
    <t>Eqn 26</t>
  </si>
  <si>
    <t>Observed</t>
  </si>
  <si>
    <t>Eqn (24b)</t>
  </si>
  <si>
    <t>Eqn (24c)</t>
  </si>
  <si>
    <t>Eqn 24a</t>
  </si>
  <si>
    <t>d</t>
  </si>
  <si>
    <t>Data Source</t>
  </si>
  <si>
    <t xml:space="preserve"> T (°C)</t>
  </si>
  <si>
    <t>Al2O3</t>
  </si>
  <si>
    <t>FeOt</t>
  </si>
  <si>
    <t>Na2O</t>
  </si>
  <si>
    <t>K2O</t>
  </si>
  <si>
    <t>H2O</t>
  </si>
  <si>
    <t>PO5/2</t>
  </si>
  <si>
    <t>sum</t>
  </si>
  <si>
    <t>T(C )</t>
  </si>
  <si>
    <t>T(C) sat</t>
  </si>
  <si>
    <t>H2O (wt. %)</t>
  </si>
  <si>
    <t>P(kbar)</t>
  </si>
  <si>
    <r>
      <t>K</t>
    </r>
    <r>
      <rPr>
        <b/>
        <vertAlign val="subscript"/>
        <sz val="11"/>
        <rFont val="Myriad Pro"/>
        <family val="2"/>
      </rPr>
      <t>D</t>
    </r>
    <r>
      <rPr>
        <b/>
        <sz val="11"/>
        <rFont val="Myriad Pro"/>
        <family val="2"/>
      </rPr>
      <t>(Ab-An)</t>
    </r>
  </si>
  <si>
    <t>ln(Si/(K+Na+Ca)) melt</t>
  </si>
  <si>
    <t>Or/(Ab+An) plg</t>
  </si>
  <si>
    <t>P4</t>
  </si>
  <si>
    <t>H2O_exp</t>
  </si>
  <si>
    <t>1e4/T˚K</t>
  </si>
  <si>
    <t>-Xfe</t>
  </si>
  <si>
    <t>-Xsi</t>
  </si>
  <si>
    <t>-(a+b+c)</t>
  </si>
  <si>
    <t>-Xmg</t>
  </si>
  <si>
    <t>-Xal</t>
  </si>
  <si>
    <t>Xca</t>
  </si>
  <si>
    <t>T˚K</t>
  </si>
  <si>
    <t>P bar</t>
  </si>
  <si>
    <t>P5a</t>
  </si>
  <si>
    <t>P5b</t>
  </si>
  <si>
    <t>P5c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</si>
  <si>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</si>
  <si>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</si>
  <si>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</si>
  <si>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</si>
  <si>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</si>
  <si>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</si>
  <si>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</si>
  <si>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</si>
  <si>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</si>
  <si>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</si>
  <si>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c1-1</t>
  </si>
  <si>
    <t>c1-2</t>
  </si>
  <si>
    <t>c2-1</t>
  </si>
  <si>
    <t>c2-2</t>
  </si>
  <si>
    <t>Al/(Al+Si)  melt</t>
  </si>
  <si>
    <t>lnK(An-liq)</t>
  </si>
  <si>
    <t>lnK(Ab-An ex)</t>
  </si>
  <si>
    <t>KD(Fe-Mg)</t>
  </si>
  <si>
    <t>ClNM</t>
  </si>
  <si>
    <t>NF</t>
  </si>
  <si>
    <t>T(K)</t>
  </si>
  <si>
    <t>P(kbar) meas</t>
  </si>
  <si>
    <t>Global 5</t>
  </si>
  <si>
    <t>Mg# liq</t>
  </si>
  <si>
    <t>Exp. T(°C)</t>
  </si>
  <si>
    <t>Si/(Si+Al) feld</t>
  </si>
  <si>
    <t>Ca/(Na+K) feld</t>
  </si>
  <si>
    <t>ln(Fe) melt</t>
  </si>
  <si>
    <t>KdOr-Ab</t>
  </si>
  <si>
    <t>ln(An) feld</t>
  </si>
  <si>
    <t xml:space="preserve"> -lnCa feld</t>
  </si>
  <si>
    <t xml:space="preserve"> -lnK feld</t>
  </si>
  <si>
    <t>Alk melt</t>
  </si>
  <si>
    <t>An melt</t>
  </si>
  <si>
    <t>Or melt</t>
  </si>
  <si>
    <t>Ab melt</t>
  </si>
  <si>
    <t>H2Ocalc</t>
  </si>
  <si>
    <t>e</t>
  </si>
  <si>
    <t>Exp</t>
  </si>
  <si>
    <t>Calibration dataset</t>
  </si>
  <si>
    <t>This work</t>
  </si>
  <si>
    <t>Masotta and Keppler (GCA2015)</t>
  </si>
  <si>
    <t>K-eq</t>
  </si>
  <si>
    <t>Putirka-08</t>
  </si>
  <si>
    <t>Lange-09</t>
  </si>
  <si>
    <t>FTIR-based determination</t>
  </si>
  <si>
    <t>Na#</t>
  </si>
  <si>
    <t>e - Na#</t>
  </si>
  <si>
    <t>d - Ab_p</t>
  </si>
  <si>
    <t>Eqn 23 Putirka (2005)</t>
  </si>
  <si>
    <t>Model parameters</t>
  </si>
  <si>
    <t>Lange et al. (2009)</t>
  </si>
  <si>
    <t>Cation proportions (Lange et al. 2009)</t>
  </si>
  <si>
    <t>Cation fraction (Lange et al. 2009)</t>
  </si>
  <si>
    <t>Alkali feldspar thermometers</t>
  </si>
  <si>
    <t>Plagioclase-liquid thermometers - hygrometers</t>
  </si>
  <si>
    <t>Waters-15</t>
  </si>
  <si>
    <t>ESE</t>
  </si>
  <si>
    <t>∆H2O = H2O estimated - H2O measured</t>
  </si>
  <si>
    <t>Average</t>
  </si>
  <si>
    <t>Clinopyroxene Compositions - in Weight Percent</t>
  </si>
  <si>
    <t>Clinopyroxene</t>
  </si>
  <si>
    <t>Oxygen numbers</t>
  </si>
  <si>
    <t>Ox-sum</t>
  </si>
  <si>
    <t>6/Ox</t>
  </si>
  <si>
    <t>6 Oxygen-based cations</t>
  </si>
  <si>
    <t>Si</t>
  </si>
  <si>
    <t>Ti</t>
  </si>
  <si>
    <t>Al-tot</t>
  </si>
  <si>
    <t>Al-IV</t>
  </si>
  <si>
    <t>Al-VI</t>
  </si>
  <si>
    <t>Fe</t>
  </si>
  <si>
    <t>Mn</t>
  </si>
  <si>
    <t>Mg</t>
  </si>
  <si>
    <t>Ca</t>
  </si>
  <si>
    <t>Na</t>
  </si>
  <si>
    <t>K</t>
  </si>
  <si>
    <t>Sum</t>
  </si>
  <si>
    <t>Clinopyroxene components</t>
  </si>
  <si>
    <t>DiHd</t>
  </si>
  <si>
    <t>EnFs</t>
  </si>
  <si>
    <t>Jd</t>
  </si>
  <si>
    <t>CaTs</t>
  </si>
  <si>
    <t>CaTi</t>
  </si>
  <si>
    <t>KD Fe-Mg</t>
  </si>
  <si>
    <t>f</t>
  </si>
  <si>
    <t>g</t>
  </si>
  <si>
    <t>h</t>
  </si>
  <si>
    <t>i</t>
  </si>
  <si>
    <t>LKEq</t>
  </si>
  <si>
    <t>Mg#/DiHd</t>
  </si>
  <si>
    <t>LTi</t>
  </si>
  <si>
    <t>KJAD</t>
  </si>
  <si>
    <t>KdFeMg</t>
  </si>
  <si>
    <t>CaSi</t>
  </si>
  <si>
    <t>Masotta et al. (2013)</t>
  </si>
  <si>
    <t>Cpx-Liq Thermometer</t>
  </si>
  <si>
    <t>X</t>
  </si>
  <si>
    <t>Y</t>
  </si>
  <si>
    <t>Alk</t>
  </si>
  <si>
    <t>Palizzi Trachyte - VP2 Plag3</t>
  </si>
  <si>
    <t>profile</t>
  </si>
  <si>
    <t>Palizzi Trachyte - VP2 Plag4</t>
  </si>
  <si>
    <t>Nicotra et al. (2018)</t>
  </si>
  <si>
    <t>Palizzi Trachyte - PA Plag1</t>
  </si>
  <si>
    <t>Commenda Latite - VC3B Plag1</t>
  </si>
  <si>
    <t>Commenda Latite - VC3B Plag2</t>
  </si>
  <si>
    <t>Pietre Cotte Trachyte - VPC Plag3</t>
  </si>
  <si>
    <t>Pietre Cotte Trachyte - VPC Plag1</t>
  </si>
  <si>
    <t>Punte Nere Latite - VL315 Plag1</t>
  </si>
  <si>
    <t>Punte Nere Latite - VL315 Plag2</t>
  </si>
  <si>
    <t>La Fossa 1888-90 - VL14 Plag1</t>
  </si>
  <si>
    <t>La Fossa 1888-90 - VL14 Plag2</t>
  </si>
  <si>
    <t>Mollo et al 2015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</si>
  <si>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</si>
  <si>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</si>
  <si>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</si>
  <si>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</si>
  <si>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</si>
  <si>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</si>
  <si>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</si>
  <si>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</si>
  <si>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</si>
  <si>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</si>
  <si>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</si>
  <si>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</si>
  <si>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</si>
  <si>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</si>
  <si>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</si>
  <si>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</si>
  <si>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</si>
  <si>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</si>
  <si>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</si>
  <si>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</si>
  <si>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</si>
  <si>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</si>
  <si>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95.0%</t>
  </si>
  <si>
    <t>Superiore 95.0%</t>
  </si>
  <si>
    <t>Variabile X 1</t>
  </si>
  <si>
    <t>This study</t>
  </si>
  <si>
    <r>
      <t>pl-liq</t>
    </r>
    <r>
      <rPr>
        <b/>
        <sz val="11"/>
        <color theme="3" tint="0.39994506668294322"/>
        <rFont val="Myriad Pro"/>
        <family val="2"/>
      </rPr>
      <t>Kd</t>
    </r>
    <r>
      <rPr>
        <b/>
        <vertAlign val="subscript"/>
        <sz val="11"/>
        <color theme="3" tint="0.39994506668294322"/>
        <rFont val="Myriad Pro"/>
        <family val="2"/>
      </rPr>
      <t>An-Ab</t>
    </r>
  </si>
  <si>
    <t>Test dataset</t>
  </si>
  <si>
    <t>Predicted</t>
  </si>
  <si>
    <t>∆DiHd</t>
  </si>
  <si>
    <t>Mollo and Masotta (CG2015)</t>
  </si>
  <si>
    <t>Bullock et al. (2019)</t>
  </si>
  <si>
    <t>Fulignati et al. (2018)</t>
  </si>
  <si>
    <t>St.Dev.</t>
  </si>
  <si>
    <t>Clinopyroxene in Latite</t>
  </si>
  <si>
    <t>Clinopyroxene in Trachyte</t>
  </si>
  <si>
    <t>Masotta et al. (CMP2013)</t>
  </si>
  <si>
    <t>VGPL-2</t>
  </si>
  <si>
    <t>VGPL-4</t>
  </si>
  <si>
    <t>VGPL-5</t>
  </si>
  <si>
    <t>VGPL-6</t>
  </si>
  <si>
    <t>Andujar et al. (2010)</t>
  </si>
  <si>
    <t xml:space="preserve"> LN8 </t>
  </si>
  <si>
    <t xml:space="preserve"> LN11 </t>
  </si>
  <si>
    <t xml:space="preserve"> LN12 </t>
  </si>
  <si>
    <t xml:space="preserve"> LN14 </t>
  </si>
  <si>
    <t xml:space="preserve"> LN19 </t>
  </si>
  <si>
    <t xml:space="preserve"> LN22 </t>
  </si>
  <si>
    <t xml:space="preserve"> LN23 </t>
  </si>
  <si>
    <t xml:space="preserve"> LN27 </t>
  </si>
  <si>
    <t xml:space="preserve"> LN29 </t>
  </si>
  <si>
    <t xml:space="preserve"> LN31 </t>
  </si>
  <si>
    <t>Romano et al. (JPet2018)</t>
  </si>
  <si>
    <t>GTR7-3</t>
  </si>
  <si>
    <t>GTR8-2</t>
  </si>
  <si>
    <t>GTR10-5</t>
  </si>
  <si>
    <t>GTR2-3</t>
  </si>
  <si>
    <t>GTR2-4</t>
  </si>
  <si>
    <t>GTR11-4</t>
  </si>
  <si>
    <t>GTR11-5</t>
  </si>
  <si>
    <t>R1-5</t>
  </si>
  <si>
    <t>R4-4</t>
  </si>
  <si>
    <t>R4-5</t>
  </si>
  <si>
    <t>R3-3</t>
  </si>
  <si>
    <t>H2O (wt.%)</t>
  </si>
  <si>
    <t>P (GPa)</t>
  </si>
  <si>
    <t>Eq. 2 parameters</t>
  </si>
  <si>
    <t>Keq</t>
  </si>
  <si>
    <t>Const.</t>
  </si>
  <si>
    <t>Temp.</t>
  </si>
  <si>
    <t>Ab_pl</t>
  </si>
  <si>
    <t>SE</t>
  </si>
  <si>
    <t>Putirka (2008)</t>
  </si>
  <si>
    <t>Waters and Lange (2015)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</si>
  <si>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</si>
  <si>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</si>
  <si>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</si>
  <si>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</si>
  <si>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</si>
  <si>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</si>
  <si>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</si>
  <si>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</si>
  <si>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</si>
  <si>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</si>
  <si>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H2O_Meas</t>
  </si>
  <si>
    <t>SiO2_Plag</t>
  </si>
  <si>
    <t>TiO2_Plag</t>
  </si>
  <si>
    <t>Al2O3_Plag</t>
  </si>
  <si>
    <t>FeOt_Plag</t>
  </si>
  <si>
    <t>MnO_Plag</t>
  </si>
  <si>
    <t>MgO_Plag</t>
  </si>
  <si>
    <t>CaO_Plag</t>
  </si>
  <si>
    <t>Na2O_Plag</t>
  </si>
  <si>
    <t>K2O_Plag</t>
  </si>
  <si>
    <t>Calc_H2O_Mas</t>
  </si>
  <si>
    <t>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</si>
</sst>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€&quot;\ * #,##0.00_-;\-&quot;€&quot;\ * #,##0.00_-;_-&quot;€&quot;\ * &quot;-&quot;??_-;_-@_-"/>
    <numFmt numFmtId="165" formatCode="0.0"/>
    <numFmt numFmtId="166" formatCode="0.000"/>
    <numFmt numFmtId="167" formatCode="0.0000"/>
    <numFmt numFmtId="168" formatCode="0.00000"/>
    <numFmt numFmtId="169" formatCode="0.000000"/>
  </numFmts>
  <fonts count="26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name val="Myriad Pro"/>
      <family val="2"/>
    </font>
    <font>
      <sz val="9"/>
      <name val="Myriad Pro"/>
      <family val="2"/>
    </font>
    <font>
      <b/>
      <sz val="11"/>
      <name val="Myriad Pro"/>
      <family val="2"/>
    </font>
    <font>
      <sz val="11"/>
      <color indexed="18"/>
      <name val="Myriad Pro"/>
      <family val="2"/>
    </font>
    <font>
      <sz val="11"/>
      <color indexed="12"/>
      <name val="Myriad Pro"/>
      <family val="2"/>
    </font>
    <font>
      <b/>
      <sz val="9"/>
      <name val="Myriad Pro"/>
      <family val="2"/>
    </font>
    <font>
      <b/>
      <vertAlign val="subscript"/>
      <sz val="11"/>
      <name val="Myriad Pro"/>
      <family val="2"/>
    </font>
    <font>
      <b/>
      <i/>
      <sz val="11"/>
      <name val="Myriad Pro"/>
      <family val="2"/>
    </font>
    <font>
      <b/>
      <sz val="11"/>
      <color theme="3"/>
      <name val="Myriad Pro"/>
      <family val="2"/>
    </font>
    <font>
      <sz val="11"/>
      <color theme="3"/>
      <name val="Myriad Pro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Verdana"/>
      <family val="2"/>
    </font>
    <font>
      <b/>
      <sz val="9"/>
      <color theme="3" tint="0.39997558519241921"/>
      <name val="Myriad Pro"/>
      <family val="2"/>
    </font>
    <font>
      <b/>
      <vertAlign val="superscript"/>
      <sz val="11"/>
      <color theme="3" tint="0.39997558519241921"/>
      <name val="Myriad Pro"/>
      <family val="2"/>
    </font>
    <font>
      <b/>
      <sz val="11"/>
      <color theme="3" tint="0.39994506668294322"/>
      <name val="Myriad Pro"/>
      <family val="2"/>
    </font>
    <font>
      <b/>
      <vertAlign val="subscript"/>
      <sz val="11"/>
      <color theme="3" tint="0.39994506668294322"/>
      <name val="Myriad Pro"/>
      <family val="2"/>
    </font>
    <font>
      <b/>
      <sz val="11"/>
      <color rgb="FFC00000"/>
      <name val="Myriad Pro"/>
      <family val="2"/>
    </font>
    <font>
      <b/>
      <sz val="9"/>
      <color theme="4"/>
      <name val="Myriad Pro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09">
    <xf numFmtId="0" fontId="0" fillId="0" borderId="0" xfId="0"/>
    <xf numFmtId="0" fontId="5" fillId="0" borderId="0" xfId="5" applyFont="1" applyFill="1" applyBorder="1" applyAlignment="1">
      <alignment vertical="center"/>
    </xf>
    <xf numFmtId="0" fontId="5" fillId="0" borderId="0" xfId="5" applyFont="1" applyFill="1" applyBorder="1" applyAlignment="1">
      <alignment horizontal="left" vertical="center"/>
    </xf>
    <xf numFmtId="0" fontId="5" fillId="0" borderId="0" xfId="5" applyFont="1" applyFill="1" applyBorder="1" applyAlignment="1">
      <alignment horizontal="center" vertical="center"/>
    </xf>
    <xf numFmtId="2" fontId="5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vertical="center"/>
    </xf>
    <xf numFmtId="0" fontId="7" fillId="0" borderId="0" xfId="5" applyFont="1" applyFill="1" applyBorder="1" applyAlignment="1">
      <alignment horizontal="left" vertical="center"/>
    </xf>
    <xf numFmtId="0" fontId="7" fillId="0" borderId="0" xfId="5" applyFont="1" applyFill="1" applyBorder="1" applyAlignment="1">
      <alignment horizontal="center" vertical="center"/>
    </xf>
    <xf numFmtId="0" fontId="7" fillId="0" borderId="0" xfId="5" applyFont="1" applyFill="1" applyBorder="1" applyAlignment="1">
      <alignment horizontal="right" vertical="center"/>
    </xf>
    <xf numFmtId="166" fontId="7" fillId="0" borderId="0" xfId="5" applyNumberFormat="1" applyFont="1" applyFill="1" applyBorder="1" applyAlignment="1">
      <alignment horizontal="left" vertical="center"/>
    </xf>
    <xf numFmtId="0" fontId="6" fillId="0" borderId="0" xfId="5" applyFont="1" applyFill="1" applyAlignment="1">
      <alignment horizontal="center"/>
    </xf>
    <xf numFmtId="0" fontId="5" fillId="0" borderId="0" xfId="5" applyFont="1" applyFill="1" applyAlignment="1">
      <alignment horizontal="center"/>
    </xf>
    <xf numFmtId="0" fontId="7" fillId="0" borderId="0" xfId="5" applyFont="1" applyFill="1" applyBorder="1" applyAlignment="1">
      <alignment vertical="center"/>
    </xf>
    <xf numFmtId="166" fontId="8" fillId="0" borderId="0" xfId="5" applyNumberFormat="1" applyFont="1" applyFill="1" applyBorder="1" applyAlignment="1">
      <alignment horizontal="center" vertical="center"/>
    </xf>
    <xf numFmtId="0" fontId="7" fillId="4" borderId="0" xfId="5" applyFont="1" applyFill="1" applyBorder="1" applyAlignment="1">
      <alignment horizontal="left" vertical="center"/>
    </xf>
    <xf numFmtId="0" fontId="5" fillId="4" borderId="0" xfId="5" applyFont="1" applyFill="1" applyBorder="1" applyAlignment="1">
      <alignment vertical="center"/>
    </xf>
    <xf numFmtId="2" fontId="7" fillId="4" borderId="0" xfId="5" applyNumberFormat="1" applyFont="1" applyFill="1" applyBorder="1" applyAlignment="1">
      <alignment horizontal="center" vertical="center"/>
    </xf>
    <xf numFmtId="0" fontId="5" fillId="4" borderId="0" xfId="5" applyFont="1" applyFill="1" applyBorder="1" applyAlignment="1">
      <alignment horizontal="center" vertical="center"/>
    </xf>
    <xf numFmtId="166" fontId="9" fillId="0" borderId="0" xfId="5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2" fontId="7" fillId="4" borderId="1" xfId="5" applyNumberFormat="1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166" fontId="7" fillId="0" borderId="1" xfId="5" applyNumberFormat="1" applyFont="1" applyFill="1" applyBorder="1" applyAlignment="1">
      <alignment horizontal="left" vertical="center"/>
    </xf>
    <xf numFmtId="0" fontId="5" fillId="0" borderId="0" xfId="5" applyFont="1" applyFill="1" applyAlignment="1">
      <alignment horizontal="left" vertical="center"/>
    </xf>
    <xf numFmtId="0" fontId="5" fillId="0" borderId="0" xfId="5" applyFont="1" applyFill="1" applyAlignment="1">
      <alignment horizontal="center" vertical="center"/>
    </xf>
    <xf numFmtId="1" fontId="5" fillId="0" borderId="0" xfId="5" applyNumberFormat="1" applyFont="1" applyFill="1" applyAlignment="1">
      <alignment horizontal="center" vertical="center"/>
    </xf>
    <xf numFmtId="2" fontId="5" fillId="0" borderId="0" xfId="5" applyNumberFormat="1" applyFont="1" applyFill="1" applyAlignment="1">
      <alignment horizontal="center" vertical="center"/>
    </xf>
    <xf numFmtId="0" fontId="6" fillId="0" borderId="0" xfId="5" applyFont="1" applyFill="1" applyAlignment="1">
      <alignment horizontal="center" vertical="center"/>
    </xf>
    <xf numFmtId="167" fontId="6" fillId="0" borderId="0" xfId="5" applyNumberFormat="1" applyFont="1" applyFill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5" fillId="0" borderId="0" xfId="5" applyFont="1" applyFill="1" applyAlignment="1">
      <alignment vertical="center"/>
    </xf>
    <xf numFmtId="165" fontId="5" fillId="0" borderId="0" xfId="5" applyNumberFormat="1" applyFont="1" applyFill="1" applyAlignment="1">
      <alignment horizontal="center" vertical="center"/>
    </xf>
    <xf numFmtId="167" fontId="5" fillId="0" borderId="0" xfId="5" applyNumberFormat="1" applyFont="1" applyFill="1" applyAlignment="1">
      <alignment horizontal="center" vertical="center"/>
    </xf>
    <xf numFmtId="2" fontId="7" fillId="0" borderId="0" xfId="5" applyNumberFormat="1" applyFont="1" applyFill="1" applyBorder="1" applyAlignment="1">
      <alignment horizontal="center" vertical="center"/>
    </xf>
    <xf numFmtId="1" fontId="5" fillId="0" borderId="0" xfId="5" applyNumberFormat="1" applyFont="1" applyFill="1" applyBorder="1" applyAlignment="1">
      <alignment horizontal="center" vertical="center"/>
    </xf>
    <xf numFmtId="2" fontId="7" fillId="0" borderId="0" xfId="5" applyNumberFormat="1" applyFont="1" applyFill="1" applyAlignment="1">
      <alignment horizontal="center" vertical="center"/>
    </xf>
    <xf numFmtId="2" fontId="7" fillId="0" borderId="1" xfId="5" applyNumberFormat="1" applyFont="1" applyFill="1" applyBorder="1" applyAlignment="1">
      <alignment horizontal="center" vertical="center"/>
    </xf>
    <xf numFmtId="0" fontId="5" fillId="5" borderId="0" xfId="5" applyFont="1" applyFill="1" applyAlignment="1">
      <alignment vertical="center"/>
    </xf>
    <xf numFmtId="2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2" fontId="6" fillId="0" borderId="0" xfId="5" applyNumberFormat="1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6" borderId="0" xfId="5" applyFont="1" applyFill="1" applyAlignment="1">
      <alignment vertical="center"/>
    </xf>
    <xf numFmtId="0" fontId="7" fillId="0" borderId="1" xfId="5" applyFont="1" applyFill="1" applyBorder="1" applyAlignment="1">
      <alignment horizontal="left" vertical="center"/>
    </xf>
    <xf numFmtId="0" fontId="10" fillId="0" borderId="0" xfId="5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12" fillId="7" borderId="0" xfId="5" applyFont="1" applyFill="1" applyBorder="1" applyAlignment="1">
      <alignment horizontal="center" vertical="center"/>
    </xf>
    <xf numFmtId="0" fontId="7" fillId="7" borderId="0" xfId="5" applyFont="1" applyFill="1" applyBorder="1" applyAlignment="1">
      <alignment horizontal="left" vertical="center"/>
    </xf>
    <xf numFmtId="0" fontId="7" fillId="7" borderId="0" xfId="5" applyFont="1" applyFill="1" applyBorder="1" applyAlignment="1">
      <alignment horizontal="center" vertical="center"/>
    </xf>
    <xf numFmtId="2" fontId="7" fillId="7" borderId="0" xfId="5" applyNumberFormat="1" applyFont="1" applyFill="1" applyBorder="1" applyAlignment="1">
      <alignment horizontal="center" vertical="center"/>
    </xf>
    <xf numFmtId="0" fontId="10" fillId="7" borderId="0" xfId="5" applyFont="1" applyFill="1" applyBorder="1" applyAlignment="1">
      <alignment horizontal="center" vertical="center"/>
    </xf>
    <xf numFmtId="49" fontId="7" fillId="7" borderId="0" xfId="5" applyNumberFormat="1" applyFont="1" applyFill="1" applyBorder="1" applyAlignment="1">
      <alignment horizontal="center" vertical="center"/>
    </xf>
    <xf numFmtId="0" fontId="7" fillId="7" borderId="0" xfId="5" applyFont="1" applyFill="1" applyBorder="1" applyAlignment="1">
      <alignment horizontal="right" vertical="center"/>
    </xf>
    <xf numFmtId="166" fontId="7" fillId="7" borderId="0" xfId="5" applyNumberFormat="1" applyFont="1" applyFill="1" applyBorder="1" applyAlignment="1">
      <alignment horizontal="left" vertical="center"/>
    </xf>
    <xf numFmtId="0" fontId="7" fillId="4" borderId="0" xfId="5" applyFont="1" applyFill="1" applyBorder="1" applyAlignment="1">
      <alignment vertical="center"/>
    </xf>
    <xf numFmtId="0" fontId="7" fillId="0" borderId="0" xfId="5" applyFont="1" applyFill="1" applyAlignment="1">
      <alignment horizontal="center" vertical="center"/>
    </xf>
    <xf numFmtId="2" fontId="5" fillId="0" borderId="0" xfId="5" applyNumberFormat="1" applyFont="1" applyFill="1" applyBorder="1" applyAlignment="1">
      <alignment vertical="center"/>
    </xf>
    <xf numFmtId="2" fontId="7" fillId="3" borderId="0" xfId="5" applyNumberFormat="1" applyFont="1" applyFill="1" applyBorder="1" applyAlignment="1">
      <alignment vertical="center"/>
    </xf>
    <xf numFmtId="2" fontId="7" fillId="3" borderId="1" xfId="5" applyNumberFormat="1" applyFont="1" applyFill="1" applyBorder="1" applyAlignment="1">
      <alignment horizontal="center" vertical="center"/>
    </xf>
    <xf numFmtId="2" fontId="5" fillId="0" borderId="0" xfId="5" applyNumberFormat="1" applyFont="1" applyFill="1" applyAlignment="1">
      <alignment vertical="center"/>
    </xf>
    <xf numFmtId="167" fontId="6" fillId="0" borderId="0" xfId="5" applyNumberFormat="1" applyFont="1" applyFill="1" applyBorder="1" applyAlignment="1">
      <alignment horizontal="center" vertical="center"/>
    </xf>
    <xf numFmtId="165" fontId="5" fillId="0" borderId="0" xfId="5" applyNumberFormat="1" applyFont="1" applyFill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3" fillId="0" borderId="0" xfId="5" applyFont="1" applyFill="1" applyBorder="1" applyAlignment="1">
      <alignment horizontal="center" vertical="center"/>
    </xf>
    <xf numFmtId="0" fontId="13" fillId="7" borderId="0" xfId="5" applyFont="1" applyFill="1" applyBorder="1" applyAlignment="1">
      <alignment horizontal="center" vertical="center"/>
    </xf>
    <xf numFmtId="2" fontId="14" fillId="2" borderId="0" xfId="5" applyNumberFormat="1" applyFont="1" applyFill="1" applyAlignment="1">
      <alignment horizontal="center" vertical="center"/>
    </xf>
    <xf numFmtId="0" fontId="14" fillId="0" borderId="0" xfId="5" applyFont="1" applyFill="1" applyAlignment="1">
      <alignment horizontal="center" vertical="center"/>
    </xf>
    <xf numFmtId="2" fontId="7" fillId="0" borderId="0" xfId="5" applyNumberFormat="1" applyFont="1" applyFill="1" applyBorder="1" applyAlignment="1">
      <alignment horizontal="left" vertical="center"/>
    </xf>
    <xf numFmtId="0" fontId="7" fillId="8" borderId="1" xfId="5" applyFont="1" applyFill="1" applyBorder="1" applyAlignment="1">
      <alignment horizontal="center" vertical="center"/>
    </xf>
    <xf numFmtId="0" fontId="5" fillId="9" borderId="0" xfId="5" applyFont="1" applyFill="1" applyBorder="1" applyAlignment="1">
      <alignment horizontal="left" vertical="center"/>
    </xf>
    <xf numFmtId="0" fontId="5" fillId="9" borderId="0" xfId="5" applyFont="1" applyFill="1" applyBorder="1" applyAlignment="1">
      <alignment horizontal="center" vertical="center"/>
    </xf>
    <xf numFmtId="0" fontId="7" fillId="9" borderId="0" xfId="5" applyFont="1" applyFill="1" applyBorder="1" applyAlignment="1">
      <alignment vertical="center"/>
    </xf>
    <xf numFmtId="0" fontId="7" fillId="9" borderId="1" xfId="5" applyFont="1" applyFill="1" applyBorder="1" applyAlignment="1">
      <alignment horizontal="center" vertical="center"/>
    </xf>
    <xf numFmtId="0" fontId="7" fillId="9" borderId="0" xfId="5" applyFont="1" applyFill="1" applyBorder="1" applyAlignment="1">
      <alignment horizontal="left" vertical="center"/>
    </xf>
    <xf numFmtId="167" fontId="6" fillId="0" borderId="0" xfId="5" applyNumberFormat="1" applyFont="1" applyFill="1" applyBorder="1" applyAlignment="1">
      <alignment vertical="center"/>
    </xf>
    <xf numFmtId="167" fontId="10" fillId="0" borderId="0" xfId="5" applyNumberFormat="1" applyFont="1" applyFill="1" applyBorder="1" applyAlignment="1">
      <alignment horizontal="left" vertical="center"/>
    </xf>
    <xf numFmtId="167" fontId="10" fillId="0" borderId="0" xfId="5" applyNumberFormat="1" applyFont="1" applyFill="1" applyBorder="1" applyAlignment="1">
      <alignment horizontal="center" vertical="center"/>
    </xf>
    <xf numFmtId="167" fontId="10" fillId="7" borderId="0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Alignment="1">
      <alignment vertical="center"/>
    </xf>
    <xf numFmtId="1" fontId="6" fillId="0" borderId="0" xfId="5" applyNumberFormat="1" applyFont="1" applyFill="1" applyBorder="1" applyAlignment="1">
      <alignment vertical="center"/>
    </xf>
    <xf numFmtId="1" fontId="6" fillId="0" borderId="0" xfId="5" applyNumberFormat="1" applyFont="1" applyFill="1" applyBorder="1" applyAlignment="1">
      <alignment horizontal="center" vertical="center"/>
    </xf>
    <xf numFmtId="1" fontId="10" fillId="0" borderId="0" xfId="5" applyNumberFormat="1" applyFont="1" applyFill="1" applyBorder="1" applyAlignment="1">
      <alignment horizontal="center" vertical="center"/>
    </xf>
    <xf numFmtId="1" fontId="10" fillId="7" borderId="0" xfId="5" applyNumberFormat="1" applyFont="1" applyFill="1" applyBorder="1" applyAlignment="1">
      <alignment horizontal="center" vertical="center"/>
    </xf>
    <xf numFmtId="1" fontId="6" fillId="0" borderId="0" xfId="5" applyNumberFormat="1" applyFont="1" applyFill="1" applyAlignment="1">
      <alignment vertical="center"/>
    </xf>
    <xf numFmtId="1" fontId="6" fillId="0" borderId="0" xfId="5" applyNumberFormat="1" applyFont="1" applyFill="1" applyAlignment="1">
      <alignment horizontal="center" vertical="center"/>
    </xf>
    <xf numFmtId="167" fontId="10" fillId="9" borderId="0" xfId="5" applyNumberFormat="1" applyFont="1" applyFill="1" applyBorder="1" applyAlignment="1">
      <alignment horizontal="center" vertical="center"/>
    </xf>
    <xf numFmtId="1" fontId="10" fillId="9" borderId="0" xfId="5" applyNumberFormat="1" applyFont="1" applyFill="1" applyBorder="1" applyAlignment="1">
      <alignment horizontal="center" vertical="center"/>
    </xf>
    <xf numFmtId="167" fontId="6" fillId="9" borderId="0" xfId="5" applyNumberFormat="1" applyFont="1" applyFill="1" applyBorder="1" applyAlignment="1">
      <alignment vertical="center"/>
    </xf>
    <xf numFmtId="1" fontId="6" fillId="9" borderId="0" xfId="5" applyNumberFormat="1" applyFont="1" applyFill="1" applyBorder="1" applyAlignment="1">
      <alignment vertical="center"/>
    </xf>
    <xf numFmtId="1" fontId="6" fillId="9" borderId="0" xfId="5" applyNumberFormat="1" applyFont="1" applyFill="1" applyBorder="1" applyAlignment="1">
      <alignment horizontal="center" vertical="center"/>
    </xf>
    <xf numFmtId="167" fontId="6" fillId="9" borderId="0" xfId="5" applyNumberFormat="1" applyFont="1" applyFill="1" applyBorder="1" applyAlignment="1">
      <alignment horizontal="center" vertical="center"/>
    </xf>
    <xf numFmtId="167" fontId="10" fillId="9" borderId="1" xfId="5" applyNumberFormat="1" applyFont="1" applyFill="1" applyBorder="1" applyAlignment="1">
      <alignment horizontal="center" vertical="center"/>
    </xf>
    <xf numFmtId="1" fontId="10" fillId="9" borderId="1" xfId="5" applyNumberFormat="1" applyFont="1" applyFill="1" applyBorder="1" applyAlignment="1">
      <alignment horizontal="center" vertical="center"/>
    </xf>
    <xf numFmtId="166" fontId="13" fillId="0" borderId="0" xfId="5" applyNumberFormat="1" applyFont="1" applyFill="1" applyBorder="1" applyAlignment="1">
      <alignment horizontal="center" vertical="center"/>
    </xf>
    <xf numFmtId="166" fontId="7" fillId="0" borderId="0" xfId="5" applyNumberFormat="1" applyFont="1" applyFill="1" applyBorder="1" applyAlignment="1">
      <alignment horizontal="center" vertical="center"/>
    </xf>
    <xf numFmtId="0" fontId="7" fillId="10" borderId="0" xfId="5" applyFont="1" applyFill="1" applyBorder="1" applyAlignment="1">
      <alignment horizontal="left" vertical="center"/>
    </xf>
    <xf numFmtId="0" fontId="7" fillId="10" borderId="0" xfId="5" applyFont="1" applyFill="1" applyBorder="1" applyAlignment="1">
      <alignment horizontal="center" vertical="center"/>
    </xf>
    <xf numFmtId="0" fontId="5" fillId="10" borderId="0" xfId="5" applyFont="1" applyFill="1" applyBorder="1" applyAlignment="1">
      <alignment horizontal="center" vertical="center"/>
    </xf>
    <xf numFmtId="0" fontId="5" fillId="10" borderId="0" xfId="5" applyFont="1" applyFill="1" applyBorder="1" applyAlignment="1">
      <alignment vertical="center"/>
    </xf>
    <xf numFmtId="0" fontId="7" fillId="10" borderId="1" xfId="5" applyFont="1" applyFill="1" applyBorder="1" applyAlignment="1">
      <alignment horizontal="center" vertical="center"/>
    </xf>
    <xf numFmtId="49" fontId="7" fillId="10" borderId="1" xfId="5" applyNumberFormat="1" applyFont="1" applyFill="1" applyBorder="1" applyAlignment="1">
      <alignment horizontal="center" vertical="center"/>
    </xf>
    <xf numFmtId="166" fontId="5" fillId="0" borderId="0" xfId="5" applyNumberFormat="1" applyFont="1" applyFill="1" applyAlignment="1">
      <alignment horizontal="center" vertical="center"/>
    </xf>
    <xf numFmtId="0" fontId="7" fillId="12" borderId="0" xfId="5" applyFont="1" applyFill="1" applyBorder="1" applyAlignment="1">
      <alignment horizontal="center" vertical="center"/>
    </xf>
    <xf numFmtId="2" fontId="5" fillId="12" borderId="0" xfId="5" applyNumberFormat="1" applyFont="1" applyFill="1" applyAlignment="1">
      <alignment horizontal="center" vertical="center"/>
    </xf>
    <xf numFmtId="0" fontId="7" fillId="13" borderId="0" xfId="5" applyFont="1" applyFill="1" applyBorder="1" applyAlignment="1">
      <alignment horizontal="center" vertical="center"/>
    </xf>
    <xf numFmtId="2" fontId="5" fillId="13" borderId="0" xfId="5" applyNumberFormat="1" applyFont="1" applyFill="1" applyAlignment="1">
      <alignment horizontal="center" vertical="center"/>
    </xf>
    <xf numFmtId="0" fontId="7" fillId="14" borderId="0" xfId="5" applyFont="1" applyFill="1" applyBorder="1" applyAlignment="1">
      <alignment horizontal="center" vertical="center"/>
    </xf>
    <xf numFmtId="2" fontId="5" fillId="14" borderId="0" xfId="5" applyNumberFormat="1" applyFont="1" applyFill="1" applyAlignment="1">
      <alignment horizontal="center" vertical="center"/>
    </xf>
    <xf numFmtId="0" fontId="7" fillId="15" borderId="0" xfId="5" applyFont="1" applyFill="1" applyBorder="1" applyAlignment="1">
      <alignment horizontal="center" vertical="center"/>
    </xf>
    <xf numFmtId="2" fontId="5" fillId="15" borderId="0" xfId="5" applyNumberFormat="1" applyFont="1" applyFill="1" applyAlignment="1">
      <alignment horizontal="center" vertical="center"/>
    </xf>
    <xf numFmtId="0" fontId="10" fillId="0" borderId="0" xfId="5" applyFont="1" applyFill="1" applyBorder="1" applyAlignment="1">
      <alignment horizontal="right" vertical="center"/>
    </xf>
    <xf numFmtId="0" fontId="10" fillId="7" borderId="0" xfId="5" applyFont="1" applyFill="1" applyBorder="1" applyAlignment="1">
      <alignment horizontal="right" vertical="center"/>
    </xf>
    <xf numFmtId="167" fontId="6" fillId="0" borderId="0" xfId="5" applyNumberFormat="1" applyFont="1" applyFill="1" applyAlignment="1">
      <alignment horizontal="right" vertical="center"/>
    </xf>
    <xf numFmtId="166" fontId="7" fillId="0" borderId="0" xfId="5" applyNumberFormat="1" applyFont="1" applyFill="1" applyBorder="1" applyAlignment="1">
      <alignment horizontal="right" vertical="center"/>
    </xf>
    <xf numFmtId="0" fontId="6" fillId="0" borderId="0" xfId="5" applyFont="1" applyFill="1" applyAlignment="1">
      <alignment horizontal="right" vertical="center"/>
    </xf>
    <xf numFmtId="2" fontId="14" fillId="2" borderId="0" xfId="5" applyNumberFormat="1" applyFont="1" applyFill="1" applyBorder="1" applyAlignment="1">
      <alignment horizontal="center" vertical="center"/>
    </xf>
    <xf numFmtId="2" fontId="5" fillId="12" borderId="0" xfId="5" applyNumberFormat="1" applyFont="1" applyFill="1" applyBorder="1" applyAlignment="1">
      <alignment horizontal="center" vertical="center"/>
    </xf>
    <xf numFmtId="2" fontId="5" fillId="13" borderId="0" xfId="5" applyNumberFormat="1" applyFont="1" applyFill="1" applyBorder="1" applyAlignment="1">
      <alignment horizontal="center" vertical="center"/>
    </xf>
    <xf numFmtId="2" fontId="5" fillId="14" borderId="0" xfId="5" applyNumberFormat="1" applyFont="1" applyFill="1" applyBorder="1" applyAlignment="1">
      <alignment horizontal="center" vertical="center"/>
    </xf>
    <xf numFmtId="2" fontId="5" fillId="15" borderId="0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right" vertical="center"/>
    </xf>
    <xf numFmtId="2" fontId="7" fillId="16" borderId="0" xfId="5" applyNumberFormat="1" applyFont="1" applyFill="1" applyBorder="1" applyAlignment="1">
      <alignment horizontal="center" vertical="center"/>
    </xf>
    <xf numFmtId="0" fontId="7" fillId="16" borderId="0" xfId="5" applyFont="1" applyFill="1" applyBorder="1" applyAlignment="1">
      <alignment horizontal="center" vertical="center"/>
    </xf>
    <xf numFmtId="0" fontId="7" fillId="17" borderId="0" xfId="5" applyFont="1" applyFill="1" applyBorder="1" applyAlignment="1">
      <alignment horizontal="left" vertical="center"/>
    </xf>
    <xf numFmtId="0" fontId="5" fillId="17" borderId="0" xfId="5" applyFont="1" applyFill="1" applyBorder="1" applyAlignment="1">
      <alignment horizontal="center" vertical="center"/>
    </xf>
    <xf numFmtId="0" fontId="7" fillId="17" borderId="1" xfId="5" applyFont="1" applyFill="1" applyBorder="1" applyAlignment="1">
      <alignment horizontal="center" vertical="center"/>
    </xf>
    <xf numFmtId="1" fontId="5" fillId="12" borderId="0" xfId="5" applyNumberFormat="1" applyFont="1" applyFill="1" applyAlignment="1">
      <alignment horizontal="center" vertical="center"/>
    </xf>
    <xf numFmtId="3" fontId="5" fillId="0" borderId="0" xfId="5" applyNumberFormat="1" applyFont="1" applyFill="1" applyAlignment="1">
      <alignment vertical="center"/>
    </xf>
    <xf numFmtId="2" fontId="5" fillId="2" borderId="0" xfId="5" applyNumberFormat="1" applyFont="1" applyFill="1" applyAlignment="1">
      <alignment horizontal="center" vertical="center"/>
    </xf>
    <xf numFmtId="2" fontId="7" fillId="18" borderId="0" xfId="5" applyNumberFormat="1" applyFont="1" applyFill="1" applyBorder="1" applyAlignment="1">
      <alignment vertical="center"/>
    </xf>
    <xf numFmtId="2" fontId="7" fillId="18" borderId="1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5" fillId="0" borderId="0" xfId="5" applyNumberFormat="1" applyFont="1" applyFill="1" applyBorder="1" applyAlignment="1">
      <alignment horizontal="left" vertical="center"/>
    </xf>
    <xf numFmtId="2" fontId="7" fillId="4" borderId="0" xfId="5" applyNumberFormat="1" applyFont="1" applyFill="1" applyBorder="1" applyAlignment="1">
      <alignment horizontal="left" vertical="center"/>
    </xf>
    <xf numFmtId="2" fontId="5" fillId="4" borderId="0" xfId="5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4" borderId="0" xfId="5" applyNumberFormat="1" applyFont="1" applyFill="1" applyBorder="1" applyAlignment="1">
      <alignment vertical="center"/>
    </xf>
    <xf numFmtId="2" fontId="7" fillId="11" borderId="0" xfId="5" applyNumberFormat="1" applyFont="1" applyFill="1" applyBorder="1" applyAlignment="1">
      <alignment horizontal="center" vertical="center"/>
    </xf>
    <xf numFmtId="0" fontId="5" fillId="19" borderId="0" xfId="5" applyFont="1" applyFill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Continuous"/>
    </xf>
    <xf numFmtId="2" fontId="14" fillId="0" borderId="0" xfId="5" applyNumberFormat="1" applyFont="1" applyFill="1" applyAlignment="1">
      <alignment horizontal="center" vertical="center"/>
    </xf>
    <xf numFmtId="0" fontId="0" fillId="0" borderId="0" xfId="0" applyBorder="1"/>
    <xf numFmtId="0" fontId="19" fillId="0" borderId="0" xfId="0" applyFont="1" applyFill="1" applyBorder="1" applyAlignment="1">
      <alignment horizontal="centerContinuous"/>
    </xf>
    <xf numFmtId="166" fontId="20" fillId="0" borderId="0" xfId="5" applyNumberFormat="1" applyFont="1" applyFill="1" applyAlignment="1">
      <alignment horizontal="center" vertical="center"/>
    </xf>
    <xf numFmtId="0" fontId="21" fillId="7" borderId="0" xfId="5" applyFont="1" applyFill="1" applyBorder="1" applyAlignment="1">
      <alignment horizontal="center" vertical="center"/>
    </xf>
    <xf numFmtId="166" fontId="5" fillId="0" borderId="0" xfId="5" applyNumberFormat="1" applyFont="1" applyFill="1" applyAlignment="1">
      <alignment vertical="center"/>
    </xf>
    <xf numFmtId="0" fontId="12" fillId="17" borderId="0" xfId="5" applyFont="1" applyFill="1" applyBorder="1" applyAlignment="1">
      <alignment horizontal="center" vertical="center"/>
    </xf>
    <xf numFmtId="0" fontId="24" fillId="0" borderId="0" xfId="5" applyFont="1" applyFill="1" applyAlignment="1">
      <alignment horizontal="right" vertical="center"/>
    </xf>
    <xf numFmtId="165" fontId="24" fillId="0" borderId="0" xfId="5" applyNumberFormat="1" applyFont="1" applyFill="1" applyBorder="1" applyAlignment="1">
      <alignment horizontal="center" vertical="center"/>
    </xf>
    <xf numFmtId="0" fontId="5" fillId="6" borderId="0" xfId="5" applyFont="1" applyFill="1" applyBorder="1" applyAlignment="1">
      <alignment vertical="center"/>
    </xf>
    <xf numFmtId="0" fontId="5" fillId="20" borderId="0" xfId="5" applyFont="1" applyFill="1" applyAlignment="1">
      <alignment vertical="center"/>
    </xf>
    <xf numFmtId="0" fontId="5" fillId="20" borderId="0" xfId="5" applyFont="1" applyFill="1" applyBorder="1" applyAlignment="1">
      <alignment vertical="center"/>
    </xf>
    <xf numFmtId="0" fontId="5" fillId="12" borderId="0" xfId="5" applyFont="1" applyFill="1" applyAlignment="1">
      <alignment vertical="center"/>
    </xf>
    <xf numFmtId="2" fontId="5" fillId="0" borderId="0" xfId="0" applyNumberFormat="1" applyFont="1" applyAlignment="1">
      <alignment horizontal="center" vertical="center"/>
    </xf>
    <xf numFmtId="0" fontId="5" fillId="6" borderId="4" xfId="5" applyFont="1" applyFill="1" applyBorder="1" applyAlignment="1">
      <alignment vertical="center"/>
    </xf>
    <xf numFmtId="0" fontId="5" fillId="0" borderId="4" xfId="5" applyFont="1" applyFill="1" applyBorder="1" applyAlignment="1">
      <alignment horizontal="left" vertical="center"/>
    </xf>
    <xf numFmtId="2" fontId="5" fillId="0" borderId="4" xfId="5" applyNumberFormat="1" applyFont="1" applyFill="1" applyBorder="1" applyAlignment="1">
      <alignment horizontal="center" vertical="center"/>
    </xf>
    <xf numFmtId="1" fontId="5" fillId="0" borderId="4" xfId="5" applyNumberFormat="1" applyFont="1" applyFill="1" applyBorder="1" applyAlignment="1">
      <alignment horizontal="center" vertical="center"/>
    </xf>
    <xf numFmtId="2" fontId="7" fillId="0" borderId="4" xfId="5" applyNumberFormat="1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167" fontId="6" fillId="0" borderId="4" xfId="5" applyNumberFormat="1" applyFont="1" applyFill="1" applyBorder="1" applyAlignment="1">
      <alignment horizontal="center" vertical="center"/>
    </xf>
    <xf numFmtId="0" fontId="5" fillId="0" borderId="4" xfId="5" applyFont="1" applyFill="1" applyBorder="1" applyAlignment="1">
      <alignment vertical="center"/>
    </xf>
    <xf numFmtId="166" fontId="20" fillId="0" borderId="4" xfId="5" applyNumberFormat="1" applyFont="1" applyFill="1" applyBorder="1" applyAlignment="1">
      <alignment horizontal="center" vertical="center"/>
    </xf>
    <xf numFmtId="2" fontId="14" fillId="2" borderId="4" xfId="5" applyNumberFormat="1" applyFont="1" applyFill="1" applyBorder="1" applyAlignment="1">
      <alignment horizontal="center" vertical="center"/>
    </xf>
    <xf numFmtId="2" fontId="5" fillId="12" borderId="4" xfId="5" applyNumberFormat="1" applyFont="1" applyFill="1" applyBorder="1" applyAlignment="1">
      <alignment horizontal="center" vertical="center"/>
    </xf>
    <xf numFmtId="2" fontId="5" fillId="13" borderId="4" xfId="5" applyNumberFormat="1" applyFont="1" applyFill="1" applyBorder="1" applyAlignment="1">
      <alignment horizontal="center" vertical="center"/>
    </xf>
    <xf numFmtId="2" fontId="5" fillId="14" borderId="4" xfId="5" applyNumberFormat="1" applyFont="1" applyFill="1" applyBorder="1" applyAlignment="1">
      <alignment horizontal="center" vertical="center"/>
    </xf>
    <xf numFmtId="2" fontId="5" fillId="15" borderId="4" xfId="5" applyNumberFormat="1" applyFont="1" applyFill="1" applyBorder="1" applyAlignment="1">
      <alignment horizontal="center" vertical="center"/>
    </xf>
    <xf numFmtId="165" fontId="5" fillId="0" borderId="4" xfId="5" applyNumberFormat="1" applyFont="1" applyFill="1" applyBorder="1" applyAlignment="1">
      <alignment horizontal="center" vertical="center"/>
    </xf>
    <xf numFmtId="167" fontId="6" fillId="0" borderId="4" xfId="5" applyNumberFormat="1" applyFont="1" applyFill="1" applyBorder="1" applyAlignment="1">
      <alignment vertical="center"/>
    </xf>
    <xf numFmtId="1" fontId="6" fillId="0" borderId="4" xfId="5" applyNumberFormat="1" applyFont="1" applyFill="1" applyBorder="1" applyAlignment="1">
      <alignment vertical="center"/>
    </xf>
    <xf numFmtId="1" fontId="6" fillId="0" borderId="4" xfId="5" applyNumberFormat="1" applyFont="1" applyFill="1" applyBorder="1" applyAlignment="1">
      <alignment horizontal="center" vertical="center"/>
    </xf>
    <xf numFmtId="167" fontId="5" fillId="0" borderId="4" xfId="5" applyNumberFormat="1" applyFont="1" applyFill="1" applyBorder="1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167" fontId="6" fillId="0" borderId="4" xfId="5" applyNumberFormat="1" applyFont="1" applyFill="1" applyBorder="1" applyAlignment="1">
      <alignment horizontal="right" vertical="center"/>
    </xf>
    <xf numFmtId="2" fontId="5" fillId="0" borderId="4" xfId="5" applyNumberFormat="1" applyFont="1" applyFill="1" applyBorder="1" applyAlignment="1">
      <alignment vertical="center"/>
    </xf>
    <xf numFmtId="166" fontId="6" fillId="0" borderId="0" xfId="5" applyNumberFormat="1" applyFont="1" applyFill="1" applyAlignment="1">
      <alignment horizontal="center" vertical="center"/>
    </xf>
    <xf numFmtId="166" fontId="10" fillId="0" borderId="0" xfId="5" applyNumberFormat="1" applyFont="1" applyFill="1" applyBorder="1" applyAlignment="1">
      <alignment horizontal="center" vertical="center"/>
    </xf>
    <xf numFmtId="166" fontId="10" fillId="7" borderId="0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horizontal="center" vertical="center"/>
    </xf>
    <xf numFmtId="166" fontId="6" fillId="0" borderId="4" xfId="5" applyNumberFormat="1" applyFont="1" applyFill="1" applyBorder="1" applyAlignment="1">
      <alignment horizontal="center" vertical="center"/>
    </xf>
    <xf numFmtId="2" fontId="5" fillId="2" borderId="0" xfId="5" applyNumberFormat="1" applyFont="1" applyFill="1" applyBorder="1" applyAlignment="1">
      <alignment horizontal="center" vertical="center"/>
    </xf>
    <xf numFmtId="166" fontId="25" fillId="0" borderId="0" xfId="5" applyNumberFormat="1" applyFont="1" applyFill="1" applyAlignment="1">
      <alignment horizontal="center" vertical="center"/>
    </xf>
    <xf numFmtId="0" fontId="7" fillId="0" borderId="1" xfId="5" applyFont="1" applyFill="1" applyBorder="1" applyAlignment="1">
      <alignment horizontal="right" vertical="center"/>
    </xf>
    <xf numFmtId="0" fontId="7" fillId="0" borderId="0" xfId="5" applyFont="1" applyFill="1" applyAlignment="1">
      <alignment horizontal="right" vertical="center"/>
    </xf>
    <xf numFmtId="0" fontId="5" fillId="0" borderId="0" xfId="5" applyFont="1" applyFill="1" applyBorder="1" applyAlignment="1">
      <alignment horizontal="left" vertical="top"/>
    </xf>
    <xf numFmtId="167" fontId="6" fillId="0" borderId="0" xfId="5" applyNumberFormat="1" applyFont="1" applyFill="1" applyBorder="1" applyAlignment="1">
      <alignment horizontal="left" vertical="center"/>
    </xf>
    <xf numFmtId="167" fontId="6" fillId="0" borderId="1" xfId="5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3" fillId="0" borderId="0" xfId="0" applyFont="1"/>
    <xf numFmtId="168" fontId="5" fillId="0" borderId="0" xfId="5" applyNumberFormat="1" applyFont="1" applyFill="1" applyAlignment="1">
      <alignment horizontal="center" vertical="center"/>
    </xf>
    <xf numFmtId="169" fontId="5" fillId="0" borderId="0" xfId="5" applyNumberFormat="1" applyFont="1" applyFill="1" applyAlignment="1">
      <alignment horizontal="center" vertical="center"/>
    </xf>
    <xf numFmtId="169" fontId="7" fillId="0" borderId="0" xfId="5" applyNumberFormat="1" applyFont="1" applyFill="1" applyBorder="1" applyAlignment="1">
      <alignment horizontal="center" vertical="center"/>
    </xf>
    <xf numFmtId="169" fontId="7" fillId="0" borderId="1" xfId="5" applyNumberFormat="1" applyFont="1" applyFill="1" applyBorder="1" applyAlignment="1">
      <alignment horizontal="center" vertical="center"/>
    </xf>
  </cellXfs>
  <cellStyles count="43">
    <cellStyle name="Euro" xfId="1" xr:uid="{00000000-0005-0000-0000-000000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2" xr:uid="{00000000-0005-0000-0000-000026000000}"/>
    <cellStyle name="Normal 2 2" xfId="5" xr:uid="{00000000-0005-0000-0000-000027000000}"/>
    <cellStyle name="Normale 2" xfId="3" xr:uid="{00000000-0005-0000-0000-000028000000}"/>
    <cellStyle name="Normale 3" xfId="4" xr:uid="{00000000-0005-0000-0000-000029000000}"/>
    <cellStyle name="Normale 4" xfId="6" xr:uid="{00000000-0005-0000-0000-00002A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r>
              <a:rPr lang="en-US"/>
              <a:t>Test dataset (exps.</a:t>
            </a:r>
            <a:r>
              <a:rPr lang="en-US" baseline="0"/>
              <a:t> +METLS)</a:t>
            </a:r>
            <a:endParaRPr lang="en-US"/>
          </a:p>
        </c:rich>
      </c:tx>
      <c:layout>
        <c:manualLayout>
          <c:xMode val="edge"/>
          <c:yMode val="edge"/>
          <c:x val="0.100445103857567"/>
          <c:y val="5.693950177935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charset="0"/>
              <a:ea typeface="Myriad Pro" charset="0"/>
              <a:cs typeface="Myriad Pr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27799714946601E-2"/>
                  <c:y val="0.466192170818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S1'!$CL$30:$CL$69</c:f>
              <c:numCache>
                <c:formatCode>0.00</c:formatCode>
                <c:ptCount val="40"/>
                <c:pt idx="0">
                  <c:v>4.91</c:v>
                </c:pt>
                <c:pt idx="1">
                  <c:v>4.51</c:v>
                </c:pt>
                <c:pt idx="2">
                  <c:v>3.4</c:v>
                </c:pt>
                <c:pt idx="3">
                  <c:v>2.97</c:v>
                </c:pt>
                <c:pt idx="4">
                  <c:v>4.7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2.5</c:v>
                </c:pt>
                <c:pt idx="8">
                  <c:v>8.1</c:v>
                </c:pt>
                <c:pt idx="9">
                  <c:v>9.5</c:v>
                </c:pt>
                <c:pt idx="10">
                  <c:v>4.0999999999999996</c:v>
                </c:pt>
                <c:pt idx="11">
                  <c:v>2</c:v>
                </c:pt>
                <c:pt idx="12">
                  <c:v>3.4</c:v>
                </c:pt>
                <c:pt idx="13">
                  <c:v>2.8</c:v>
                </c:pt>
                <c:pt idx="14">
                  <c:v>3.54</c:v>
                </c:pt>
                <c:pt idx="15">
                  <c:v>4.47</c:v>
                </c:pt>
                <c:pt idx="16">
                  <c:v>1.1100000000000001</c:v>
                </c:pt>
                <c:pt idx="17">
                  <c:v>2.65</c:v>
                </c:pt>
                <c:pt idx="18">
                  <c:v>2.0099999999999998</c:v>
                </c:pt>
                <c:pt idx="19">
                  <c:v>1.67</c:v>
                </c:pt>
                <c:pt idx="20">
                  <c:v>0.83</c:v>
                </c:pt>
                <c:pt idx="21">
                  <c:v>1.44</c:v>
                </c:pt>
                <c:pt idx="22">
                  <c:v>2.5</c:v>
                </c:pt>
                <c:pt idx="23">
                  <c:v>1.1100000000000001</c:v>
                </c:pt>
                <c:pt idx="24">
                  <c:v>2.86</c:v>
                </c:pt>
                <c:pt idx="25">
                  <c:v>4.16</c:v>
                </c:pt>
                <c:pt idx="26">
                  <c:v>5.32</c:v>
                </c:pt>
                <c:pt idx="27">
                  <c:v>1.77</c:v>
                </c:pt>
                <c:pt idx="28">
                  <c:v>2.7</c:v>
                </c:pt>
                <c:pt idx="29">
                  <c:v>3.67</c:v>
                </c:pt>
                <c:pt idx="30">
                  <c:v>4.7</c:v>
                </c:pt>
                <c:pt idx="31">
                  <c:v>5.22</c:v>
                </c:pt>
                <c:pt idx="32">
                  <c:v>7.02</c:v>
                </c:pt>
                <c:pt idx="33">
                  <c:v>8.07</c:v>
                </c:pt>
                <c:pt idx="34">
                  <c:v>2.93</c:v>
                </c:pt>
                <c:pt idx="35">
                  <c:v>5.18</c:v>
                </c:pt>
                <c:pt idx="36">
                  <c:v>3.36</c:v>
                </c:pt>
                <c:pt idx="37">
                  <c:v>4.3099999999999996</c:v>
                </c:pt>
                <c:pt idx="38">
                  <c:v>5.61</c:v>
                </c:pt>
                <c:pt idx="39">
                  <c:v>7.39</c:v>
                </c:pt>
              </c:numCache>
            </c:numRef>
          </c:xVal>
          <c:yVal>
            <c:numRef>
              <c:f>'Table S1'!$CM$30:$CM$69</c:f>
              <c:numCache>
                <c:formatCode>0.00</c:formatCode>
                <c:ptCount val="40"/>
                <c:pt idx="0">
                  <c:v>6.210508821900361</c:v>
                </c:pt>
                <c:pt idx="1">
                  <c:v>3.9577448073244983</c:v>
                </c:pt>
                <c:pt idx="2">
                  <c:v>4.0883917102563831</c:v>
                </c:pt>
                <c:pt idx="3">
                  <c:v>3.8257832981362867</c:v>
                </c:pt>
                <c:pt idx="4">
                  <c:v>4.2176837953424133</c:v>
                </c:pt>
                <c:pt idx="5">
                  <c:v>4.8358454945163318</c:v>
                </c:pt>
                <c:pt idx="6">
                  <c:v>4.5601915279187084</c:v>
                </c:pt>
                <c:pt idx="7">
                  <c:v>3.4693873261861494</c:v>
                </c:pt>
                <c:pt idx="8">
                  <c:v>9.9477163866664551</c:v>
                </c:pt>
                <c:pt idx="9">
                  <c:v>9.7356679463136189</c:v>
                </c:pt>
                <c:pt idx="10">
                  <c:v>3.5341120145911922</c:v>
                </c:pt>
                <c:pt idx="11">
                  <c:v>3.2870327268388304</c:v>
                </c:pt>
                <c:pt idx="12">
                  <c:v>3.3644446456361794</c:v>
                </c:pt>
                <c:pt idx="13">
                  <c:v>2.0913643121590488</c:v>
                </c:pt>
                <c:pt idx="14">
                  <c:v>3.7685959417257076</c:v>
                </c:pt>
                <c:pt idx="15">
                  <c:v>5.5383686975508102</c:v>
                </c:pt>
                <c:pt idx="16">
                  <c:v>1.5801740609090789</c:v>
                </c:pt>
                <c:pt idx="17">
                  <c:v>3.2925813167419204</c:v>
                </c:pt>
                <c:pt idx="18">
                  <c:v>3.4859463810285862</c:v>
                </c:pt>
                <c:pt idx="19">
                  <c:v>1.715417285807006</c:v>
                </c:pt>
                <c:pt idx="20">
                  <c:v>1.4708133972010513</c:v>
                </c:pt>
                <c:pt idx="21">
                  <c:v>1.8844192231788361</c:v>
                </c:pt>
                <c:pt idx="22">
                  <c:v>2.0300110146545114</c:v>
                </c:pt>
                <c:pt idx="23">
                  <c:v>1.6168056843480916</c:v>
                </c:pt>
                <c:pt idx="24">
                  <c:v>3.1692572409880313</c:v>
                </c:pt>
                <c:pt idx="25">
                  <c:v>5.6111492171344688</c:v>
                </c:pt>
                <c:pt idx="26">
                  <c:v>5.7388970131468033</c:v>
                </c:pt>
                <c:pt idx="27">
                  <c:v>2.7637436922251855</c:v>
                </c:pt>
                <c:pt idx="28">
                  <c:v>3.4238483793511514</c:v>
                </c:pt>
                <c:pt idx="29">
                  <c:v>3.986941906910626</c:v>
                </c:pt>
                <c:pt idx="30">
                  <c:v>4.7310943466340003</c:v>
                </c:pt>
                <c:pt idx="31">
                  <c:v>6.6255843161972461</c:v>
                </c:pt>
                <c:pt idx="32">
                  <c:v>7.0952447777804473</c:v>
                </c:pt>
                <c:pt idx="33">
                  <c:v>6.8164789970969739</c:v>
                </c:pt>
                <c:pt idx="34">
                  <c:v>3.9593225618230656</c:v>
                </c:pt>
                <c:pt idx="35">
                  <c:v>5.6645337336532515</c:v>
                </c:pt>
                <c:pt idx="36">
                  <c:v>4.5479358398666045</c:v>
                </c:pt>
                <c:pt idx="37">
                  <c:v>5.5638207727804838</c:v>
                </c:pt>
                <c:pt idx="38">
                  <c:v>6.4015137279757077</c:v>
                </c:pt>
                <c:pt idx="39">
                  <c:v>7.2896007002422802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A-1E46-B380-8E71947A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96896"/>
        <c:axId val="-122708912"/>
      </c:scatterChart>
      <c:valAx>
        <c:axId val="-122896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2708912"/>
        <c:crosses val="autoZero"/>
        <c:crossBetween val="midCat"/>
        <c:majorUnit val="2"/>
      </c:valAx>
      <c:valAx>
        <c:axId val="-1227089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H2O (wt.%)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289689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r>
              <a:rPr lang="it-IT"/>
              <a:t>Calibration data</a:t>
            </a:r>
            <a:r>
              <a:rPr lang="it-IT" baseline="0"/>
              <a:t> set</a:t>
            </a:r>
            <a:endParaRPr lang="it-IT"/>
          </a:p>
        </c:rich>
      </c:tx>
      <c:layout>
        <c:manualLayout>
          <c:xMode val="edge"/>
          <c:yMode val="edge"/>
          <c:x val="0.22118694362017799"/>
          <c:y val="4.62633451957294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yriad Pro" charset="0"/>
              <a:ea typeface="Myriad Pro" charset="0"/>
              <a:cs typeface="Myriad Pr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2374354541001"/>
                  <c:y val="0.35946310981589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S1'!$CM$9:$CM$27</c:f>
              <c:numCache>
                <c:formatCode>0.00</c:formatCode>
                <c:ptCount val="19"/>
                <c:pt idx="0">
                  <c:v>1.6518162451994196</c:v>
                </c:pt>
                <c:pt idx="1">
                  <c:v>1.5925162439348948</c:v>
                </c:pt>
                <c:pt idx="2">
                  <c:v>2.1153109906786063</c:v>
                </c:pt>
                <c:pt idx="3">
                  <c:v>1.6988359006953448</c:v>
                </c:pt>
                <c:pt idx="4">
                  <c:v>3.18707347301295</c:v>
                </c:pt>
                <c:pt idx="5">
                  <c:v>3.295349224066646</c:v>
                </c:pt>
                <c:pt idx="6">
                  <c:v>1.9629732166523035</c:v>
                </c:pt>
                <c:pt idx="7">
                  <c:v>2.4331392927029389</c:v>
                </c:pt>
                <c:pt idx="8">
                  <c:v>6.880819427480775</c:v>
                </c:pt>
                <c:pt idx="9">
                  <c:v>6.2867039022730831</c:v>
                </c:pt>
                <c:pt idx="10">
                  <c:v>6.1792497820171555</c:v>
                </c:pt>
                <c:pt idx="11">
                  <c:v>7.0577461390563689</c:v>
                </c:pt>
                <c:pt idx="12">
                  <c:v>7.4145702114415064</c:v>
                </c:pt>
                <c:pt idx="13">
                  <c:v>7.2333692305682513</c:v>
                </c:pt>
                <c:pt idx="14">
                  <c:v>6.8733976624129465</c:v>
                </c:pt>
                <c:pt idx="15">
                  <c:v>6.1468691822218595</c:v>
                </c:pt>
                <c:pt idx="16">
                  <c:v>6.2379013218789066</c:v>
                </c:pt>
                <c:pt idx="17">
                  <c:v>6.7697055811213191</c:v>
                </c:pt>
                <c:pt idx="18">
                  <c:v>4.699584152359356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9-9F4C-8EC7-81D66308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50208"/>
        <c:axId val="-123638208"/>
      </c:scatterChart>
      <c:valAx>
        <c:axId val="-1236502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3638208"/>
        <c:crosses val="autoZero"/>
        <c:crossBetween val="midCat"/>
        <c:majorUnit val="2"/>
      </c:valAx>
      <c:valAx>
        <c:axId val="-1236382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H2O (wt.%)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3650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Putirka (2008)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024904781639099"/>
          <c:y val="0.106593613298338"/>
          <c:w val="0.73301758332839995"/>
          <c:h val="0.74854440069991302"/>
        </c:manualLayout>
      </c:layout>
      <c:scatterChart>
        <c:scatterStyle val="lineMarker"/>
        <c:varyColors val="0"/>
        <c:ser>
          <c:idx val="3"/>
          <c:order val="0"/>
          <c:tx>
            <c:v>regression</c:v>
          </c:tx>
          <c:spPr>
            <a:ln w="28575">
              <a:noFill/>
            </a:ln>
          </c:spPr>
          <c:marker>
            <c:symbol val="dot"/>
            <c:size val="3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3.3722495214413999E-2"/>
                  <c:y val="-4.4863735783027103E-2"/>
                </c:manualLayout>
              </c:layout>
              <c:numFmt formatCode="General" sourceLinked="0"/>
            </c:trendlineLbl>
          </c:trendline>
          <c:xVal>
            <c:numRef>
              <c:f>'Table S1'!$CL$9:$CL$69</c:f>
              <c:numCache>
                <c:formatCode>0.00</c:formatCode>
                <c:ptCount val="61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  <c:pt idx="21">
                  <c:v>4.91</c:v>
                </c:pt>
                <c:pt idx="22">
                  <c:v>4.51</c:v>
                </c:pt>
                <c:pt idx="23">
                  <c:v>3.4</c:v>
                </c:pt>
                <c:pt idx="24">
                  <c:v>2.97</c:v>
                </c:pt>
                <c:pt idx="25">
                  <c:v>4.7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2.5</c:v>
                </c:pt>
                <c:pt idx="29">
                  <c:v>8.1</c:v>
                </c:pt>
                <c:pt idx="30">
                  <c:v>9.5</c:v>
                </c:pt>
                <c:pt idx="31">
                  <c:v>4.0999999999999996</c:v>
                </c:pt>
                <c:pt idx="32">
                  <c:v>2</c:v>
                </c:pt>
                <c:pt idx="33">
                  <c:v>3.4</c:v>
                </c:pt>
                <c:pt idx="34">
                  <c:v>2.8</c:v>
                </c:pt>
                <c:pt idx="35">
                  <c:v>3.54</c:v>
                </c:pt>
                <c:pt idx="36">
                  <c:v>4.47</c:v>
                </c:pt>
                <c:pt idx="37">
                  <c:v>1.1100000000000001</c:v>
                </c:pt>
                <c:pt idx="38">
                  <c:v>2.65</c:v>
                </c:pt>
                <c:pt idx="39">
                  <c:v>2.0099999999999998</c:v>
                </c:pt>
                <c:pt idx="40">
                  <c:v>1.67</c:v>
                </c:pt>
                <c:pt idx="41">
                  <c:v>0.83</c:v>
                </c:pt>
                <c:pt idx="42">
                  <c:v>1.44</c:v>
                </c:pt>
                <c:pt idx="43">
                  <c:v>2.5</c:v>
                </c:pt>
                <c:pt idx="44">
                  <c:v>1.1100000000000001</c:v>
                </c:pt>
                <c:pt idx="45">
                  <c:v>2.86</c:v>
                </c:pt>
                <c:pt idx="46">
                  <c:v>4.16</c:v>
                </c:pt>
                <c:pt idx="47">
                  <c:v>5.32</c:v>
                </c:pt>
                <c:pt idx="48">
                  <c:v>1.77</c:v>
                </c:pt>
                <c:pt idx="49">
                  <c:v>2.7</c:v>
                </c:pt>
                <c:pt idx="50">
                  <c:v>3.67</c:v>
                </c:pt>
                <c:pt idx="51">
                  <c:v>4.7</c:v>
                </c:pt>
                <c:pt idx="52">
                  <c:v>5.22</c:v>
                </c:pt>
                <c:pt idx="53">
                  <c:v>7.02</c:v>
                </c:pt>
                <c:pt idx="54">
                  <c:v>8.07</c:v>
                </c:pt>
                <c:pt idx="55">
                  <c:v>2.93</c:v>
                </c:pt>
                <c:pt idx="56">
                  <c:v>5.18</c:v>
                </c:pt>
                <c:pt idx="57">
                  <c:v>3.36</c:v>
                </c:pt>
                <c:pt idx="58">
                  <c:v>4.3099999999999996</c:v>
                </c:pt>
                <c:pt idx="59">
                  <c:v>5.61</c:v>
                </c:pt>
                <c:pt idx="60">
                  <c:v>7.39</c:v>
                </c:pt>
              </c:numCache>
            </c:numRef>
          </c:xVal>
          <c:yVal>
            <c:numRef>
              <c:f>'Table S1'!$CN$9:$CN$69</c:f>
              <c:numCache>
                <c:formatCode>0.00</c:formatCode>
                <c:ptCount val="61"/>
                <c:pt idx="0">
                  <c:v>1.2151752570320788</c:v>
                </c:pt>
                <c:pt idx="1">
                  <c:v>-0.29480126976061644</c:v>
                </c:pt>
                <c:pt idx="2">
                  <c:v>1.1495112284764482</c:v>
                </c:pt>
                <c:pt idx="3">
                  <c:v>1.412413894962375</c:v>
                </c:pt>
                <c:pt idx="4">
                  <c:v>0.57909679887218957</c:v>
                </c:pt>
                <c:pt idx="5">
                  <c:v>1.552043404018808</c:v>
                </c:pt>
                <c:pt idx="6">
                  <c:v>1.3534033978719646</c:v>
                </c:pt>
                <c:pt idx="7">
                  <c:v>1.8254061814041307</c:v>
                </c:pt>
                <c:pt idx="8">
                  <c:v>5.1366270285099276</c:v>
                </c:pt>
                <c:pt idx="9">
                  <c:v>5.0501854740386669</c:v>
                </c:pt>
                <c:pt idx="10">
                  <c:v>5.1805862817543256</c:v>
                </c:pt>
                <c:pt idx="11">
                  <c:v>5.286791731304862</c:v>
                </c:pt>
                <c:pt idx="12">
                  <c:v>5.8219670595906834</c:v>
                </c:pt>
                <c:pt idx="13">
                  <c:v>6.1916533093812642</c:v>
                </c:pt>
                <c:pt idx="14">
                  <c:v>5.5409355063565213</c:v>
                </c:pt>
                <c:pt idx="15">
                  <c:v>5.0954882335422704</c:v>
                </c:pt>
                <c:pt idx="16">
                  <c:v>4.904016659903105</c:v>
                </c:pt>
                <c:pt idx="17">
                  <c:v>5.1939530208369682</c:v>
                </c:pt>
                <c:pt idx="18">
                  <c:v>4.2329139359462129</c:v>
                </c:pt>
                <c:pt idx="21">
                  <c:v>4.8459169233205293</c:v>
                </c:pt>
                <c:pt idx="22">
                  <c:v>2.872943353648191</c:v>
                </c:pt>
                <c:pt idx="23">
                  <c:v>3.2314605840114745</c:v>
                </c:pt>
                <c:pt idx="24">
                  <c:v>2.9963098463540385</c:v>
                </c:pt>
                <c:pt idx="25">
                  <c:v>5.7253676730924319</c:v>
                </c:pt>
                <c:pt idx="26">
                  <c:v>6.9497523269857879</c:v>
                </c:pt>
                <c:pt idx="27">
                  <c:v>7.4683953982024649</c:v>
                </c:pt>
                <c:pt idx="28">
                  <c:v>5.8205889819192098</c:v>
                </c:pt>
                <c:pt idx="29">
                  <c:v>9.5620313015001042</c:v>
                </c:pt>
                <c:pt idx="30">
                  <c:v>10.189287569516184</c:v>
                </c:pt>
                <c:pt idx="31">
                  <c:v>4.2369217840909572</c:v>
                </c:pt>
                <c:pt idx="32">
                  <c:v>4.7559652676914901</c:v>
                </c:pt>
                <c:pt idx="33">
                  <c:v>5.0914612024526953</c:v>
                </c:pt>
                <c:pt idx="34">
                  <c:v>4.0695086008882564</c:v>
                </c:pt>
                <c:pt idx="35">
                  <c:v>7.9873727641471914</c:v>
                </c:pt>
                <c:pt idx="36">
                  <c:v>5.7823771350872164</c:v>
                </c:pt>
                <c:pt idx="37">
                  <c:v>5.504137703146867</c:v>
                </c:pt>
                <c:pt idx="38">
                  <c:v>5.2500234787801867</c:v>
                </c:pt>
                <c:pt idx="39">
                  <c:v>4.3992962798638606</c:v>
                </c:pt>
                <c:pt idx="40">
                  <c:v>4.3285385033658494</c:v>
                </c:pt>
                <c:pt idx="41">
                  <c:v>4.18567511823285</c:v>
                </c:pt>
                <c:pt idx="42">
                  <c:v>6.2898352867349869</c:v>
                </c:pt>
                <c:pt idx="43">
                  <c:v>6.5745289371055522</c:v>
                </c:pt>
                <c:pt idx="44">
                  <c:v>4.5591615532116956</c:v>
                </c:pt>
                <c:pt idx="45">
                  <c:v>6.0771174398498884</c:v>
                </c:pt>
                <c:pt idx="46">
                  <c:v>4.6580619373317615</c:v>
                </c:pt>
                <c:pt idx="47">
                  <c:v>4.939586012231528</c:v>
                </c:pt>
                <c:pt idx="48">
                  <c:v>1.1266443441151197</c:v>
                </c:pt>
                <c:pt idx="49">
                  <c:v>2.5752844263269798</c:v>
                </c:pt>
                <c:pt idx="50">
                  <c:v>3.4311510429378798</c:v>
                </c:pt>
                <c:pt idx="51">
                  <c:v>3.9459249584760894</c:v>
                </c:pt>
                <c:pt idx="52">
                  <c:v>5.2592957792717216</c:v>
                </c:pt>
                <c:pt idx="53">
                  <c:v>6.0905515258555791</c:v>
                </c:pt>
                <c:pt idx="54">
                  <c:v>6.5714439697709324</c:v>
                </c:pt>
                <c:pt idx="55">
                  <c:v>3.6936941976380684</c:v>
                </c:pt>
                <c:pt idx="56">
                  <c:v>5.0502071298439306</c:v>
                </c:pt>
                <c:pt idx="57">
                  <c:v>4.0210128099335796</c:v>
                </c:pt>
                <c:pt idx="58">
                  <c:v>4.6586122236595147</c:v>
                </c:pt>
                <c:pt idx="59">
                  <c:v>5.4744278566620093</c:v>
                </c:pt>
                <c:pt idx="60">
                  <c:v>6.3433577257770857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8-4047-A946-2D518C547AB8}"/>
            </c:ext>
          </c:extLst>
        </c:ser>
        <c:ser>
          <c:idx val="0"/>
          <c:order val="1"/>
          <c:tx>
            <c:v>Test data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'Table S1'!$CL$30:$CL$54</c:f>
              <c:numCache>
                <c:formatCode>0.00</c:formatCode>
                <c:ptCount val="25"/>
                <c:pt idx="0">
                  <c:v>4.91</c:v>
                </c:pt>
                <c:pt idx="1">
                  <c:v>4.51</c:v>
                </c:pt>
                <c:pt idx="2">
                  <c:v>3.4</c:v>
                </c:pt>
                <c:pt idx="3">
                  <c:v>2.97</c:v>
                </c:pt>
                <c:pt idx="4">
                  <c:v>4.7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2.5</c:v>
                </c:pt>
                <c:pt idx="8">
                  <c:v>8.1</c:v>
                </c:pt>
                <c:pt idx="9">
                  <c:v>9.5</c:v>
                </c:pt>
                <c:pt idx="10">
                  <c:v>4.0999999999999996</c:v>
                </c:pt>
                <c:pt idx="11">
                  <c:v>2</c:v>
                </c:pt>
                <c:pt idx="12">
                  <c:v>3.4</c:v>
                </c:pt>
                <c:pt idx="13">
                  <c:v>2.8</c:v>
                </c:pt>
                <c:pt idx="14">
                  <c:v>3.54</c:v>
                </c:pt>
                <c:pt idx="15">
                  <c:v>4.47</c:v>
                </c:pt>
                <c:pt idx="16">
                  <c:v>1.1100000000000001</c:v>
                </c:pt>
                <c:pt idx="17">
                  <c:v>2.65</c:v>
                </c:pt>
                <c:pt idx="18">
                  <c:v>2.0099999999999998</c:v>
                </c:pt>
                <c:pt idx="19">
                  <c:v>1.67</c:v>
                </c:pt>
                <c:pt idx="20">
                  <c:v>0.83</c:v>
                </c:pt>
                <c:pt idx="21">
                  <c:v>1.44</c:v>
                </c:pt>
                <c:pt idx="22">
                  <c:v>2.5</c:v>
                </c:pt>
                <c:pt idx="23">
                  <c:v>1.1100000000000001</c:v>
                </c:pt>
                <c:pt idx="24">
                  <c:v>2.86</c:v>
                </c:pt>
              </c:numCache>
            </c:numRef>
          </c:xVal>
          <c:yVal>
            <c:numRef>
              <c:f>'Table S1'!$CN$30:$CN$54</c:f>
              <c:numCache>
                <c:formatCode>0.00</c:formatCode>
                <c:ptCount val="25"/>
                <c:pt idx="0">
                  <c:v>4.8459169233205293</c:v>
                </c:pt>
                <c:pt idx="1">
                  <c:v>2.872943353648191</c:v>
                </c:pt>
                <c:pt idx="2">
                  <c:v>3.2314605840114745</c:v>
                </c:pt>
                <c:pt idx="3">
                  <c:v>2.9963098463540385</c:v>
                </c:pt>
                <c:pt idx="4">
                  <c:v>5.7253676730924319</c:v>
                </c:pt>
                <c:pt idx="5">
                  <c:v>6.9497523269857879</c:v>
                </c:pt>
                <c:pt idx="6">
                  <c:v>7.4683953982024649</c:v>
                </c:pt>
                <c:pt idx="7">
                  <c:v>5.8205889819192098</c:v>
                </c:pt>
                <c:pt idx="8">
                  <c:v>9.5620313015001042</c:v>
                </c:pt>
                <c:pt idx="9">
                  <c:v>10.189287569516184</c:v>
                </c:pt>
                <c:pt idx="10">
                  <c:v>4.2369217840909572</c:v>
                </c:pt>
                <c:pt idx="11">
                  <c:v>4.7559652676914901</c:v>
                </c:pt>
                <c:pt idx="12">
                  <c:v>5.0914612024526953</c:v>
                </c:pt>
                <c:pt idx="13">
                  <c:v>4.0695086008882564</c:v>
                </c:pt>
                <c:pt idx="14">
                  <c:v>7.9873727641471914</c:v>
                </c:pt>
                <c:pt idx="15">
                  <c:v>5.7823771350872164</c:v>
                </c:pt>
                <c:pt idx="16">
                  <c:v>5.504137703146867</c:v>
                </c:pt>
                <c:pt idx="17">
                  <c:v>5.2500234787801867</c:v>
                </c:pt>
                <c:pt idx="18">
                  <c:v>4.3992962798638606</c:v>
                </c:pt>
                <c:pt idx="19">
                  <c:v>4.3285385033658494</c:v>
                </c:pt>
                <c:pt idx="20">
                  <c:v>4.18567511823285</c:v>
                </c:pt>
                <c:pt idx="21">
                  <c:v>6.2898352867349869</c:v>
                </c:pt>
                <c:pt idx="22">
                  <c:v>6.5745289371055522</c:v>
                </c:pt>
                <c:pt idx="23">
                  <c:v>4.5591615532116956</c:v>
                </c:pt>
                <c:pt idx="24">
                  <c:v>6.0771174398498884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B-6045-93BE-702F1834606E}"/>
            </c:ext>
          </c:extLst>
        </c:ser>
        <c:ser>
          <c:idx val="1"/>
          <c:order val="2"/>
          <c:tx>
            <c:v>Calibration data set</c:v>
          </c:tx>
          <c:spPr>
            <a:ln w="25400"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S1'!$CN$9:$CN$27</c:f>
              <c:numCache>
                <c:formatCode>0.00</c:formatCode>
                <c:ptCount val="19"/>
                <c:pt idx="0">
                  <c:v>1.2151752570320788</c:v>
                </c:pt>
                <c:pt idx="1">
                  <c:v>-0.29480126976061644</c:v>
                </c:pt>
                <c:pt idx="2">
                  <c:v>1.1495112284764482</c:v>
                </c:pt>
                <c:pt idx="3">
                  <c:v>1.412413894962375</c:v>
                </c:pt>
                <c:pt idx="4">
                  <c:v>0.57909679887218957</c:v>
                </c:pt>
                <c:pt idx="5">
                  <c:v>1.552043404018808</c:v>
                </c:pt>
                <c:pt idx="6">
                  <c:v>1.3534033978719646</c:v>
                </c:pt>
                <c:pt idx="7">
                  <c:v>1.8254061814041307</c:v>
                </c:pt>
                <c:pt idx="8">
                  <c:v>5.1366270285099276</c:v>
                </c:pt>
                <c:pt idx="9">
                  <c:v>5.0501854740386669</c:v>
                </c:pt>
                <c:pt idx="10">
                  <c:v>5.1805862817543256</c:v>
                </c:pt>
                <c:pt idx="11">
                  <c:v>5.286791731304862</c:v>
                </c:pt>
                <c:pt idx="12">
                  <c:v>5.8219670595906834</c:v>
                </c:pt>
                <c:pt idx="13">
                  <c:v>6.1916533093812642</c:v>
                </c:pt>
                <c:pt idx="14">
                  <c:v>5.5409355063565213</c:v>
                </c:pt>
                <c:pt idx="15">
                  <c:v>5.0954882335422704</c:v>
                </c:pt>
                <c:pt idx="16">
                  <c:v>4.904016659903105</c:v>
                </c:pt>
                <c:pt idx="17">
                  <c:v>5.1939530208369682</c:v>
                </c:pt>
                <c:pt idx="18">
                  <c:v>4.2329139359462129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B-6045-93BE-702F1834606E}"/>
            </c:ext>
          </c:extLst>
        </c:ser>
        <c:ser>
          <c:idx val="2"/>
          <c:order val="3"/>
          <c:tx>
            <c:v>Melts dataset</c:v>
          </c:tx>
          <c:spPr>
            <a:ln w="2857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'Table S1'!$CL$55:$CL$69</c:f>
              <c:numCache>
                <c:formatCode>0.00</c:formatCode>
                <c:ptCount val="15"/>
                <c:pt idx="0">
                  <c:v>4.16</c:v>
                </c:pt>
                <c:pt idx="1">
                  <c:v>5.32</c:v>
                </c:pt>
                <c:pt idx="2">
                  <c:v>1.77</c:v>
                </c:pt>
                <c:pt idx="3">
                  <c:v>2.7</c:v>
                </c:pt>
                <c:pt idx="4">
                  <c:v>3.67</c:v>
                </c:pt>
                <c:pt idx="5">
                  <c:v>4.7</c:v>
                </c:pt>
                <c:pt idx="6">
                  <c:v>5.22</c:v>
                </c:pt>
                <c:pt idx="7">
                  <c:v>7.02</c:v>
                </c:pt>
                <c:pt idx="8">
                  <c:v>8.07</c:v>
                </c:pt>
                <c:pt idx="9">
                  <c:v>2.93</c:v>
                </c:pt>
                <c:pt idx="10">
                  <c:v>5.18</c:v>
                </c:pt>
                <c:pt idx="11">
                  <c:v>3.36</c:v>
                </c:pt>
                <c:pt idx="12">
                  <c:v>4.3099999999999996</c:v>
                </c:pt>
                <c:pt idx="13">
                  <c:v>5.61</c:v>
                </c:pt>
                <c:pt idx="14">
                  <c:v>7.39</c:v>
                </c:pt>
              </c:numCache>
            </c:numRef>
          </c:xVal>
          <c:yVal>
            <c:numRef>
              <c:f>'Table S1'!$CN$55:$CN$69</c:f>
              <c:numCache>
                <c:formatCode>0.00</c:formatCode>
                <c:ptCount val="15"/>
                <c:pt idx="0">
                  <c:v>4.6580619373317615</c:v>
                </c:pt>
                <c:pt idx="1">
                  <c:v>4.939586012231528</c:v>
                </c:pt>
                <c:pt idx="2">
                  <c:v>1.1266443441151197</c:v>
                </c:pt>
                <c:pt idx="3">
                  <c:v>2.5752844263269798</c:v>
                </c:pt>
                <c:pt idx="4">
                  <c:v>3.4311510429378798</c:v>
                </c:pt>
                <c:pt idx="5">
                  <c:v>3.9459249584760894</c:v>
                </c:pt>
                <c:pt idx="6">
                  <c:v>5.2592957792717216</c:v>
                </c:pt>
                <c:pt idx="7">
                  <c:v>6.0905515258555791</c:v>
                </c:pt>
                <c:pt idx="8">
                  <c:v>6.5714439697709324</c:v>
                </c:pt>
                <c:pt idx="9">
                  <c:v>3.6936941976380684</c:v>
                </c:pt>
                <c:pt idx="10">
                  <c:v>5.0502071298439306</c:v>
                </c:pt>
                <c:pt idx="11">
                  <c:v>4.0210128099335796</c:v>
                </c:pt>
                <c:pt idx="12">
                  <c:v>4.6586122236595147</c:v>
                </c:pt>
                <c:pt idx="13">
                  <c:v>5.4744278566620093</c:v>
                </c:pt>
                <c:pt idx="14">
                  <c:v>6.3433577257770857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9B-6045-93BE-702F1834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37536"/>
        <c:axId val="-143850352"/>
      </c:scatterChart>
      <c:valAx>
        <c:axId val="-119037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3850352"/>
        <c:crosses val="autoZero"/>
        <c:crossBetween val="midCat"/>
        <c:majorUnit val="2"/>
      </c:valAx>
      <c:valAx>
        <c:axId val="-14385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Predicted</a:t>
                </a:r>
                <a:r>
                  <a:rPr lang="en-US" b="1" baseline="0"/>
                  <a:t> H2O (wt.%)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037536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4739486511554503"/>
          <c:y val="0.66897681539807496"/>
          <c:w val="0.37403102325835103"/>
          <c:h val="0.176489795118894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S1'!$CH$9:$CH$27</c:f>
              <c:numCache>
                <c:formatCode>0.000000</c:formatCode>
                <c:ptCount val="19"/>
                <c:pt idx="0">
                  <c:v>7.2685799640987208</c:v>
                </c:pt>
                <c:pt idx="1">
                  <c:v>7.886446509789133</c:v>
                </c:pt>
                <c:pt idx="2">
                  <c:v>7.3931779181723982</c:v>
                </c:pt>
                <c:pt idx="3">
                  <c:v>7.216384240556823</c:v>
                </c:pt>
                <c:pt idx="4">
                  <c:v>7.8273841695977637</c:v>
                </c:pt>
                <c:pt idx="5">
                  <c:v>7.5247310214972076</c:v>
                </c:pt>
                <c:pt idx="6" formatCode="0.00">
                  <c:v>7.2660529293548528</c:v>
                </c:pt>
                <c:pt idx="7" formatCode="0.00">
                  <c:v>7.1699341894768915</c:v>
                </c:pt>
                <c:pt idx="8" formatCode="0.00">
                  <c:v>7.2966711439826435</c:v>
                </c:pt>
                <c:pt idx="9" formatCode="0.00">
                  <c:v>7.1796816367733429</c:v>
                </c:pt>
                <c:pt idx="10" formatCode="0.00">
                  <c:v>7.0399132930781896</c:v>
                </c:pt>
                <c:pt idx="11" formatCode="0.00">
                  <c:v>7.0202536315615234</c:v>
                </c:pt>
                <c:pt idx="12" formatCode="0.00">
                  <c:v>7.0448274099096988</c:v>
                </c:pt>
                <c:pt idx="13" formatCode="0.00">
                  <c:v>6.8644731117263147</c:v>
                </c:pt>
                <c:pt idx="14" formatCode="0.00">
                  <c:v>7.0561046930267608</c:v>
                </c:pt>
                <c:pt idx="15" formatCode="0.00">
                  <c:v>7.0849695322857942</c:v>
                </c:pt>
                <c:pt idx="16" formatCode="0.00">
                  <c:v>6.9550622212526445</c:v>
                </c:pt>
                <c:pt idx="17" formatCode="0.00">
                  <c:v>7.1046238188007589</c:v>
                </c:pt>
                <c:pt idx="18" formatCode="0.00">
                  <c:v>6.9909784048090531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F-4A4F-861B-9C83EA61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72672"/>
        <c:axId val="-119369280"/>
      </c:scatterChart>
      <c:valAx>
        <c:axId val="-119372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69280"/>
        <c:crosses val="autoZero"/>
        <c:crossBetween val="midCat"/>
        <c:majorUnit val="2"/>
      </c:valAx>
      <c:valAx>
        <c:axId val="-119369280"/>
        <c:scaling>
          <c:orientation val="minMax"/>
          <c:max val="9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P2 = 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72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S1'!$BZ$9:$BZ$27</c:f>
              <c:numCache>
                <c:formatCode>0.00</c:formatCode>
                <c:ptCount val="19"/>
                <c:pt idx="0" formatCode="0.0000">
                  <c:v>0.54666737187552727</c:v>
                </c:pt>
                <c:pt idx="1">
                  <c:v>0.53468740843679641</c:v>
                </c:pt>
                <c:pt idx="2">
                  <c:v>0.50273059782406604</c:v>
                </c:pt>
                <c:pt idx="3">
                  <c:v>0.54429542047548829</c:v>
                </c:pt>
                <c:pt idx="4">
                  <c:v>0.40660990540507902</c:v>
                </c:pt>
                <c:pt idx="5">
                  <c:v>0.40311120884209695</c:v>
                </c:pt>
                <c:pt idx="6">
                  <c:v>0.4616710311418824</c:v>
                </c:pt>
                <c:pt idx="7">
                  <c:v>0.42494390521238962</c:v>
                </c:pt>
                <c:pt idx="8">
                  <c:v>0.53677410450797836</c:v>
                </c:pt>
                <c:pt idx="9">
                  <c:v>0.43791109746319257</c:v>
                </c:pt>
                <c:pt idx="10">
                  <c:v>0.45037519291454475</c:v>
                </c:pt>
                <c:pt idx="11">
                  <c:v>0.23196343675742268</c:v>
                </c:pt>
                <c:pt idx="12">
                  <c:v>0.49993312446955795</c:v>
                </c:pt>
                <c:pt idx="13">
                  <c:v>0.51838356196862534</c:v>
                </c:pt>
                <c:pt idx="14">
                  <c:v>0.39107010633974087</c:v>
                </c:pt>
                <c:pt idx="15">
                  <c:v>0.45346669479589352</c:v>
                </c:pt>
                <c:pt idx="16">
                  <c:v>0.30239554634448496</c:v>
                </c:pt>
                <c:pt idx="17">
                  <c:v>0.25439294316663846</c:v>
                </c:pt>
                <c:pt idx="18">
                  <c:v>0.42745579289322899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4-0E43-A653-EDA0E811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05136"/>
        <c:axId val="-144006432"/>
      </c:scatterChart>
      <c:valAx>
        <c:axId val="-144305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006432"/>
        <c:crosses val="autoZero"/>
        <c:crossBetween val="midCat"/>
        <c:majorUnit val="2"/>
      </c:valAx>
      <c:valAx>
        <c:axId val="-14400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P3 = Ab-pl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3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S1'!$CI$9:$CI$27</c:f>
              <c:numCache>
                <c:formatCode>0.00000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 formatCode="0.00">
                  <c:v>0.50502089950873608</c:v>
                </c:pt>
                <c:pt idx="7" formatCode="0.00">
                  <c:v>0.51530259639098652</c:v>
                </c:pt>
                <c:pt idx="8" formatCode="0.00">
                  <c:v>0.5573959616509464</c:v>
                </c:pt>
                <c:pt idx="9" formatCode="0.00">
                  <c:v>0.63985116308768275</c:v>
                </c:pt>
                <c:pt idx="10" formatCode="0.00">
                  <c:v>0.63988508682766909</c:v>
                </c:pt>
                <c:pt idx="11" formatCode="0.00">
                  <c:v>0.69685108526863293</c:v>
                </c:pt>
                <c:pt idx="12" formatCode="0.00">
                  <c:v>0.55931143893619961</c:v>
                </c:pt>
                <c:pt idx="13" formatCode="0.00">
                  <c:v>0.56960491023525994</c:v>
                </c:pt>
                <c:pt idx="14" formatCode="0.00">
                  <c:v>0.66310525751002958</c:v>
                </c:pt>
                <c:pt idx="15" formatCode="0.00">
                  <c:v>0.62422807455438434</c:v>
                </c:pt>
                <c:pt idx="16" formatCode="0.00">
                  <c:v>0.67735904534847258</c:v>
                </c:pt>
                <c:pt idx="17" formatCode="0.00">
                  <c:v>0.68481151632151505</c:v>
                </c:pt>
                <c:pt idx="18" formatCode="0.00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E-4644-B519-0A8C532C3A6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80433419274"/>
                  <c:y val="0.3387978142076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S1'!$CI$9:$CI$27</c:f>
              <c:numCache>
                <c:formatCode>0.00000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 formatCode="0.00">
                  <c:v>0.50502089950873608</c:v>
                </c:pt>
                <c:pt idx="7" formatCode="0.00">
                  <c:v>0.51530259639098652</c:v>
                </c:pt>
                <c:pt idx="8" formatCode="0.00">
                  <c:v>0.5573959616509464</c:v>
                </c:pt>
                <c:pt idx="9" formatCode="0.00">
                  <c:v>0.63985116308768275</c:v>
                </c:pt>
                <c:pt idx="10" formatCode="0.00">
                  <c:v>0.63988508682766909</c:v>
                </c:pt>
                <c:pt idx="11" formatCode="0.00">
                  <c:v>0.69685108526863293</c:v>
                </c:pt>
                <c:pt idx="12" formatCode="0.00">
                  <c:v>0.55931143893619961</c:v>
                </c:pt>
                <c:pt idx="13" formatCode="0.00">
                  <c:v>0.56960491023525994</c:v>
                </c:pt>
                <c:pt idx="14" formatCode="0.00">
                  <c:v>0.66310525751002958</c:v>
                </c:pt>
                <c:pt idx="15" formatCode="0.00">
                  <c:v>0.62422807455438434</c:v>
                </c:pt>
                <c:pt idx="16" formatCode="0.00">
                  <c:v>0.67735904534847258</c:v>
                </c:pt>
                <c:pt idx="17" formatCode="0.00">
                  <c:v>0.68481151632151505</c:v>
                </c:pt>
                <c:pt idx="18" formatCode="0.00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E-4644-B519-0A8C532C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61344"/>
        <c:axId val="-122743824"/>
      </c:scatterChart>
      <c:valAx>
        <c:axId val="-123061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2743824"/>
        <c:crosses val="autoZero"/>
        <c:crossBetween val="midCat"/>
        <c:majorUnit val="2"/>
      </c:valAx>
      <c:valAx>
        <c:axId val="-122743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P4 = Na/(Na+K)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30613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Lange et al. (2009)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024904781639099"/>
          <c:y val="0.106593613298338"/>
          <c:w val="0.73301758332839995"/>
          <c:h val="0.74854440069991302"/>
        </c:manualLayout>
      </c:layout>
      <c:scatterChart>
        <c:scatterStyle val="lineMarker"/>
        <c:varyColors val="0"/>
        <c:ser>
          <c:idx val="3"/>
          <c:order val="0"/>
          <c:tx>
            <c:v>regression</c:v>
          </c:tx>
          <c:spPr>
            <a:ln w="28575">
              <a:noFill/>
            </a:ln>
          </c:spPr>
          <c:marker>
            <c:symbol val="dot"/>
            <c:size val="3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1.36723699011308E-2"/>
                  <c:y val="-2.66049868766404E-2"/>
                </c:manualLayout>
              </c:layout>
              <c:numFmt formatCode="General" sourceLinked="0"/>
            </c:trendlineLbl>
          </c:trendline>
          <c:xVal>
            <c:numRef>
              <c:f>'Table S1'!$CL$9:$CL$69</c:f>
              <c:numCache>
                <c:formatCode>0.00</c:formatCode>
                <c:ptCount val="61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  <c:pt idx="21">
                  <c:v>4.91</c:v>
                </c:pt>
                <c:pt idx="22">
                  <c:v>4.51</c:v>
                </c:pt>
                <c:pt idx="23">
                  <c:v>3.4</c:v>
                </c:pt>
                <c:pt idx="24">
                  <c:v>2.97</c:v>
                </c:pt>
                <c:pt idx="25">
                  <c:v>4.7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2.5</c:v>
                </c:pt>
                <c:pt idx="29">
                  <c:v>8.1</c:v>
                </c:pt>
                <c:pt idx="30">
                  <c:v>9.5</c:v>
                </c:pt>
                <c:pt idx="31">
                  <c:v>4.0999999999999996</c:v>
                </c:pt>
                <c:pt idx="32">
                  <c:v>2</c:v>
                </c:pt>
                <c:pt idx="33">
                  <c:v>3.4</c:v>
                </c:pt>
                <c:pt idx="34">
                  <c:v>2.8</c:v>
                </c:pt>
                <c:pt idx="35">
                  <c:v>3.54</c:v>
                </c:pt>
                <c:pt idx="36">
                  <c:v>4.47</c:v>
                </c:pt>
                <c:pt idx="37">
                  <c:v>1.1100000000000001</c:v>
                </c:pt>
                <c:pt idx="38">
                  <c:v>2.65</c:v>
                </c:pt>
                <c:pt idx="39">
                  <c:v>2.0099999999999998</c:v>
                </c:pt>
                <c:pt idx="40">
                  <c:v>1.67</c:v>
                </c:pt>
                <c:pt idx="41">
                  <c:v>0.83</c:v>
                </c:pt>
                <c:pt idx="42">
                  <c:v>1.44</c:v>
                </c:pt>
                <c:pt idx="43">
                  <c:v>2.5</c:v>
                </c:pt>
                <c:pt idx="44">
                  <c:v>1.1100000000000001</c:v>
                </c:pt>
                <c:pt idx="45">
                  <c:v>2.86</c:v>
                </c:pt>
                <c:pt idx="46">
                  <c:v>4.16</c:v>
                </c:pt>
                <c:pt idx="47">
                  <c:v>5.32</c:v>
                </c:pt>
                <c:pt idx="48">
                  <c:v>1.77</c:v>
                </c:pt>
                <c:pt idx="49">
                  <c:v>2.7</c:v>
                </c:pt>
                <c:pt idx="50">
                  <c:v>3.67</c:v>
                </c:pt>
                <c:pt idx="51">
                  <c:v>4.7</c:v>
                </c:pt>
                <c:pt idx="52">
                  <c:v>5.22</c:v>
                </c:pt>
                <c:pt idx="53">
                  <c:v>7.02</c:v>
                </c:pt>
                <c:pt idx="54">
                  <c:v>8.07</c:v>
                </c:pt>
                <c:pt idx="55">
                  <c:v>2.93</c:v>
                </c:pt>
                <c:pt idx="56">
                  <c:v>5.18</c:v>
                </c:pt>
                <c:pt idx="57">
                  <c:v>3.36</c:v>
                </c:pt>
                <c:pt idx="58">
                  <c:v>4.3099999999999996</c:v>
                </c:pt>
                <c:pt idx="59">
                  <c:v>5.61</c:v>
                </c:pt>
                <c:pt idx="60">
                  <c:v>7.39</c:v>
                </c:pt>
              </c:numCache>
            </c:numRef>
          </c:xVal>
          <c:yVal>
            <c:numRef>
              <c:f>'Table S1'!$CO$9:$CO$69</c:f>
              <c:numCache>
                <c:formatCode>0.00</c:formatCode>
                <c:ptCount val="61"/>
                <c:pt idx="0">
                  <c:v>3.7402958538142421</c:v>
                </c:pt>
                <c:pt idx="1">
                  <c:v>4.3822093459179925</c:v>
                </c:pt>
                <c:pt idx="2">
                  <c:v>3.75249792923282</c:v>
                </c:pt>
                <c:pt idx="3">
                  <c:v>3.6127703140601799</c:v>
                </c:pt>
                <c:pt idx="4">
                  <c:v>4.6676278347296503</c:v>
                </c:pt>
                <c:pt idx="5">
                  <c:v>4.2315799974595851</c:v>
                </c:pt>
                <c:pt idx="6">
                  <c:v>3.2274494199597585</c:v>
                </c:pt>
                <c:pt idx="7">
                  <c:v>3.2809313299889782</c:v>
                </c:pt>
                <c:pt idx="8">
                  <c:v>6.7813320759405302</c:v>
                </c:pt>
                <c:pt idx="9">
                  <c:v>6.011504941808103</c:v>
                </c:pt>
                <c:pt idx="10">
                  <c:v>5.8084641334956988</c:v>
                </c:pt>
                <c:pt idx="11">
                  <c:v>5.8062787094869908</c:v>
                </c:pt>
                <c:pt idx="12">
                  <c:v>6.5799977209980218</c:v>
                </c:pt>
                <c:pt idx="13">
                  <c:v>6.302686182627447</c:v>
                </c:pt>
                <c:pt idx="14">
                  <c:v>6.1451464061162717</c:v>
                </c:pt>
                <c:pt idx="15">
                  <c:v>5.8046575743113147</c:v>
                </c:pt>
                <c:pt idx="16">
                  <c:v>5.3181727857856966</c:v>
                </c:pt>
                <c:pt idx="17">
                  <c:v>5.7339028169990938</c:v>
                </c:pt>
                <c:pt idx="18">
                  <c:v>5.0106407134080264</c:v>
                </c:pt>
                <c:pt idx="21">
                  <c:v>4.9536188137254946</c:v>
                </c:pt>
                <c:pt idx="22">
                  <c:v>4.7558626722400774</c:v>
                </c:pt>
                <c:pt idx="23">
                  <c:v>4.5480374844170504</c:v>
                </c:pt>
                <c:pt idx="24">
                  <c:v>4.468025630942547</c:v>
                </c:pt>
                <c:pt idx="25">
                  <c:v>7.430673280403866</c:v>
                </c:pt>
                <c:pt idx="26">
                  <c:v>8.0658838358540326</c:v>
                </c:pt>
                <c:pt idx="27">
                  <c:v>7.9568236802580765</c:v>
                </c:pt>
                <c:pt idx="28">
                  <c:v>7.4046942643693763</c:v>
                </c:pt>
                <c:pt idx="29">
                  <c:v>11.525355008701771</c:v>
                </c:pt>
                <c:pt idx="30">
                  <c:v>11.079797294137379</c:v>
                </c:pt>
                <c:pt idx="31">
                  <c:v>7.1111262427276829</c:v>
                </c:pt>
                <c:pt idx="32">
                  <c:v>6.906225028408242</c:v>
                </c:pt>
                <c:pt idx="33">
                  <c:v>7.1887989022219285</c:v>
                </c:pt>
                <c:pt idx="34">
                  <c:v>6.4710410972120531</c:v>
                </c:pt>
                <c:pt idx="35">
                  <c:v>4.3726531513457809</c:v>
                </c:pt>
                <c:pt idx="36">
                  <c:v>7.2398813493155574</c:v>
                </c:pt>
                <c:pt idx="37">
                  <c:v>3.8153569296764389</c:v>
                </c:pt>
                <c:pt idx="38">
                  <c:v>4.734239827890832</c:v>
                </c:pt>
                <c:pt idx="39">
                  <c:v>5.0178772204849462</c:v>
                </c:pt>
                <c:pt idx="40">
                  <c:v>3.37665473531368</c:v>
                </c:pt>
                <c:pt idx="41">
                  <c:v>3.3221839496929877</c:v>
                </c:pt>
                <c:pt idx="42">
                  <c:v>3.4629530292072355</c:v>
                </c:pt>
                <c:pt idx="43">
                  <c:v>3.4080777245835643</c:v>
                </c:pt>
                <c:pt idx="44">
                  <c:v>3.7977435186519188</c:v>
                </c:pt>
                <c:pt idx="45">
                  <c:v>4.4774517095454582</c:v>
                </c:pt>
                <c:pt idx="46">
                  <c:v>5.5944993063746189</c:v>
                </c:pt>
                <c:pt idx="47">
                  <c:v>5.812818839215014</c:v>
                </c:pt>
                <c:pt idx="48">
                  <c:v>3.7242352447580469</c:v>
                </c:pt>
                <c:pt idx="49">
                  <c:v>3.839351777352277</c:v>
                </c:pt>
                <c:pt idx="50">
                  <c:v>3.8574343106439182</c:v>
                </c:pt>
                <c:pt idx="51">
                  <c:v>4.212549563746502</c:v>
                </c:pt>
                <c:pt idx="52">
                  <c:v>6.3284760762881103</c:v>
                </c:pt>
                <c:pt idx="53">
                  <c:v>6.8064930592111681</c:v>
                </c:pt>
                <c:pt idx="54">
                  <c:v>6.9179688806531807</c:v>
                </c:pt>
                <c:pt idx="55">
                  <c:v>4.7877901463447481</c:v>
                </c:pt>
                <c:pt idx="56">
                  <c:v>6.2442850441308666</c:v>
                </c:pt>
                <c:pt idx="57">
                  <c:v>5.1369011763214241</c:v>
                </c:pt>
                <c:pt idx="58">
                  <c:v>5.829102689983567</c:v>
                </c:pt>
                <c:pt idx="59">
                  <c:v>6.5168625867749501</c:v>
                </c:pt>
                <c:pt idx="60">
                  <c:v>7.1667872832281549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A-4347-AFD9-1935A4E717A5}"/>
            </c:ext>
          </c:extLst>
        </c:ser>
        <c:ser>
          <c:idx val="0"/>
          <c:order val="1"/>
          <c:tx>
            <c:v>Test data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'Table S1'!$CL$30:$CL$54</c:f>
              <c:numCache>
                <c:formatCode>0.00</c:formatCode>
                <c:ptCount val="25"/>
                <c:pt idx="0">
                  <c:v>4.91</c:v>
                </c:pt>
                <c:pt idx="1">
                  <c:v>4.51</c:v>
                </c:pt>
                <c:pt idx="2">
                  <c:v>3.4</c:v>
                </c:pt>
                <c:pt idx="3">
                  <c:v>2.97</c:v>
                </c:pt>
                <c:pt idx="4">
                  <c:v>4.7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2.5</c:v>
                </c:pt>
                <c:pt idx="8">
                  <c:v>8.1</c:v>
                </c:pt>
                <c:pt idx="9">
                  <c:v>9.5</c:v>
                </c:pt>
                <c:pt idx="10">
                  <c:v>4.0999999999999996</c:v>
                </c:pt>
                <c:pt idx="11">
                  <c:v>2</c:v>
                </c:pt>
                <c:pt idx="12">
                  <c:v>3.4</c:v>
                </c:pt>
                <c:pt idx="13">
                  <c:v>2.8</c:v>
                </c:pt>
                <c:pt idx="14">
                  <c:v>3.54</c:v>
                </c:pt>
                <c:pt idx="15">
                  <c:v>4.47</c:v>
                </c:pt>
                <c:pt idx="16">
                  <c:v>1.1100000000000001</c:v>
                </c:pt>
                <c:pt idx="17">
                  <c:v>2.65</c:v>
                </c:pt>
                <c:pt idx="18">
                  <c:v>2.0099999999999998</c:v>
                </c:pt>
                <c:pt idx="19">
                  <c:v>1.67</c:v>
                </c:pt>
                <c:pt idx="20">
                  <c:v>0.83</c:v>
                </c:pt>
                <c:pt idx="21">
                  <c:v>1.44</c:v>
                </c:pt>
                <c:pt idx="22">
                  <c:v>2.5</c:v>
                </c:pt>
                <c:pt idx="23">
                  <c:v>1.1100000000000001</c:v>
                </c:pt>
                <c:pt idx="24">
                  <c:v>2.86</c:v>
                </c:pt>
              </c:numCache>
            </c:numRef>
          </c:xVal>
          <c:yVal>
            <c:numRef>
              <c:f>'Table S1'!$CO$30:$CO$54</c:f>
              <c:numCache>
                <c:formatCode>0.00</c:formatCode>
                <c:ptCount val="25"/>
                <c:pt idx="0">
                  <c:v>4.9536188137254946</c:v>
                </c:pt>
                <c:pt idx="1">
                  <c:v>4.7558626722400774</c:v>
                </c:pt>
                <c:pt idx="2">
                  <c:v>4.5480374844170504</c:v>
                </c:pt>
                <c:pt idx="3">
                  <c:v>4.468025630942547</c:v>
                </c:pt>
                <c:pt idx="4">
                  <c:v>7.430673280403866</c:v>
                </c:pt>
                <c:pt idx="5">
                  <c:v>8.0658838358540326</c:v>
                </c:pt>
                <c:pt idx="6">
                  <c:v>7.9568236802580765</c:v>
                </c:pt>
                <c:pt idx="7">
                  <c:v>7.4046942643693763</c:v>
                </c:pt>
                <c:pt idx="8">
                  <c:v>11.525355008701771</c:v>
                </c:pt>
                <c:pt idx="9">
                  <c:v>11.079797294137379</c:v>
                </c:pt>
                <c:pt idx="10">
                  <c:v>7.1111262427276829</c:v>
                </c:pt>
                <c:pt idx="11">
                  <c:v>6.906225028408242</c:v>
                </c:pt>
                <c:pt idx="12">
                  <c:v>7.1887989022219285</c:v>
                </c:pt>
                <c:pt idx="13">
                  <c:v>6.4710410972120531</c:v>
                </c:pt>
                <c:pt idx="14">
                  <c:v>4.3726531513457809</c:v>
                </c:pt>
                <c:pt idx="15">
                  <c:v>7.2398813493155574</c:v>
                </c:pt>
                <c:pt idx="16">
                  <c:v>3.8153569296764389</c:v>
                </c:pt>
                <c:pt idx="17">
                  <c:v>4.734239827890832</c:v>
                </c:pt>
                <c:pt idx="18">
                  <c:v>5.0178772204849462</c:v>
                </c:pt>
                <c:pt idx="19">
                  <c:v>3.37665473531368</c:v>
                </c:pt>
                <c:pt idx="20">
                  <c:v>3.3221839496929877</c:v>
                </c:pt>
                <c:pt idx="21">
                  <c:v>3.4629530292072355</c:v>
                </c:pt>
                <c:pt idx="22">
                  <c:v>3.4080777245835643</c:v>
                </c:pt>
                <c:pt idx="23">
                  <c:v>3.7977435186519188</c:v>
                </c:pt>
                <c:pt idx="24">
                  <c:v>4.4774517095454582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AA-4347-AFD9-1935A4E717A5}"/>
            </c:ext>
          </c:extLst>
        </c:ser>
        <c:ser>
          <c:idx val="1"/>
          <c:order val="2"/>
          <c:tx>
            <c:v>Calibration data set</c:v>
          </c:tx>
          <c:spPr>
            <a:ln w="25400"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S1'!$CO$9:$CO$27</c:f>
              <c:numCache>
                <c:formatCode>0.00</c:formatCode>
                <c:ptCount val="19"/>
                <c:pt idx="0">
                  <c:v>3.7402958538142421</c:v>
                </c:pt>
                <c:pt idx="1">
                  <c:v>4.3822093459179925</c:v>
                </c:pt>
                <c:pt idx="2">
                  <c:v>3.75249792923282</c:v>
                </c:pt>
                <c:pt idx="3">
                  <c:v>3.6127703140601799</c:v>
                </c:pt>
                <c:pt idx="4">
                  <c:v>4.6676278347296503</c:v>
                </c:pt>
                <c:pt idx="5">
                  <c:v>4.2315799974595851</c:v>
                </c:pt>
                <c:pt idx="6">
                  <c:v>3.2274494199597585</c:v>
                </c:pt>
                <c:pt idx="7">
                  <c:v>3.2809313299889782</c:v>
                </c:pt>
                <c:pt idx="8">
                  <c:v>6.7813320759405302</c:v>
                </c:pt>
                <c:pt idx="9">
                  <c:v>6.011504941808103</c:v>
                </c:pt>
                <c:pt idx="10">
                  <c:v>5.8084641334956988</c:v>
                </c:pt>
                <c:pt idx="11">
                  <c:v>5.8062787094869908</c:v>
                </c:pt>
                <c:pt idx="12">
                  <c:v>6.5799977209980218</c:v>
                </c:pt>
                <c:pt idx="13">
                  <c:v>6.302686182627447</c:v>
                </c:pt>
                <c:pt idx="14">
                  <c:v>6.1451464061162717</c:v>
                </c:pt>
                <c:pt idx="15">
                  <c:v>5.8046575743113147</c:v>
                </c:pt>
                <c:pt idx="16">
                  <c:v>5.3181727857856966</c:v>
                </c:pt>
                <c:pt idx="17">
                  <c:v>5.7339028169990938</c:v>
                </c:pt>
                <c:pt idx="18">
                  <c:v>5.0106407134080264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A-4347-AFD9-1935A4E717A5}"/>
            </c:ext>
          </c:extLst>
        </c:ser>
        <c:ser>
          <c:idx val="2"/>
          <c:order val="3"/>
          <c:tx>
            <c:v>Melts dataset</c:v>
          </c:tx>
          <c:spPr>
            <a:ln w="2857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'Table S1'!$CL$55:$CL$69</c:f>
              <c:numCache>
                <c:formatCode>0.00</c:formatCode>
                <c:ptCount val="15"/>
                <c:pt idx="0">
                  <c:v>4.16</c:v>
                </c:pt>
                <c:pt idx="1">
                  <c:v>5.32</c:v>
                </c:pt>
                <c:pt idx="2">
                  <c:v>1.77</c:v>
                </c:pt>
                <c:pt idx="3">
                  <c:v>2.7</c:v>
                </c:pt>
                <c:pt idx="4">
                  <c:v>3.67</c:v>
                </c:pt>
                <c:pt idx="5">
                  <c:v>4.7</c:v>
                </c:pt>
                <c:pt idx="6">
                  <c:v>5.22</c:v>
                </c:pt>
                <c:pt idx="7">
                  <c:v>7.02</c:v>
                </c:pt>
                <c:pt idx="8">
                  <c:v>8.07</c:v>
                </c:pt>
                <c:pt idx="9">
                  <c:v>2.93</c:v>
                </c:pt>
                <c:pt idx="10">
                  <c:v>5.18</c:v>
                </c:pt>
                <c:pt idx="11">
                  <c:v>3.36</c:v>
                </c:pt>
                <c:pt idx="12">
                  <c:v>4.3099999999999996</c:v>
                </c:pt>
                <c:pt idx="13">
                  <c:v>5.61</c:v>
                </c:pt>
                <c:pt idx="14">
                  <c:v>7.39</c:v>
                </c:pt>
              </c:numCache>
            </c:numRef>
          </c:xVal>
          <c:yVal>
            <c:numRef>
              <c:f>'Table S1'!$CO$55:$CO$69</c:f>
              <c:numCache>
                <c:formatCode>0.00</c:formatCode>
                <c:ptCount val="15"/>
                <c:pt idx="0">
                  <c:v>5.5944993063746189</c:v>
                </c:pt>
                <c:pt idx="1">
                  <c:v>5.812818839215014</c:v>
                </c:pt>
                <c:pt idx="2">
                  <c:v>3.7242352447580469</c:v>
                </c:pt>
                <c:pt idx="3">
                  <c:v>3.839351777352277</c:v>
                </c:pt>
                <c:pt idx="4">
                  <c:v>3.8574343106439182</c:v>
                </c:pt>
                <c:pt idx="5">
                  <c:v>4.212549563746502</c:v>
                </c:pt>
                <c:pt idx="6">
                  <c:v>6.3284760762881103</c:v>
                </c:pt>
                <c:pt idx="7">
                  <c:v>6.8064930592111681</c:v>
                </c:pt>
                <c:pt idx="8">
                  <c:v>6.9179688806531807</c:v>
                </c:pt>
                <c:pt idx="9">
                  <c:v>4.7877901463447481</c:v>
                </c:pt>
                <c:pt idx="10">
                  <c:v>6.2442850441308666</c:v>
                </c:pt>
                <c:pt idx="11">
                  <c:v>5.1369011763214241</c:v>
                </c:pt>
                <c:pt idx="12">
                  <c:v>5.829102689983567</c:v>
                </c:pt>
                <c:pt idx="13">
                  <c:v>6.5168625867749501</c:v>
                </c:pt>
                <c:pt idx="14">
                  <c:v>7.1667872832281549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A-4347-AFD9-1935A4E7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282880"/>
        <c:axId val="-120280448"/>
      </c:scatterChart>
      <c:valAx>
        <c:axId val="-1202828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0280448"/>
        <c:crosses val="autoZero"/>
        <c:crossBetween val="midCat"/>
        <c:majorUnit val="2"/>
      </c:valAx>
      <c:valAx>
        <c:axId val="-12028044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Predicted</a:t>
                </a:r>
                <a:r>
                  <a:rPr lang="en-US" b="1" baseline="0"/>
                  <a:t> H2O (wt.%)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0282880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4739486511554503"/>
          <c:y val="0.66897681539807496"/>
          <c:w val="0.37403102325835103"/>
          <c:h val="0.176489795118894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Waters and Lange (2015)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024904781639099"/>
          <c:y val="0.106593613298338"/>
          <c:w val="0.73301758332839995"/>
          <c:h val="0.74854440069991302"/>
        </c:manualLayout>
      </c:layout>
      <c:scatterChart>
        <c:scatterStyle val="lineMarker"/>
        <c:varyColors val="0"/>
        <c:ser>
          <c:idx val="3"/>
          <c:order val="0"/>
          <c:tx>
            <c:v>regression</c:v>
          </c:tx>
          <c:spPr>
            <a:ln w="28575">
              <a:noFill/>
            </a:ln>
          </c:spPr>
          <c:marker>
            <c:symbol val="dot"/>
            <c:size val="3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7.8835277169301193E-2"/>
                  <c:y val="0.40150962379702498"/>
                </c:manualLayout>
              </c:layout>
              <c:numFmt formatCode="General" sourceLinked="0"/>
            </c:trendlineLbl>
          </c:trendline>
          <c:xVal>
            <c:numRef>
              <c:f>'Table S1'!$CL$9:$CL$69</c:f>
              <c:numCache>
                <c:formatCode>0.00</c:formatCode>
                <c:ptCount val="61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  <c:pt idx="21">
                  <c:v>4.91</c:v>
                </c:pt>
                <c:pt idx="22">
                  <c:v>4.51</c:v>
                </c:pt>
                <c:pt idx="23">
                  <c:v>3.4</c:v>
                </c:pt>
                <c:pt idx="24">
                  <c:v>2.97</c:v>
                </c:pt>
                <c:pt idx="25">
                  <c:v>4.7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2.5</c:v>
                </c:pt>
                <c:pt idx="29">
                  <c:v>8.1</c:v>
                </c:pt>
                <c:pt idx="30">
                  <c:v>9.5</c:v>
                </c:pt>
                <c:pt idx="31">
                  <c:v>4.0999999999999996</c:v>
                </c:pt>
                <c:pt idx="32">
                  <c:v>2</c:v>
                </c:pt>
                <c:pt idx="33">
                  <c:v>3.4</c:v>
                </c:pt>
                <c:pt idx="34">
                  <c:v>2.8</c:v>
                </c:pt>
                <c:pt idx="35">
                  <c:v>3.54</c:v>
                </c:pt>
                <c:pt idx="36">
                  <c:v>4.47</c:v>
                </c:pt>
                <c:pt idx="37">
                  <c:v>1.1100000000000001</c:v>
                </c:pt>
                <c:pt idx="38">
                  <c:v>2.65</c:v>
                </c:pt>
                <c:pt idx="39">
                  <c:v>2.0099999999999998</c:v>
                </c:pt>
                <c:pt idx="40">
                  <c:v>1.67</c:v>
                </c:pt>
                <c:pt idx="41">
                  <c:v>0.83</c:v>
                </c:pt>
                <c:pt idx="42">
                  <c:v>1.44</c:v>
                </c:pt>
                <c:pt idx="43">
                  <c:v>2.5</c:v>
                </c:pt>
                <c:pt idx="44">
                  <c:v>1.1100000000000001</c:v>
                </c:pt>
                <c:pt idx="45">
                  <c:v>2.86</c:v>
                </c:pt>
                <c:pt idx="46">
                  <c:v>4.16</c:v>
                </c:pt>
                <c:pt idx="47">
                  <c:v>5.32</c:v>
                </c:pt>
                <c:pt idx="48">
                  <c:v>1.77</c:v>
                </c:pt>
                <c:pt idx="49">
                  <c:v>2.7</c:v>
                </c:pt>
                <c:pt idx="50">
                  <c:v>3.67</c:v>
                </c:pt>
                <c:pt idx="51">
                  <c:v>4.7</c:v>
                </c:pt>
                <c:pt idx="52">
                  <c:v>5.22</c:v>
                </c:pt>
                <c:pt idx="53">
                  <c:v>7.02</c:v>
                </c:pt>
                <c:pt idx="54">
                  <c:v>8.07</c:v>
                </c:pt>
                <c:pt idx="55">
                  <c:v>2.93</c:v>
                </c:pt>
                <c:pt idx="56">
                  <c:v>5.18</c:v>
                </c:pt>
                <c:pt idx="57">
                  <c:v>3.36</c:v>
                </c:pt>
                <c:pt idx="58">
                  <c:v>4.3099999999999996</c:v>
                </c:pt>
                <c:pt idx="59">
                  <c:v>5.61</c:v>
                </c:pt>
                <c:pt idx="60">
                  <c:v>7.39</c:v>
                </c:pt>
              </c:numCache>
            </c:numRef>
          </c:xVal>
          <c:yVal>
            <c:numRef>
              <c:f>'Table S1'!$CP$9:$CP$69</c:f>
              <c:numCache>
                <c:formatCode>0.00</c:formatCode>
                <c:ptCount val="61"/>
                <c:pt idx="0">
                  <c:v>0.79393213546177344</c:v>
                </c:pt>
                <c:pt idx="1">
                  <c:v>0.53036289277998416</c:v>
                </c:pt>
                <c:pt idx="2">
                  <c:v>0.74045390852021065</c:v>
                </c:pt>
                <c:pt idx="3">
                  <c:v>0.88390753169114733</c:v>
                </c:pt>
                <c:pt idx="4">
                  <c:v>0.8887115526890057</c:v>
                </c:pt>
                <c:pt idx="5">
                  <c:v>1.3423319094344939</c:v>
                </c:pt>
                <c:pt idx="6">
                  <c:v>0.76639828575686564</c:v>
                </c:pt>
                <c:pt idx="7">
                  <c:v>1.1425171758392008</c:v>
                </c:pt>
                <c:pt idx="8">
                  <c:v>5.0390518855718858</c:v>
                </c:pt>
                <c:pt idx="9">
                  <c:v>4.8267046730626975</c:v>
                </c:pt>
                <c:pt idx="10">
                  <c:v>4.8986761576782145</c:v>
                </c:pt>
                <c:pt idx="11">
                  <c:v>4.6239769448131209</c:v>
                </c:pt>
                <c:pt idx="12">
                  <c:v>5.4689752386564772</c:v>
                </c:pt>
                <c:pt idx="13">
                  <c:v>5.6902999508044694</c:v>
                </c:pt>
                <c:pt idx="14">
                  <c:v>5.2638922307816154</c:v>
                </c:pt>
                <c:pt idx="15">
                  <c:v>4.8110594303504124</c:v>
                </c:pt>
                <c:pt idx="16">
                  <c:v>4.4510744967162097</c:v>
                </c:pt>
                <c:pt idx="17">
                  <c:v>4.4592180122797238</c:v>
                </c:pt>
                <c:pt idx="18">
                  <c:v>3.9780922554960259</c:v>
                </c:pt>
                <c:pt idx="21">
                  <c:v>4.0626323543436342</c:v>
                </c:pt>
                <c:pt idx="22">
                  <c:v>1.9886980425017227</c:v>
                </c:pt>
                <c:pt idx="23">
                  <c:v>2.3431939867192675</c:v>
                </c:pt>
                <c:pt idx="24">
                  <c:v>2.2303170394104317</c:v>
                </c:pt>
                <c:pt idx="25">
                  <c:v>4.3459416580847119</c:v>
                </c:pt>
                <c:pt idx="26">
                  <c:v>4.8315804096139097</c:v>
                </c:pt>
                <c:pt idx="27">
                  <c:v>4.5374285261591174</c:v>
                </c:pt>
                <c:pt idx="28">
                  <c:v>4.2996392889643831</c:v>
                </c:pt>
                <c:pt idx="29">
                  <c:v>7.3145064456858515</c:v>
                </c:pt>
                <c:pt idx="30">
                  <c:v>7.1465054662896987</c:v>
                </c:pt>
                <c:pt idx="31">
                  <c:v>3.7915029139569341</c:v>
                </c:pt>
                <c:pt idx="32">
                  <c:v>3.2747258138096895</c:v>
                </c:pt>
                <c:pt idx="33">
                  <c:v>3.2737382931348789</c:v>
                </c:pt>
                <c:pt idx="34">
                  <c:v>2.766687915433554</c:v>
                </c:pt>
                <c:pt idx="35">
                  <c:v>2.2583650535432258</c:v>
                </c:pt>
                <c:pt idx="36">
                  <c:v>2.8740874003799517</c:v>
                </c:pt>
                <c:pt idx="37">
                  <c:v>0.53625589847543609</c:v>
                </c:pt>
                <c:pt idx="38">
                  <c:v>2.1757803643256732</c:v>
                </c:pt>
                <c:pt idx="39">
                  <c:v>1.9052080675302596</c:v>
                </c:pt>
                <c:pt idx="40">
                  <c:v>0.66395482452797139</c:v>
                </c:pt>
                <c:pt idx="41">
                  <c:v>0.58662621686521133</c:v>
                </c:pt>
                <c:pt idx="42">
                  <c:v>0.95089957504650557</c:v>
                </c:pt>
                <c:pt idx="43">
                  <c:v>0.87878293601377844</c:v>
                </c:pt>
                <c:pt idx="44">
                  <c:v>2.0437462454723927</c:v>
                </c:pt>
                <c:pt idx="45">
                  <c:v>3.926060441996619</c:v>
                </c:pt>
                <c:pt idx="46">
                  <c:v>2.5779730097306066</c:v>
                </c:pt>
                <c:pt idx="47">
                  <c:v>3.4367480630563687</c:v>
                </c:pt>
                <c:pt idx="48">
                  <c:v>4.4752014392115775</c:v>
                </c:pt>
                <c:pt idx="49">
                  <c:v>5.5539574103662321</c:v>
                </c:pt>
                <c:pt idx="50">
                  <c:v>0.29315092630666473</c:v>
                </c:pt>
                <c:pt idx="51">
                  <c:v>1.8366333630483531</c:v>
                </c:pt>
                <c:pt idx="52">
                  <c:v>3.2581706474575718</c:v>
                </c:pt>
                <c:pt idx="53">
                  <c:v>2.7059813376786663</c:v>
                </c:pt>
                <c:pt idx="54">
                  <c:v>3.8312445928166818</c:v>
                </c:pt>
                <c:pt idx="55">
                  <c:v>4.2047102750755245</c:v>
                </c:pt>
                <c:pt idx="56">
                  <c:v>5.0602224858100806</c:v>
                </c:pt>
                <c:pt idx="57">
                  <c:v>5.3811567178657116</c:v>
                </c:pt>
                <c:pt idx="58">
                  <c:v>2.0437462454723927</c:v>
                </c:pt>
                <c:pt idx="59">
                  <c:v>3.926060441996619</c:v>
                </c:pt>
                <c:pt idx="60">
                  <c:v>2.5779730097306066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B-EA4E-8B65-7BAA6422FCA0}"/>
            </c:ext>
          </c:extLst>
        </c:ser>
        <c:ser>
          <c:idx val="0"/>
          <c:order val="1"/>
          <c:tx>
            <c:v>Test data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'Table S1'!$CL$30:$CL$54</c:f>
              <c:numCache>
                <c:formatCode>0.00</c:formatCode>
                <c:ptCount val="25"/>
                <c:pt idx="0">
                  <c:v>4.91</c:v>
                </c:pt>
                <c:pt idx="1">
                  <c:v>4.51</c:v>
                </c:pt>
                <c:pt idx="2">
                  <c:v>3.4</c:v>
                </c:pt>
                <c:pt idx="3">
                  <c:v>2.97</c:v>
                </c:pt>
                <c:pt idx="4">
                  <c:v>4.7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2.5</c:v>
                </c:pt>
                <c:pt idx="8">
                  <c:v>8.1</c:v>
                </c:pt>
                <c:pt idx="9">
                  <c:v>9.5</c:v>
                </c:pt>
                <c:pt idx="10">
                  <c:v>4.0999999999999996</c:v>
                </c:pt>
                <c:pt idx="11">
                  <c:v>2</c:v>
                </c:pt>
                <c:pt idx="12">
                  <c:v>3.4</c:v>
                </c:pt>
                <c:pt idx="13">
                  <c:v>2.8</c:v>
                </c:pt>
                <c:pt idx="14">
                  <c:v>3.54</c:v>
                </c:pt>
                <c:pt idx="15">
                  <c:v>4.47</c:v>
                </c:pt>
                <c:pt idx="16">
                  <c:v>1.1100000000000001</c:v>
                </c:pt>
                <c:pt idx="17">
                  <c:v>2.65</c:v>
                </c:pt>
                <c:pt idx="18">
                  <c:v>2.0099999999999998</c:v>
                </c:pt>
                <c:pt idx="19">
                  <c:v>1.67</c:v>
                </c:pt>
                <c:pt idx="20">
                  <c:v>0.83</c:v>
                </c:pt>
                <c:pt idx="21">
                  <c:v>1.44</c:v>
                </c:pt>
                <c:pt idx="22">
                  <c:v>2.5</c:v>
                </c:pt>
                <c:pt idx="23">
                  <c:v>1.1100000000000001</c:v>
                </c:pt>
                <c:pt idx="24">
                  <c:v>2.86</c:v>
                </c:pt>
              </c:numCache>
            </c:numRef>
          </c:xVal>
          <c:yVal>
            <c:numRef>
              <c:f>'Table S1'!$CP$30:$CP$54</c:f>
              <c:numCache>
                <c:formatCode>0.00</c:formatCode>
                <c:ptCount val="25"/>
                <c:pt idx="0">
                  <c:v>4.0626323543436342</c:v>
                </c:pt>
                <c:pt idx="1">
                  <c:v>1.9886980425017227</c:v>
                </c:pt>
                <c:pt idx="2">
                  <c:v>2.3431939867192675</c:v>
                </c:pt>
                <c:pt idx="3">
                  <c:v>2.2303170394104317</c:v>
                </c:pt>
                <c:pt idx="4">
                  <c:v>4.3459416580847119</c:v>
                </c:pt>
                <c:pt idx="5">
                  <c:v>4.8315804096139097</c:v>
                </c:pt>
                <c:pt idx="6">
                  <c:v>4.5374285261591174</c:v>
                </c:pt>
                <c:pt idx="7">
                  <c:v>4.2996392889643831</c:v>
                </c:pt>
                <c:pt idx="8">
                  <c:v>7.3145064456858515</c:v>
                </c:pt>
                <c:pt idx="9">
                  <c:v>7.1465054662896987</c:v>
                </c:pt>
                <c:pt idx="10">
                  <c:v>3.7915029139569341</c:v>
                </c:pt>
                <c:pt idx="11">
                  <c:v>3.2747258138096895</c:v>
                </c:pt>
                <c:pt idx="12">
                  <c:v>3.2737382931348789</c:v>
                </c:pt>
                <c:pt idx="13">
                  <c:v>2.766687915433554</c:v>
                </c:pt>
                <c:pt idx="14">
                  <c:v>2.2583650535432258</c:v>
                </c:pt>
                <c:pt idx="15">
                  <c:v>2.8740874003799517</c:v>
                </c:pt>
                <c:pt idx="16">
                  <c:v>0.53625589847543609</c:v>
                </c:pt>
                <c:pt idx="17">
                  <c:v>2.1757803643256732</c:v>
                </c:pt>
                <c:pt idx="18">
                  <c:v>1.9052080675302596</c:v>
                </c:pt>
                <c:pt idx="19">
                  <c:v>0.66395482452797139</c:v>
                </c:pt>
                <c:pt idx="20">
                  <c:v>0.58662621686521133</c:v>
                </c:pt>
                <c:pt idx="21">
                  <c:v>0.95089957504650557</c:v>
                </c:pt>
                <c:pt idx="22">
                  <c:v>0.87878293601377844</c:v>
                </c:pt>
                <c:pt idx="23">
                  <c:v>2.0437462454723927</c:v>
                </c:pt>
                <c:pt idx="24">
                  <c:v>3.926060441996619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B-EA4E-8B65-7BAA6422FCA0}"/>
            </c:ext>
          </c:extLst>
        </c:ser>
        <c:ser>
          <c:idx val="1"/>
          <c:order val="2"/>
          <c:tx>
            <c:v>Calibration data set</c:v>
          </c:tx>
          <c:spPr>
            <a:ln w="25400"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'Table S1'!$CP$9:$CP$27</c:f>
              <c:numCache>
                <c:formatCode>0.00</c:formatCode>
                <c:ptCount val="19"/>
                <c:pt idx="0">
                  <c:v>0.79393213546177344</c:v>
                </c:pt>
                <c:pt idx="1">
                  <c:v>0.53036289277998416</c:v>
                </c:pt>
                <c:pt idx="2">
                  <c:v>0.74045390852021065</c:v>
                </c:pt>
                <c:pt idx="3">
                  <c:v>0.88390753169114733</c:v>
                </c:pt>
                <c:pt idx="4">
                  <c:v>0.8887115526890057</c:v>
                </c:pt>
                <c:pt idx="5">
                  <c:v>1.3423319094344939</c:v>
                </c:pt>
                <c:pt idx="6">
                  <c:v>0.76639828575686564</c:v>
                </c:pt>
                <c:pt idx="7">
                  <c:v>1.1425171758392008</c:v>
                </c:pt>
                <c:pt idx="8">
                  <c:v>5.0390518855718858</c:v>
                </c:pt>
                <c:pt idx="9">
                  <c:v>4.8267046730626975</c:v>
                </c:pt>
                <c:pt idx="10">
                  <c:v>4.8986761576782145</c:v>
                </c:pt>
                <c:pt idx="11">
                  <c:v>4.6239769448131209</c:v>
                </c:pt>
                <c:pt idx="12">
                  <c:v>5.4689752386564772</c:v>
                </c:pt>
                <c:pt idx="13">
                  <c:v>5.6902999508044694</c:v>
                </c:pt>
                <c:pt idx="14">
                  <c:v>5.2638922307816154</c:v>
                </c:pt>
                <c:pt idx="15">
                  <c:v>4.8110594303504124</c:v>
                </c:pt>
                <c:pt idx="16">
                  <c:v>4.4510744967162097</c:v>
                </c:pt>
                <c:pt idx="17">
                  <c:v>4.4592180122797238</c:v>
                </c:pt>
                <c:pt idx="18">
                  <c:v>3.9780922554960259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B-EA4E-8B65-7BAA6422FCA0}"/>
            </c:ext>
          </c:extLst>
        </c:ser>
        <c:ser>
          <c:idx val="2"/>
          <c:order val="3"/>
          <c:tx>
            <c:v>Melts dataset</c:v>
          </c:tx>
          <c:spPr>
            <a:ln w="2857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'Table S1'!$CL$55:$CL$69</c:f>
              <c:numCache>
                <c:formatCode>0.00</c:formatCode>
                <c:ptCount val="15"/>
                <c:pt idx="0">
                  <c:v>4.16</c:v>
                </c:pt>
                <c:pt idx="1">
                  <c:v>5.32</c:v>
                </c:pt>
                <c:pt idx="2">
                  <c:v>1.77</c:v>
                </c:pt>
                <c:pt idx="3">
                  <c:v>2.7</c:v>
                </c:pt>
                <c:pt idx="4">
                  <c:v>3.67</c:v>
                </c:pt>
                <c:pt idx="5">
                  <c:v>4.7</c:v>
                </c:pt>
                <c:pt idx="6">
                  <c:v>5.22</c:v>
                </c:pt>
                <c:pt idx="7">
                  <c:v>7.02</c:v>
                </c:pt>
                <c:pt idx="8">
                  <c:v>8.07</c:v>
                </c:pt>
                <c:pt idx="9">
                  <c:v>2.93</c:v>
                </c:pt>
                <c:pt idx="10">
                  <c:v>5.18</c:v>
                </c:pt>
                <c:pt idx="11">
                  <c:v>3.36</c:v>
                </c:pt>
                <c:pt idx="12">
                  <c:v>4.3099999999999996</c:v>
                </c:pt>
                <c:pt idx="13">
                  <c:v>5.61</c:v>
                </c:pt>
                <c:pt idx="14">
                  <c:v>7.39</c:v>
                </c:pt>
              </c:numCache>
            </c:numRef>
          </c:xVal>
          <c:yVal>
            <c:numRef>
              <c:f>'Table S1'!$CP$55:$CP$69</c:f>
              <c:numCache>
                <c:formatCode>0.00</c:formatCode>
                <c:ptCount val="15"/>
                <c:pt idx="0">
                  <c:v>2.5779730097306066</c:v>
                </c:pt>
                <c:pt idx="1">
                  <c:v>3.4367480630563687</c:v>
                </c:pt>
                <c:pt idx="2">
                  <c:v>4.4752014392115775</c:v>
                </c:pt>
                <c:pt idx="3">
                  <c:v>5.5539574103662321</c:v>
                </c:pt>
                <c:pt idx="4">
                  <c:v>0.29315092630666473</c:v>
                </c:pt>
                <c:pt idx="5">
                  <c:v>1.8366333630483531</c:v>
                </c:pt>
                <c:pt idx="6">
                  <c:v>3.2581706474575718</c:v>
                </c:pt>
                <c:pt idx="7">
                  <c:v>2.7059813376786663</c:v>
                </c:pt>
                <c:pt idx="8">
                  <c:v>3.8312445928166818</c:v>
                </c:pt>
                <c:pt idx="9">
                  <c:v>4.2047102750755245</c:v>
                </c:pt>
                <c:pt idx="10">
                  <c:v>5.0602224858100806</c:v>
                </c:pt>
                <c:pt idx="11">
                  <c:v>5.3811567178657116</c:v>
                </c:pt>
                <c:pt idx="12">
                  <c:v>2.0437462454723927</c:v>
                </c:pt>
                <c:pt idx="13">
                  <c:v>3.926060441996619</c:v>
                </c:pt>
                <c:pt idx="14">
                  <c:v>2.5779730097306066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B-EA4E-8B65-7BAA6422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64608"/>
        <c:axId val="-120405104"/>
      </c:scatterChart>
      <c:valAx>
        <c:axId val="-1193646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0405104"/>
        <c:crosses val="autoZero"/>
        <c:crossBetween val="midCat"/>
        <c:majorUnit val="2"/>
      </c:valAx>
      <c:valAx>
        <c:axId val="-120405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Predicted</a:t>
                </a:r>
                <a:r>
                  <a:rPr lang="en-US" b="1" baseline="0"/>
                  <a:t> H2O (wt.%)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64608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76467546819805"/>
          <c:y val="0.13008792650918599"/>
          <c:w val="0.37403102325835103"/>
          <c:h val="0.176489795118894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393700</xdr:colOff>
      <xdr:row>30</xdr:row>
      <xdr:rowOff>0</xdr:rowOff>
    </xdr:from>
    <xdr:to>
      <xdr:col>216</xdr:col>
      <xdr:colOff>609600</xdr:colOff>
      <xdr:row>48</xdr:row>
      <xdr:rowOff>139700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1F9C14F8-53AC-E945-BB6F-295BA310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206</xdr:col>
      <xdr:colOff>127000</xdr:colOff>
      <xdr:row>30</xdr:row>
      <xdr:rowOff>0</xdr:rowOff>
    </xdr:from>
    <xdr:to>
      <xdr:col>211</xdr:col>
      <xdr:colOff>342900</xdr:colOff>
      <xdr:row>48</xdr:row>
      <xdr:rowOff>139700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5B09F2-DDC4-AD40-BAA4-D05C4125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206</xdr:col>
      <xdr:colOff>241300</xdr:colOff>
      <xdr:row>49</xdr:row>
      <xdr:rowOff>177800</xdr:rowOff>
    </xdr:from>
    <xdr:to>
      <xdr:col>212</xdr:col>
      <xdr:colOff>431800</xdr:colOff>
      <xdr:row>73</xdr:row>
      <xdr:rowOff>177800</xdr:rowOff>
    </xdr:to>
    <xdr:graphicFrame macro="">
      <xdr:nvGraphicFramePr>
        <xdr:cNvPr id="10" name="Grafico 8">
          <a:extLst>
            <a:ext uri="{FF2B5EF4-FFF2-40B4-BE49-F238E27FC236}">
              <a16:creationId xmlns:a16="http://schemas.microsoft.com/office/drawing/2014/main" id="{6400E874-9041-7F4F-95AE-0C402CE6C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207</xdr:col>
      <xdr:colOff>0</xdr:colOff>
      <xdr:row>9</xdr:row>
      <xdr:rowOff>0</xdr:rowOff>
    </xdr:from>
    <xdr:to>
      <xdr:col>212</xdr:col>
      <xdr:colOff>241300</xdr:colOff>
      <xdr:row>21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C612332-F8FF-4444-97F4-31D3E5E3B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212</xdr:col>
      <xdr:colOff>0</xdr:colOff>
      <xdr:row>9</xdr:row>
      <xdr:rowOff>0</xdr:rowOff>
    </xdr:from>
    <xdr:to>
      <xdr:col>217</xdr:col>
      <xdr:colOff>241300</xdr:colOff>
      <xdr:row>21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0606F91-B4D2-7446-9255-BDF02FC0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217</xdr:col>
      <xdr:colOff>0</xdr:colOff>
      <xdr:row>9</xdr:row>
      <xdr:rowOff>0</xdr:rowOff>
    </xdr:from>
    <xdr:to>
      <xdr:col>222</xdr:col>
      <xdr:colOff>241300</xdr:colOff>
      <xdr:row>21</xdr:row>
      <xdr:rowOff>38100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27FCB56-1042-D543-B76F-2AB11E508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213</xdr:col>
      <xdr:colOff>0</xdr:colOff>
      <xdr:row>50</xdr:row>
      <xdr:rowOff>0</xdr:rowOff>
    </xdr:from>
    <xdr:to>
      <xdr:col>219</xdr:col>
      <xdr:colOff>190500</xdr:colOff>
      <xdr:row>74</xdr:row>
      <xdr:rowOff>0</xdr:rowOff>
    </xdr:to>
    <xdr:graphicFrame macro="">
      <xdr:nvGraphicFramePr>
        <xdr:cNvPr id="19" name="Grafico 8">
          <a:extLst>
            <a:ext uri="{FF2B5EF4-FFF2-40B4-BE49-F238E27FC236}">
              <a16:creationId xmlns:a16="http://schemas.microsoft.com/office/drawing/2014/main" id="{67737B05-26F7-364D-8941-FD23BAE0D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220</xdr:col>
      <xdr:colOff>0</xdr:colOff>
      <xdr:row>50</xdr:row>
      <xdr:rowOff>0</xdr:rowOff>
    </xdr:from>
    <xdr:to>
      <xdr:col>226</xdr:col>
      <xdr:colOff>190500</xdr:colOff>
      <xdr:row>74</xdr:row>
      <xdr:rowOff>0</xdr:rowOff>
    </xdr:to>
    <xdr:graphicFrame macro="">
      <xdr:nvGraphicFramePr>
        <xdr:cNvPr id="20" name="Grafico 8">
          <a:extLst>
            <a:ext uri="{FF2B5EF4-FFF2-40B4-BE49-F238E27FC236}">
              <a16:creationId xmlns:a16="http://schemas.microsoft.com/office/drawing/2014/main" id="{00000B94-8B48-E042-AC5F-738BC1CE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110</xdr:col>
      <xdr:colOff>423333</xdr:colOff>
      <xdr:row>6</xdr:row>
      <xdr:rowOff>0</xdr:rowOff>
    </xdr:from>
    <xdr:to>
      <xdr:col>118</xdr:col>
      <xdr:colOff>568113</xdr:colOff>
      <xdr:row>27</xdr:row>
      <xdr:rowOff>112890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86222" y="1876776"/>
          <a:ext cx="6692335" cy="4318001"/>
        </a:xfrm>
        <a:prstGeom prst="rect">
          <a:avLst/>
        </a:prstGeom>
      </xdr:spPr>
    </xdr:pic>
    <xdr:clientData/>
  </xdr:twoCellAnchor>
  <xdr:oneCellAnchor>
    <xdr:from>
      <xdr:col>105</xdr:col>
      <xdr:colOff>409220</xdr:colOff>
      <xdr:row>6</xdr:row>
      <xdr:rowOff>0</xdr:rowOff>
    </xdr:from>
    <xdr:ext cx="8198557" cy="1665111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0879887" y="6124222"/>
          <a:ext cx="8198557" cy="166511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2000" b="1"/>
            <a:t>Inserisci in questa</a:t>
          </a:r>
          <a:r>
            <a:rPr lang="it-IT" sz="2000" b="1" baseline="0"/>
            <a:t> figura i dati delle MI nei basalti e  latiti e trachiti che trovi in Gioncada et al 1998 e Clocchiatti et al. 1994. Usa delle barre colorate. Anche i nostri dati riportali come delle barre colorate e non come dei palletti con la deviazione standard. Forse la scala deve arrivare fino a 4.5</a:t>
          </a:r>
          <a:endParaRPr lang="it-IT" sz="20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eomasotta\Library\Mobile%20Documents\com~apple~CloudDocs\Lavori%20in%20corso\Vulcano%20(Min2019)\regression+dataset\Vulcano%20dataset%2018M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LAVORI\CLORO%20DEGASSING\kd\WORK\GEOLOGIA\LAVORI\Etna\chemical%20geology%20submitted\Mollo%20et%20al\DATI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OLOGIA\LAVORI\Assimilazione\Calcoli2\PROG%20PETRO%20BUONI\CIPW-NO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OLOGIA\LAVORI\Colli%20Albani\Alban%20Hills%20inviato%20Lithos1-02-07\Alb2tutto\PROG%20PETRO%20BUONI\CIPW-N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5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PW-NO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PW_N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D174-7F68-47A8-B6E7-32883AC2C41B}">
  <dimension ref="A1:Z60"/>
  <sheetViews>
    <sheetView topLeftCell="H1" workbookViewId="0">
      <selection activeCell="Y2" sqref="Y2"/>
    </sheetView>
  </sheetViews>
  <sheetFormatPr defaultRowHeight="12.6" x14ac:dyDescent="0.2"/>
  <sheetData>
    <row r="1" spans="1:26" x14ac:dyDescent="0.2">
      <c r="A1" s="204" t="s">
        <v>279</v>
      </c>
      <c r="B1" s="204" t="s">
        <v>280</v>
      </c>
      <c r="C1" s="204" t="s">
        <v>281</v>
      </c>
      <c r="D1" s="204" t="s">
        <v>282</v>
      </c>
      <c r="E1" s="204" t="s">
        <v>283</v>
      </c>
      <c r="F1" s="204" t="s">
        <v>284</v>
      </c>
      <c r="G1" s="204" t="s">
        <v>285</v>
      </c>
      <c r="H1" s="204" t="s">
        <v>286</v>
      </c>
      <c r="I1" s="204" t="s">
        <v>287</v>
      </c>
      <c r="J1" s="204" t="s">
        <v>288</v>
      </c>
      <c r="K1" t="s">
        <v>3</v>
      </c>
      <c r="M1" s="204" t="s">
        <v>289</v>
      </c>
      <c r="O1" s="204" t="s">
        <v>290</v>
      </c>
      <c r="P1" s="204" t="s">
        <v>291</v>
      </c>
      <c r="Q1" s="204" t="s">
        <v>292</v>
      </c>
      <c r="R1" s="204" t="s">
        <v>293</v>
      </c>
      <c r="S1" s="204" t="s">
        <v>294</v>
      </c>
      <c r="T1" s="204" t="s">
        <v>295</v>
      </c>
      <c r="U1" s="204" t="s">
        <v>296</v>
      </c>
      <c r="V1" s="204" t="s">
        <v>297</v>
      </c>
      <c r="W1" s="204" t="s">
        <v>298</v>
      </c>
      <c r="X1" t="s">
        <v>3</v>
      </c>
      <c r="Y1" s="204" t="s">
        <v>299</v>
      </c>
      <c r="Z1" s="204" t="s">
        <v>300</v>
      </c>
    </row>
    <row r="2" spans="1:26" x14ac:dyDescent="0.2">
      <c r="A2">
        <v>64.341051748773083</v>
      </c>
      <c r="B2">
        <v>0.28681307075852652</v>
      </c>
      <c r="C2">
        <v>17.985527116854072</v>
      </c>
      <c r="D2">
        <v>1.7106715537056598</v>
      </c>
      <c r="E2">
        <v>1.7351680437348579E-2</v>
      </c>
      <c r="F2">
        <v>0.46747468472386167</v>
      </c>
      <c r="G2">
        <v>1.7361887308194077</v>
      </c>
      <c r="H2">
        <v>4.4920438591041814</v>
      </c>
      <c r="I2">
        <v>7.5428775548238809</v>
      </c>
      <c r="J2">
        <v>0</v>
      </c>
      <c r="K2">
        <v>98.580000000000027</v>
      </c>
      <c r="M2">
        <v>1.37</v>
      </c>
      <c r="O2">
        <v>58.957500000000003</v>
      </c>
      <c r="P2">
        <v>4.6249999999999999E-2</v>
      </c>
      <c r="Q2">
        <v>25.242000000000001</v>
      </c>
      <c r="R2">
        <v>0.66775000000000007</v>
      </c>
      <c r="S2">
        <v>1.3750000000000002E-2</v>
      </c>
      <c r="T2">
        <v>4.7500000000000001E-2</v>
      </c>
      <c r="U2">
        <v>6.7989999999999995</v>
      </c>
      <c r="V2">
        <v>6.1052499999999998</v>
      </c>
      <c r="W2">
        <v>1.9844999999999999</v>
      </c>
      <c r="X2">
        <v>99.863500000000002</v>
      </c>
      <c r="Y2">
        <v>1.6518162451994196</v>
      </c>
      <c r="Z2">
        <v>1000</v>
      </c>
    </row>
    <row r="3" spans="1:26" x14ac:dyDescent="0.2">
      <c r="A3">
        <v>65.401125361180121</v>
      </c>
      <c r="B3">
        <v>0.27944117199776958</v>
      </c>
      <c r="C3">
        <v>16.953755360673195</v>
      </c>
      <c r="D3">
        <v>1.7004292593906831</v>
      </c>
      <c r="E3">
        <v>8.9183352765245614E-3</v>
      </c>
      <c r="F3">
        <v>0.60050124195265386</v>
      </c>
      <c r="G3">
        <v>1.0702002331829474</v>
      </c>
      <c r="H3">
        <v>4.4056576266031335</v>
      </c>
      <c r="I3">
        <v>7.3199714097429931</v>
      </c>
      <c r="J3">
        <v>0</v>
      </c>
      <c r="K3">
        <v>97.740000000000023</v>
      </c>
      <c r="M3">
        <v>1.72</v>
      </c>
      <c r="O3">
        <v>58.282499999999999</v>
      </c>
      <c r="P3">
        <v>2.6750000000000003E-2</v>
      </c>
      <c r="Q3">
        <v>26.5</v>
      </c>
      <c r="R3">
        <v>0.59025000000000005</v>
      </c>
      <c r="S3">
        <v>2.7749999999999997E-2</v>
      </c>
      <c r="T3">
        <v>2.6500000000000003E-2</v>
      </c>
      <c r="U3">
        <v>7.5644999999999998</v>
      </c>
      <c r="V3">
        <v>6.0010000000000003</v>
      </c>
      <c r="W3">
        <v>1.5840000000000001</v>
      </c>
      <c r="X3">
        <v>100.60325000000002</v>
      </c>
      <c r="Y3">
        <v>1.5925162439348948</v>
      </c>
      <c r="Z3">
        <v>1000</v>
      </c>
    </row>
    <row r="4" spans="1:26" x14ac:dyDescent="0.2">
      <c r="A4">
        <v>63.158999999999999</v>
      </c>
      <c r="B4">
        <v>0.372</v>
      </c>
      <c r="C4">
        <v>17.245000000000001</v>
      </c>
      <c r="D4">
        <v>2.351</v>
      </c>
      <c r="E4">
        <v>0.11</v>
      </c>
      <c r="F4">
        <v>0.80900000000000005</v>
      </c>
      <c r="G4">
        <v>1.9830000000000001</v>
      </c>
      <c r="H4">
        <v>4.6920000000000002</v>
      </c>
      <c r="I4">
        <v>7.0519999999999996</v>
      </c>
      <c r="J4">
        <v>0</v>
      </c>
      <c r="K4">
        <v>97.772999999999996</v>
      </c>
      <c r="M4">
        <v>2.2000000000000002</v>
      </c>
      <c r="O4">
        <v>57.473199999999999</v>
      </c>
      <c r="P4">
        <v>7.8200000000000006E-2</v>
      </c>
      <c r="Q4">
        <v>26.278399999999998</v>
      </c>
      <c r="R4">
        <v>0.9708</v>
      </c>
      <c r="S4">
        <v>1.72E-2</v>
      </c>
      <c r="T4">
        <v>0.1028</v>
      </c>
      <c r="U4">
        <v>7.9795999999999996</v>
      </c>
      <c r="V4">
        <v>5.5292000000000003</v>
      </c>
      <c r="W4">
        <v>1.6103999999999998</v>
      </c>
      <c r="X4">
        <v>100.03980000000001</v>
      </c>
      <c r="Y4">
        <v>2.1153109906786063</v>
      </c>
      <c r="Z4">
        <v>1000</v>
      </c>
    </row>
    <row r="5" spans="1:26" x14ac:dyDescent="0.2">
      <c r="A5">
        <v>64.45</v>
      </c>
      <c r="B5">
        <v>0.28000000000000003</v>
      </c>
      <c r="C5">
        <v>18.010000000000002</v>
      </c>
      <c r="D5">
        <v>1.73</v>
      </c>
      <c r="E5">
        <v>0.04</v>
      </c>
      <c r="F5">
        <v>0.52</v>
      </c>
      <c r="G5">
        <v>1.91</v>
      </c>
      <c r="H5">
        <v>4.41</v>
      </c>
      <c r="I5">
        <v>7.42</v>
      </c>
      <c r="J5">
        <v>0</v>
      </c>
      <c r="K5">
        <v>98.77000000000001</v>
      </c>
      <c r="M5">
        <v>1.27</v>
      </c>
      <c r="O5">
        <v>58.651000000000003</v>
      </c>
      <c r="P5">
        <v>4.9000000000000009E-2</v>
      </c>
      <c r="Q5">
        <v>26.017333333333337</v>
      </c>
      <c r="R5">
        <v>0.505</v>
      </c>
      <c r="S5">
        <v>1.2999999999999999E-2</v>
      </c>
      <c r="T5">
        <v>1.5333333333333332E-2</v>
      </c>
      <c r="U5">
        <v>7.0706666666666669</v>
      </c>
      <c r="V5">
        <v>6.05</v>
      </c>
      <c r="W5">
        <v>1.76</v>
      </c>
      <c r="X5">
        <v>100.13133333333333</v>
      </c>
      <c r="Y5">
        <v>1.6988359006953448</v>
      </c>
      <c r="Z5">
        <v>1000</v>
      </c>
    </row>
    <row r="6" spans="1:26" x14ac:dyDescent="0.2">
      <c r="A6">
        <v>62.794736108406184</v>
      </c>
      <c r="B6">
        <v>0.30928484301807108</v>
      </c>
      <c r="C6">
        <v>17.322925101733308</v>
      </c>
      <c r="D6">
        <v>2.0995682612572901</v>
      </c>
      <c r="E6">
        <v>0.14472944577127683</v>
      </c>
      <c r="F6">
        <v>0.72463852643016013</v>
      </c>
      <c r="G6">
        <v>1.6485278651892696</v>
      </c>
      <c r="H6">
        <v>4.3924395494008746</v>
      </c>
      <c r="I6">
        <v>7.2731502987935492</v>
      </c>
      <c r="J6">
        <v>0</v>
      </c>
      <c r="K6">
        <v>96.70999999999998</v>
      </c>
      <c r="M6">
        <v>2.96</v>
      </c>
      <c r="O6">
        <v>54.290999999999997</v>
      </c>
      <c r="P6">
        <v>3.3000000000000002E-2</v>
      </c>
      <c r="Q6">
        <v>29.029833333333332</v>
      </c>
      <c r="R6">
        <v>0.70066666666666677</v>
      </c>
      <c r="S6">
        <v>3.0166666666666665E-2</v>
      </c>
      <c r="T6">
        <v>6.4500000000000002E-2</v>
      </c>
      <c r="U6">
        <v>10.912833333333333</v>
      </c>
      <c r="V6">
        <v>4.4986666666666668</v>
      </c>
      <c r="W6">
        <v>0.81266666666666676</v>
      </c>
      <c r="X6">
        <v>100.37333333333333</v>
      </c>
      <c r="Y6">
        <v>3.18707347301295</v>
      </c>
      <c r="Z6">
        <v>1000</v>
      </c>
    </row>
    <row r="7" spans="1:26" x14ac:dyDescent="0.2">
      <c r="A7">
        <v>62.594999999999999</v>
      </c>
      <c r="B7">
        <v>0.32200000000000001</v>
      </c>
      <c r="C7">
        <v>17.373999999999999</v>
      </c>
      <c r="D7">
        <v>2.129</v>
      </c>
      <c r="E7">
        <v>4.7E-2</v>
      </c>
      <c r="F7">
        <v>0.878</v>
      </c>
      <c r="G7">
        <v>2.2029999999999998</v>
      </c>
      <c r="H7">
        <v>4.3490000000000002</v>
      </c>
      <c r="I7">
        <v>6.4829999999999997</v>
      </c>
      <c r="J7">
        <v>0</v>
      </c>
      <c r="K7">
        <v>96.38000000000001</v>
      </c>
      <c r="M7">
        <v>3.5</v>
      </c>
      <c r="O7">
        <v>54.237799999999993</v>
      </c>
      <c r="P7">
        <v>3.9400000000000004E-2</v>
      </c>
      <c r="Q7">
        <v>28.840999999999998</v>
      </c>
      <c r="R7">
        <v>0.87840000000000007</v>
      </c>
      <c r="S7">
        <v>1.7999999999999999E-2</v>
      </c>
      <c r="T7">
        <v>6.8000000000000005E-2</v>
      </c>
      <c r="U7">
        <v>10.863800000000001</v>
      </c>
      <c r="V7">
        <v>4.4025999999999996</v>
      </c>
      <c r="W7">
        <v>0.78360000000000007</v>
      </c>
      <c r="X7">
        <v>100.1326</v>
      </c>
      <c r="Y7">
        <v>3.295349224066646</v>
      </c>
      <c r="Z7">
        <v>1000</v>
      </c>
    </row>
    <row r="8" spans="1:26" x14ac:dyDescent="0.2">
      <c r="A8">
        <v>62.216999999999999</v>
      </c>
      <c r="B8">
        <v>0.42699999999999999</v>
      </c>
      <c r="C8">
        <v>16.986000000000001</v>
      </c>
      <c r="D8">
        <v>2.6360000000000001</v>
      </c>
      <c r="E8">
        <v>0.14899999999999999</v>
      </c>
      <c r="F8">
        <v>1.0589999999999999</v>
      </c>
      <c r="G8">
        <v>2.6230000000000002</v>
      </c>
      <c r="H8">
        <v>4.2889999999999997</v>
      </c>
      <c r="I8">
        <v>6.3890000000000002</v>
      </c>
      <c r="J8">
        <v>0</v>
      </c>
      <c r="K8">
        <v>96.774999999999991</v>
      </c>
      <c r="M8">
        <v>2.23</v>
      </c>
      <c r="O8">
        <v>56.372</v>
      </c>
      <c r="P8">
        <v>4.8249999999999994E-2</v>
      </c>
      <c r="Q8">
        <v>27.609749999999998</v>
      </c>
      <c r="R8">
        <v>0.56950000000000001</v>
      </c>
      <c r="S8">
        <v>1.575E-2</v>
      </c>
      <c r="T8">
        <v>3.5500000000000004E-2</v>
      </c>
      <c r="U8">
        <v>9.5574999999999992</v>
      </c>
      <c r="V8">
        <v>5.1677499999999998</v>
      </c>
      <c r="W8">
        <v>1.1312499999999999</v>
      </c>
      <c r="X8">
        <v>100.50725</v>
      </c>
      <c r="Y8">
        <v>1.9629732166523035</v>
      </c>
      <c r="Z8">
        <v>1020</v>
      </c>
    </row>
    <row r="9" spans="1:26" x14ac:dyDescent="0.2">
      <c r="A9">
        <v>61.82</v>
      </c>
      <c r="B9">
        <v>0.33</v>
      </c>
      <c r="C9">
        <v>17.420000000000002</v>
      </c>
      <c r="D9">
        <v>2.87</v>
      </c>
      <c r="E9">
        <v>0.12</v>
      </c>
      <c r="F9">
        <v>1.21</v>
      </c>
      <c r="G9">
        <v>3.12</v>
      </c>
      <c r="H9">
        <v>4.26</v>
      </c>
      <c r="I9">
        <v>6.09</v>
      </c>
      <c r="J9">
        <v>0</v>
      </c>
      <c r="K9">
        <v>97.240000000000009</v>
      </c>
      <c r="M9">
        <v>2.63</v>
      </c>
      <c r="O9">
        <v>54.892833333333336</v>
      </c>
      <c r="P9">
        <v>4.3999999999999991E-2</v>
      </c>
      <c r="Q9">
        <v>27.938833333333335</v>
      </c>
      <c r="R9">
        <v>0.81400000000000006</v>
      </c>
      <c r="S9">
        <v>3.5000000000000001E-3</v>
      </c>
      <c r="T9">
        <v>8.7666666666666671E-2</v>
      </c>
      <c r="U9">
        <v>10.2455</v>
      </c>
      <c r="V9">
        <v>4.6604999999999999</v>
      </c>
      <c r="W9">
        <v>0.98049999999999982</v>
      </c>
      <c r="X9">
        <v>99.667333333333332</v>
      </c>
      <c r="Y9">
        <v>2.4331392927029389</v>
      </c>
      <c r="Z9">
        <v>1020</v>
      </c>
    </row>
    <row r="10" spans="1:26" x14ac:dyDescent="0.2">
      <c r="A10">
        <v>65.798294910669469</v>
      </c>
      <c r="B10">
        <v>0.46582676225391306</v>
      </c>
      <c r="C10">
        <v>18.936878744470498</v>
      </c>
      <c r="D10">
        <v>1.6260611071359012</v>
      </c>
      <c r="E10">
        <v>0</v>
      </c>
      <c r="F10">
        <v>0.24950020121869182</v>
      </c>
      <c r="G10">
        <v>1.6961547764276441</v>
      </c>
      <c r="H10">
        <v>5.0178302427813977</v>
      </c>
      <c r="I10">
        <v>6.0557348285960497</v>
      </c>
      <c r="J10">
        <v>0</v>
      </c>
      <c r="K10">
        <v>99.846281573553568</v>
      </c>
      <c r="M10">
        <v>7.3248969999999929</v>
      </c>
      <c r="O10">
        <v>57.38</v>
      </c>
      <c r="P10">
        <v>0.19</v>
      </c>
      <c r="Q10">
        <v>23.75</v>
      </c>
      <c r="R10">
        <v>1.1599999999999999</v>
      </c>
      <c r="S10">
        <v>0</v>
      </c>
      <c r="T10">
        <v>0.43</v>
      </c>
      <c r="U10">
        <v>7.34</v>
      </c>
      <c r="V10">
        <v>5.92</v>
      </c>
      <c r="W10">
        <v>1.6</v>
      </c>
      <c r="X10">
        <v>97.77</v>
      </c>
      <c r="Y10">
        <v>6.880819427480775</v>
      </c>
      <c r="Z10">
        <v>850</v>
      </c>
    </row>
    <row r="11" spans="1:26" x14ac:dyDescent="0.2">
      <c r="A11">
        <v>63.915131774819905</v>
      </c>
      <c r="B11">
        <v>0.43452801093347987</v>
      </c>
      <c r="C11">
        <v>19.612935293297049</v>
      </c>
      <c r="D11">
        <v>1.7137672019149963</v>
      </c>
      <c r="E11">
        <v>0</v>
      </c>
      <c r="F11">
        <v>0.79610471472956668</v>
      </c>
      <c r="G11">
        <v>2.7595424882428441</v>
      </c>
      <c r="H11">
        <v>5.6930327376363934</v>
      </c>
      <c r="I11">
        <v>4.8701917981675535</v>
      </c>
      <c r="J11">
        <v>0</v>
      </c>
      <c r="K11">
        <v>99.79523401974177</v>
      </c>
      <c r="M11">
        <v>5.7466969999999939</v>
      </c>
      <c r="O11">
        <v>54.08</v>
      </c>
      <c r="P11">
        <v>0.19</v>
      </c>
      <c r="Q11">
        <v>27.37</v>
      </c>
      <c r="R11">
        <v>1.21</v>
      </c>
      <c r="S11">
        <v>0</v>
      </c>
      <c r="T11">
        <v>0.17</v>
      </c>
      <c r="U11">
        <v>10.56</v>
      </c>
      <c r="V11">
        <v>4.9000000000000004</v>
      </c>
      <c r="W11">
        <v>0.69</v>
      </c>
      <c r="X11">
        <v>99.17</v>
      </c>
      <c r="Y11">
        <v>6.2867039022730831</v>
      </c>
      <c r="Z11">
        <v>900</v>
      </c>
    </row>
    <row r="12" spans="1:26" x14ac:dyDescent="0.2">
      <c r="A12">
        <v>63.870341555789672</v>
      </c>
      <c r="B12">
        <v>0.47799002413357927</v>
      </c>
      <c r="C12">
        <v>19.56160176264753</v>
      </c>
      <c r="D12">
        <v>1.8341621338662304</v>
      </c>
      <c r="E12">
        <v>0</v>
      </c>
      <c r="F12">
        <v>0.65165145520015588</v>
      </c>
      <c r="G12">
        <v>2.9971399469559947</v>
      </c>
      <c r="H12">
        <v>5.6104740979928422</v>
      </c>
      <c r="I12">
        <v>4.7988592336125357</v>
      </c>
      <c r="J12">
        <v>0</v>
      </c>
      <c r="K12">
        <v>99.802220210198541</v>
      </c>
      <c r="M12">
        <v>6.357239833333332</v>
      </c>
      <c r="O12">
        <v>54.85</v>
      </c>
      <c r="P12">
        <v>0.14000000000000001</v>
      </c>
      <c r="Q12">
        <v>26.43</v>
      </c>
      <c r="R12">
        <v>1.06</v>
      </c>
      <c r="S12">
        <v>0</v>
      </c>
      <c r="T12">
        <v>0.24</v>
      </c>
      <c r="U12">
        <v>10.130000000000001</v>
      </c>
      <c r="V12">
        <v>5.1100000000000003</v>
      </c>
      <c r="W12">
        <v>0.97</v>
      </c>
      <c r="X12">
        <v>98.929999999999993</v>
      </c>
      <c r="Y12">
        <v>6.1792497820171555</v>
      </c>
      <c r="Z12">
        <v>900</v>
      </c>
    </row>
    <row r="13" spans="1:26" x14ac:dyDescent="0.2">
      <c r="A13">
        <v>60.192120319314832</v>
      </c>
      <c r="B13">
        <v>0.88099822073443324</v>
      </c>
      <c r="C13">
        <v>19.128214334185571</v>
      </c>
      <c r="D13">
        <v>3.3158345857411429</v>
      </c>
      <c r="E13">
        <v>0</v>
      </c>
      <c r="F13">
        <v>1.4744584171780868</v>
      </c>
      <c r="G13">
        <v>5.2321123001510106</v>
      </c>
      <c r="H13">
        <v>5.5993036070052202</v>
      </c>
      <c r="I13">
        <v>3.7021105610307794</v>
      </c>
      <c r="J13">
        <v>0</v>
      </c>
      <c r="K13">
        <v>99.525152345341084</v>
      </c>
      <c r="M13">
        <v>7.3972598750000023</v>
      </c>
      <c r="O13">
        <v>49.2</v>
      </c>
      <c r="P13">
        <v>0.16</v>
      </c>
      <c r="Q13">
        <v>29.53</v>
      </c>
      <c r="R13">
        <v>1.26</v>
      </c>
      <c r="S13">
        <v>0</v>
      </c>
      <c r="T13">
        <v>0.23</v>
      </c>
      <c r="U13">
        <v>14.96</v>
      </c>
      <c r="V13">
        <v>2.62</v>
      </c>
      <c r="W13">
        <v>0.62</v>
      </c>
      <c r="X13">
        <v>98.580000000000013</v>
      </c>
      <c r="Y13">
        <v>7.0577461390563689</v>
      </c>
      <c r="Z13">
        <v>950</v>
      </c>
    </row>
    <row r="14" spans="1:26" x14ac:dyDescent="0.2">
      <c r="A14">
        <v>64.709999999999994</v>
      </c>
      <c r="B14">
        <v>0.67</v>
      </c>
      <c r="C14">
        <v>19.510000000000002</v>
      </c>
      <c r="D14">
        <v>1.64</v>
      </c>
      <c r="E14">
        <v>0</v>
      </c>
      <c r="F14">
        <v>0.48</v>
      </c>
      <c r="G14">
        <v>2.2799999999999998</v>
      </c>
      <c r="H14">
        <v>4.8099999999999996</v>
      </c>
      <c r="I14">
        <v>5.76</v>
      </c>
      <c r="J14">
        <v>0</v>
      </c>
      <c r="K14">
        <v>99.860000000000014</v>
      </c>
      <c r="M14">
        <v>7.573925</v>
      </c>
      <c r="O14">
        <v>56.64</v>
      </c>
      <c r="P14">
        <v>0.22</v>
      </c>
      <c r="Q14">
        <v>24.17</v>
      </c>
      <c r="R14">
        <v>1.18</v>
      </c>
      <c r="S14">
        <v>0</v>
      </c>
      <c r="T14">
        <v>0.35</v>
      </c>
      <c r="U14">
        <v>7.89</v>
      </c>
      <c r="V14">
        <v>5.51</v>
      </c>
      <c r="W14">
        <v>1.75</v>
      </c>
      <c r="X14">
        <v>97.710000000000008</v>
      </c>
      <c r="Y14">
        <v>7.4145702114415064</v>
      </c>
      <c r="Z14">
        <v>850</v>
      </c>
    </row>
    <row r="15" spans="1:26" x14ac:dyDescent="0.2">
      <c r="A15">
        <v>65.21848974684174</v>
      </c>
      <c r="B15">
        <v>0.61494413300994732</v>
      </c>
      <c r="C15">
        <v>19.560685070938913</v>
      </c>
      <c r="D15">
        <v>1.4504895415402896</v>
      </c>
      <c r="E15">
        <v>0</v>
      </c>
      <c r="F15">
        <v>0.43449873480355633</v>
      </c>
      <c r="G15">
        <v>2.4922409841859605</v>
      </c>
      <c r="H15">
        <v>4.6963508638640343</v>
      </c>
      <c r="I15">
        <v>5.3932859862996541</v>
      </c>
      <c r="J15">
        <v>0</v>
      </c>
      <c r="K15">
        <v>99.860985061484101</v>
      </c>
      <c r="M15">
        <v>7.1043000000000003</v>
      </c>
      <c r="O15">
        <v>56.8</v>
      </c>
      <c r="P15">
        <v>0.34</v>
      </c>
      <c r="Q15">
        <v>23.43</v>
      </c>
      <c r="R15">
        <v>1.87</v>
      </c>
      <c r="S15">
        <v>0</v>
      </c>
      <c r="T15">
        <v>0.3</v>
      </c>
      <c r="U15">
        <v>7.26</v>
      </c>
      <c r="V15">
        <v>5.6</v>
      </c>
      <c r="W15">
        <v>1.81</v>
      </c>
      <c r="X15">
        <v>97.41</v>
      </c>
      <c r="Y15">
        <v>7.2333692305682513</v>
      </c>
      <c r="Z15">
        <v>850</v>
      </c>
    </row>
    <row r="16" spans="1:26" x14ac:dyDescent="0.2">
      <c r="A16">
        <v>62.809098670568822</v>
      </c>
      <c r="B16">
        <v>0.57880871232514131</v>
      </c>
      <c r="C16">
        <v>19.793667476321716</v>
      </c>
      <c r="D16">
        <v>1.9760757991490612</v>
      </c>
      <c r="E16">
        <v>0</v>
      </c>
      <c r="F16">
        <v>0.71264998806978319</v>
      </c>
      <c r="G16">
        <v>3.525079619974802</v>
      </c>
      <c r="H16">
        <v>5.833065881881911</v>
      </c>
      <c r="I16">
        <v>4.504099487650981</v>
      </c>
      <c r="J16">
        <v>0</v>
      </c>
      <c r="K16">
        <v>99.732545635942216</v>
      </c>
      <c r="M16">
        <v>6.6495387272727289</v>
      </c>
      <c r="O16">
        <v>52.81</v>
      </c>
      <c r="P16">
        <v>0.05</v>
      </c>
      <c r="Q16">
        <v>28.6</v>
      </c>
      <c r="R16">
        <v>1.04</v>
      </c>
      <c r="S16">
        <v>0</v>
      </c>
      <c r="T16">
        <v>0.13</v>
      </c>
      <c r="U16">
        <v>12.04</v>
      </c>
      <c r="V16">
        <v>4.4800000000000004</v>
      </c>
      <c r="W16">
        <v>0.49</v>
      </c>
      <c r="X16">
        <v>99.640000000000015</v>
      </c>
      <c r="Y16">
        <v>6.8733976624129465</v>
      </c>
      <c r="Z16">
        <v>900</v>
      </c>
    </row>
    <row r="17" spans="1:26" x14ac:dyDescent="0.2">
      <c r="A17">
        <v>63.983466055454734</v>
      </c>
      <c r="B17">
        <v>0.47980490615653798</v>
      </c>
      <c r="C17">
        <v>19.652165107389408</v>
      </c>
      <c r="D17">
        <v>1.8168698848875287</v>
      </c>
      <c r="E17">
        <v>0</v>
      </c>
      <c r="F17">
        <v>0.81578701312077362</v>
      </c>
      <c r="G17">
        <v>2.7487930570272403</v>
      </c>
      <c r="H17">
        <v>5.3632224046749348</v>
      </c>
      <c r="I17">
        <v>4.9068882877990578</v>
      </c>
      <c r="J17">
        <v>0</v>
      </c>
      <c r="K17">
        <v>99.766996716510207</v>
      </c>
      <c r="M17">
        <v>5.8927455000000073</v>
      </c>
      <c r="O17">
        <v>54.7</v>
      </c>
      <c r="P17">
        <v>0.19</v>
      </c>
      <c r="Q17">
        <v>26.29</v>
      </c>
      <c r="R17">
        <v>1.1299999999999999</v>
      </c>
      <c r="S17">
        <v>0</v>
      </c>
      <c r="T17">
        <v>0.24</v>
      </c>
      <c r="U17">
        <v>9.75</v>
      </c>
      <c r="V17">
        <v>5.0599999999999996</v>
      </c>
      <c r="W17">
        <v>1.08</v>
      </c>
      <c r="X17">
        <v>98.44</v>
      </c>
      <c r="Y17">
        <v>6.1468691822218595</v>
      </c>
      <c r="Z17">
        <v>900</v>
      </c>
    </row>
    <row r="18" spans="1:26" x14ac:dyDescent="0.2">
      <c r="A18">
        <v>62.013375521571909</v>
      </c>
      <c r="B18">
        <v>0.64126700240179535</v>
      </c>
      <c r="C18">
        <v>19.287122897478572</v>
      </c>
      <c r="D18">
        <v>2.4599518594756922</v>
      </c>
      <c r="E18">
        <v>0</v>
      </c>
      <c r="F18">
        <v>1.1549723264115741</v>
      </c>
      <c r="G18">
        <v>4.5795782392673985</v>
      </c>
      <c r="H18">
        <v>5.5064286155050821</v>
      </c>
      <c r="I18">
        <v>3.9862993031021055</v>
      </c>
      <c r="J18">
        <v>0</v>
      </c>
      <c r="K18">
        <v>99.628995765214114</v>
      </c>
      <c r="M18">
        <v>6.030266000000001</v>
      </c>
      <c r="O18">
        <v>51.32</v>
      </c>
      <c r="P18">
        <v>0.15</v>
      </c>
      <c r="Q18">
        <v>28.13</v>
      </c>
      <c r="R18">
        <v>1.42</v>
      </c>
      <c r="S18">
        <v>0</v>
      </c>
      <c r="T18">
        <v>0.23</v>
      </c>
      <c r="U18">
        <v>12.49</v>
      </c>
      <c r="V18">
        <v>3.24</v>
      </c>
      <c r="W18">
        <v>0.87</v>
      </c>
      <c r="X18">
        <v>97.85</v>
      </c>
      <c r="Y18">
        <v>6.2379013218789066</v>
      </c>
      <c r="Z18">
        <v>950</v>
      </c>
    </row>
    <row r="19" spans="1:26" x14ac:dyDescent="0.2">
      <c r="A19">
        <v>62.020557582509106</v>
      </c>
      <c r="B19">
        <v>0.62853115289018713</v>
      </c>
      <c r="C19">
        <v>19.175323419034193</v>
      </c>
      <c r="D19">
        <v>2.3849054333801192</v>
      </c>
      <c r="E19">
        <v>0</v>
      </c>
      <c r="F19">
        <v>1.2791085587298716</v>
      </c>
      <c r="G19">
        <v>4.579311271563177</v>
      </c>
      <c r="H19">
        <v>5.629781369478966</v>
      </c>
      <c r="I19">
        <v>3.9381308866942093</v>
      </c>
      <c r="J19">
        <v>0</v>
      </c>
      <c r="K19">
        <v>99.635649674279833</v>
      </c>
      <c r="M19">
        <v>6.5623576250000042</v>
      </c>
      <c r="O19">
        <v>49.1</v>
      </c>
      <c r="P19">
        <v>0.05</v>
      </c>
      <c r="Q19">
        <v>30.86</v>
      </c>
      <c r="R19">
        <v>1.18</v>
      </c>
      <c r="S19">
        <v>0</v>
      </c>
      <c r="T19">
        <v>0.13</v>
      </c>
      <c r="U19">
        <v>15.09</v>
      </c>
      <c r="V19">
        <v>2.89</v>
      </c>
      <c r="W19">
        <v>0.2</v>
      </c>
      <c r="X19">
        <v>99.5</v>
      </c>
      <c r="Y19">
        <v>6.7697055811213191</v>
      </c>
      <c r="Z19">
        <v>950</v>
      </c>
    </row>
    <row r="20" spans="1:26" x14ac:dyDescent="0.2">
      <c r="A20">
        <v>62.350278680845094</v>
      </c>
      <c r="B20">
        <v>0.49008133397990189</v>
      </c>
      <c r="C20">
        <v>19.709542721544238</v>
      </c>
      <c r="D20">
        <v>2.0948267972846586</v>
      </c>
      <c r="E20">
        <v>0</v>
      </c>
      <c r="F20">
        <v>0.9743969989309762</v>
      </c>
      <c r="G20">
        <v>3.4174069627956745</v>
      </c>
      <c r="H20">
        <v>6.0830064923644125</v>
      </c>
      <c r="I20">
        <v>4.6006008514030947</v>
      </c>
      <c r="J20">
        <v>0</v>
      </c>
      <c r="K20">
        <v>99.720140839148058</v>
      </c>
      <c r="M20">
        <v>5.1163941666666659</v>
      </c>
      <c r="O20">
        <v>53.79</v>
      </c>
      <c r="P20">
        <v>0.15</v>
      </c>
      <c r="Q20">
        <v>26.55</v>
      </c>
      <c r="R20">
        <v>1.1000000000000001</v>
      </c>
      <c r="S20">
        <v>0</v>
      </c>
      <c r="T20">
        <v>0.28000000000000003</v>
      </c>
      <c r="U20">
        <v>10.07</v>
      </c>
      <c r="V20">
        <v>4.6900000000000004</v>
      </c>
      <c r="W20">
        <v>1.0900000000000001</v>
      </c>
      <c r="X20">
        <v>97.72</v>
      </c>
      <c r="Y20">
        <v>4.699584152359356</v>
      </c>
      <c r="Z20">
        <v>950</v>
      </c>
    </row>
    <row r="21" spans="1:26" x14ac:dyDescent="0.2">
      <c r="A21">
        <v>66.976048039438595</v>
      </c>
      <c r="B21">
        <v>0.38577307448492065</v>
      </c>
      <c r="C21">
        <v>18.789497696955824</v>
      </c>
      <c r="D21">
        <v>2.4192880514243638</v>
      </c>
      <c r="E21">
        <v>8.6881757992895853E-2</v>
      </c>
      <c r="F21">
        <v>0.62729532720693959</v>
      </c>
      <c r="G21">
        <v>2.1905646711969657</v>
      </c>
      <c r="H21">
        <v>2.3852581080857251</v>
      </c>
      <c r="I21">
        <v>6.0034240748297378</v>
      </c>
      <c r="J21">
        <v>0.1359691983840294</v>
      </c>
      <c r="K21">
        <v>99.999999999999986</v>
      </c>
      <c r="M21">
        <v>4.91</v>
      </c>
      <c r="O21">
        <v>56.449750000000002</v>
      </c>
      <c r="P21">
        <v>3.5250000000000004E-2</v>
      </c>
      <c r="Q21">
        <v>26.734250000000003</v>
      </c>
      <c r="R21">
        <v>0.77100000000000002</v>
      </c>
      <c r="S21">
        <v>2.1999999999999999E-2</v>
      </c>
      <c r="T21">
        <v>4.7749999999999994E-2</v>
      </c>
      <c r="U21">
        <v>8.6262500000000006</v>
      </c>
      <c r="V21">
        <v>5.2032500000000006</v>
      </c>
      <c r="W21">
        <v>1.50675</v>
      </c>
      <c r="X21">
        <v>99.396249999999995</v>
      </c>
      <c r="Y21">
        <v>6.210508821900361</v>
      </c>
      <c r="Z21">
        <v>900</v>
      </c>
    </row>
    <row r="22" spans="1:26" x14ac:dyDescent="0.2">
      <c r="A22">
        <v>62.411865328780486</v>
      </c>
      <c r="B22">
        <v>0.48329062321813615</v>
      </c>
      <c r="C22">
        <v>18.433074014117274</v>
      </c>
      <c r="D22">
        <v>2.4919549872525049</v>
      </c>
      <c r="E22">
        <v>6.9078968927571927E-2</v>
      </c>
      <c r="F22">
        <v>0.78241435584189156</v>
      </c>
      <c r="G22">
        <v>2.4570878036951345</v>
      </c>
      <c r="H22">
        <v>5.1952103500481712</v>
      </c>
      <c r="I22">
        <v>7.3512082265580432</v>
      </c>
      <c r="J22">
        <v>0.32481534156076519</v>
      </c>
      <c r="K22">
        <v>99.999999999999972</v>
      </c>
      <c r="M22">
        <v>4.51</v>
      </c>
      <c r="O22">
        <v>57.514249999999997</v>
      </c>
      <c r="P22">
        <v>0.02</v>
      </c>
      <c r="Q22">
        <v>25.93825</v>
      </c>
      <c r="R22">
        <v>0.67874999999999996</v>
      </c>
      <c r="S22">
        <v>2.3E-2</v>
      </c>
      <c r="T22">
        <v>4.8000000000000001E-2</v>
      </c>
      <c r="U22">
        <v>8.0802499999999995</v>
      </c>
      <c r="V22">
        <v>5.5467500000000003</v>
      </c>
      <c r="W22">
        <v>1.712</v>
      </c>
      <c r="X22">
        <v>99.561249999999987</v>
      </c>
      <c r="Y22">
        <v>3.9577448073244983</v>
      </c>
      <c r="Z22">
        <v>950</v>
      </c>
    </row>
    <row r="23" spans="1:26" x14ac:dyDescent="0.2">
      <c r="A23">
        <v>63.52</v>
      </c>
      <c r="B23">
        <v>0.47</v>
      </c>
      <c r="C23">
        <v>18.190000000000001</v>
      </c>
      <c r="D23">
        <v>2.6</v>
      </c>
      <c r="E23">
        <v>7.0000000000000007E-2</v>
      </c>
      <c r="F23">
        <v>0.85</v>
      </c>
      <c r="G23">
        <v>2.65</v>
      </c>
      <c r="H23">
        <v>4.76</v>
      </c>
      <c r="I23">
        <v>6.59</v>
      </c>
      <c r="J23">
        <v>0.31</v>
      </c>
      <c r="K23">
        <v>100.01</v>
      </c>
      <c r="M23">
        <v>3.4</v>
      </c>
      <c r="O23">
        <v>57.329600000000006</v>
      </c>
      <c r="P23">
        <v>7.5799999999999992E-2</v>
      </c>
      <c r="Q23">
        <v>26.4238</v>
      </c>
      <c r="R23">
        <v>0.89500000000000002</v>
      </c>
      <c r="S23">
        <v>1.1199999999999998E-2</v>
      </c>
      <c r="T23">
        <v>4.0400000000000005E-2</v>
      </c>
      <c r="U23">
        <v>8.8507999999999996</v>
      </c>
      <c r="V23">
        <v>5.5568</v>
      </c>
      <c r="W23">
        <v>1.4289999999999998</v>
      </c>
      <c r="X23">
        <v>100.61240000000002</v>
      </c>
      <c r="Y23">
        <v>4.0883917102563831</v>
      </c>
      <c r="Z23">
        <v>950</v>
      </c>
    </row>
    <row r="24" spans="1:26" x14ac:dyDescent="0.2">
      <c r="A24">
        <v>64.59</v>
      </c>
      <c r="B24">
        <v>0.35</v>
      </c>
      <c r="C24">
        <v>18.2</v>
      </c>
      <c r="D24">
        <v>2.99</v>
      </c>
      <c r="E24">
        <v>0.09</v>
      </c>
      <c r="F24">
        <v>0.71</v>
      </c>
      <c r="G24">
        <v>2.11</v>
      </c>
      <c r="H24">
        <v>4.04</v>
      </c>
      <c r="I24">
        <v>6.72</v>
      </c>
      <c r="J24">
        <v>0.2</v>
      </c>
      <c r="K24">
        <v>100</v>
      </c>
      <c r="M24">
        <v>2.97</v>
      </c>
      <c r="O24">
        <v>56.231750000000005</v>
      </c>
      <c r="P24">
        <v>8.6499999999999994E-2</v>
      </c>
      <c r="Q24">
        <v>26.236750000000001</v>
      </c>
      <c r="R24">
        <v>0.70900000000000007</v>
      </c>
      <c r="S24">
        <v>1.6500000000000001E-2</v>
      </c>
      <c r="T24">
        <v>0.19199999999999998</v>
      </c>
      <c r="U24">
        <v>8.17075</v>
      </c>
      <c r="V24">
        <v>5.9087500000000004</v>
      </c>
      <c r="W24">
        <v>1.68275</v>
      </c>
      <c r="X24">
        <v>99.234749999999991</v>
      </c>
      <c r="Y24">
        <v>3.8257832981362867</v>
      </c>
      <c r="Z24">
        <v>950</v>
      </c>
    </row>
    <row r="25" spans="1:26" x14ac:dyDescent="0.2">
      <c r="A25">
        <v>62.1</v>
      </c>
      <c r="B25">
        <v>0.45</v>
      </c>
      <c r="C25">
        <v>20.2</v>
      </c>
      <c r="D25">
        <v>1.86</v>
      </c>
      <c r="E25">
        <v>0.12</v>
      </c>
      <c r="F25">
        <v>0.26</v>
      </c>
      <c r="G25">
        <v>0.71</v>
      </c>
      <c r="H25">
        <v>9.1</v>
      </c>
      <c r="I25">
        <v>5.2</v>
      </c>
      <c r="J25">
        <v>0</v>
      </c>
      <c r="K25">
        <v>100</v>
      </c>
      <c r="M25">
        <v>4.7</v>
      </c>
      <c r="O25">
        <v>63.7</v>
      </c>
      <c r="P25">
        <v>0.16</v>
      </c>
      <c r="Q25">
        <v>19.32</v>
      </c>
      <c r="R25">
        <v>1.07</v>
      </c>
      <c r="S25">
        <v>0</v>
      </c>
      <c r="T25">
        <v>0.28000000000000003</v>
      </c>
      <c r="U25">
        <v>1.71</v>
      </c>
      <c r="V25">
        <v>7.69</v>
      </c>
      <c r="W25">
        <v>4.1500000000000004</v>
      </c>
      <c r="X25">
        <v>98.08</v>
      </c>
      <c r="Y25">
        <v>4.2176837953424133</v>
      </c>
      <c r="Z25">
        <v>875</v>
      </c>
    </row>
    <row r="26" spans="1:26" x14ac:dyDescent="0.2">
      <c r="A26">
        <v>62</v>
      </c>
      <c r="B26">
        <v>0.46</v>
      </c>
      <c r="C26">
        <v>20.6</v>
      </c>
      <c r="D26">
        <v>1.77</v>
      </c>
      <c r="E26">
        <v>0.13</v>
      </c>
      <c r="F26">
        <v>0.2</v>
      </c>
      <c r="G26">
        <v>0.56000000000000005</v>
      </c>
      <c r="H26">
        <v>8.9</v>
      </c>
      <c r="I26">
        <v>5.4</v>
      </c>
      <c r="J26">
        <v>0</v>
      </c>
      <c r="K26">
        <v>100.02000000000001</v>
      </c>
      <c r="M26">
        <v>4.9000000000000004</v>
      </c>
      <c r="O26">
        <v>64.900000000000006</v>
      </c>
      <c r="P26">
        <v>0.09</v>
      </c>
      <c r="Q26">
        <v>20.22</v>
      </c>
      <c r="R26">
        <v>0.49</v>
      </c>
      <c r="S26">
        <v>0</v>
      </c>
      <c r="T26">
        <v>0.01</v>
      </c>
      <c r="U26">
        <v>1.1100000000000001</v>
      </c>
      <c r="V26">
        <v>8.5500000000000007</v>
      </c>
      <c r="W26">
        <v>4.47</v>
      </c>
      <c r="X26">
        <v>99.84</v>
      </c>
      <c r="Y26">
        <v>4.8358454945163318</v>
      </c>
      <c r="Z26">
        <v>850</v>
      </c>
    </row>
    <row r="27" spans="1:26" x14ac:dyDescent="0.2">
      <c r="A27">
        <v>60.5</v>
      </c>
      <c r="B27">
        <v>0.54</v>
      </c>
      <c r="C27">
        <v>20.7</v>
      </c>
      <c r="D27">
        <v>2.2799999999999998</v>
      </c>
      <c r="E27">
        <v>0.15</v>
      </c>
      <c r="F27">
        <v>0.24</v>
      </c>
      <c r="G27">
        <v>0.6</v>
      </c>
      <c r="H27">
        <v>9.3000000000000007</v>
      </c>
      <c r="I27">
        <v>5.7</v>
      </c>
      <c r="J27">
        <v>0</v>
      </c>
      <c r="K27">
        <v>100.00999999999999</v>
      </c>
      <c r="M27">
        <v>4.9000000000000004</v>
      </c>
      <c r="O27">
        <v>64</v>
      </c>
      <c r="P27">
        <v>0.35</v>
      </c>
      <c r="Q27">
        <v>19.68</v>
      </c>
      <c r="R27">
        <v>1.45</v>
      </c>
      <c r="S27">
        <v>0</v>
      </c>
      <c r="T27">
        <v>0.16</v>
      </c>
      <c r="U27">
        <v>0.87</v>
      </c>
      <c r="V27">
        <v>8.5500000000000007</v>
      </c>
      <c r="W27">
        <v>3.96</v>
      </c>
      <c r="X27">
        <v>99.02</v>
      </c>
      <c r="Y27">
        <v>4.5601915279187084</v>
      </c>
      <c r="Z27">
        <v>850</v>
      </c>
    </row>
    <row r="28" spans="1:26" x14ac:dyDescent="0.2">
      <c r="A28">
        <v>62</v>
      </c>
      <c r="B28">
        <v>0.51</v>
      </c>
      <c r="C28">
        <v>20.100000000000001</v>
      </c>
      <c r="D28">
        <v>2.12</v>
      </c>
      <c r="E28">
        <v>0.14000000000000001</v>
      </c>
      <c r="F28">
        <v>0.25</v>
      </c>
      <c r="G28">
        <v>0.6</v>
      </c>
      <c r="H28">
        <v>9.4</v>
      </c>
      <c r="I28">
        <v>4.9000000000000004</v>
      </c>
      <c r="J28">
        <v>0</v>
      </c>
      <c r="K28">
        <v>100.02000000000001</v>
      </c>
      <c r="M28">
        <v>2.5</v>
      </c>
      <c r="O28">
        <v>63.4</v>
      </c>
      <c r="P28">
        <v>0.35</v>
      </c>
      <c r="Q28">
        <v>19.600000000000001</v>
      </c>
      <c r="R28">
        <v>1.55</v>
      </c>
      <c r="S28">
        <v>0</v>
      </c>
      <c r="T28">
        <v>0.16</v>
      </c>
      <c r="U28">
        <v>1.38</v>
      </c>
      <c r="V28">
        <v>8.48</v>
      </c>
      <c r="W28">
        <v>3.45</v>
      </c>
      <c r="X28">
        <v>98.36999999999999</v>
      </c>
      <c r="Y28">
        <v>3.4693873261861494</v>
      </c>
      <c r="Z28">
        <v>875</v>
      </c>
    </row>
    <row r="29" spans="1:26" x14ac:dyDescent="0.2">
      <c r="A29">
        <v>60.9</v>
      </c>
      <c r="B29">
        <v>0.26</v>
      </c>
      <c r="C29">
        <v>21.8</v>
      </c>
      <c r="D29">
        <v>1.85</v>
      </c>
      <c r="E29">
        <v>0.18</v>
      </c>
      <c r="F29">
        <v>0.11</v>
      </c>
      <c r="G29">
        <v>0.35</v>
      </c>
      <c r="H29">
        <v>9.6</v>
      </c>
      <c r="I29">
        <v>5</v>
      </c>
      <c r="J29">
        <v>0</v>
      </c>
      <c r="K29">
        <v>100.04999999999998</v>
      </c>
      <c r="M29">
        <v>8.1</v>
      </c>
      <c r="O29">
        <v>62.9</v>
      </c>
      <c r="P29">
        <v>0.06</v>
      </c>
      <c r="Q29">
        <v>19.47</v>
      </c>
      <c r="R29">
        <v>0.49</v>
      </c>
      <c r="S29">
        <v>0</v>
      </c>
      <c r="T29">
        <v>0</v>
      </c>
      <c r="U29">
        <v>0.49</v>
      </c>
      <c r="V29">
        <v>5.72</v>
      </c>
      <c r="W29">
        <v>7.99</v>
      </c>
      <c r="X29">
        <v>97.11999999999999</v>
      </c>
      <c r="Y29">
        <v>9.9477163866664551</v>
      </c>
      <c r="Z29">
        <v>775</v>
      </c>
    </row>
    <row r="30" spans="1:26" x14ac:dyDescent="0.2">
      <c r="A30">
        <v>62.4</v>
      </c>
      <c r="B30">
        <v>0.2</v>
      </c>
      <c r="C30">
        <v>21.3</v>
      </c>
      <c r="D30">
        <v>1.55</v>
      </c>
      <c r="E30">
        <v>0.12</v>
      </c>
      <c r="F30">
        <v>0.08</v>
      </c>
      <c r="G30">
        <v>0.39</v>
      </c>
      <c r="H30">
        <v>8.9</v>
      </c>
      <c r="I30">
        <v>5</v>
      </c>
      <c r="J30">
        <v>0</v>
      </c>
      <c r="K30">
        <v>99.940000000000012</v>
      </c>
      <c r="M30">
        <v>9.5</v>
      </c>
      <c r="O30">
        <v>64.7</v>
      </c>
      <c r="P30">
        <v>0.04</v>
      </c>
      <c r="Q30">
        <v>19.43</v>
      </c>
      <c r="R30">
        <v>0.36</v>
      </c>
      <c r="S30">
        <v>0</v>
      </c>
      <c r="T30">
        <v>0.02</v>
      </c>
      <c r="U30">
        <v>0.43</v>
      </c>
      <c r="V30">
        <v>5.81</v>
      </c>
      <c r="W30">
        <v>7.35</v>
      </c>
      <c r="X30">
        <v>98.140000000000015</v>
      </c>
      <c r="Y30">
        <v>9.7356679463136189</v>
      </c>
      <c r="Z30">
        <v>775</v>
      </c>
    </row>
    <row r="31" spans="1:26" x14ac:dyDescent="0.2">
      <c r="A31">
        <v>61.4</v>
      </c>
      <c r="B31">
        <v>0.49</v>
      </c>
      <c r="C31">
        <v>19.899999999999999</v>
      </c>
      <c r="D31">
        <v>2.31</v>
      </c>
      <c r="E31">
        <v>0.16</v>
      </c>
      <c r="F31">
        <v>0.26</v>
      </c>
      <c r="G31">
        <v>0.73</v>
      </c>
      <c r="H31">
        <v>9.1</v>
      </c>
      <c r="I31">
        <v>5.7</v>
      </c>
      <c r="J31">
        <v>0</v>
      </c>
      <c r="K31">
        <v>100.05</v>
      </c>
      <c r="M31">
        <v>4.0999999999999996</v>
      </c>
      <c r="O31">
        <v>65.2</v>
      </c>
      <c r="P31">
        <v>0.19</v>
      </c>
      <c r="Q31">
        <v>20</v>
      </c>
      <c r="R31">
        <v>0.95</v>
      </c>
      <c r="S31">
        <v>0</v>
      </c>
      <c r="T31">
        <v>0.3</v>
      </c>
      <c r="U31">
        <v>2.31</v>
      </c>
      <c r="V31">
        <v>7.54</v>
      </c>
      <c r="W31">
        <v>3.2</v>
      </c>
      <c r="X31">
        <v>99.690000000000012</v>
      </c>
      <c r="Y31">
        <v>3.5341120145911922</v>
      </c>
      <c r="Z31">
        <v>887</v>
      </c>
    </row>
    <row r="32" spans="1:26" x14ac:dyDescent="0.2">
      <c r="A32">
        <v>60.9</v>
      </c>
      <c r="B32">
        <v>0.39</v>
      </c>
      <c r="C32">
        <v>19.899999999999999</v>
      </c>
      <c r="D32">
        <v>2.5</v>
      </c>
      <c r="E32">
        <v>0.2</v>
      </c>
      <c r="F32">
        <v>0.25</v>
      </c>
      <c r="G32">
        <v>0.69</v>
      </c>
      <c r="H32">
        <v>9.4</v>
      </c>
      <c r="I32">
        <v>5.8</v>
      </c>
      <c r="J32">
        <v>0</v>
      </c>
      <c r="K32">
        <v>100.03</v>
      </c>
      <c r="M32">
        <v>2</v>
      </c>
      <c r="O32">
        <v>64.400000000000006</v>
      </c>
      <c r="P32">
        <v>0.4</v>
      </c>
      <c r="Q32">
        <v>19.59</v>
      </c>
      <c r="R32">
        <v>1.94</v>
      </c>
      <c r="S32">
        <v>0</v>
      </c>
      <c r="T32">
        <v>0.33</v>
      </c>
      <c r="U32">
        <v>1.58</v>
      </c>
      <c r="V32">
        <v>7.48</v>
      </c>
      <c r="W32">
        <v>3.99</v>
      </c>
      <c r="X32">
        <v>99.710000000000008</v>
      </c>
      <c r="Y32">
        <v>3.2870327268388304</v>
      </c>
      <c r="Z32">
        <v>900</v>
      </c>
    </row>
    <row r="33" spans="1:26" x14ac:dyDescent="0.2">
      <c r="A33">
        <v>61.4</v>
      </c>
      <c r="B33">
        <v>0.31</v>
      </c>
      <c r="C33">
        <v>19.8</v>
      </c>
      <c r="D33">
        <v>2.2999999999999998</v>
      </c>
      <c r="E33">
        <v>0.14000000000000001</v>
      </c>
      <c r="F33">
        <v>0.21</v>
      </c>
      <c r="G33">
        <v>0.61</v>
      </c>
      <c r="H33">
        <v>9.5</v>
      </c>
      <c r="I33">
        <v>5.7</v>
      </c>
      <c r="J33">
        <v>0</v>
      </c>
      <c r="K33">
        <v>99.97</v>
      </c>
      <c r="M33">
        <v>3.4</v>
      </c>
      <c r="O33">
        <v>65.2</v>
      </c>
      <c r="P33">
        <v>0.38</v>
      </c>
      <c r="Q33">
        <v>19.18</v>
      </c>
      <c r="R33">
        <v>1.24</v>
      </c>
      <c r="S33">
        <v>0</v>
      </c>
      <c r="T33">
        <v>0.19</v>
      </c>
      <c r="U33">
        <v>1.34</v>
      </c>
      <c r="V33">
        <v>7.58</v>
      </c>
      <c r="W33">
        <v>4.3899999999999997</v>
      </c>
      <c r="X33">
        <v>99.499999999999986</v>
      </c>
      <c r="Y33">
        <v>3.3644446456361794</v>
      </c>
      <c r="Z33">
        <v>900</v>
      </c>
    </row>
    <row r="34" spans="1:26" x14ac:dyDescent="0.2">
      <c r="A34">
        <v>61.7</v>
      </c>
      <c r="B34">
        <v>0.33</v>
      </c>
      <c r="C34">
        <v>19.600000000000001</v>
      </c>
      <c r="D34">
        <v>2.3199999999999998</v>
      </c>
      <c r="E34">
        <v>0.19</v>
      </c>
      <c r="F34">
        <v>0.24</v>
      </c>
      <c r="G34">
        <v>0.68</v>
      </c>
      <c r="H34">
        <v>9.1999999999999993</v>
      </c>
      <c r="I34">
        <v>5.7</v>
      </c>
      <c r="J34">
        <v>0</v>
      </c>
      <c r="K34">
        <v>99.96</v>
      </c>
      <c r="M34">
        <v>2.8</v>
      </c>
      <c r="O34">
        <v>65.3</v>
      </c>
      <c r="P34">
        <v>0.26</v>
      </c>
      <c r="Q34">
        <v>19.45</v>
      </c>
      <c r="R34">
        <v>1.29</v>
      </c>
      <c r="S34">
        <v>0</v>
      </c>
      <c r="T34">
        <v>0.21</v>
      </c>
      <c r="U34">
        <v>1.65</v>
      </c>
      <c r="V34">
        <v>7.43</v>
      </c>
      <c r="W34">
        <v>3.33</v>
      </c>
      <c r="X34">
        <v>98.92</v>
      </c>
      <c r="Y34">
        <v>2.0913643121590488</v>
      </c>
      <c r="Z34">
        <v>925</v>
      </c>
    </row>
    <row r="35" spans="1:26" x14ac:dyDescent="0.2">
      <c r="A35">
        <v>66.569999999999993</v>
      </c>
      <c r="B35">
        <v>0.85</v>
      </c>
      <c r="C35">
        <v>15.96</v>
      </c>
      <c r="D35">
        <v>3.35</v>
      </c>
      <c r="E35">
        <v>0.18</v>
      </c>
      <c r="F35">
        <v>0.66</v>
      </c>
      <c r="G35">
        <v>1.35</v>
      </c>
      <c r="H35">
        <v>6.35</v>
      </c>
      <c r="I35">
        <v>4.59</v>
      </c>
      <c r="J35">
        <v>0.14000000000000001</v>
      </c>
      <c r="K35">
        <v>99.999999999999986</v>
      </c>
      <c r="M35">
        <v>3.54</v>
      </c>
      <c r="O35">
        <v>65.84</v>
      </c>
      <c r="P35">
        <v>0.22</v>
      </c>
      <c r="Q35">
        <v>18.100000000000001</v>
      </c>
      <c r="R35">
        <v>1.1000000000000001</v>
      </c>
      <c r="S35">
        <v>0.02</v>
      </c>
      <c r="T35">
        <v>7.0000000000000007E-2</v>
      </c>
      <c r="U35">
        <v>0.97</v>
      </c>
      <c r="V35">
        <v>7.61</v>
      </c>
      <c r="W35">
        <v>4.75</v>
      </c>
      <c r="X35">
        <v>98.679999999999978</v>
      </c>
      <c r="Y35">
        <v>3.7685959417257076</v>
      </c>
      <c r="Z35">
        <v>900</v>
      </c>
    </row>
    <row r="36" spans="1:26" x14ac:dyDescent="0.2">
      <c r="A36">
        <v>68.34</v>
      </c>
      <c r="B36">
        <v>0.56000000000000005</v>
      </c>
      <c r="C36">
        <v>14.59</v>
      </c>
      <c r="D36">
        <v>3.85</v>
      </c>
      <c r="E36">
        <v>0.17</v>
      </c>
      <c r="F36">
        <v>0.12</v>
      </c>
      <c r="G36">
        <v>0.45</v>
      </c>
      <c r="H36">
        <v>6.74</v>
      </c>
      <c r="I36">
        <v>5.08</v>
      </c>
      <c r="J36">
        <v>0.09</v>
      </c>
      <c r="K36">
        <v>99.990000000000009</v>
      </c>
      <c r="M36">
        <v>4.47</v>
      </c>
      <c r="O36">
        <v>68.48</v>
      </c>
      <c r="P36">
        <v>0.3</v>
      </c>
      <c r="Q36">
        <v>17.829999999999998</v>
      </c>
      <c r="R36">
        <v>1.37</v>
      </c>
      <c r="S36">
        <v>0.14000000000000001</v>
      </c>
      <c r="T36">
        <v>0.15</v>
      </c>
      <c r="U36">
        <v>0.89</v>
      </c>
      <c r="V36">
        <v>6.76</v>
      </c>
      <c r="W36">
        <v>4.99</v>
      </c>
      <c r="X36">
        <v>100.91000000000001</v>
      </c>
      <c r="Y36">
        <v>5.5383686975508102</v>
      </c>
      <c r="Z36">
        <v>850</v>
      </c>
    </row>
    <row r="37" spans="1:26" x14ac:dyDescent="0.2">
      <c r="A37">
        <v>66.650000000000006</v>
      </c>
      <c r="B37">
        <v>0.68</v>
      </c>
      <c r="C37">
        <v>14.68</v>
      </c>
      <c r="D37">
        <v>4.8</v>
      </c>
      <c r="E37">
        <v>0.22</v>
      </c>
      <c r="F37">
        <v>0.35</v>
      </c>
      <c r="G37">
        <v>1</v>
      </c>
      <c r="H37">
        <v>6.36</v>
      </c>
      <c r="I37">
        <v>5.09</v>
      </c>
      <c r="J37">
        <v>0.16</v>
      </c>
      <c r="K37">
        <v>99.990000000000009</v>
      </c>
      <c r="M37">
        <v>1.1100000000000001</v>
      </c>
      <c r="O37">
        <v>64.78</v>
      </c>
      <c r="P37">
        <v>0.31</v>
      </c>
      <c r="Q37">
        <v>19.02</v>
      </c>
      <c r="R37">
        <v>1.05</v>
      </c>
      <c r="S37">
        <v>0.02</v>
      </c>
      <c r="T37">
        <v>0.04</v>
      </c>
      <c r="U37">
        <v>1.04</v>
      </c>
      <c r="V37">
        <v>8.01</v>
      </c>
      <c r="W37">
        <v>4.33</v>
      </c>
      <c r="X37">
        <v>98.600000000000009</v>
      </c>
      <c r="Y37">
        <v>1.5801740609090789</v>
      </c>
      <c r="Z37">
        <v>950</v>
      </c>
    </row>
    <row r="38" spans="1:26" x14ac:dyDescent="0.2">
      <c r="A38">
        <v>67.61</v>
      </c>
      <c r="B38">
        <v>0.48</v>
      </c>
      <c r="C38">
        <v>15.35</v>
      </c>
      <c r="D38">
        <v>3.35</v>
      </c>
      <c r="E38">
        <v>7.0000000000000007E-2</v>
      </c>
      <c r="F38">
        <v>0.3</v>
      </c>
      <c r="G38">
        <v>1.1299999999999999</v>
      </c>
      <c r="H38">
        <v>6.5</v>
      </c>
      <c r="I38">
        <v>4.95</v>
      </c>
      <c r="J38">
        <v>0.26</v>
      </c>
      <c r="K38">
        <v>99.999999999999986</v>
      </c>
      <c r="M38">
        <v>2.65</v>
      </c>
      <c r="O38">
        <v>65.09</v>
      </c>
      <c r="P38">
        <v>0.44</v>
      </c>
      <c r="Q38">
        <v>18.46</v>
      </c>
      <c r="R38">
        <v>1.25</v>
      </c>
      <c r="S38">
        <v>7.0000000000000007E-2</v>
      </c>
      <c r="T38">
        <v>0.35</v>
      </c>
      <c r="U38">
        <v>1.88</v>
      </c>
      <c r="V38">
        <v>7.51</v>
      </c>
      <c r="W38">
        <v>3.54</v>
      </c>
      <c r="X38">
        <v>98.59</v>
      </c>
      <c r="Y38">
        <v>3.2925813167419204</v>
      </c>
      <c r="Z38">
        <v>900</v>
      </c>
    </row>
    <row r="39" spans="1:26" x14ac:dyDescent="0.2">
      <c r="A39">
        <v>67.69</v>
      </c>
      <c r="B39">
        <v>0.56000000000000005</v>
      </c>
      <c r="C39">
        <v>14.59</v>
      </c>
      <c r="D39">
        <v>4.2699999999999996</v>
      </c>
      <c r="E39">
        <v>0.19</v>
      </c>
      <c r="F39">
        <v>0.27</v>
      </c>
      <c r="G39">
        <v>0.91</v>
      </c>
      <c r="H39">
        <v>6.29</v>
      </c>
      <c r="I39">
        <v>4.9800000000000004</v>
      </c>
      <c r="J39">
        <v>0.25</v>
      </c>
      <c r="K39">
        <v>100</v>
      </c>
      <c r="M39">
        <v>2.0099999999999998</v>
      </c>
      <c r="O39">
        <v>64.959999999999994</v>
      </c>
      <c r="P39">
        <v>0.5</v>
      </c>
      <c r="Q39">
        <v>18.72</v>
      </c>
      <c r="R39">
        <v>1</v>
      </c>
      <c r="S39">
        <v>0</v>
      </c>
      <c r="T39">
        <v>0.05</v>
      </c>
      <c r="U39">
        <v>2</v>
      </c>
      <c r="V39">
        <v>7.5</v>
      </c>
      <c r="W39">
        <v>4.01</v>
      </c>
      <c r="X39">
        <v>98.74</v>
      </c>
      <c r="Y39">
        <v>3.4859463810285862</v>
      </c>
      <c r="Z39">
        <v>900</v>
      </c>
    </row>
    <row r="40" spans="1:26" x14ac:dyDescent="0.2">
      <c r="A40">
        <v>65.2</v>
      </c>
      <c r="B40">
        <v>1</v>
      </c>
      <c r="C40">
        <v>14.87</v>
      </c>
      <c r="D40">
        <v>5.05</v>
      </c>
      <c r="E40">
        <v>0.33</v>
      </c>
      <c r="F40">
        <v>0.28000000000000003</v>
      </c>
      <c r="G40">
        <v>1.49</v>
      </c>
      <c r="H40">
        <v>6.31</v>
      </c>
      <c r="I40">
        <v>5.47</v>
      </c>
      <c r="J40">
        <v>0</v>
      </c>
      <c r="K40">
        <v>100</v>
      </c>
      <c r="M40">
        <v>1.67</v>
      </c>
      <c r="O40">
        <v>64.290000000000006</v>
      </c>
      <c r="P40">
        <v>0.21</v>
      </c>
      <c r="Q40">
        <v>18.149999999999999</v>
      </c>
      <c r="R40">
        <v>0.74</v>
      </c>
      <c r="S40">
        <v>0.2</v>
      </c>
      <c r="T40">
        <v>0.11</v>
      </c>
      <c r="U40">
        <v>1.92</v>
      </c>
      <c r="V40">
        <v>7.55</v>
      </c>
      <c r="W40">
        <v>3.68</v>
      </c>
      <c r="X40">
        <v>96.850000000000009</v>
      </c>
      <c r="Y40">
        <v>1.715417285807006</v>
      </c>
      <c r="Z40">
        <v>950</v>
      </c>
    </row>
    <row r="41" spans="1:26" x14ac:dyDescent="0.2">
      <c r="A41">
        <v>65.77</v>
      </c>
      <c r="B41">
        <v>0.74</v>
      </c>
      <c r="C41">
        <v>14.31</v>
      </c>
      <c r="D41">
        <v>5.67</v>
      </c>
      <c r="E41">
        <v>0.18</v>
      </c>
      <c r="F41">
        <v>0.38</v>
      </c>
      <c r="G41">
        <v>1.37</v>
      </c>
      <c r="H41">
        <v>6.3</v>
      </c>
      <c r="I41">
        <v>5</v>
      </c>
      <c r="J41">
        <v>0.28000000000000003</v>
      </c>
      <c r="K41">
        <v>100</v>
      </c>
      <c r="M41">
        <v>0.83</v>
      </c>
      <c r="O41">
        <v>63.85</v>
      </c>
      <c r="P41">
        <v>0.11</v>
      </c>
      <c r="Q41">
        <v>19.05</v>
      </c>
      <c r="R41">
        <v>1.39</v>
      </c>
      <c r="S41">
        <v>0.02</v>
      </c>
      <c r="T41">
        <v>0.06</v>
      </c>
      <c r="U41">
        <v>1.88</v>
      </c>
      <c r="V41">
        <v>7.79</v>
      </c>
      <c r="W41">
        <v>3.51</v>
      </c>
      <c r="X41">
        <v>97.660000000000011</v>
      </c>
      <c r="Y41">
        <v>1.4708133972010513</v>
      </c>
      <c r="Z41">
        <v>950</v>
      </c>
    </row>
    <row r="42" spans="1:26" x14ac:dyDescent="0.2">
      <c r="A42">
        <v>67.099999999999994</v>
      </c>
      <c r="B42">
        <v>0.62</v>
      </c>
      <c r="C42">
        <v>15.29</v>
      </c>
      <c r="D42">
        <v>4.1399999999999997</v>
      </c>
      <c r="E42">
        <v>0.19</v>
      </c>
      <c r="F42">
        <v>0.25</v>
      </c>
      <c r="G42">
        <v>1.31</v>
      </c>
      <c r="H42">
        <v>6.07</v>
      </c>
      <c r="I42">
        <v>4.93</v>
      </c>
      <c r="J42">
        <v>0.1</v>
      </c>
      <c r="K42">
        <v>100</v>
      </c>
      <c r="M42">
        <v>1.44</v>
      </c>
      <c r="O42">
        <v>65.53</v>
      </c>
      <c r="P42">
        <v>0.17</v>
      </c>
      <c r="Q42">
        <v>19.52</v>
      </c>
      <c r="R42">
        <v>0.64</v>
      </c>
      <c r="S42">
        <v>0</v>
      </c>
      <c r="T42">
        <v>0</v>
      </c>
      <c r="U42">
        <v>1.0900000000000001</v>
      </c>
      <c r="V42">
        <v>7.6</v>
      </c>
      <c r="W42">
        <v>4.42</v>
      </c>
      <c r="X42">
        <v>98.97</v>
      </c>
      <c r="Y42">
        <v>1.8844192231788361</v>
      </c>
      <c r="Z42">
        <v>950</v>
      </c>
    </row>
    <row r="43" spans="1:26" x14ac:dyDescent="0.2">
      <c r="A43">
        <v>67.45</v>
      </c>
      <c r="B43">
        <v>0.69</v>
      </c>
      <c r="C43">
        <v>15.12</v>
      </c>
      <c r="D43">
        <v>3.46</v>
      </c>
      <c r="E43">
        <v>0.16</v>
      </c>
      <c r="F43">
        <v>0.37</v>
      </c>
      <c r="G43">
        <v>1.34</v>
      </c>
      <c r="H43">
        <v>6.46</v>
      </c>
      <c r="I43">
        <v>4.8099999999999996</v>
      </c>
      <c r="J43">
        <v>0.17</v>
      </c>
      <c r="K43">
        <v>100.03</v>
      </c>
      <c r="M43">
        <v>2.5</v>
      </c>
      <c r="O43">
        <v>65.8</v>
      </c>
      <c r="P43">
        <v>0.13</v>
      </c>
      <c r="Q43">
        <v>19.52</v>
      </c>
      <c r="R43">
        <v>0.61</v>
      </c>
      <c r="S43">
        <v>0.3</v>
      </c>
      <c r="T43">
        <v>0.8</v>
      </c>
      <c r="U43">
        <v>1.02</v>
      </c>
      <c r="V43">
        <v>7.8</v>
      </c>
      <c r="W43">
        <v>4.91</v>
      </c>
      <c r="X43">
        <v>100.88999999999997</v>
      </c>
      <c r="Y43">
        <v>2.0300110146545114</v>
      </c>
      <c r="Z43">
        <v>950</v>
      </c>
    </row>
    <row r="44" spans="1:26" x14ac:dyDescent="0.2">
      <c r="A44">
        <v>68.53</v>
      </c>
      <c r="B44">
        <v>0.79</v>
      </c>
      <c r="C44">
        <v>13.97</v>
      </c>
      <c r="D44">
        <v>3.64</v>
      </c>
      <c r="E44">
        <v>0.18</v>
      </c>
      <c r="F44">
        <v>0.31</v>
      </c>
      <c r="G44">
        <v>0.91</v>
      </c>
      <c r="H44">
        <v>6.05</v>
      </c>
      <c r="I44">
        <v>5.41</v>
      </c>
      <c r="J44">
        <v>0.18</v>
      </c>
      <c r="K44">
        <v>99.970000000000013</v>
      </c>
      <c r="M44">
        <v>1.1100000000000001</v>
      </c>
      <c r="O44">
        <v>63.29</v>
      </c>
      <c r="P44">
        <v>0.26</v>
      </c>
      <c r="Q44">
        <v>17.95</v>
      </c>
      <c r="R44">
        <v>1.63</v>
      </c>
      <c r="S44">
        <v>0.02</v>
      </c>
      <c r="T44">
        <v>0.06</v>
      </c>
      <c r="U44">
        <v>1.19</v>
      </c>
      <c r="V44">
        <v>7.79</v>
      </c>
      <c r="W44">
        <v>4.25</v>
      </c>
      <c r="X44">
        <v>96.44</v>
      </c>
      <c r="Y44">
        <v>1.6168056843480916</v>
      </c>
      <c r="Z44">
        <v>950</v>
      </c>
    </row>
    <row r="45" spans="1:26" x14ac:dyDescent="0.2">
      <c r="A45">
        <v>68.25</v>
      </c>
      <c r="B45">
        <v>0.44</v>
      </c>
      <c r="C45">
        <v>15.02</v>
      </c>
      <c r="D45">
        <v>3.23</v>
      </c>
      <c r="E45">
        <v>0.15</v>
      </c>
      <c r="F45">
        <v>0.24</v>
      </c>
      <c r="G45">
        <v>1.0900000000000001</v>
      </c>
      <c r="H45">
        <v>6.33</v>
      </c>
      <c r="I45">
        <v>5.1100000000000003</v>
      </c>
      <c r="J45">
        <v>0.15</v>
      </c>
      <c r="K45">
        <v>100.01</v>
      </c>
      <c r="M45">
        <v>2.86</v>
      </c>
      <c r="O45">
        <v>64.19</v>
      </c>
      <c r="P45">
        <v>0.1</v>
      </c>
      <c r="Q45">
        <v>19.03</v>
      </c>
      <c r="R45">
        <v>0.65</v>
      </c>
      <c r="S45">
        <v>0.04</v>
      </c>
      <c r="T45">
        <v>0.01</v>
      </c>
      <c r="U45">
        <v>1.38</v>
      </c>
      <c r="V45">
        <v>8.3000000000000007</v>
      </c>
      <c r="W45">
        <v>3.98</v>
      </c>
      <c r="X45">
        <v>97.68</v>
      </c>
      <c r="Y45">
        <v>3.1692572409880313</v>
      </c>
      <c r="Z45">
        <v>900</v>
      </c>
    </row>
    <row r="46" spans="1:26" x14ac:dyDescent="0.2">
      <c r="A46">
        <v>60.29</v>
      </c>
      <c r="B46">
        <v>0.41</v>
      </c>
      <c r="C46">
        <v>16.36</v>
      </c>
      <c r="D46">
        <v>1.18</v>
      </c>
      <c r="E46">
        <v>0.64</v>
      </c>
      <c r="F46">
        <v>0.34</v>
      </c>
      <c r="G46">
        <v>2.5299999999999998</v>
      </c>
      <c r="H46">
        <v>6.21</v>
      </c>
      <c r="I46">
        <v>7.01</v>
      </c>
      <c r="J46">
        <v>0.83</v>
      </c>
      <c r="K46">
        <v>95.800000000000011</v>
      </c>
      <c r="M46">
        <v>4.16</v>
      </c>
      <c r="O46">
        <v>60.36</v>
      </c>
      <c r="P46">
        <v>0</v>
      </c>
      <c r="Q46">
        <v>24.75</v>
      </c>
      <c r="R46">
        <v>0</v>
      </c>
      <c r="S46">
        <v>0</v>
      </c>
      <c r="T46">
        <v>0</v>
      </c>
      <c r="U46">
        <v>6.33</v>
      </c>
      <c r="V46">
        <v>7.06</v>
      </c>
      <c r="W46">
        <v>1.5</v>
      </c>
      <c r="X46">
        <v>100</v>
      </c>
      <c r="Y46">
        <v>5.6111492171344688</v>
      </c>
      <c r="Z46">
        <v>862</v>
      </c>
    </row>
    <row r="47" spans="1:26" x14ac:dyDescent="0.2">
      <c r="A47">
        <v>60.66</v>
      </c>
      <c r="B47">
        <v>0.21</v>
      </c>
      <c r="C47">
        <v>12.73</v>
      </c>
      <c r="D47">
        <v>1.58</v>
      </c>
      <c r="E47">
        <v>1.62</v>
      </c>
      <c r="F47">
        <v>0.27</v>
      </c>
      <c r="G47">
        <v>2.64</v>
      </c>
      <c r="H47">
        <v>9.3000000000000007</v>
      </c>
      <c r="I47">
        <v>4.78</v>
      </c>
      <c r="J47">
        <v>0.82</v>
      </c>
      <c r="K47">
        <v>94.609999999999985</v>
      </c>
      <c r="M47">
        <v>5.32</v>
      </c>
      <c r="O47">
        <v>61.83</v>
      </c>
      <c r="P47">
        <v>0</v>
      </c>
      <c r="Q47">
        <v>23.73</v>
      </c>
      <c r="R47">
        <v>0</v>
      </c>
      <c r="S47">
        <v>0</v>
      </c>
      <c r="T47">
        <v>0</v>
      </c>
      <c r="U47">
        <v>5.15</v>
      </c>
      <c r="V47">
        <v>7.65</v>
      </c>
      <c r="W47">
        <v>1.64</v>
      </c>
      <c r="X47">
        <v>100.00000000000001</v>
      </c>
      <c r="Y47">
        <v>5.7388970131468033</v>
      </c>
      <c r="Z47">
        <v>832</v>
      </c>
    </row>
    <row r="48" spans="1:26" x14ac:dyDescent="0.2">
      <c r="A48">
        <v>60.28</v>
      </c>
      <c r="B48">
        <v>0.54</v>
      </c>
      <c r="C48">
        <v>17.04</v>
      </c>
      <c r="D48">
        <v>2.2799999999999998</v>
      </c>
      <c r="E48">
        <v>0.16</v>
      </c>
      <c r="F48">
        <v>0.94</v>
      </c>
      <c r="G48">
        <v>3.05</v>
      </c>
      <c r="H48">
        <v>4.8600000000000003</v>
      </c>
      <c r="I48">
        <v>8.1199999999999992</v>
      </c>
      <c r="J48">
        <v>0.9</v>
      </c>
      <c r="K48">
        <v>98.17</v>
      </c>
      <c r="M48">
        <v>1.77</v>
      </c>
      <c r="O48">
        <v>55.84</v>
      </c>
      <c r="P48">
        <v>0</v>
      </c>
      <c r="Q48">
        <v>27.8</v>
      </c>
      <c r="R48">
        <v>0</v>
      </c>
      <c r="S48">
        <v>0</v>
      </c>
      <c r="T48">
        <v>0</v>
      </c>
      <c r="U48">
        <v>9.91</v>
      </c>
      <c r="V48">
        <v>4.9800000000000004</v>
      </c>
      <c r="W48">
        <v>1.48</v>
      </c>
      <c r="X48">
        <v>100.01</v>
      </c>
      <c r="Y48">
        <v>2.7637436922251855</v>
      </c>
      <c r="Z48">
        <v>1007</v>
      </c>
    </row>
    <row r="49" spans="1:26" x14ac:dyDescent="0.2">
      <c r="A49">
        <v>58.28</v>
      </c>
      <c r="B49">
        <v>0.52</v>
      </c>
      <c r="C49">
        <v>16.77</v>
      </c>
      <c r="D49">
        <v>2.66</v>
      </c>
      <c r="E49">
        <v>0.24</v>
      </c>
      <c r="F49">
        <v>1.1599999999999999</v>
      </c>
      <c r="G49">
        <v>4.12</v>
      </c>
      <c r="H49">
        <v>5.7</v>
      </c>
      <c r="I49">
        <v>6.38</v>
      </c>
      <c r="J49">
        <v>1.39</v>
      </c>
      <c r="K49">
        <v>97.22</v>
      </c>
      <c r="M49">
        <v>2.7</v>
      </c>
      <c r="O49">
        <v>56.52</v>
      </c>
      <c r="P49">
        <v>0</v>
      </c>
      <c r="Q49">
        <v>27.35</v>
      </c>
      <c r="R49">
        <v>0</v>
      </c>
      <c r="S49">
        <v>0</v>
      </c>
      <c r="T49">
        <v>0</v>
      </c>
      <c r="U49">
        <v>9.3699999999999992</v>
      </c>
      <c r="V49">
        <v>5.31</v>
      </c>
      <c r="W49">
        <v>1.45</v>
      </c>
      <c r="X49">
        <v>100.00000000000001</v>
      </c>
      <c r="Y49">
        <v>3.4238483793511514</v>
      </c>
      <c r="Z49">
        <v>977</v>
      </c>
    </row>
    <row r="50" spans="1:26" x14ac:dyDescent="0.2">
      <c r="A50">
        <v>57.14</v>
      </c>
      <c r="B50">
        <v>0.47</v>
      </c>
      <c r="C50">
        <v>15.3</v>
      </c>
      <c r="D50">
        <v>2.84</v>
      </c>
      <c r="E50">
        <v>0.54</v>
      </c>
      <c r="F50">
        <v>0.96</v>
      </c>
      <c r="G50">
        <v>5.69</v>
      </c>
      <c r="H50">
        <v>6.28</v>
      </c>
      <c r="I50">
        <v>4.8899999999999997</v>
      </c>
      <c r="J50">
        <v>2.13</v>
      </c>
      <c r="K50">
        <v>96.24</v>
      </c>
      <c r="M50">
        <v>3.67</v>
      </c>
      <c r="O50">
        <v>57.47</v>
      </c>
      <c r="P50">
        <v>0</v>
      </c>
      <c r="Q50">
        <v>26.7</v>
      </c>
      <c r="R50">
        <v>0</v>
      </c>
      <c r="S50">
        <v>0</v>
      </c>
      <c r="T50">
        <v>0</v>
      </c>
      <c r="U50">
        <v>8.6199999999999992</v>
      </c>
      <c r="V50">
        <v>5.74</v>
      </c>
      <c r="W50">
        <v>1.46</v>
      </c>
      <c r="X50">
        <v>99.99</v>
      </c>
      <c r="Y50">
        <v>3.986941906910626</v>
      </c>
      <c r="Z50">
        <v>947</v>
      </c>
    </row>
    <row r="51" spans="1:26" x14ac:dyDescent="0.2">
      <c r="A51">
        <v>55.83</v>
      </c>
      <c r="B51">
        <v>0.41</v>
      </c>
      <c r="C51">
        <v>14.2</v>
      </c>
      <c r="D51">
        <v>2.76</v>
      </c>
      <c r="E51">
        <v>0.72</v>
      </c>
      <c r="F51">
        <v>0.73</v>
      </c>
      <c r="G51">
        <v>7.18</v>
      </c>
      <c r="H51">
        <v>6.68</v>
      </c>
      <c r="I51">
        <v>3.86</v>
      </c>
      <c r="J51">
        <v>2.84</v>
      </c>
      <c r="K51">
        <v>95.210000000000022</v>
      </c>
      <c r="M51">
        <v>4.7</v>
      </c>
      <c r="O51">
        <v>57.94</v>
      </c>
      <c r="P51">
        <v>0</v>
      </c>
      <c r="Q51">
        <v>26.41</v>
      </c>
      <c r="R51">
        <v>0</v>
      </c>
      <c r="S51">
        <v>0</v>
      </c>
      <c r="T51">
        <v>0</v>
      </c>
      <c r="U51">
        <v>8.27</v>
      </c>
      <c r="V51">
        <v>6</v>
      </c>
      <c r="W51">
        <v>1.4</v>
      </c>
      <c r="X51">
        <v>100.02</v>
      </c>
      <c r="Y51">
        <v>4.7310943466340003</v>
      </c>
      <c r="Z51">
        <v>917</v>
      </c>
    </row>
    <row r="52" spans="1:26" x14ac:dyDescent="0.2">
      <c r="A52">
        <v>59.29</v>
      </c>
      <c r="B52">
        <v>0.37</v>
      </c>
      <c r="C52">
        <v>17.36</v>
      </c>
      <c r="D52">
        <v>1.1200000000000001</v>
      </c>
      <c r="E52">
        <v>0.35</v>
      </c>
      <c r="F52">
        <v>0.23</v>
      </c>
      <c r="G52">
        <v>2.5499999999999998</v>
      </c>
      <c r="H52">
        <v>5.5</v>
      </c>
      <c r="I52">
        <v>7.14</v>
      </c>
      <c r="J52">
        <v>0.83</v>
      </c>
      <c r="K52">
        <v>94.74</v>
      </c>
      <c r="M52">
        <v>5.22</v>
      </c>
      <c r="O52">
        <v>59.2</v>
      </c>
      <c r="P52">
        <v>0</v>
      </c>
      <c r="Q52">
        <v>25.58</v>
      </c>
      <c r="R52">
        <v>0</v>
      </c>
      <c r="S52">
        <v>0</v>
      </c>
      <c r="T52">
        <v>0</v>
      </c>
      <c r="U52">
        <v>7.29</v>
      </c>
      <c r="V52">
        <v>6.67</v>
      </c>
      <c r="W52">
        <v>1.26</v>
      </c>
      <c r="X52">
        <v>100.00000000000001</v>
      </c>
      <c r="Y52">
        <v>6.6255843161972461</v>
      </c>
      <c r="Z52">
        <v>846</v>
      </c>
    </row>
    <row r="53" spans="1:26" x14ac:dyDescent="0.2">
      <c r="A53">
        <v>58.57</v>
      </c>
      <c r="B53">
        <v>0.21</v>
      </c>
      <c r="C53">
        <v>15.98</v>
      </c>
      <c r="D53">
        <v>1.26</v>
      </c>
      <c r="E53">
        <v>0.62</v>
      </c>
      <c r="F53">
        <v>0.17</v>
      </c>
      <c r="G53">
        <v>2.64</v>
      </c>
      <c r="H53">
        <v>6.86</v>
      </c>
      <c r="I53">
        <v>5.64</v>
      </c>
      <c r="J53">
        <v>1</v>
      </c>
      <c r="K53">
        <v>92.950000000000017</v>
      </c>
      <c r="M53">
        <v>7.02</v>
      </c>
      <c r="O53">
        <v>60.11</v>
      </c>
      <c r="P53">
        <v>0</v>
      </c>
      <c r="Q53">
        <v>24.98</v>
      </c>
      <c r="R53">
        <v>0</v>
      </c>
      <c r="S53">
        <v>0</v>
      </c>
      <c r="T53">
        <v>0</v>
      </c>
      <c r="U53">
        <v>6.58</v>
      </c>
      <c r="V53">
        <v>7.09</v>
      </c>
      <c r="W53">
        <v>1.25</v>
      </c>
      <c r="X53">
        <v>100.01</v>
      </c>
      <c r="Y53">
        <v>7.0952447777804473</v>
      </c>
      <c r="Z53">
        <v>816</v>
      </c>
    </row>
    <row r="54" spans="1:26" x14ac:dyDescent="0.2">
      <c r="A54">
        <v>57.3</v>
      </c>
      <c r="B54">
        <v>0.15</v>
      </c>
      <c r="C54">
        <v>15.08</v>
      </c>
      <c r="D54">
        <v>1.46</v>
      </c>
      <c r="E54">
        <v>1.27</v>
      </c>
      <c r="F54">
        <v>0.16</v>
      </c>
      <c r="G54">
        <v>2.59</v>
      </c>
      <c r="H54">
        <v>8.1999999999999993</v>
      </c>
      <c r="I54">
        <v>4.5199999999999996</v>
      </c>
      <c r="J54">
        <v>1.17</v>
      </c>
      <c r="K54">
        <v>91.899999999999991</v>
      </c>
      <c r="M54">
        <v>8.07</v>
      </c>
      <c r="O54">
        <v>61.64</v>
      </c>
      <c r="P54">
        <v>0</v>
      </c>
      <c r="Q54">
        <v>23.9</v>
      </c>
      <c r="R54">
        <v>0</v>
      </c>
      <c r="S54">
        <v>0</v>
      </c>
      <c r="T54">
        <v>0</v>
      </c>
      <c r="U54">
        <v>5.34</v>
      </c>
      <c r="V54">
        <v>7.68</v>
      </c>
      <c r="W54">
        <v>1.45</v>
      </c>
      <c r="X54">
        <v>100.01</v>
      </c>
      <c r="Y54">
        <v>6.8164789970969739</v>
      </c>
      <c r="Z54">
        <v>804</v>
      </c>
    </row>
    <row r="55" spans="1:26" x14ac:dyDescent="0.2">
      <c r="A55">
        <v>59.57</v>
      </c>
      <c r="B55">
        <v>0.69</v>
      </c>
      <c r="C55">
        <v>17.97</v>
      </c>
      <c r="D55">
        <v>1.41</v>
      </c>
      <c r="E55">
        <v>0.36</v>
      </c>
      <c r="F55">
        <v>0.56000000000000005</v>
      </c>
      <c r="G55">
        <v>2.52</v>
      </c>
      <c r="H55">
        <v>5.08</v>
      </c>
      <c r="I55">
        <v>8.18</v>
      </c>
      <c r="J55">
        <v>0.68</v>
      </c>
      <c r="K55">
        <v>97.019999999999982</v>
      </c>
      <c r="M55">
        <v>2.93</v>
      </c>
      <c r="O55">
        <v>60.31</v>
      </c>
      <c r="P55">
        <v>0</v>
      </c>
      <c r="Q55">
        <v>24.69</v>
      </c>
      <c r="R55">
        <v>0</v>
      </c>
      <c r="S55">
        <v>0</v>
      </c>
      <c r="T55">
        <v>0</v>
      </c>
      <c r="U55">
        <v>6.3</v>
      </c>
      <c r="V55">
        <v>6.79</v>
      </c>
      <c r="W55">
        <v>1.92</v>
      </c>
      <c r="X55">
        <v>100.01</v>
      </c>
      <c r="Y55">
        <v>3.9593225618230656</v>
      </c>
      <c r="Z55">
        <v>922</v>
      </c>
    </row>
    <row r="56" spans="1:26" x14ac:dyDescent="0.2">
      <c r="A56">
        <v>58.45</v>
      </c>
      <c r="B56">
        <v>0.37</v>
      </c>
      <c r="C56">
        <v>17.46</v>
      </c>
      <c r="D56">
        <v>1.37</v>
      </c>
      <c r="E56">
        <v>0.64</v>
      </c>
      <c r="F56">
        <v>0.25</v>
      </c>
      <c r="G56">
        <v>2.36</v>
      </c>
      <c r="H56">
        <v>6.44</v>
      </c>
      <c r="I56">
        <v>6.71</v>
      </c>
      <c r="J56">
        <v>0.73</v>
      </c>
      <c r="K56">
        <v>94.78</v>
      </c>
      <c r="M56">
        <v>5.18</v>
      </c>
      <c r="O56">
        <v>60.27</v>
      </c>
      <c r="P56">
        <v>0</v>
      </c>
      <c r="Q56">
        <v>24.8</v>
      </c>
      <c r="R56">
        <v>0</v>
      </c>
      <c r="S56">
        <v>0</v>
      </c>
      <c r="T56">
        <v>0</v>
      </c>
      <c r="U56">
        <v>6.4</v>
      </c>
      <c r="V56">
        <v>6.99</v>
      </c>
      <c r="W56">
        <v>1.54</v>
      </c>
      <c r="X56">
        <v>100.00000000000001</v>
      </c>
      <c r="Y56">
        <v>5.6645337336532515</v>
      </c>
      <c r="Z56">
        <v>862</v>
      </c>
    </row>
    <row r="57" spans="1:26" x14ac:dyDescent="0.2">
      <c r="A57">
        <v>59.74</v>
      </c>
      <c r="B57">
        <v>0.45</v>
      </c>
      <c r="C57">
        <v>18.329999999999998</v>
      </c>
      <c r="D57">
        <v>1.43</v>
      </c>
      <c r="E57">
        <v>0.22</v>
      </c>
      <c r="F57">
        <v>0.45</v>
      </c>
      <c r="G57">
        <v>2.42</v>
      </c>
      <c r="H57">
        <v>4.7300000000000004</v>
      </c>
      <c r="I57">
        <v>8.1300000000000008</v>
      </c>
      <c r="J57">
        <v>0.68</v>
      </c>
      <c r="K57">
        <v>96.580000000000027</v>
      </c>
      <c r="M57">
        <v>3.36</v>
      </c>
      <c r="O57">
        <v>59.89</v>
      </c>
      <c r="P57">
        <v>0</v>
      </c>
      <c r="Q57">
        <v>25.01</v>
      </c>
      <c r="R57">
        <v>0</v>
      </c>
      <c r="S57">
        <v>0</v>
      </c>
      <c r="T57">
        <v>0</v>
      </c>
      <c r="U57">
        <v>6.66</v>
      </c>
      <c r="V57">
        <v>6.7</v>
      </c>
      <c r="W57">
        <v>1.73</v>
      </c>
      <c r="X57">
        <v>99.990000000000009</v>
      </c>
      <c r="Y57">
        <v>4.5479358398666045</v>
      </c>
      <c r="Z57">
        <v>908</v>
      </c>
    </row>
    <row r="58" spans="1:26" x14ac:dyDescent="0.2">
      <c r="A58">
        <v>59.34</v>
      </c>
      <c r="B58">
        <v>0.49</v>
      </c>
      <c r="C58">
        <v>18.079999999999998</v>
      </c>
      <c r="D58">
        <v>1.25</v>
      </c>
      <c r="E58">
        <v>0.28999999999999998</v>
      </c>
      <c r="F58">
        <v>0.3</v>
      </c>
      <c r="G58">
        <v>2.4300000000000002</v>
      </c>
      <c r="H58">
        <v>5.0599999999999996</v>
      </c>
      <c r="I58">
        <v>7.71</v>
      </c>
      <c r="J58">
        <v>0.71</v>
      </c>
      <c r="K58">
        <v>95.66</v>
      </c>
      <c r="M58">
        <v>4.3099999999999996</v>
      </c>
      <c r="O58">
        <v>59.54</v>
      </c>
      <c r="P58">
        <v>0</v>
      </c>
      <c r="Q58">
        <v>25.3</v>
      </c>
      <c r="R58">
        <v>0</v>
      </c>
      <c r="S58">
        <v>0</v>
      </c>
      <c r="T58">
        <v>0</v>
      </c>
      <c r="U58">
        <v>6.98</v>
      </c>
      <c r="V58">
        <v>6.68</v>
      </c>
      <c r="W58">
        <v>1.5</v>
      </c>
      <c r="X58">
        <v>100</v>
      </c>
      <c r="Y58">
        <v>5.5638207727804838</v>
      </c>
      <c r="Z58">
        <v>878</v>
      </c>
    </row>
    <row r="59" spans="1:26" x14ac:dyDescent="0.2">
      <c r="A59">
        <v>58.65</v>
      </c>
      <c r="B59">
        <v>0.35</v>
      </c>
      <c r="C59">
        <v>17.82</v>
      </c>
      <c r="D59">
        <v>1.23</v>
      </c>
      <c r="E59">
        <v>0.38</v>
      </c>
      <c r="F59">
        <v>0.21</v>
      </c>
      <c r="G59">
        <v>2.41</v>
      </c>
      <c r="H59">
        <v>5.62</v>
      </c>
      <c r="I59">
        <v>6.87</v>
      </c>
      <c r="J59">
        <v>0.79</v>
      </c>
      <c r="K59">
        <v>94.33</v>
      </c>
      <c r="M59">
        <v>5.61</v>
      </c>
      <c r="O59">
        <v>59.65</v>
      </c>
      <c r="P59">
        <v>0</v>
      </c>
      <c r="Q59">
        <v>25.26</v>
      </c>
      <c r="R59">
        <v>0</v>
      </c>
      <c r="S59">
        <v>0</v>
      </c>
      <c r="T59">
        <v>0</v>
      </c>
      <c r="U59">
        <v>6.92</v>
      </c>
      <c r="V59">
        <v>6.81</v>
      </c>
      <c r="W59">
        <v>1.36</v>
      </c>
      <c r="X59">
        <v>100</v>
      </c>
      <c r="Y59">
        <v>6.4015137279757077</v>
      </c>
      <c r="Z59">
        <v>848</v>
      </c>
    </row>
    <row r="60" spans="1:26" x14ac:dyDescent="0.2">
      <c r="A60">
        <v>57.47</v>
      </c>
      <c r="B60">
        <v>0.22</v>
      </c>
      <c r="C60">
        <v>17.28</v>
      </c>
      <c r="D60">
        <v>1.28</v>
      </c>
      <c r="E60">
        <v>0.49</v>
      </c>
      <c r="F60">
        <v>0.15</v>
      </c>
      <c r="G60">
        <v>2.56</v>
      </c>
      <c r="H60">
        <v>6.27</v>
      </c>
      <c r="I60">
        <v>5.88</v>
      </c>
      <c r="J60">
        <v>0.96</v>
      </c>
      <c r="K60">
        <v>92.559999999999988</v>
      </c>
      <c r="M60">
        <v>7.39</v>
      </c>
      <c r="O60">
        <v>59.65</v>
      </c>
      <c r="P60">
        <v>0</v>
      </c>
      <c r="Q60">
        <v>25.29</v>
      </c>
      <c r="R60">
        <v>0</v>
      </c>
      <c r="S60">
        <v>0</v>
      </c>
      <c r="T60">
        <v>0</v>
      </c>
      <c r="U60">
        <v>6.95</v>
      </c>
      <c r="V60">
        <v>6.89</v>
      </c>
      <c r="W60">
        <v>1.22</v>
      </c>
      <c r="X60">
        <v>100</v>
      </c>
      <c r="Y60">
        <v>7.2896007002422802</v>
      </c>
      <c r="Z60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124"/>
  <sheetViews>
    <sheetView tabSelected="1" topLeftCell="BX1" workbookViewId="0">
      <pane ySplit="6" topLeftCell="A7" activePane="bottomLeft" state="frozen"/>
      <selection pane="bottomLeft" activeCell="CH10" sqref="CH10"/>
    </sheetView>
  </sheetViews>
  <sheetFormatPr defaultColWidth="10.6328125" defaultRowHeight="15" customHeight="1" x14ac:dyDescent="0.2"/>
  <cols>
    <col min="1" max="1" width="27" style="32" customWidth="1"/>
    <col min="2" max="2" width="8.6328125" style="25" customWidth="1"/>
    <col min="3" max="3" width="7.1796875" style="28" customWidth="1"/>
    <col min="4" max="4" width="7.1796875" style="26" customWidth="1"/>
    <col min="5" max="5" width="2.81640625" style="26" customWidth="1"/>
    <col min="6" max="15" width="5.81640625" style="26" customWidth="1"/>
    <col min="16" max="16" width="6.36328125" style="28" customWidth="1"/>
    <col min="17" max="17" width="2.81640625" style="28" customWidth="1"/>
    <col min="18" max="18" width="5.81640625" style="58" customWidth="1"/>
    <col min="19" max="19" width="7" style="3" customWidth="1"/>
    <col min="20" max="28" width="5.6328125" style="26" customWidth="1"/>
    <col min="29" max="29" width="6.453125" style="26" bestFit="1" customWidth="1"/>
    <col min="30" max="30" width="3.36328125" style="29" customWidth="1"/>
    <col min="31" max="41" width="5.6328125" style="31" hidden="1" customWidth="1"/>
    <col min="42" max="42" width="2.1796875" style="31" hidden="1" customWidth="1"/>
    <col min="43" max="52" width="5.6328125" style="31" hidden="1" customWidth="1"/>
    <col min="53" max="54" width="4.81640625" style="31" hidden="1" customWidth="1"/>
    <col min="55" max="64" width="5.6328125" style="31" hidden="1" customWidth="1"/>
    <col min="65" max="65" width="2.1796875" style="31" hidden="1" customWidth="1"/>
    <col min="66" max="75" width="5.6328125" style="31" hidden="1" customWidth="1"/>
    <col min="76" max="76" width="3.36328125" style="31" customWidth="1"/>
    <col min="77" max="84" width="6.36328125" style="62" customWidth="1"/>
    <col min="85" max="85" width="3.36328125" style="32" customWidth="1"/>
    <col min="86" max="88" width="8.1796875" style="32" customWidth="1"/>
    <col min="89" max="89" width="12.453125" style="31" customWidth="1"/>
    <col min="90" max="90" width="11" style="70" customWidth="1"/>
    <col min="91" max="94" width="11" style="26" customWidth="1"/>
    <col min="95" max="95" width="3.36328125" style="31" customWidth="1"/>
    <col min="96" max="99" width="10.81640625" style="25" hidden="1" customWidth="1"/>
    <col min="100" max="100" width="10.81640625" style="26" hidden="1" customWidth="1"/>
    <col min="101" max="102" width="10.81640625" style="25" hidden="1" customWidth="1"/>
    <col min="103" max="103" width="10.81640625" style="26" hidden="1" customWidth="1"/>
    <col min="104" max="104" width="3.36328125" style="32" hidden="1" customWidth="1"/>
    <col min="105" max="106" width="10.81640625" style="25" hidden="1" customWidth="1"/>
    <col min="107" max="107" width="3.36328125" style="32" hidden="1" customWidth="1"/>
    <col min="108" max="113" width="5.81640625" style="82" hidden="1" customWidth="1"/>
    <col min="114" max="114" width="2.81640625" style="82" hidden="1" customWidth="1"/>
    <col min="115" max="116" width="5.81640625" style="87" hidden="1" customWidth="1"/>
    <col min="117" max="117" width="5.81640625" style="82" hidden="1" customWidth="1"/>
    <col min="118" max="118" width="2.81640625" style="82" hidden="1" customWidth="1"/>
    <col min="119" max="119" width="5.81640625" style="87" hidden="1" customWidth="1"/>
    <col min="120" max="124" width="5.81640625" style="82" hidden="1" customWidth="1"/>
    <col min="125" max="125" width="2.81640625" style="82" hidden="1" customWidth="1"/>
    <col min="126" max="126" width="5.81640625" style="88" hidden="1" customWidth="1"/>
    <col min="127" max="127" width="5.81640625" style="30" hidden="1" customWidth="1"/>
    <col min="128" max="141" width="5.81640625" style="82" hidden="1" customWidth="1"/>
    <col min="142" max="142" width="2.81640625" style="82" hidden="1" customWidth="1"/>
    <col min="143" max="145" width="5.81640625" style="82" hidden="1" customWidth="1"/>
    <col min="146" max="146" width="3.36328125" style="32" customWidth="1"/>
    <col min="147" max="198" width="8.1796875" style="32" hidden="1" customWidth="1"/>
    <col min="199" max="199" width="3.36328125" style="32" customWidth="1"/>
    <col min="200" max="201" width="11.36328125" style="32" customWidth="1"/>
    <col min="202" max="202" width="11.36328125" style="118" customWidth="1"/>
    <col min="203" max="16384" width="10.6328125" style="32"/>
  </cols>
  <sheetData>
    <row r="1" spans="1:231" ht="15" customHeight="1" x14ac:dyDescent="0.2">
      <c r="GS1" s="199" t="s">
        <v>271</v>
      </c>
      <c r="GT1" s="25" t="s">
        <v>276</v>
      </c>
    </row>
    <row r="2" spans="1:231" s="1" customFormat="1" ht="15" customHeight="1" x14ac:dyDescent="0.2">
      <c r="B2" s="2"/>
      <c r="C2" s="4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4"/>
      <c r="Q2" s="4"/>
      <c r="R2" s="2"/>
      <c r="S2" s="3"/>
      <c r="T2" s="2"/>
      <c r="U2" s="3"/>
      <c r="V2" s="3"/>
      <c r="W2" s="3"/>
      <c r="X2" s="3"/>
      <c r="Y2" s="3"/>
      <c r="Z2" s="3"/>
      <c r="AA2" s="3"/>
      <c r="AB2" s="3"/>
      <c r="AC2" s="3"/>
      <c r="AD2" s="5"/>
      <c r="AE2" s="5" t="s">
        <v>36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59"/>
      <c r="BZ2" s="59"/>
      <c r="CA2" s="59"/>
      <c r="CB2" s="59"/>
      <c r="CC2" s="59"/>
      <c r="CD2" s="59"/>
      <c r="CE2" s="59"/>
      <c r="CF2" s="59"/>
      <c r="CK2" s="6"/>
      <c r="CL2" s="67"/>
      <c r="CM2" s="8"/>
      <c r="CN2" s="8"/>
      <c r="CO2" s="8"/>
      <c r="CP2" s="8"/>
      <c r="CQ2" s="6"/>
      <c r="CR2" s="7"/>
      <c r="CS2" s="2"/>
      <c r="CT2" s="2"/>
      <c r="CU2" s="2"/>
      <c r="CV2" s="2"/>
      <c r="CW2" s="2"/>
      <c r="CX2" s="2"/>
      <c r="CY2" s="8"/>
      <c r="DA2" s="7"/>
      <c r="DB2" s="2"/>
      <c r="DD2" s="78"/>
      <c r="DE2" s="78"/>
      <c r="DF2" s="78"/>
      <c r="DG2" s="78"/>
      <c r="DH2" s="78"/>
      <c r="DI2" s="78"/>
      <c r="DJ2" s="78"/>
      <c r="DK2" s="83"/>
      <c r="DL2" s="83"/>
      <c r="DM2" s="78"/>
      <c r="DN2" s="78"/>
      <c r="DO2" s="83"/>
      <c r="DP2" s="78"/>
      <c r="DQ2" s="78"/>
      <c r="DR2" s="78"/>
      <c r="DS2" s="78"/>
      <c r="DT2" s="78"/>
      <c r="DU2" s="78"/>
      <c r="DV2" s="84"/>
      <c r="DW2" s="63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GR2" s="9" t="s">
        <v>273</v>
      </c>
      <c r="GS2" s="207">
        <v>46.2207233262084</v>
      </c>
      <c r="GT2" s="201">
        <v>5.54</v>
      </c>
      <c r="GY2" s="3"/>
      <c r="GZ2" s="3"/>
      <c r="HV2" s="3"/>
      <c r="HW2" s="3"/>
    </row>
    <row r="3" spans="1:231" s="3" customFormat="1" ht="15" customHeight="1" x14ac:dyDescent="0.25">
      <c r="C3" s="4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8"/>
      <c r="AD3" s="5"/>
      <c r="AE3" s="11">
        <v>60.08</v>
      </c>
      <c r="AF3" s="11">
        <v>79.900000000000006</v>
      </c>
      <c r="AG3" s="11">
        <v>101.96</v>
      </c>
      <c r="AH3" s="11">
        <v>71.849999999999994</v>
      </c>
      <c r="AI3" s="11">
        <v>70.94</v>
      </c>
      <c r="AJ3" s="11">
        <v>40.299999999999997</v>
      </c>
      <c r="AK3" s="11">
        <v>56.08</v>
      </c>
      <c r="AL3" s="11">
        <v>61.98</v>
      </c>
      <c r="AM3" s="11">
        <v>94.2</v>
      </c>
      <c r="AN3" s="11">
        <f>2*30.97+5*15.9994</f>
        <v>141.93700000000001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4"/>
      <c r="BZ3" s="4"/>
      <c r="CA3" s="4"/>
      <c r="CB3" s="4"/>
      <c r="CC3" s="4"/>
      <c r="CD3" s="4"/>
      <c r="CE3" s="4"/>
      <c r="CF3" s="4"/>
      <c r="CH3" s="7"/>
      <c r="CI3" s="7"/>
      <c r="CJ3" s="7"/>
      <c r="CK3" s="5"/>
      <c r="CL3" s="97"/>
      <c r="CM3" s="98"/>
      <c r="CN3" s="98"/>
      <c r="CO3" s="98"/>
      <c r="CP3" s="98"/>
      <c r="CQ3" s="5"/>
      <c r="CR3" s="7"/>
      <c r="DA3" s="7"/>
      <c r="DD3" s="79"/>
      <c r="DE3" s="63"/>
      <c r="DF3" s="63"/>
      <c r="DG3" s="63"/>
      <c r="DH3" s="63"/>
      <c r="DI3" s="63"/>
      <c r="DJ3" s="63"/>
      <c r="DK3" s="84"/>
      <c r="DL3" s="84"/>
      <c r="DM3" s="63"/>
      <c r="DN3" s="63"/>
      <c r="DO3" s="84"/>
      <c r="DP3" s="63"/>
      <c r="DQ3" s="63"/>
      <c r="DR3" s="63"/>
      <c r="DS3" s="63"/>
      <c r="DT3" s="63"/>
      <c r="DU3" s="63"/>
      <c r="DV3" s="84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Q3" s="7"/>
      <c r="FS3" s="3" t="s">
        <v>36</v>
      </c>
      <c r="FT3" s="12">
        <v>60.085000000000001</v>
      </c>
      <c r="FU3" s="12">
        <v>79.899000000000001</v>
      </c>
      <c r="FV3" s="12">
        <v>101.961</v>
      </c>
      <c r="FW3" s="12">
        <v>71.846000000000004</v>
      </c>
      <c r="FX3" s="12">
        <v>70.94</v>
      </c>
      <c r="FY3" s="12">
        <v>40.304000000000002</v>
      </c>
      <c r="FZ3" s="12">
        <v>56.079000000000001</v>
      </c>
      <c r="GA3" s="12">
        <v>61.978999999999999</v>
      </c>
      <c r="GB3" s="12">
        <v>94.194999999999993</v>
      </c>
      <c r="GC3" s="12">
        <f>2*30.97+5*15.9994</f>
        <v>141.93700000000001</v>
      </c>
      <c r="GF3" s="12"/>
      <c r="GG3" s="12"/>
      <c r="GH3" s="12"/>
      <c r="GI3" s="12"/>
      <c r="GJ3" s="12"/>
      <c r="GK3" s="12"/>
      <c r="GL3" s="12"/>
      <c r="GM3" s="12"/>
      <c r="GN3" s="12"/>
      <c r="GO3" s="12"/>
      <c r="GR3" s="9" t="s">
        <v>272</v>
      </c>
      <c r="GS3" s="207">
        <v>-0.32900790869610302</v>
      </c>
      <c r="GT3" s="201">
        <v>0.45</v>
      </c>
    </row>
    <row r="4" spans="1:231" s="1" customFormat="1" ht="15" customHeight="1" x14ac:dyDescent="0.2">
      <c r="B4" s="2"/>
      <c r="C4" s="4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8"/>
      <c r="S4" s="3"/>
      <c r="T4" s="2"/>
      <c r="U4" s="3"/>
      <c r="V4" s="3"/>
      <c r="W4" s="3"/>
      <c r="X4" s="3"/>
      <c r="Y4" s="3"/>
      <c r="Z4" s="3"/>
      <c r="AA4" s="3"/>
      <c r="AB4" s="3"/>
      <c r="AC4" s="3"/>
      <c r="AD4" s="5"/>
      <c r="AE4" s="6" t="s">
        <v>43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 t="s">
        <v>43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 t="s">
        <v>44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 t="s">
        <v>44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0" t="s">
        <v>45</v>
      </c>
      <c r="BZ4" s="60"/>
      <c r="CA4" s="60"/>
      <c r="CB4" s="4"/>
      <c r="CC4" s="133"/>
      <c r="CD4" s="133"/>
      <c r="CE4" s="133"/>
      <c r="CF4" s="133"/>
      <c r="CG4" s="13"/>
      <c r="CH4" s="14"/>
      <c r="CI4" s="14"/>
      <c r="CJ4" s="14"/>
      <c r="CK4" s="6"/>
      <c r="CL4" s="97"/>
      <c r="CM4" s="98"/>
      <c r="CN4" s="98"/>
      <c r="CO4" s="98"/>
      <c r="CP4" s="98"/>
      <c r="CQ4" s="6"/>
      <c r="CR4" s="77" t="s">
        <v>41</v>
      </c>
      <c r="CS4" s="73"/>
      <c r="CT4" s="73"/>
      <c r="CU4" s="73"/>
      <c r="CV4" s="77" t="s">
        <v>46</v>
      </c>
      <c r="CW4" s="73"/>
      <c r="CX4" s="73"/>
      <c r="CY4" s="74"/>
      <c r="CZ4" s="75"/>
      <c r="DA4" s="77" t="s">
        <v>41</v>
      </c>
      <c r="DB4" s="73"/>
      <c r="DC4" s="75"/>
      <c r="DD4" s="89"/>
      <c r="DE4" s="89"/>
      <c r="DF4" s="89"/>
      <c r="DG4" s="89"/>
      <c r="DH4" s="89"/>
      <c r="DI4" s="89"/>
      <c r="DJ4" s="89"/>
      <c r="DK4" s="90"/>
      <c r="DL4" s="90"/>
      <c r="DM4" s="89"/>
      <c r="DN4" s="89"/>
      <c r="DO4" s="90"/>
      <c r="DP4" s="89"/>
      <c r="DQ4" s="89"/>
      <c r="DR4" s="89"/>
      <c r="DS4" s="89"/>
      <c r="DT4" s="89"/>
      <c r="DU4" s="89"/>
      <c r="DV4" s="90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13"/>
      <c r="EQ4" s="99" t="s">
        <v>142</v>
      </c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3"/>
      <c r="GR4" s="9" t="s">
        <v>274</v>
      </c>
      <c r="GS4" s="207">
        <v>-3.4827940254407802E-2</v>
      </c>
      <c r="GT4" s="201">
        <v>2.2100000000000002E-3</v>
      </c>
      <c r="GY4" s="3"/>
      <c r="GZ4" s="3"/>
      <c r="HV4" s="3"/>
      <c r="HW4" s="3"/>
    </row>
    <row r="5" spans="1:231" s="1" customFormat="1" ht="15" customHeight="1" x14ac:dyDescent="0.2">
      <c r="A5" s="13"/>
      <c r="B5" s="7"/>
      <c r="C5" s="71"/>
      <c r="D5" s="3"/>
      <c r="E5" s="3"/>
      <c r="F5" s="15" t="s">
        <v>48</v>
      </c>
      <c r="G5" s="16"/>
      <c r="H5" s="16"/>
      <c r="I5" s="16"/>
      <c r="J5" s="16"/>
      <c r="K5" s="16"/>
      <c r="L5" s="16"/>
      <c r="M5" s="16"/>
      <c r="N5" s="16"/>
      <c r="O5" s="16"/>
      <c r="P5" s="17"/>
      <c r="Q5" s="4"/>
      <c r="R5" s="57"/>
      <c r="S5" s="3"/>
      <c r="T5" s="15" t="s">
        <v>49</v>
      </c>
      <c r="U5" s="18"/>
      <c r="V5" s="18"/>
      <c r="W5" s="18"/>
      <c r="X5" s="18"/>
      <c r="Y5" s="18"/>
      <c r="Z5" s="18"/>
      <c r="AA5" s="18"/>
      <c r="AB5" s="18"/>
      <c r="AC5" s="18"/>
      <c r="AD5" s="5"/>
      <c r="AE5" s="6" t="s">
        <v>8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 t="s">
        <v>50</v>
      </c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 t="s">
        <v>8</v>
      </c>
      <c r="BD5" s="6"/>
      <c r="BE5" s="6"/>
      <c r="BF5" s="6"/>
      <c r="BG5" s="6"/>
      <c r="BH5" s="6"/>
      <c r="BI5" s="6"/>
      <c r="BJ5" s="6"/>
      <c r="BK5" s="6"/>
      <c r="BL5" s="6"/>
      <c r="BM5" s="6"/>
      <c r="BN5" s="6" t="s">
        <v>9</v>
      </c>
      <c r="BO5" s="6"/>
      <c r="BP5" s="6"/>
      <c r="BQ5" s="6"/>
      <c r="BR5" s="6"/>
      <c r="BS5" s="6"/>
      <c r="BT5" s="6"/>
      <c r="BU5" s="6"/>
      <c r="BV5" s="6"/>
      <c r="BW5" s="6"/>
      <c r="BX5" s="6"/>
      <c r="BY5" s="60"/>
      <c r="BZ5" s="60"/>
      <c r="CA5" s="60"/>
      <c r="CB5" s="4"/>
      <c r="CC5" s="133"/>
      <c r="CD5" s="133"/>
      <c r="CE5" s="133"/>
      <c r="CF5" s="133"/>
      <c r="CG5" s="13"/>
      <c r="CH5" s="7" t="s">
        <v>141</v>
      </c>
      <c r="CI5" s="19"/>
      <c r="CJ5" s="19"/>
      <c r="CK5" s="6"/>
      <c r="CL5" s="97"/>
      <c r="CM5" s="98"/>
      <c r="CN5" s="98"/>
      <c r="CO5" s="98"/>
      <c r="CP5" s="98"/>
      <c r="CQ5" s="6"/>
      <c r="CR5" s="73" t="s">
        <v>140</v>
      </c>
      <c r="CS5" s="73"/>
      <c r="CT5" s="73" t="s">
        <v>51</v>
      </c>
      <c r="CU5" s="73" t="s">
        <v>52</v>
      </c>
      <c r="CV5" s="74" t="s">
        <v>53</v>
      </c>
      <c r="CW5" s="73" t="s">
        <v>54</v>
      </c>
      <c r="CX5" s="73" t="s">
        <v>55</v>
      </c>
      <c r="CY5" s="74" t="s">
        <v>56</v>
      </c>
      <c r="CZ5" s="75"/>
      <c r="DA5" s="74" t="s">
        <v>57</v>
      </c>
      <c r="DB5" s="74" t="s">
        <v>58</v>
      </c>
      <c r="DC5" s="75"/>
      <c r="DD5" s="91"/>
      <c r="DE5" s="91"/>
      <c r="DF5" s="91"/>
      <c r="DG5" s="91"/>
      <c r="DH5" s="91"/>
      <c r="DI5" s="91"/>
      <c r="DJ5" s="91"/>
      <c r="DK5" s="92"/>
      <c r="DL5" s="92" t="s">
        <v>59</v>
      </c>
      <c r="DM5" s="91"/>
      <c r="DN5" s="91"/>
      <c r="DO5" s="92"/>
      <c r="DP5" s="91"/>
      <c r="DQ5" s="91"/>
      <c r="DR5" s="91"/>
      <c r="DS5" s="91"/>
      <c r="DT5" s="91"/>
      <c r="DU5" s="91"/>
      <c r="DV5" s="93"/>
      <c r="DW5" s="94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13"/>
      <c r="EQ5" s="101">
        <v>2.95</v>
      </c>
      <c r="ER5" s="101">
        <v>5.87</v>
      </c>
      <c r="ES5" s="101">
        <v>9.82</v>
      </c>
      <c r="ET5" s="101">
        <v>1.91</v>
      </c>
      <c r="EU5" s="101">
        <v>15.56</v>
      </c>
      <c r="EV5" s="101">
        <v>-25.48</v>
      </c>
      <c r="EW5" s="101">
        <v>-17.100000000000001</v>
      </c>
      <c r="EX5" s="101">
        <v>-13.52</v>
      </c>
      <c r="EY5" s="102"/>
      <c r="EZ5" s="102"/>
      <c r="FA5" s="102"/>
      <c r="FB5" s="102"/>
      <c r="FC5" s="102"/>
      <c r="FD5" s="102"/>
      <c r="FE5" s="102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/>
      <c r="FQ5" s="102"/>
      <c r="FR5" s="102"/>
      <c r="FS5" s="101"/>
      <c r="FT5" s="102" t="s">
        <v>143</v>
      </c>
      <c r="FU5" s="102"/>
      <c r="FV5" s="102"/>
      <c r="FW5" s="102"/>
      <c r="FX5" s="102"/>
      <c r="FY5" s="102"/>
      <c r="FZ5" s="102"/>
      <c r="GA5" s="102"/>
      <c r="GB5" s="102"/>
      <c r="GC5" s="102"/>
      <c r="GD5" s="102"/>
      <c r="GE5" s="101"/>
      <c r="GF5" s="102" t="s">
        <v>144</v>
      </c>
      <c r="GG5" s="102"/>
      <c r="GH5" s="102"/>
      <c r="GI5" s="102"/>
      <c r="GJ5" s="102"/>
      <c r="GK5" s="102"/>
      <c r="GL5" s="102"/>
      <c r="GM5" s="102"/>
      <c r="GN5" s="102"/>
      <c r="GO5" s="102"/>
      <c r="GP5" s="102"/>
      <c r="GQ5" s="13"/>
      <c r="GR5" s="9" t="s">
        <v>275</v>
      </c>
      <c r="GS5" s="207">
        <v>-12.306919163926</v>
      </c>
      <c r="GT5" s="201">
        <v>1.74</v>
      </c>
      <c r="GU5" s="7" t="s">
        <v>149</v>
      </c>
      <c r="GV5" s="200"/>
      <c r="GW5" s="3"/>
      <c r="GX5" s="3"/>
      <c r="GY5" s="3"/>
      <c r="GZ5" s="3"/>
      <c r="HV5" s="3"/>
      <c r="HW5" s="3"/>
    </row>
    <row r="6" spans="1:231" s="20" customFormat="1" ht="15" customHeight="1" x14ac:dyDescent="0.2">
      <c r="A6" s="20" t="s">
        <v>61</v>
      </c>
      <c r="B6" s="45" t="s">
        <v>129</v>
      </c>
      <c r="C6" s="38" t="s">
        <v>270</v>
      </c>
      <c r="D6" s="20" t="s">
        <v>62</v>
      </c>
      <c r="F6" s="21" t="s">
        <v>10</v>
      </c>
      <c r="G6" s="21" t="s">
        <v>11</v>
      </c>
      <c r="H6" s="21" t="s">
        <v>63</v>
      </c>
      <c r="I6" s="21" t="s">
        <v>64</v>
      </c>
      <c r="J6" s="21" t="s">
        <v>0</v>
      </c>
      <c r="K6" s="21" t="s">
        <v>1</v>
      </c>
      <c r="L6" s="21" t="s">
        <v>2</v>
      </c>
      <c r="M6" s="21" t="s">
        <v>65</v>
      </c>
      <c r="N6" s="21" t="s">
        <v>66</v>
      </c>
      <c r="O6" s="21" t="s">
        <v>16</v>
      </c>
      <c r="P6" s="22" t="s">
        <v>3</v>
      </c>
      <c r="Q6" s="4"/>
      <c r="R6" s="21" t="s">
        <v>67</v>
      </c>
      <c r="T6" s="21" t="s">
        <v>10</v>
      </c>
      <c r="U6" s="21" t="s">
        <v>11</v>
      </c>
      <c r="V6" s="21" t="s">
        <v>63</v>
      </c>
      <c r="W6" s="21" t="s">
        <v>64</v>
      </c>
      <c r="X6" s="21" t="s">
        <v>0</v>
      </c>
      <c r="Y6" s="21" t="s">
        <v>1</v>
      </c>
      <c r="Z6" s="21" t="s">
        <v>2</v>
      </c>
      <c r="AA6" s="21" t="s">
        <v>65</v>
      </c>
      <c r="AB6" s="21" t="s">
        <v>66</v>
      </c>
      <c r="AC6" s="21" t="s">
        <v>3</v>
      </c>
      <c r="AD6" s="23"/>
      <c r="AE6" s="23" t="s">
        <v>10</v>
      </c>
      <c r="AF6" s="23" t="s">
        <v>11</v>
      </c>
      <c r="AG6" s="23" t="s">
        <v>4</v>
      </c>
      <c r="AH6" s="23" t="s">
        <v>5</v>
      </c>
      <c r="AI6" s="23" t="s">
        <v>0</v>
      </c>
      <c r="AJ6" s="23" t="s">
        <v>1</v>
      </c>
      <c r="AK6" s="23" t="s">
        <v>2</v>
      </c>
      <c r="AL6" s="23" t="s">
        <v>6</v>
      </c>
      <c r="AM6" s="23" t="s">
        <v>7</v>
      </c>
      <c r="AN6" s="23" t="s">
        <v>68</v>
      </c>
      <c r="AO6" s="23" t="s">
        <v>69</v>
      </c>
      <c r="AP6" s="23"/>
      <c r="AQ6" s="23" t="s">
        <v>10</v>
      </c>
      <c r="AR6" s="23" t="s">
        <v>11</v>
      </c>
      <c r="AS6" s="23" t="s">
        <v>4</v>
      </c>
      <c r="AT6" s="23" t="s">
        <v>5</v>
      </c>
      <c r="AU6" s="23" t="s">
        <v>0</v>
      </c>
      <c r="AV6" s="23" t="s">
        <v>1</v>
      </c>
      <c r="AW6" s="23" t="s">
        <v>2</v>
      </c>
      <c r="AX6" s="23" t="s">
        <v>6</v>
      </c>
      <c r="AY6" s="23" t="s">
        <v>7</v>
      </c>
      <c r="AZ6" s="23" t="s">
        <v>68</v>
      </c>
      <c r="BA6" s="23"/>
      <c r="BB6" s="23"/>
      <c r="BC6" s="23" t="s">
        <v>10</v>
      </c>
      <c r="BD6" s="23" t="s">
        <v>11</v>
      </c>
      <c r="BE6" s="23" t="s">
        <v>4</v>
      </c>
      <c r="BF6" s="23" t="s">
        <v>5</v>
      </c>
      <c r="BG6" s="23" t="s">
        <v>0</v>
      </c>
      <c r="BH6" s="23" t="s">
        <v>1</v>
      </c>
      <c r="BI6" s="23" t="s">
        <v>2</v>
      </c>
      <c r="BJ6" s="23" t="s">
        <v>6</v>
      </c>
      <c r="BK6" s="23" t="s">
        <v>7</v>
      </c>
      <c r="BL6" s="23" t="s">
        <v>69</v>
      </c>
      <c r="BM6" s="23"/>
      <c r="BN6" s="23" t="s">
        <v>10</v>
      </c>
      <c r="BO6" s="23" t="s">
        <v>11</v>
      </c>
      <c r="BP6" s="23" t="s">
        <v>4</v>
      </c>
      <c r="BQ6" s="23" t="s">
        <v>5</v>
      </c>
      <c r="BR6" s="23" t="s">
        <v>0</v>
      </c>
      <c r="BS6" s="23" t="s">
        <v>1</v>
      </c>
      <c r="BT6" s="23" t="s">
        <v>2</v>
      </c>
      <c r="BU6" s="23" t="s">
        <v>6</v>
      </c>
      <c r="BV6" s="23" t="s">
        <v>7</v>
      </c>
      <c r="BW6" s="23"/>
      <c r="BX6" s="23"/>
      <c r="BY6" s="61" t="s">
        <v>12</v>
      </c>
      <c r="BZ6" s="61" t="s">
        <v>13</v>
      </c>
      <c r="CA6" s="61" t="s">
        <v>14</v>
      </c>
      <c r="CB6" s="4"/>
      <c r="CC6" s="134" t="s">
        <v>10</v>
      </c>
      <c r="CD6" s="134" t="s">
        <v>190</v>
      </c>
      <c r="CE6" s="134" t="s">
        <v>188</v>
      </c>
      <c r="CF6" s="134" t="s">
        <v>189</v>
      </c>
      <c r="CH6" s="72" t="s">
        <v>133</v>
      </c>
      <c r="CI6" s="72" t="s">
        <v>77</v>
      </c>
      <c r="CK6" s="23"/>
      <c r="CL6" s="66" t="s">
        <v>78</v>
      </c>
      <c r="CM6" s="106" t="s">
        <v>131</v>
      </c>
      <c r="CN6" s="108" t="s">
        <v>134</v>
      </c>
      <c r="CO6" s="110" t="s">
        <v>135</v>
      </c>
      <c r="CP6" s="112" t="s">
        <v>147</v>
      </c>
      <c r="CQ6" s="23"/>
      <c r="CR6" s="76" t="s">
        <v>70</v>
      </c>
      <c r="CS6" s="76" t="s">
        <v>71</v>
      </c>
      <c r="CT6" s="76" t="s">
        <v>70</v>
      </c>
      <c r="CU6" s="76" t="s">
        <v>72</v>
      </c>
      <c r="CV6" s="76" t="s">
        <v>72</v>
      </c>
      <c r="CW6" s="76" t="s">
        <v>73</v>
      </c>
      <c r="CX6" s="76" t="s">
        <v>71</v>
      </c>
      <c r="CY6" s="76" t="s">
        <v>74</v>
      </c>
      <c r="CZ6" s="76"/>
      <c r="DA6" s="76" t="s">
        <v>70</v>
      </c>
      <c r="DB6" s="76" t="s">
        <v>70</v>
      </c>
      <c r="DC6" s="76"/>
      <c r="DD6" s="95" t="s">
        <v>105</v>
      </c>
      <c r="DE6" s="95" t="s">
        <v>106</v>
      </c>
      <c r="DF6" s="95" t="s">
        <v>107</v>
      </c>
      <c r="DG6" s="95" t="s">
        <v>108</v>
      </c>
      <c r="DH6" s="95" t="s">
        <v>109</v>
      </c>
      <c r="DI6" s="95" t="s">
        <v>110</v>
      </c>
      <c r="DJ6" s="95"/>
      <c r="DK6" s="96" t="s">
        <v>111</v>
      </c>
      <c r="DL6" s="96" t="s">
        <v>70</v>
      </c>
      <c r="DM6" s="95" t="s">
        <v>112</v>
      </c>
      <c r="DN6" s="95"/>
      <c r="DO6" s="96" t="s">
        <v>113</v>
      </c>
      <c r="DP6" s="95" t="s">
        <v>114</v>
      </c>
      <c r="DQ6" s="95" t="s">
        <v>12</v>
      </c>
      <c r="DR6" s="95" t="s">
        <v>13</v>
      </c>
      <c r="DS6" s="95" t="s">
        <v>14</v>
      </c>
      <c r="DT6" s="95"/>
      <c r="DU6" s="95"/>
      <c r="DV6" s="96" t="s">
        <v>115</v>
      </c>
      <c r="DW6" s="95" t="s">
        <v>67</v>
      </c>
      <c r="DX6" s="95" t="s">
        <v>75</v>
      </c>
      <c r="DY6" s="95" t="s">
        <v>116</v>
      </c>
      <c r="DZ6" s="95" t="s">
        <v>117</v>
      </c>
      <c r="EA6" s="95" t="s">
        <v>118</v>
      </c>
      <c r="EB6" s="95" t="s">
        <v>106</v>
      </c>
      <c r="EC6" s="95" t="s">
        <v>119</v>
      </c>
      <c r="ED6" s="95" t="s">
        <v>120</v>
      </c>
      <c r="EE6" s="95" t="s">
        <v>76</v>
      </c>
      <c r="EF6" s="95" t="s">
        <v>121</v>
      </c>
      <c r="EG6" s="95" t="s">
        <v>122</v>
      </c>
      <c r="EH6" s="95" t="s">
        <v>123</v>
      </c>
      <c r="EI6" s="95" t="s">
        <v>124</v>
      </c>
      <c r="EJ6" s="95" t="s">
        <v>125</v>
      </c>
      <c r="EK6" s="95" t="s">
        <v>126</v>
      </c>
      <c r="EL6" s="95"/>
      <c r="EM6" s="95" t="s">
        <v>67</v>
      </c>
      <c r="EN6" s="95" t="s">
        <v>127</v>
      </c>
      <c r="EO6" s="95"/>
      <c r="EQ6" s="103" t="s">
        <v>79</v>
      </c>
      <c r="ER6" s="104" t="s">
        <v>80</v>
      </c>
      <c r="ES6" s="104" t="s">
        <v>81</v>
      </c>
      <c r="ET6" s="104" t="s">
        <v>82</v>
      </c>
      <c r="EU6" s="104" t="s">
        <v>83</v>
      </c>
      <c r="EV6" s="104" t="s">
        <v>84</v>
      </c>
      <c r="EW6" s="104" t="s">
        <v>85</v>
      </c>
      <c r="EX6" s="103"/>
      <c r="EY6" s="103" t="s">
        <v>86</v>
      </c>
      <c r="EZ6" s="103" t="s">
        <v>87</v>
      </c>
      <c r="FA6" s="103" t="s">
        <v>88</v>
      </c>
      <c r="FB6" s="103" t="s">
        <v>89</v>
      </c>
      <c r="FC6" s="103" t="s">
        <v>90</v>
      </c>
      <c r="FD6" s="103" t="s">
        <v>91</v>
      </c>
      <c r="FE6" s="103" t="s">
        <v>92</v>
      </c>
      <c r="FF6" s="103" t="s">
        <v>93</v>
      </c>
      <c r="FG6" s="103" t="s">
        <v>94</v>
      </c>
      <c r="FH6" s="103" t="s">
        <v>95</v>
      </c>
      <c r="FI6" s="103" t="s">
        <v>96</v>
      </c>
      <c r="FJ6" s="103" t="s">
        <v>97</v>
      </c>
      <c r="FK6" s="103" t="s">
        <v>98</v>
      </c>
      <c r="FL6" s="103" t="s">
        <v>99</v>
      </c>
      <c r="FM6" s="103" t="s">
        <v>100</v>
      </c>
      <c r="FN6" s="103" t="s">
        <v>101</v>
      </c>
      <c r="FO6" s="103" t="s">
        <v>102</v>
      </c>
      <c r="FP6" s="103" t="s">
        <v>103</v>
      </c>
      <c r="FQ6" s="103" t="s">
        <v>104</v>
      </c>
      <c r="FR6" s="103"/>
      <c r="FS6" s="103"/>
      <c r="FT6" s="103" t="s">
        <v>10</v>
      </c>
      <c r="FU6" s="103" t="s">
        <v>11</v>
      </c>
      <c r="FV6" s="103" t="s">
        <v>63</v>
      </c>
      <c r="FW6" s="103" t="s">
        <v>5</v>
      </c>
      <c r="FX6" s="103" t="s">
        <v>0</v>
      </c>
      <c r="FY6" s="103" t="s">
        <v>1</v>
      </c>
      <c r="FZ6" s="103" t="s">
        <v>2</v>
      </c>
      <c r="GA6" s="103" t="s">
        <v>65</v>
      </c>
      <c r="GB6" s="103" t="s">
        <v>66</v>
      </c>
      <c r="GC6" s="103" t="s">
        <v>16</v>
      </c>
      <c r="GD6" s="103" t="s">
        <v>69</v>
      </c>
      <c r="GE6" s="103"/>
      <c r="GF6" s="103" t="s">
        <v>10</v>
      </c>
      <c r="GG6" s="103" t="s">
        <v>11</v>
      </c>
      <c r="GH6" s="103" t="s">
        <v>63</v>
      </c>
      <c r="GI6" s="103" t="s">
        <v>5</v>
      </c>
      <c r="GJ6" s="103" t="s">
        <v>0</v>
      </c>
      <c r="GK6" s="103" t="s">
        <v>1</v>
      </c>
      <c r="GL6" s="103" t="s">
        <v>2</v>
      </c>
      <c r="GM6" s="103" t="s">
        <v>65</v>
      </c>
      <c r="GN6" s="103" t="s">
        <v>66</v>
      </c>
      <c r="GO6" s="103" t="s">
        <v>16</v>
      </c>
      <c r="GP6" s="103" t="s">
        <v>69</v>
      </c>
      <c r="GR6" s="198" t="s">
        <v>137</v>
      </c>
      <c r="GS6" s="208">
        <v>-1.30868665306982</v>
      </c>
      <c r="GT6" s="202">
        <v>2.59</v>
      </c>
      <c r="GU6" s="106" t="s">
        <v>131</v>
      </c>
      <c r="GV6" s="108" t="s">
        <v>134</v>
      </c>
      <c r="GW6" s="110" t="s">
        <v>135</v>
      </c>
      <c r="GX6" s="112" t="s">
        <v>147</v>
      </c>
    </row>
    <row r="7" spans="1:231" s="8" customFormat="1" ht="15" customHeight="1" x14ac:dyDescent="0.2">
      <c r="A7" s="48"/>
      <c r="B7" s="7"/>
      <c r="C7" s="35"/>
      <c r="P7" s="35"/>
      <c r="Q7" s="4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35"/>
      <c r="BZ7" s="35"/>
      <c r="CA7" s="35"/>
      <c r="CB7" s="4"/>
      <c r="CC7" s="4"/>
      <c r="CD7" s="4"/>
      <c r="CE7" s="35"/>
      <c r="CF7" s="35"/>
      <c r="CK7" s="46"/>
      <c r="CL7" s="67"/>
      <c r="CQ7" s="46"/>
      <c r="DD7" s="80"/>
      <c r="DE7" s="80"/>
      <c r="DF7" s="80"/>
      <c r="DG7" s="80"/>
      <c r="DH7" s="80"/>
      <c r="DI7" s="80"/>
      <c r="DJ7" s="80"/>
      <c r="DK7" s="85"/>
      <c r="DL7" s="85"/>
      <c r="DM7" s="80"/>
      <c r="DN7" s="80"/>
      <c r="DO7" s="85"/>
      <c r="DP7" s="80"/>
      <c r="DQ7" s="80"/>
      <c r="DR7" s="80"/>
      <c r="DS7" s="80"/>
      <c r="DT7" s="80"/>
      <c r="DU7" s="80"/>
      <c r="DV7" s="85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R7" s="47"/>
      <c r="ES7" s="47"/>
      <c r="ET7" s="47"/>
      <c r="EU7" s="47"/>
      <c r="EV7" s="47"/>
      <c r="EW7" s="47"/>
      <c r="GR7" s="9"/>
      <c r="GS7" s="10"/>
      <c r="GT7" s="114"/>
    </row>
    <row r="8" spans="1:231" s="51" customFormat="1" ht="19.95" customHeight="1" x14ac:dyDescent="0.2">
      <c r="A8" s="49" t="s">
        <v>130</v>
      </c>
      <c r="B8" s="50"/>
      <c r="C8" s="52"/>
      <c r="P8" s="52"/>
      <c r="Q8" s="52"/>
      <c r="R8" s="51" t="s">
        <v>136</v>
      </c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2"/>
      <c r="BZ8" s="52"/>
      <c r="CA8" s="52"/>
      <c r="CB8" s="52"/>
      <c r="CC8" s="52"/>
      <c r="CD8" s="52"/>
      <c r="CE8" s="52"/>
      <c r="CF8" s="52"/>
      <c r="CK8" s="159" t="s">
        <v>231</v>
      </c>
      <c r="CL8" s="68"/>
      <c r="CQ8" s="53"/>
      <c r="CR8" s="50" t="s">
        <v>146</v>
      </c>
      <c r="DA8" s="50" t="s">
        <v>145</v>
      </c>
      <c r="DD8" s="81"/>
      <c r="DE8" s="81"/>
      <c r="DF8" s="81"/>
      <c r="DG8" s="81"/>
      <c r="DH8" s="81"/>
      <c r="DI8" s="81"/>
      <c r="DJ8" s="81"/>
      <c r="DK8" s="86"/>
      <c r="DL8" s="86"/>
      <c r="DM8" s="81"/>
      <c r="DN8" s="81"/>
      <c r="DO8" s="86"/>
      <c r="DP8" s="81"/>
      <c r="DQ8" s="81"/>
      <c r="DR8" s="81"/>
      <c r="DS8" s="81"/>
      <c r="DT8" s="81"/>
      <c r="DU8" s="81"/>
      <c r="DV8" s="86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R8" s="54"/>
      <c r="ES8" s="54"/>
      <c r="ET8" s="54"/>
      <c r="EU8" s="54"/>
      <c r="EV8" s="54"/>
      <c r="EW8" s="54"/>
      <c r="GR8" s="55"/>
      <c r="GS8" s="56"/>
      <c r="GT8" s="115"/>
    </row>
    <row r="9" spans="1:231" ht="15" customHeight="1" x14ac:dyDescent="0.2">
      <c r="A9" s="39" t="s">
        <v>131</v>
      </c>
      <c r="B9" s="40" t="s">
        <v>18</v>
      </c>
      <c r="C9" s="28">
        <v>0.15</v>
      </c>
      <c r="D9" s="41">
        <v>1000</v>
      </c>
      <c r="F9" s="28">
        <v>64.341051748773083</v>
      </c>
      <c r="G9" s="28">
        <v>0.28681307075852652</v>
      </c>
      <c r="H9" s="28">
        <v>17.985527116854072</v>
      </c>
      <c r="I9" s="28">
        <v>1.7106715537056598</v>
      </c>
      <c r="J9" s="28">
        <v>1.7351680437348579E-2</v>
      </c>
      <c r="K9" s="28">
        <v>0.46747468472386167</v>
      </c>
      <c r="L9" s="28">
        <v>1.7361887308194077</v>
      </c>
      <c r="M9" s="28">
        <v>4.4920438591041814</v>
      </c>
      <c r="N9" s="28">
        <v>7.5428775548238809</v>
      </c>
      <c r="O9" s="28">
        <v>0</v>
      </c>
      <c r="P9" s="28">
        <f t="shared" ref="P9:P27" si="0">SUM(F9:O9)</f>
        <v>98.580000000000027</v>
      </c>
      <c r="R9" s="37">
        <v>1.37</v>
      </c>
      <c r="S9" s="4"/>
      <c r="T9" s="28">
        <v>58.957500000000003</v>
      </c>
      <c r="U9" s="28">
        <v>4.6249999999999999E-2</v>
      </c>
      <c r="V9" s="28">
        <v>25.242000000000001</v>
      </c>
      <c r="W9" s="28">
        <v>0.66775000000000007</v>
      </c>
      <c r="X9" s="28">
        <v>1.3750000000000002E-2</v>
      </c>
      <c r="Y9" s="28">
        <v>4.7500000000000001E-2</v>
      </c>
      <c r="Z9" s="28">
        <v>6.7989999999999995</v>
      </c>
      <c r="AA9" s="28">
        <v>6.1052499999999998</v>
      </c>
      <c r="AB9" s="28">
        <v>1.9844999999999999</v>
      </c>
      <c r="AC9" s="28">
        <v>99.863500000000002</v>
      </c>
      <c r="AD9" s="42"/>
      <c r="AE9" s="191">
        <f t="shared" ref="AE9:AF27" si="1">F9/AE$3</f>
        <v>1.070922965192628</v>
      </c>
      <c r="AF9" s="191">
        <f t="shared" si="1"/>
        <v>3.5896504475410075E-3</v>
      </c>
      <c r="AG9" s="191">
        <f t="shared" ref="AG9:AG27" si="2">H9*2/AG$3</f>
        <v>0.35279574572095085</v>
      </c>
      <c r="AH9" s="191">
        <f t="shared" ref="AH9:AK27" si="3">I9/AH$3</f>
        <v>2.3808929070364093E-2</v>
      </c>
      <c r="AI9" s="191">
        <f t="shared" si="3"/>
        <v>2.4459656663868874E-4</v>
      </c>
      <c r="AJ9" s="191">
        <f t="shared" si="3"/>
        <v>1.1599868107291854E-2</v>
      </c>
      <c r="AK9" s="191">
        <f t="shared" si="3"/>
        <v>3.0959142846280454E-2</v>
      </c>
      <c r="AL9" s="191">
        <f t="shared" ref="AL9:AN27" si="4">M9*2/AL$3</f>
        <v>0.144951399132113</v>
      </c>
      <c r="AM9" s="191">
        <f t="shared" si="4"/>
        <v>0.16014602027226923</v>
      </c>
      <c r="AN9" s="191">
        <f t="shared" si="4"/>
        <v>0</v>
      </c>
      <c r="AO9" s="191">
        <f t="shared" ref="AO9:AO27" si="5">SUM(AE9:AN9)</f>
        <v>1.799018317356077</v>
      </c>
      <c r="AP9" s="191"/>
      <c r="AQ9" s="191">
        <f t="shared" ref="AQ9:AZ27" si="6">AE9/$AO9</f>
        <v>0.59528185725563232</v>
      </c>
      <c r="AR9" s="191">
        <f t="shared" si="6"/>
        <v>1.9953384648225977E-3</v>
      </c>
      <c r="AS9" s="191">
        <f t="shared" si="6"/>
        <v>0.19610458788403906</v>
      </c>
      <c r="AT9" s="191">
        <f t="shared" si="6"/>
        <v>1.3234400584289119E-2</v>
      </c>
      <c r="AU9" s="191">
        <f t="shared" si="6"/>
        <v>1.3596113184559427E-4</v>
      </c>
      <c r="AV9" s="191">
        <f t="shared" si="6"/>
        <v>6.4478877148619433E-3</v>
      </c>
      <c r="AW9" s="191">
        <f t="shared" si="6"/>
        <v>1.7208909185415903E-2</v>
      </c>
      <c r="AX9" s="191">
        <f t="shared" si="6"/>
        <v>8.0572497641458407E-2</v>
      </c>
      <c r="AY9" s="191">
        <f t="shared" si="6"/>
        <v>8.9018560137635205E-2</v>
      </c>
      <c r="AZ9" s="191">
        <f t="shared" si="6"/>
        <v>0</v>
      </c>
      <c r="BA9" s="191">
        <f t="shared" ref="BA9:BA27" si="7">SUM(AQ9:AZ9)</f>
        <v>1.0000000000000002</v>
      </c>
      <c r="BB9" s="191"/>
      <c r="BC9" s="191">
        <f t="shared" ref="BC9:BD27" si="8">T9/AE$3</f>
        <v>0.98131657789613858</v>
      </c>
      <c r="BD9" s="191">
        <f t="shared" si="8"/>
        <v>5.78848560700876E-4</v>
      </c>
      <c r="BE9" s="191">
        <f t="shared" ref="BE9:BE27" si="9">V9*2/AG$3</f>
        <v>0.49513534719497848</v>
      </c>
      <c r="BF9" s="191">
        <f t="shared" ref="BF9:BI27" si="10">W9/AH$3</f>
        <v>9.293667362560893E-3</v>
      </c>
      <c r="BG9" s="191">
        <f t="shared" si="10"/>
        <v>1.938257682548633E-4</v>
      </c>
      <c r="BH9" s="191">
        <f t="shared" si="10"/>
        <v>1.1786600496277917E-3</v>
      </c>
      <c r="BI9" s="191">
        <f t="shared" si="10"/>
        <v>0.12123751783166904</v>
      </c>
      <c r="BJ9" s="191">
        <f t="shared" ref="BJ9:BK27" si="11">AA9*2/AL$3</f>
        <v>0.19700709906421426</v>
      </c>
      <c r="BK9" s="191">
        <f t="shared" si="11"/>
        <v>4.2133757961783438E-2</v>
      </c>
      <c r="BL9" s="191">
        <f t="shared" ref="BL9:BL27" si="12">SUM(BC9:BK9)</f>
        <v>1.8480753016899285</v>
      </c>
      <c r="BM9" s="191"/>
      <c r="BN9" s="191">
        <f t="shared" ref="BN9:BV27" si="13">BC9/$BL9</f>
        <v>0.53099382746947432</v>
      </c>
      <c r="BO9" s="191">
        <f t="shared" si="13"/>
        <v>3.1321697777767047E-4</v>
      </c>
      <c r="BP9" s="191">
        <f t="shared" si="13"/>
        <v>0.26791946558790852</v>
      </c>
      <c r="BQ9" s="191">
        <f t="shared" si="13"/>
        <v>5.0288358672736545E-3</v>
      </c>
      <c r="BR9" s="191">
        <f t="shared" si="13"/>
        <v>1.0487980012374167E-4</v>
      </c>
      <c r="BS9" s="191">
        <f t="shared" si="13"/>
        <v>6.3777706922980577E-4</v>
      </c>
      <c r="BT9" s="191">
        <f t="shared" si="13"/>
        <v>6.5602044311076649E-2</v>
      </c>
      <c r="BU9" s="191">
        <f t="shared" si="13"/>
        <v>0.10660122933522558</v>
      </c>
      <c r="BV9" s="191">
        <f t="shared" si="13"/>
        <v>2.2798723581909906E-2</v>
      </c>
      <c r="BW9" s="191">
        <f t="shared" ref="BW9:BW27" si="14">SUM(BN9:BV9)</f>
        <v>0.99999999999999989</v>
      </c>
      <c r="BX9" s="30"/>
      <c r="BY9" s="34">
        <f>BT9/(BT9+BU9+BV9)</f>
        <v>0.33641729440494983</v>
      </c>
      <c r="BZ9" s="34">
        <f t="shared" ref="BZ9:BZ27" si="15">BU9/(BT9+BU9+BV9)</f>
        <v>0.54666737187552727</v>
      </c>
      <c r="CA9" s="34">
        <f t="shared" ref="CA9:CA27" si="16">1-BY9-BZ9</f>
        <v>0.1169153337195229</v>
      </c>
      <c r="CB9" s="4"/>
      <c r="CC9" s="4">
        <f>F9*100/P9</f>
        <v>65.267855293947107</v>
      </c>
      <c r="CD9" s="4">
        <f>(M9+N9)*100/P9</f>
        <v>12.208278975378432</v>
      </c>
      <c r="CE9" s="28">
        <f t="shared" ref="CE9:CE27" si="17">IF(CA9+BZ9=0,CF9/2,+CA9/(CA9+BZ9)*(100-CF9)+0.5*CF9)</f>
        <v>28.512398092199781</v>
      </c>
      <c r="CF9" s="28">
        <f t="shared" ref="CF9:CF27" si="18">100*BY9/(BY9+BZ9+CA9)</f>
        <v>33.641729440494984</v>
      </c>
      <c r="CH9" s="206">
        <f>LN(BY9/(AW9*AS9^2*AQ9^2))</f>
        <v>7.2685799640987208</v>
      </c>
      <c r="CI9" s="205">
        <f>AX9/(AX9+AY9)</f>
        <v>0.47509873867530655</v>
      </c>
      <c r="CJ9" s="28"/>
      <c r="CK9" s="158">
        <f>EXP(DF9)</f>
        <v>0.11433428068035648</v>
      </c>
      <c r="CL9" s="69">
        <f>R9</f>
        <v>1.37</v>
      </c>
      <c r="CM9" s="107">
        <f>$GS$2+$GS$3*CH9+$GS$4*D9+$GS$5*BZ9+$GS$6*CI9</f>
        <v>1.6518162451994196</v>
      </c>
      <c r="CN9" s="109">
        <f t="shared" ref="CN9:CN27" si="19">CU9</f>
        <v>1.2151752570320788</v>
      </c>
      <c r="CO9" s="111">
        <f t="shared" ref="CO9:CO27" si="20">$EX$5+$EQ$5*EQ9+$ER$5*ER9+$ES$5*ES9+$ET$5*ET9+$EU$5*EU9+$EV$5*EV9+$EW$5*EW9</f>
        <v>3.7402958538142421</v>
      </c>
      <c r="CP9" s="113">
        <v>0.79393213546177344</v>
      </c>
      <c r="CQ9" s="30"/>
      <c r="CR9" s="27">
        <f t="shared" ref="CR9:CR27" si="21">10^4/(6.12+0.257*LN(BY9/(AQ9^2*AS9^2*AW9))-3.166*AW9-3.137*DD9+1.216*BZ9^2-2.475*10^-2*C9*10+0.2166*R9)-273.15</f>
        <v>1012.3276264036978</v>
      </c>
      <c r="CS9" s="27">
        <f t="shared" ref="CS9:CS27" si="22">-273.15+(10^4/(8.759-6.396*AW9+0.2147*R9+1.221*AQ9^3-1.751*10^-2*DM9-8.043*AS9))</f>
        <v>1043.1417961410652</v>
      </c>
      <c r="CT9" s="27">
        <f t="shared" ref="CT9:CT27" si="23">-273.15+(10^4/(6.4706+0.3128*DE9-8.103*AQ9+4.872*AY9+8.661*AQ9^2+1.5346*BZ9^2-3.341*10^-2*C9*10+0.18047*R9))</f>
        <v>964.59718226602365</v>
      </c>
      <c r="CU9" s="28">
        <f t="shared" ref="CU9:CU27" si="24">25.95-0.0032*D9*DE9-18.9*AY9+14.5*AV9-40.3*AW9+5.7*BY9^2+0.108*C9*10</f>
        <v>1.2151752570320788</v>
      </c>
      <c r="CV9" s="28">
        <f t="shared" ref="CV9:CV27" si="25">24.757-2.26*10^-3*(D9+273.15)*DE9-3.847*DR9+1.927*DQ9/(AW9/(AW9+AX9))</f>
        <v>2.5330439083968828</v>
      </c>
      <c r="CW9" s="28">
        <f t="shared" ref="CW9:CW27" si="26">-42.2+(4.94*(10^-2)*DK9)+(1.16*(10^-2)*DK9)*DF9-19.6*LN(BZ9)-382.3*AQ9^2+514.2*AQ9^3-139.8*AW9+287.2*AX9+163.9*AY9</f>
        <v>9.122065258931892</v>
      </c>
      <c r="CX9" s="27">
        <f t="shared" ref="CX9:CX27" si="27">-273.15+10^4/(10.86-9.7654*AQ9+4.241*AW9-55.56*AW9*AS9+37.5*AY9*AS9+11.206*AQ9^3-3.151*10^-2*C9*10+0.1709*R9)</f>
        <v>955.70406192568169</v>
      </c>
      <c r="CY9" s="28">
        <f t="shared" ref="CY9:CY27" si="28">BZ9*AS9*AW9/(BY9*AX9*AQ9)</f>
        <v>0.11433428068035645</v>
      </c>
      <c r="DA9" s="33">
        <f t="shared" ref="DA9:DA27" si="29">10^4/(17.3-1.03*LN(BZ9/(AX9*AS9*AQ9^3))-200*AW9-2.42*AX9-29.8*AY9+13500*(AW9-0.0037)^2-550*(AY9-0.056)*(AX9-0.089)-0.078*C9/10)-273.15</f>
        <v>921.16097668461168</v>
      </c>
      <c r="DB9" s="33">
        <f t="shared" ref="DB9:DB27" si="30">10^4/(14.6+0.055*R9-0.06*C9/10-99.6*AX9*AS9-2313*AW9*AS9+395*AY9*AS9-151*AY9*AQ9+15037*AW9^2)-273.15</f>
        <v>884.00186457649136</v>
      </c>
      <c r="DD9" s="82">
        <f t="shared" ref="DD9:DD27" si="31">AS9/(AS9+AQ9)</f>
        <v>0.24779877023219504</v>
      </c>
      <c r="DE9" s="82">
        <f t="shared" ref="DE9:DE27" si="32">LN(BY9/(AQ9^2*AS9^2*AW9))</f>
        <v>7.2685799640987208</v>
      </c>
      <c r="DF9" s="82">
        <f t="shared" ref="DF9:DF27" si="33">LN((BZ9*AS9*AW9)/(AX9*AQ9*BY9))</f>
        <v>-2.1686288346846125</v>
      </c>
      <c r="DG9" s="82">
        <f t="shared" ref="DG9:DG27" si="34">(BQ9/BS9)/(AT9/AV9)</f>
        <v>3.8415965330988562</v>
      </c>
      <c r="DH9" s="82">
        <f t="shared" ref="DH9:DH27" si="35">AV9+AT9+AW9+AU9</f>
        <v>3.7027158616412564E-2</v>
      </c>
      <c r="DI9" s="82">
        <f t="shared" ref="DI9:DI27" si="36">(7/2)*LN(1-AS9)+7*LN(1-AR9)</f>
        <v>-0.77798268207474286</v>
      </c>
      <c r="DK9" s="87">
        <f t="shared" ref="DK9:DK27" si="37">273.15+CR9</f>
        <v>1285.4776264036977</v>
      </c>
      <c r="DL9" s="87">
        <f t="shared" ref="DL9:DL27" si="38">CT9</f>
        <v>964.59718226602365</v>
      </c>
      <c r="DM9" s="82">
        <f t="shared" ref="DM9:DM27" si="39">10*C9</f>
        <v>1.5</v>
      </c>
      <c r="DO9" s="87">
        <f t="shared" ref="DO9:DO27" si="40">10^4/(8.588-0.0529*DM9+0.29484*R9+0.50575*DE9-15.9387*AQ9+7.4446*AY9+16.46*AQ9^2+2.58716*BZ9^2)</f>
        <v>964.38638750052303</v>
      </c>
      <c r="DP9" s="82">
        <f t="shared" ref="DP9:DP27" si="41">AV9/40.3/(AV9/40.3+AT9/71.85)</f>
        <v>0.46484863148355526</v>
      </c>
      <c r="DQ9" s="82">
        <f t="shared" ref="DQ9:DQ27" si="42">EXP(-3.485+22.93*AW9+0.0805*R9+1.0925*AW9/(AW9+AX9)+13.11*AS9/(AS9+AQ9)+5.59258*AQ9^3-38.786*D9/(273.15+D9)-125.04*AW9*AS9+8.958*AQ9*AY9-2589.27/(273.15+D9))</f>
        <v>4.1832335976352896E-14</v>
      </c>
      <c r="DR9" s="82">
        <f t="shared" ref="DR9:DR27" si="43">EXP(-2.748-0.1553*R9+1.1017*DP9-1.997*AQ9^3+54.556*DM9/DK9-67.878*AY9*AS9-99.03*AW9*AS9+4175.307/DK9)</f>
        <v>0.34050763137068096</v>
      </c>
      <c r="DS9" s="82">
        <f t="shared" ref="DS9:DS27" si="44">EXP(19.42-12.5*AV9-161.4*AX9-16.65*AW9/(AW9+AX9)-528.1*AY9*AS9-19.38*AQ9^3+168.2*AQ9*AX9-1951.2*AW9*AY9-10190/DK9)</f>
        <v>2.8992520913181383E-6</v>
      </c>
      <c r="DT9" s="82">
        <f t="shared" ref="DT9:DT27" si="45">BY9/(AW9/(AW9+AX9))</f>
        <v>1.9115305899623605</v>
      </c>
      <c r="DV9" s="88">
        <f t="shared" ref="DV9:DV27" si="46">D9</f>
        <v>1000</v>
      </c>
      <c r="DW9" s="30">
        <f t="shared" ref="DW9:DW27" si="47">R9</f>
        <v>1.37</v>
      </c>
      <c r="DX9" s="30">
        <f t="shared" ref="DX9:DX27" si="48">LN(AQ9/(AX9+AY9+AW9))</f>
        <v>1.1589966541087493</v>
      </c>
      <c r="DY9" s="30">
        <f t="shared" ref="DY9:DY27" si="49">BN9/(BP9+BN9)</f>
        <v>0.66464512742978621</v>
      </c>
      <c r="DZ9" s="30">
        <f t="shared" ref="DZ9:DZ27" si="50">(BT9/(BV9+BU9))</f>
        <v>0.50697116059297609</v>
      </c>
      <c r="EA9" s="30">
        <f t="shared" ref="EA9:EA27" si="51">-LN(AT9)</f>
        <v>4.3249357345221977</v>
      </c>
      <c r="EB9" s="30">
        <v>6.9978080699951324</v>
      </c>
      <c r="EC9" s="30">
        <f t="shared" ref="EC9:EC27" si="52">CA9*AX9*AQ9/BZ9*AQ9*AY9*100</f>
        <v>5.435769153946847E-2</v>
      </c>
      <c r="ED9" s="30">
        <f t="shared" ref="ED9:ED27" si="53">-LN(BY9)</f>
        <v>1.0894029419641695</v>
      </c>
      <c r="EE9" s="30">
        <f t="shared" ref="EE9:EE27" si="54">CA9/(BY9+BZ9)</f>
        <v>0.13239425185805381</v>
      </c>
      <c r="EF9" s="30">
        <f t="shared" ref="EF9:EF27" si="55">-LN(BT9)</f>
        <v>2.7241484202390511</v>
      </c>
      <c r="EG9" s="30">
        <f t="shared" ref="EG9:EG27" si="56">-LN(BV9)</f>
        <v>3.7810507278384282</v>
      </c>
      <c r="EH9" s="30">
        <f t="shared" ref="EH9:EH27" si="57">AX9+AY9</f>
        <v>0.16959105777909361</v>
      </c>
      <c r="EI9" s="30">
        <f t="shared" ref="EI9:EI27" si="58">AQ9+AS9+AW9</f>
        <v>0.80859535432508733</v>
      </c>
      <c r="EJ9" s="30">
        <f t="shared" ref="EJ9:EJ27" si="59">AQ9*AY9</f>
        <v>5.2991133808953685E-2</v>
      </c>
      <c r="EK9" s="30">
        <f t="shared" ref="EK9:EK27" si="60">AQ9*AX9</f>
        <v>4.7963346039732416E-2</v>
      </c>
      <c r="EM9" s="82">
        <v>2.8</v>
      </c>
      <c r="EN9" s="82">
        <v>3.3926686555344698</v>
      </c>
      <c r="EO9" s="30">
        <v>3.6020711108470036</v>
      </c>
      <c r="EQ9" s="34">
        <f>10000/(D9+273)</f>
        <v>7.8554595443833461</v>
      </c>
      <c r="ER9" s="34">
        <f t="shared" ref="ER9:ER27" si="61">-FW9/GD9</f>
        <v>-1.6200290130532972E-2</v>
      </c>
      <c r="ES9" s="34">
        <f t="shared" ref="ES9:ES27" si="62">-FT9/GD9</f>
        <v>-0.72858603534517141</v>
      </c>
      <c r="ET9" s="34">
        <f t="shared" ref="ET9:ET27" si="63">-(FA9+FB9+FC9)</f>
        <v>-1.0256441159019929</v>
      </c>
      <c r="EU9" s="34">
        <f t="shared" ref="EU9:EU27" si="64">-FY9/GD9</f>
        <v>-7.8916660658377089E-3</v>
      </c>
      <c r="EV9" s="34">
        <f t="shared" ref="EV9:EV27" si="65">-GH9</f>
        <v>-0.12001840116965418</v>
      </c>
      <c r="EW9" s="34">
        <f t="shared" ref="EW9:EW27" si="66">-GL9</f>
        <v>-2.1064707110738688E-2</v>
      </c>
      <c r="EY9" s="27">
        <f>D9+273</f>
        <v>1273</v>
      </c>
      <c r="EZ9" s="27">
        <f t="shared" ref="EZ9:EZ27" si="67">C9*10000</f>
        <v>1500</v>
      </c>
      <c r="FA9" s="34">
        <f>(FD9-FE9)+(FF9-FG9)</f>
        <v>-1.7515624913952097</v>
      </c>
      <c r="FB9" s="34">
        <f t="shared" ref="FB9:FB27" si="68">(-FH9-FI9+FJ9+FK9)/(8.3144*(EY9))</f>
        <v>-8.7563706185949802E-2</v>
      </c>
      <c r="FC9" s="34">
        <f t="shared" ref="FC9:FC27" si="69">1000*(FL9-FM9)/(8.3144*EY9)</f>
        <v>2.8647703134831524</v>
      </c>
      <c r="FD9" s="34">
        <f>LN(0.053675+0.92494*BZ9)</f>
        <v>-0.58105225791349369</v>
      </c>
      <c r="FE9" s="34">
        <f t="shared" ref="FE9:FE27" si="70">LN(0.26579+0.66862*BY9)</f>
        <v>-0.71187071426162152</v>
      </c>
      <c r="FF9" s="26">
        <f t="shared" ref="FF9:FF27" si="71">LN(GL9*GH9*GF9^2*64)</f>
        <v>-2.4546825312609495</v>
      </c>
      <c r="FG9" s="26">
        <f t="shared" ref="FG9:FG27" si="72">LN((GM9^0.5)*(GH9^0.5)*(GF9^3)*18.963)</f>
        <v>-0.57230158351761207</v>
      </c>
      <c r="FH9" s="33">
        <f t="shared" ref="FH9:FH27" si="73">0.1*((112.715+0.00382*(EY9-1373))-(100.57*EXP(0.0000268*(EY9-298))))*(EZ9-1)</f>
        <v>1364.1606711932729</v>
      </c>
      <c r="FI9" s="33">
        <f t="shared" ref="FI9:FI27" si="74">0.1*(((0.75*(-1.843)+0.125*(0.685+0.0024*(EY9-1673))+0.125*(-2.384-0.0035*(EY9-1673)))*4/10000)/2)*(EZ9^2)</f>
        <v>-69.283124999999998</v>
      </c>
      <c r="FJ9" s="33">
        <f t="shared" ref="FJ9:FJ27" si="75">0.1*((106.3+0.003708*(EY9-1673))-(100.61*EXP(0.0000141*(EY9-298))))*(EZ9-1)</f>
        <v>421.83553519231032</v>
      </c>
      <c r="FK9" s="26">
        <f t="shared" ref="FK9:FK27" si="76">0.1*(((0.5*(-1.906)+0.25*(-1.665)+0.25*(0.295-0.00101*(EY9-1673)))*4/10000)/2)*(EZ9^2)</f>
        <v>-53.752500000000005</v>
      </c>
      <c r="FL9" s="33">
        <f t="shared" ref="FL9:FL27" si="77">(FN9-EY9*FO9)/1000</f>
        <v>35.268638370794392</v>
      </c>
      <c r="FM9" s="33">
        <f t="shared" ref="FM9:FM27" si="78">(FP9-EY9*FQ9)/1000</f>
        <v>4.9472470379922378</v>
      </c>
      <c r="FN9" s="27">
        <f t="shared" ref="FN9:FN27" si="79">142406+((-7.57)*(EY9-1830) - (-3734/0.5)*(EY9^0.5-1830^0.5)-(317020000/-2)*(EY9^-2-1830^-2))</f>
        <v>93654.848818532657</v>
      </c>
      <c r="FO9" s="28">
        <f t="shared" ref="FO9:FO27" si="80">77.82+(-7.57*(LN(EY9)-LN(1830)) + (3734/-0.5)*(EY9^-0.5 - 1830^-0.5) + (0/-2)*(EY9^-2 - 1830^-2) - (317020000/-3)*(EY9^-3 - 1830^-3))</f>
        <v>45.865051412206022</v>
      </c>
      <c r="FP9" s="33">
        <f t="shared" ref="FP9:FP27" si="81">((-35.64)*(EY9-1373) - (-2415.5/0.5)*(EY9^0.5-1373^0.5)-(789280)*(EY9^-1-1373^-1)-(1070640000/-2)*(EY9^-2-1373^-2))+64500</f>
        <v>61423.119749880731</v>
      </c>
      <c r="FQ9" s="28">
        <f t="shared" ref="FQ9:FQ27" si="82">47+(-35.64*(LN(EY9)-LN(1373)) + (2415.5/-0.5)*(EY9^-0.5 - 1373^-0.5) + (7892800/-2)*(EY9^-2 - 1373^-2) - (1070640000/-3)*(EY9^-3 - 1373^-3))</f>
        <v>44.364393332198347</v>
      </c>
      <c r="FS9" s="26"/>
      <c r="FT9" s="34">
        <f t="shared" ref="FT9:FW27" si="83">F9/FT$3</f>
        <v>1.0708338478617472</v>
      </c>
      <c r="FU9" s="34">
        <f t="shared" si="83"/>
        <v>3.5896953748923831E-3</v>
      </c>
      <c r="FV9" s="34">
        <f t="shared" si="83"/>
        <v>0.17639614280807439</v>
      </c>
      <c r="FW9" s="34">
        <f t="shared" si="83"/>
        <v>2.3810254623857413E-2</v>
      </c>
      <c r="FX9" s="34">
        <v>0</v>
      </c>
      <c r="FY9" s="34">
        <f t="shared" ref="FY9:GC27" si="84">K9/FY$3</f>
        <v>1.1598716869885412E-2</v>
      </c>
      <c r="FZ9" s="34">
        <f t="shared" si="84"/>
        <v>3.0959694909313783E-2</v>
      </c>
      <c r="GA9" s="34">
        <f t="shared" si="84"/>
        <v>7.2476868925025917E-2</v>
      </c>
      <c r="GB9" s="34">
        <f t="shared" si="84"/>
        <v>8.0077260521512622E-2</v>
      </c>
      <c r="GC9" s="34">
        <f t="shared" si="84"/>
        <v>0</v>
      </c>
      <c r="GD9" s="34">
        <f t="shared" ref="GD9:GD27" si="85">SUM(FT9:GC9)</f>
        <v>1.4697424818943092</v>
      </c>
      <c r="GE9" s="26"/>
      <c r="GF9" s="34">
        <f t="shared" ref="GF9:GO27" si="86">FT9/$GD9</f>
        <v>0.72858603534517141</v>
      </c>
      <c r="GG9" s="34">
        <f t="shared" si="86"/>
        <v>2.4423975078040386E-3</v>
      </c>
      <c r="GH9" s="34">
        <f t="shared" si="86"/>
        <v>0.12001840116965418</v>
      </c>
      <c r="GI9" s="34">
        <f t="shared" si="86"/>
        <v>1.6200290130532972E-2</v>
      </c>
      <c r="GJ9" s="34">
        <f t="shared" si="86"/>
        <v>0</v>
      </c>
      <c r="GK9" s="34">
        <f t="shared" si="86"/>
        <v>7.8916660658377089E-3</v>
      </c>
      <c r="GL9" s="34">
        <f t="shared" si="86"/>
        <v>2.1064707110738688E-2</v>
      </c>
      <c r="GM9" s="34">
        <f t="shared" si="86"/>
        <v>4.9312631170334374E-2</v>
      </c>
      <c r="GN9" s="34">
        <f t="shared" si="86"/>
        <v>5.448387149992652E-2</v>
      </c>
      <c r="GO9" s="34">
        <f t="shared" si="86"/>
        <v>0</v>
      </c>
      <c r="GP9" s="34">
        <f t="shared" ref="GP9:GP27" si="87">SUM(GF9:GO9)</f>
        <v>0.99999999999999978</v>
      </c>
      <c r="GR9" s="62"/>
      <c r="GT9" s="116"/>
      <c r="GU9" s="28">
        <f>CM9-$CL9</f>
        <v>0.2818162451994195</v>
      </c>
      <c r="GV9" s="28">
        <f>CN9-$CL9</f>
        <v>-0.15482474296792126</v>
      </c>
      <c r="GW9" s="28">
        <f>CO9-$CL9</f>
        <v>2.370295853814242</v>
      </c>
      <c r="GX9" s="28">
        <f>CP9-$CL9</f>
        <v>-0.57606786453822667</v>
      </c>
    </row>
    <row r="10" spans="1:231" ht="15" customHeight="1" x14ac:dyDescent="0.2">
      <c r="A10" s="39" t="s">
        <v>131</v>
      </c>
      <c r="B10" s="40" t="s">
        <v>19</v>
      </c>
      <c r="C10" s="28">
        <v>0.15</v>
      </c>
      <c r="D10" s="41">
        <v>1000</v>
      </c>
      <c r="F10" s="28">
        <v>65.401125361180121</v>
      </c>
      <c r="G10" s="28">
        <v>0.27944117199776958</v>
      </c>
      <c r="H10" s="28">
        <v>16.953755360673195</v>
      </c>
      <c r="I10" s="28">
        <v>1.7004292593906831</v>
      </c>
      <c r="J10" s="28">
        <v>8.9183352765245614E-3</v>
      </c>
      <c r="K10" s="28">
        <v>0.60050124195265386</v>
      </c>
      <c r="L10" s="28">
        <v>1.0702002331829474</v>
      </c>
      <c r="M10" s="28">
        <v>4.4056576266031335</v>
      </c>
      <c r="N10" s="28">
        <v>7.3199714097429931</v>
      </c>
      <c r="O10" s="28">
        <v>0</v>
      </c>
      <c r="P10" s="28">
        <f t="shared" si="0"/>
        <v>97.740000000000023</v>
      </c>
      <c r="R10" s="37">
        <v>1.72</v>
      </c>
      <c r="S10" s="4"/>
      <c r="T10" s="28">
        <v>58.282499999999999</v>
      </c>
      <c r="U10" s="28">
        <v>2.6750000000000003E-2</v>
      </c>
      <c r="V10" s="28">
        <v>26.5</v>
      </c>
      <c r="W10" s="28">
        <v>0.59025000000000005</v>
      </c>
      <c r="X10" s="28">
        <v>2.7749999999999997E-2</v>
      </c>
      <c r="Y10" s="28">
        <v>2.6500000000000003E-2</v>
      </c>
      <c r="Z10" s="28">
        <v>7.5644999999999998</v>
      </c>
      <c r="AA10" s="28">
        <v>6.0010000000000003</v>
      </c>
      <c r="AB10" s="28">
        <v>1.5840000000000001</v>
      </c>
      <c r="AC10" s="28">
        <v>100.60325000000002</v>
      </c>
      <c r="AD10" s="42"/>
      <c r="AE10" s="191">
        <f t="shared" si="1"/>
        <v>1.0885673329091232</v>
      </c>
      <c r="AF10" s="191">
        <f t="shared" si="1"/>
        <v>3.4973863829508081E-3</v>
      </c>
      <c r="AG10" s="191">
        <f t="shared" si="2"/>
        <v>0.33255699020543733</v>
      </c>
      <c r="AH10" s="191">
        <f t="shared" si="3"/>
        <v>2.3666378001262121E-2</v>
      </c>
      <c r="AI10" s="191">
        <f t="shared" si="3"/>
        <v>1.2571659538376884E-4</v>
      </c>
      <c r="AJ10" s="191">
        <f t="shared" si="3"/>
        <v>1.4900775234557169E-2</v>
      </c>
      <c r="AK10" s="191">
        <f t="shared" si="3"/>
        <v>1.9083456369168108E-2</v>
      </c>
      <c r="AL10" s="191">
        <f t="shared" si="4"/>
        <v>0.14216384726050771</v>
      </c>
      <c r="AM10" s="191">
        <f t="shared" si="4"/>
        <v>0.15541340572702744</v>
      </c>
      <c r="AN10" s="191">
        <f t="shared" si="4"/>
        <v>0</v>
      </c>
      <c r="AO10" s="191">
        <f t="shared" si="5"/>
        <v>1.7799752886854177</v>
      </c>
      <c r="AP10" s="191"/>
      <c r="AQ10" s="191">
        <f t="shared" si="6"/>
        <v>0.6115631715949682</v>
      </c>
      <c r="AR10" s="191">
        <f t="shared" si="6"/>
        <v>1.9648510882045822E-3</v>
      </c>
      <c r="AS10" s="191">
        <f t="shared" si="6"/>
        <v>0.18683236352738575</v>
      </c>
      <c r="AT10" s="191">
        <f t="shared" si="6"/>
        <v>1.3295902562074713E-2</v>
      </c>
      <c r="AU10" s="191">
        <f t="shared" si="6"/>
        <v>7.0628281292947352E-5</v>
      </c>
      <c r="AV10" s="191">
        <f t="shared" si="6"/>
        <v>8.3713382591743633E-3</v>
      </c>
      <c r="AW10" s="191">
        <f t="shared" si="6"/>
        <v>1.0721191743769655E-2</v>
      </c>
      <c r="AX10" s="191">
        <f t="shared" si="6"/>
        <v>7.9868438716079793E-2</v>
      </c>
      <c r="AY10" s="191">
        <f t="shared" si="6"/>
        <v>8.7312114227049972E-2</v>
      </c>
      <c r="AZ10" s="191">
        <f t="shared" si="6"/>
        <v>0</v>
      </c>
      <c r="BA10" s="191">
        <f t="shared" si="7"/>
        <v>0.99999999999999989</v>
      </c>
      <c r="BB10" s="191"/>
      <c r="BC10" s="191">
        <f t="shared" si="8"/>
        <v>0.97008155792276962</v>
      </c>
      <c r="BD10" s="191">
        <f t="shared" si="8"/>
        <v>3.3479349186483104E-4</v>
      </c>
      <c r="BE10" s="191">
        <f t="shared" si="9"/>
        <v>0.51981169085916046</v>
      </c>
      <c r="BF10" s="191">
        <f t="shared" si="10"/>
        <v>8.2150313152400851E-3</v>
      </c>
      <c r="BG10" s="191">
        <f t="shared" si="10"/>
        <v>3.9117564138708765E-4</v>
      </c>
      <c r="BH10" s="191">
        <f t="shared" si="10"/>
        <v>6.5756823821339961E-4</v>
      </c>
      <c r="BI10" s="191">
        <f t="shared" si="10"/>
        <v>0.1348876604850214</v>
      </c>
      <c r="BJ10" s="191">
        <f t="shared" si="11"/>
        <v>0.19364311068086482</v>
      </c>
      <c r="BK10" s="191">
        <f t="shared" si="11"/>
        <v>3.3630573248407646E-2</v>
      </c>
      <c r="BL10" s="191">
        <f t="shared" si="12"/>
        <v>1.8616531618829291</v>
      </c>
      <c r="BM10" s="191"/>
      <c r="BN10" s="191">
        <f t="shared" si="13"/>
        <v>0.521086085090953</v>
      </c>
      <c r="BO10" s="191">
        <f t="shared" si="13"/>
        <v>1.7983666276816642E-4</v>
      </c>
      <c r="BP10" s="191">
        <f t="shared" si="13"/>
        <v>0.27922048075453976</v>
      </c>
      <c r="BQ10" s="191">
        <f t="shared" si="13"/>
        <v>4.4127614549485513E-3</v>
      </c>
      <c r="BR10" s="191">
        <f t="shared" si="13"/>
        <v>2.1012272822690638E-4</v>
      </c>
      <c r="BS10" s="191">
        <f t="shared" si="13"/>
        <v>3.5321737242844758E-4</v>
      </c>
      <c r="BT10" s="191">
        <f t="shared" si="13"/>
        <v>7.2455849052243532E-2</v>
      </c>
      <c r="BU10" s="191">
        <f t="shared" si="13"/>
        <v>0.10401674954587602</v>
      </c>
      <c r="BV10" s="191">
        <f t="shared" si="13"/>
        <v>1.8064897338015813E-2</v>
      </c>
      <c r="BW10" s="191">
        <f t="shared" si="14"/>
        <v>1.0000000000000002</v>
      </c>
      <c r="BX10" s="30"/>
      <c r="BY10" s="28">
        <f t="shared" ref="BY9:BY27" si="88">BT10/(BT10+BU10+BV10)</f>
        <v>0.3724518438133389</v>
      </c>
      <c r="BZ10" s="28">
        <f t="shared" si="15"/>
        <v>0.53468740843679641</v>
      </c>
      <c r="CA10" s="28">
        <f t="shared" si="16"/>
        <v>9.2860747749864747E-2</v>
      </c>
      <c r="CB10" s="4"/>
      <c r="CC10" s="4">
        <f t="shared" ref="CC10:CC27" si="89">F10*100/P10</f>
        <v>66.913367465909658</v>
      </c>
      <c r="CD10" s="4">
        <f t="shared" ref="CD10:CD27" si="90">(M10+N10)*100/P10</f>
        <v>11.996755715516803</v>
      </c>
      <c r="CE10" s="28">
        <f t="shared" si="17"/>
        <v>27.908666965653421</v>
      </c>
      <c r="CF10" s="28">
        <f t="shared" si="18"/>
        <v>37.245184381333893</v>
      </c>
      <c r="CH10" s="206">
        <f t="shared" ref="CH9:CH27" si="91">LN(BY10/(AW10*AS10^2*AQ10^2))</f>
        <v>7.886446509789133</v>
      </c>
      <c r="CI10" s="205">
        <f t="shared" ref="CI10:CI27" si="92">AX10/(AX10+AY10)</f>
        <v>0.47773761547043597</v>
      </c>
      <c r="CJ10" s="28"/>
      <c r="CK10" s="158">
        <f t="shared" ref="CK10:CK27" si="93">EXP(DF10)</f>
        <v>5.8871958029022974E-2</v>
      </c>
      <c r="CL10" s="69">
        <f t="shared" ref="CL9:CL27" si="94">R10</f>
        <v>1.72</v>
      </c>
      <c r="CM10" s="107">
        <f t="shared" ref="CM10:CM27" si="95">$GS$2+$GS$3*CH10+$GS$4*D10+$GS$5*BZ10+$GS$6*CI10</f>
        <v>1.5925162439348948</v>
      </c>
      <c r="CN10" s="109">
        <f t="shared" si="19"/>
        <v>-0.29480126976061644</v>
      </c>
      <c r="CO10" s="111">
        <f t="shared" si="20"/>
        <v>4.3822093459179925</v>
      </c>
      <c r="CP10" s="113">
        <v>0.53036289277998416</v>
      </c>
      <c r="CQ10" s="30"/>
      <c r="CR10" s="27">
        <f t="shared" si="21"/>
        <v>967.2593441478549</v>
      </c>
      <c r="CS10" s="27">
        <f t="shared" si="22"/>
        <v>1007.2542505016166</v>
      </c>
      <c r="CT10" s="27">
        <f t="shared" si="23"/>
        <v>925.07381251818367</v>
      </c>
      <c r="CU10" s="28">
        <f t="shared" si="24"/>
        <v>-0.29480126976061644</v>
      </c>
      <c r="CV10" s="28">
        <f t="shared" si="25"/>
        <v>0.27115683326813383</v>
      </c>
      <c r="CW10" s="28">
        <f t="shared" si="26"/>
        <v>0.97190536744494338</v>
      </c>
      <c r="CX10" s="27">
        <f t="shared" si="27"/>
        <v>939.9147657923935</v>
      </c>
      <c r="CY10" s="28">
        <f t="shared" si="28"/>
        <v>5.8871958029022974E-2</v>
      </c>
      <c r="DA10" s="33">
        <f t="shared" si="29"/>
        <v>980.5321898888177</v>
      </c>
      <c r="DB10" s="33">
        <f t="shared" si="30"/>
        <v>878.47405455510432</v>
      </c>
      <c r="DD10" s="82">
        <f t="shared" si="31"/>
        <v>0.23400978000052783</v>
      </c>
      <c r="DE10" s="82">
        <f t="shared" si="32"/>
        <v>7.8864465097891339</v>
      </c>
      <c r="DF10" s="82">
        <f t="shared" si="33"/>
        <v>-2.8323903962772574</v>
      </c>
      <c r="DG10" s="82">
        <f t="shared" si="34"/>
        <v>7.8658464177332101</v>
      </c>
      <c r="DH10" s="82">
        <f t="shared" si="35"/>
        <v>3.2459060846311685E-2</v>
      </c>
      <c r="DI10" s="82">
        <f t="shared" si="36"/>
        <v>-0.73763047276463967</v>
      </c>
      <c r="DK10" s="87">
        <f t="shared" si="37"/>
        <v>1240.4093441478549</v>
      </c>
      <c r="DL10" s="87">
        <f t="shared" si="38"/>
        <v>925.07381251818367</v>
      </c>
      <c r="DM10" s="82">
        <f t="shared" si="39"/>
        <v>1.5</v>
      </c>
      <c r="DO10" s="87">
        <f t="shared" si="40"/>
        <v>925.69721571165883</v>
      </c>
      <c r="DP10" s="82">
        <f t="shared" si="41"/>
        <v>0.52886461865407919</v>
      </c>
      <c r="DQ10" s="82">
        <f t="shared" si="42"/>
        <v>3.8242611222624373E-14</v>
      </c>
      <c r="DR10" s="82">
        <f t="shared" si="43"/>
        <v>0.46634280780674014</v>
      </c>
      <c r="DS10" s="82">
        <f t="shared" si="44"/>
        <v>2.9849747051223225E-5</v>
      </c>
      <c r="DT10" s="82">
        <f t="shared" si="45"/>
        <v>3.1470638434152831</v>
      </c>
      <c r="DV10" s="88">
        <f t="shared" si="46"/>
        <v>1000</v>
      </c>
      <c r="DW10" s="30">
        <f t="shared" si="47"/>
        <v>1.72</v>
      </c>
      <c r="DX10" s="30">
        <f t="shared" si="48"/>
        <v>1.2347868540071207</v>
      </c>
      <c r="DY10" s="30">
        <f t="shared" si="49"/>
        <v>0.65110809698336769</v>
      </c>
      <c r="DZ10" s="30">
        <f t="shared" si="50"/>
        <v>0.59350320790768907</v>
      </c>
      <c r="EA10" s="30">
        <f t="shared" si="51"/>
        <v>4.320299369259712</v>
      </c>
      <c r="EB10" s="30">
        <v>6.9978080699951324</v>
      </c>
      <c r="EC10" s="30">
        <f t="shared" si="52"/>
        <v>4.5296491825220303E-2</v>
      </c>
      <c r="ED10" s="30">
        <f t="shared" si="53"/>
        <v>0.98764752787314203</v>
      </c>
      <c r="EE10" s="30">
        <f t="shared" si="54"/>
        <v>0.10236658541621485</v>
      </c>
      <c r="EF10" s="30">
        <f t="shared" si="55"/>
        <v>2.6247778812140292</v>
      </c>
      <c r="EG10" s="30">
        <f t="shared" si="56"/>
        <v>4.0137845973205852</v>
      </c>
      <c r="EH10" s="30">
        <f t="shared" si="57"/>
        <v>0.16718055294312978</v>
      </c>
      <c r="EI10" s="30">
        <f t="shared" si="58"/>
        <v>0.80911672686612357</v>
      </c>
      <c r="EJ10" s="30">
        <f t="shared" si="59"/>
        <v>5.3396873495356829E-2</v>
      </c>
      <c r="EK10" s="30">
        <f t="shared" si="60"/>
        <v>4.8844595691544111E-2</v>
      </c>
      <c r="EM10" s="82">
        <v>2.8</v>
      </c>
      <c r="EN10" s="82">
        <v>3.3926686555344698</v>
      </c>
      <c r="EO10" s="30">
        <v>3.6020711108470036</v>
      </c>
      <c r="EQ10" s="34">
        <f t="shared" ref="EQ10:EQ27" si="96">10000/(D10+273)</f>
        <v>7.8554595443833461</v>
      </c>
      <c r="ER10" s="34">
        <f t="shared" si="61"/>
        <v>-1.6158779708719217E-2</v>
      </c>
      <c r="ES10" s="34">
        <f t="shared" si="62"/>
        <v>-0.74314188678387727</v>
      </c>
      <c r="ET10" s="34">
        <f t="shared" si="63"/>
        <v>-0.43768538680186619</v>
      </c>
      <c r="EU10" s="34">
        <f t="shared" si="64"/>
        <v>-1.01722809082977E-2</v>
      </c>
      <c r="EV10" s="34">
        <f t="shared" si="65"/>
        <v>-0.11352314412776145</v>
      </c>
      <c r="EW10" s="34">
        <f t="shared" si="66"/>
        <v>-1.3029188447034407E-2</v>
      </c>
      <c r="EY10" s="27">
        <f t="shared" ref="EY10:EY27" si="97">D10+273</f>
        <v>1273</v>
      </c>
      <c r="EZ10" s="27">
        <f t="shared" si="67"/>
        <v>1500</v>
      </c>
      <c r="FA10" s="34">
        <f t="shared" ref="FA10:FA27" si="98">(FD10-FE10)+(FF10-FG10)</f>
        <v>-2.3395212204953362</v>
      </c>
      <c r="FB10" s="34">
        <f t="shared" si="68"/>
        <v>-8.7563706185949802E-2</v>
      </c>
      <c r="FC10" s="34">
        <f t="shared" si="69"/>
        <v>2.8647703134831524</v>
      </c>
      <c r="FD10" s="34">
        <f t="shared" ref="FD10:FD27" si="99">LN(0.053675+0.92494*BZ10)</f>
        <v>-0.60106261279944573</v>
      </c>
      <c r="FE10" s="34">
        <f t="shared" si="70"/>
        <v>-0.66394037849528287</v>
      </c>
      <c r="FF10" s="26">
        <f t="shared" si="71"/>
        <v>-2.9511652152337575</v>
      </c>
      <c r="FG10" s="26">
        <f t="shared" si="72"/>
        <v>-0.5487662290425841</v>
      </c>
      <c r="FH10" s="33">
        <f t="shared" si="73"/>
        <v>1364.1606711932729</v>
      </c>
      <c r="FI10" s="33">
        <f t="shared" si="74"/>
        <v>-69.283124999999998</v>
      </c>
      <c r="FJ10" s="33">
        <f t="shared" si="75"/>
        <v>421.83553519231032</v>
      </c>
      <c r="FK10" s="26">
        <f t="shared" si="76"/>
        <v>-53.752500000000005</v>
      </c>
      <c r="FL10" s="33">
        <f t="shared" si="77"/>
        <v>35.268638370794392</v>
      </c>
      <c r="FM10" s="33">
        <f t="shared" si="78"/>
        <v>4.9472470379922378</v>
      </c>
      <c r="FN10" s="27">
        <f t="shared" si="79"/>
        <v>93654.848818532657</v>
      </c>
      <c r="FO10" s="28">
        <f t="shared" si="80"/>
        <v>45.865051412206022</v>
      </c>
      <c r="FP10" s="33">
        <f t="shared" si="81"/>
        <v>61423.119749880731</v>
      </c>
      <c r="FQ10" s="28">
        <f t="shared" si="82"/>
        <v>44.364393332198347</v>
      </c>
      <c r="FS10" s="26"/>
      <c r="FT10" s="34">
        <f t="shared" si="83"/>
        <v>1.0884767472943351</v>
      </c>
      <c r="FU10" s="34">
        <f t="shared" si="83"/>
        <v>3.4974301555434932E-3</v>
      </c>
      <c r="FV10" s="34">
        <f t="shared" si="83"/>
        <v>0.1662768642978511</v>
      </c>
      <c r="FW10" s="34">
        <f t="shared" si="83"/>
        <v>2.3667695618276356E-2</v>
      </c>
      <c r="FX10" s="34">
        <v>0</v>
      </c>
      <c r="FY10" s="34">
        <f t="shared" si="84"/>
        <v>1.4899296396205186E-2</v>
      </c>
      <c r="FZ10" s="34">
        <f t="shared" si="84"/>
        <v>1.9083796665114346E-2</v>
      </c>
      <c r="GA10" s="34">
        <f t="shared" si="84"/>
        <v>7.1083070501349391E-2</v>
      </c>
      <c r="GB10" s="34">
        <f t="shared" si="84"/>
        <v>7.7710827642050992E-2</v>
      </c>
      <c r="GC10" s="34">
        <f t="shared" si="84"/>
        <v>0</v>
      </c>
      <c r="GD10" s="34">
        <f t="shared" si="85"/>
        <v>1.4646957285707261</v>
      </c>
      <c r="GE10" s="26"/>
      <c r="GF10" s="34">
        <f t="shared" si="86"/>
        <v>0.74314188678387727</v>
      </c>
      <c r="GG10" s="34">
        <f t="shared" si="86"/>
        <v>2.3878202737413201E-3</v>
      </c>
      <c r="GH10" s="34">
        <f t="shared" si="86"/>
        <v>0.11352314412776145</v>
      </c>
      <c r="GI10" s="34">
        <f t="shared" si="86"/>
        <v>1.6158779708719217E-2</v>
      </c>
      <c r="GJ10" s="34">
        <f t="shared" si="86"/>
        <v>0</v>
      </c>
      <c r="GK10" s="34">
        <f t="shared" si="86"/>
        <v>1.01722809082977E-2</v>
      </c>
      <c r="GL10" s="34">
        <f t="shared" si="86"/>
        <v>1.3029188447034407E-2</v>
      </c>
      <c r="GM10" s="34">
        <f t="shared" si="86"/>
        <v>4.8530946813583872E-2</v>
      </c>
      <c r="GN10" s="34">
        <f t="shared" si="86"/>
        <v>5.3055952936984722E-2</v>
      </c>
      <c r="GO10" s="34">
        <f t="shared" si="86"/>
        <v>0</v>
      </c>
      <c r="GP10" s="34">
        <f t="shared" si="87"/>
        <v>0.99999999999999989</v>
      </c>
      <c r="GR10" s="62"/>
      <c r="GT10" s="116"/>
      <c r="GU10" s="28">
        <f t="shared" ref="GU10:GX27" si="100">CM10-$CL10</f>
        <v>-0.1274837560651052</v>
      </c>
      <c r="GV10" s="28">
        <f t="shared" si="100"/>
        <v>-2.0148012697606164</v>
      </c>
      <c r="GW10" s="28">
        <f t="shared" si="100"/>
        <v>2.6622093459179927</v>
      </c>
      <c r="GX10" s="28">
        <f t="shared" si="100"/>
        <v>-1.1896371072200158</v>
      </c>
    </row>
    <row r="11" spans="1:231" ht="15" customHeight="1" x14ac:dyDescent="0.2">
      <c r="A11" s="39" t="s">
        <v>131</v>
      </c>
      <c r="B11" s="40" t="s">
        <v>20</v>
      </c>
      <c r="C11" s="28">
        <v>0.15</v>
      </c>
      <c r="D11" s="41">
        <v>1000</v>
      </c>
      <c r="F11" s="28">
        <v>63.158999999999999</v>
      </c>
      <c r="G11" s="28">
        <v>0.372</v>
      </c>
      <c r="H11" s="28">
        <v>17.245000000000001</v>
      </c>
      <c r="I11" s="28">
        <v>2.351</v>
      </c>
      <c r="J11" s="28">
        <v>0.11</v>
      </c>
      <c r="K11" s="28">
        <v>0.80900000000000005</v>
      </c>
      <c r="L11" s="28">
        <v>1.9830000000000001</v>
      </c>
      <c r="M11" s="28">
        <v>4.6920000000000002</v>
      </c>
      <c r="N11" s="28">
        <v>7.0519999999999996</v>
      </c>
      <c r="O11" s="28">
        <v>0</v>
      </c>
      <c r="P11" s="28">
        <f t="shared" si="0"/>
        <v>97.772999999999996</v>
      </c>
      <c r="R11" s="37">
        <v>2.2000000000000002</v>
      </c>
      <c r="S11" s="4"/>
      <c r="T11" s="28">
        <v>57.473199999999999</v>
      </c>
      <c r="U11" s="28">
        <v>7.8200000000000006E-2</v>
      </c>
      <c r="V11" s="28">
        <v>26.278399999999998</v>
      </c>
      <c r="W11" s="28">
        <v>0.9708</v>
      </c>
      <c r="X11" s="28">
        <v>1.72E-2</v>
      </c>
      <c r="Y11" s="28">
        <v>0.1028</v>
      </c>
      <c r="Z11" s="28">
        <v>7.9795999999999996</v>
      </c>
      <c r="AA11" s="28">
        <v>5.5292000000000003</v>
      </c>
      <c r="AB11" s="28">
        <v>1.6103999999999998</v>
      </c>
      <c r="AC11" s="28">
        <v>100.03980000000001</v>
      </c>
      <c r="AD11" s="42"/>
      <c r="AE11" s="191">
        <f t="shared" si="1"/>
        <v>1.0512483355525966</v>
      </c>
      <c r="AF11" s="191">
        <f t="shared" si="1"/>
        <v>4.6558197747183973E-3</v>
      </c>
      <c r="AG11" s="191">
        <f t="shared" si="2"/>
        <v>0.33826990976853671</v>
      </c>
      <c r="AH11" s="191">
        <f t="shared" si="3"/>
        <v>3.2720946416144751E-2</v>
      </c>
      <c r="AI11" s="191">
        <f t="shared" si="3"/>
        <v>1.5506061460389062E-3</v>
      </c>
      <c r="AJ11" s="191">
        <f t="shared" si="3"/>
        <v>2.0074441687344916E-2</v>
      </c>
      <c r="AK11" s="191">
        <f t="shared" si="3"/>
        <v>3.5360199714693299E-2</v>
      </c>
      <c r="AL11" s="191">
        <f t="shared" si="4"/>
        <v>0.15140367860600196</v>
      </c>
      <c r="AM11" s="191">
        <f t="shared" si="4"/>
        <v>0.14972399150743099</v>
      </c>
      <c r="AN11" s="191">
        <f t="shared" si="4"/>
        <v>0</v>
      </c>
      <c r="AO11" s="191">
        <f t="shared" si="5"/>
        <v>1.7850079291735064</v>
      </c>
      <c r="AP11" s="191"/>
      <c r="AQ11" s="191">
        <f t="shared" si="6"/>
        <v>0.58893202566295888</v>
      </c>
      <c r="AR11" s="191">
        <f t="shared" si="6"/>
        <v>2.6082908084750821E-3</v>
      </c>
      <c r="AS11" s="191">
        <f t="shared" si="6"/>
        <v>0.18950611044353305</v>
      </c>
      <c r="AT11" s="191">
        <f t="shared" si="6"/>
        <v>1.8330980989700808E-2</v>
      </c>
      <c r="AU11" s="191">
        <f t="shared" si="6"/>
        <v>8.6868305775922642E-4</v>
      </c>
      <c r="AV11" s="191">
        <f t="shared" si="6"/>
        <v>1.1246135862623184E-2</v>
      </c>
      <c r="AW11" s="191">
        <f t="shared" si="6"/>
        <v>1.9809547698236705E-2</v>
      </c>
      <c r="AX11" s="191">
        <f t="shared" si="6"/>
        <v>8.4819611236183604E-2</v>
      </c>
      <c r="AY11" s="191">
        <f t="shared" si="6"/>
        <v>8.3878614240529517E-2</v>
      </c>
      <c r="AZ11" s="191">
        <f t="shared" si="6"/>
        <v>0</v>
      </c>
      <c r="BA11" s="191">
        <f t="shared" si="7"/>
        <v>1</v>
      </c>
      <c r="BB11" s="191"/>
      <c r="BC11" s="191">
        <f t="shared" si="8"/>
        <v>0.9566111850865513</v>
      </c>
      <c r="BD11" s="191">
        <f t="shared" si="8"/>
        <v>9.7872340425531924E-4</v>
      </c>
      <c r="BE11" s="191">
        <f t="shared" si="9"/>
        <v>0.51546488819144765</v>
      </c>
      <c r="BF11" s="191">
        <f t="shared" si="10"/>
        <v>1.3511482254697288E-2</v>
      </c>
      <c r="BG11" s="191">
        <f t="shared" si="10"/>
        <v>2.4245841556244714E-4</v>
      </c>
      <c r="BH11" s="191">
        <f t="shared" si="10"/>
        <v>2.5508684863523577E-3</v>
      </c>
      <c r="BI11" s="191">
        <f t="shared" si="10"/>
        <v>0.14228958630527816</v>
      </c>
      <c r="BJ11" s="191">
        <f t="shared" si="11"/>
        <v>0.17841884478864151</v>
      </c>
      <c r="BK11" s="191">
        <f t="shared" si="11"/>
        <v>3.4191082802547769E-2</v>
      </c>
      <c r="BL11" s="191">
        <f t="shared" si="12"/>
        <v>1.844259119735334</v>
      </c>
      <c r="BM11" s="191"/>
      <c r="BN11" s="191">
        <f t="shared" si="13"/>
        <v>0.51869673564300045</v>
      </c>
      <c r="BO11" s="191">
        <f t="shared" si="13"/>
        <v>5.3068649290224142E-4</v>
      </c>
      <c r="BP11" s="191">
        <f t="shared" si="13"/>
        <v>0.27949699837483843</v>
      </c>
      <c r="BQ11" s="191">
        <f t="shared" si="13"/>
        <v>7.3262385475617404E-3</v>
      </c>
      <c r="BR11" s="191">
        <f t="shared" si="13"/>
        <v>1.3146656723445773E-4</v>
      </c>
      <c r="BS11" s="191">
        <f t="shared" si="13"/>
        <v>1.3831399606788594E-3</v>
      </c>
      <c r="BT11" s="191">
        <f t="shared" si="13"/>
        <v>7.7152708522703617E-2</v>
      </c>
      <c r="BU11" s="191">
        <f t="shared" si="13"/>
        <v>9.6742829073956829E-2</v>
      </c>
      <c r="BV11" s="191">
        <f t="shared" si="13"/>
        <v>1.8539196817123217E-2</v>
      </c>
      <c r="BW11" s="191">
        <f t="shared" si="14"/>
        <v>0.99999999999999989</v>
      </c>
      <c r="BX11" s="30"/>
      <c r="BY11" s="28">
        <f t="shared" si="88"/>
        <v>0.40092922287514721</v>
      </c>
      <c r="BZ11" s="28">
        <f t="shared" si="15"/>
        <v>0.50273059782406604</v>
      </c>
      <c r="CA11" s="28">
        <f t="shared" si="16"/>
        <v>9.6340179300786755E-2</v>
      </c>
      <c r="CB11" s="4"/>
      <c r="CC11" s="4">
        <f t="shared" si="89"/>
        <v>64.597588291246055</v>
      </c>
      <c r="CD11" s="4">
        <f t="shared" si="90"/>
        <v>12.011496016282615</v>
      </c>
      <c r="CE11" s="28">
        <f t="shared" si="17"/>
        <v>29.680479073836032</v>
      </c>
      <c r="CF11" s="28">
        <f t="shared" si="18"/>
        <v>40.092922287514718</v>
      </c>
      <c r="CH11" s="206">
        <f t="shared" si="91"/>
        <v>7.3931779181723982</v>
      </c>
      <c r="CI11" s="205">
        <f>AX11/(AX11+AY11)</f>
        <v>0.50278899494347074</v>
      </c>
      <c r="CJ11" s="28"/>
      <c r="CK11" s="158">
        <f t="shared" si="93"/>
        <v>9.4233199037101645E-2</v>
      </c>
      <c r="CL11" s="69">
        <f t="shared" si="94"/>
        <v>2.2000000000000002</v>
      </c>
      <c r="CM11" s="107">
        <f t="shared" si="95"/>
        <v>2.1153109906786063</v>
      </c>
      <c r="CN11" s="109">
        <f t="shared" si="19"/>
        <v>1.1495112284764482</v>
      </c>
      <c r="CO11" s="111">
        <f t="shared" si="20"/>
        <v>3.75249792923282</v>
      </c>
      <c r="CP11" s="113">
        <v>0.74045390852021065</v>
      </c>
      <c r="CQ11" s="30"/>
      <c r="CR11" s="27">
        <f t="shared" si="21"/>
        <v>986.23711344380638</v>
      </c>
      <c r="CS11" s="27">
        <f t="shared" si="22"/>
        <v>1008.3124754457623</v>
      </c>
      <c r="CT11" s="27">
        <f t="shared" si="23"/>
        <v>952.56752804684731</v>
      </c>
      <c r="CU11" s="28">
        <f t="shared" si="24"/>
        <v>1.1495112284764482</v>
      </c>
      <c r="CV11" s="28">
        <f t="shared" si="25"/>
        <v>2.0584964179978016</v>
      </c>
      <c r="CW11" s="28">
        <f t="shared" si="26"/>
        <v>6.76138683206994</v>
      </c>
      <c r="CX11" s="27">
        <f t="shared" si="27"/>
        <v>946.64780955543472</v>
      </c>
      <c r="CY11" s="28">
        <f t="shared" si="28"/>
        <v>9.4233199037101659E-2</v>
      </c>
      <c r="DA11" s="33">
        <f t="shared" si="29"/>
        <v>835.80127310238515</v>
      </c>
      <c r="DB11" s="33">
        <f t="shared" si="30"/>
        <v>818.98545473054776</v>
      </c>
      <c r="DD11" s="82">
        <f t="shared" si="31"/>
        <v>0.24344402162949558</v>
      </c>
      <c r="DE11" s="82">
        <f t="shared" si="32"/>
        <v>7.3931779181723982</v>
      </c>
      <c r="DF11" s="82">
        <f t="shared" si="33"/>
        <v>-2.3619827280974377</v>
      </c>
      <c r="DG11" s="82">
        <f t="shared" si="34"/>
        <v>3.2496197495229278</v>
      </c>
      <c r="DH11" s="82">
        <f t="shared" si="35"/>
        <v>5.0255347608319914E-2</v>
      </c>
      <c r="DI11" s="82">
        <f t="shared" si="36"/>
        <v>-0.75367205756279754</v>
      </c>
      <c r="DK11" s="87">
        <f t="shared" si="37"/>
        <v>1259.3871134438064</v>
      </c>
      <c r="DL11" s="87">
        <f t="shared" si="38"/>
        <v>952.56752804684731</v>
      </c>
      <c r="DM11" s="82">
        <f t="shared" si="39"/>
        <v>1.5</v>
      </c>
      <c r="DO11" s="87">
        <f t="shared" si="40"/>
        <v>952.66175244209489</v>
      </c>
      <c r="DP11" s="82">
        <f t="shared" si="41"/>
        <v>0.52240028437294361</v>
      </c>
      <c r="DQ11" s="82">
        <f t="shared" si="42"/>
        <v>4.0473237557778461E-14</v>
      </c>
      <c r="DR11" s="82">
        <f t="shared" si="43"/>
        <v>0.37067124711846205</v>
      </c>
      <c r="DS11" s="82">
        <f t="shared" si="44"/>
        <v>2.6335797738206388E-6</v>
      </c>
      <c r="DT11" s="82">
        <f t="shared" si="45"/>
        <v>2.1176095497319896</v>
      </c>
      <c r="DV11" s="88">
        <f t="shared" si="46"/>
        <v>1000</v>
      </c>
      <c r="DW11" s="30">
        <f t="shared" si="47"/>
        <v>2.2000000000000002</v>
      </c>
      <c r="DX11" s="30">
        <f t="shared" si="48"/>
        <v>1.1391715276068104</v>
      </c>
      <c r="DY11" s="30">
        <f t="shared" si="49"/>
        <v>0.64983814522328498</v>
      </c>
      <c r="DZ11" s="30">
        <f t="shared" si="50"/>
        <v>0.66925184499792267</v>
      </c>
      <c r="EA11" s="30">
        <f t="shared" si="51"/>
        <v>3.9991627003028469</v>
      </c>
      <c r="EB11" s="30">
        <v>6.9978080699951324</v>
      </c>
      <c r="EC11" s="30">
        <f t="shared" si="52"/>
        <v>4.7287896870846405E-2</v>
      </c>
      <c r="ED11" s="30">
        <f t="shared" si="53"/>
        <v>0.91397036881203741</v>
      </c>
      <c r="EE11" s="30">
        <f t="shared" si="54"/>
        <v>0.10661111304721156</v>
      </c>
      <c r="EF11" s="30">
        <f t="shared" si="55"/>
        <v>2.5619685935603895</v>
      </c>
      <c r="EG11" s="30">
        <f t="shared" si="56"/>
        <v>3.9878680414051009</v>
      </c>
      <c r="EH11" s="30">
        <f t="shared" si="57"/>
        <v>0.16869822547671312</v>
      </c>
      <c r="EI11" s="30">
        <f t="shared" si="58"/>
        <v>0.79824768380472866</v>
      </c>
      <c r="EJ11" s="30">
        <f t="shared" si="59"/>
        <v>4.9398802194476961E-2</v>
      </c>
      <c r="EK11" s="30">
        <f t="shared" si="60"/>
        <v>4.9952985461270277E-2</v>
      </c>
      <c r="EM11" s="82">
        <v>2.8</v>
      </c>
      <c r="EN11" s="82">
        <v>3.3926686555344698</v>
      </c>
      <c r="EO11" s="30">
        <v>3.6020711108470036</v>
      </c>
      <c r="EQ11" s="34">
        <f t="shared" si="96"/>
        <v>7.8554595443833461</v>
      </c>
      <c r="ER11" s="34">
        <f t="shared" si="61"/>
        <v>-2.2356578979287341E-2</v>
      </c>
      <c r="ES11" s="34">
        <f t="shared" si="62"/>
        <v>-0.71816542482689671</v>
      </c>
      <c r="ET11" s="34">
        <f t="shared" si="63"/>
        <v>-0.9746253198245316</v>
      </c>
      <c r="EU11" s="34">
        <f t="shared" si="64"/>
        <v>-1.3713732836280251E-2</v>
      </c>
      <c r="EV11" s="34">
        <f t="shared" si="65"/>
        <v>-0.11555385152518398</v>
      </c>
      <c r="EW11" s="34">
        <f t="shared" si="66"/>
        <v>-2.415893395591677E-2</v>
      </c>
      <c r="EY11" s="27">
        <f t="shared" si="97"/>
        <v>1273</v>
      </c>
      <c r="EZ11" s="27">
        <f t="shared" si="67"/>
        <v>1500</v>
      </c>
      <c r="FA11" s="34">
        <f t="shared" si="98"/>
        <v>-1.802581287472671</v>
      </c>
      <c r="FB11" s="34">
        <f t="shared" si="68"/>
        <v>-8.7563706185949802E-2</v>
      </c>
      <c r="FC11" s="34">
        <f t="shared" si="69"/>
        <v>2.8647703134831524</v>
      </c>
      <c r="FD11" s="34">
        <f t="shared" si="99"/>
        <v>-0.65648620390899393</v>
      </c>
      <c r="FE11" s="34">
        <f t="shared" si="70"/>
        <v>-0.62762296350753388</v>
      </c>
      <c r="FF11" s="26">
        <f t="shared" si="71"/>
        <v>-2.3843472381315225</v>
      </c>
      <c r="FG11" s="26">
        <f t="shared" si="72"/>
        <v>-0.61062919106031166</v>
      </c>
      <c r="FH11" s="33">
        <f t="shared" si="73"/>
        <v>1364.1606711932729</v>
      </c>
      <c r="FI11" s="33">
        <f t="shared" si="74"/>
        <v>-69.283124999999998</v>
      </c>
      <c r="FJ11" s="33">
        <f t="shared" si="75"/>
        <v>421.83553519231032</v>
      </c>
      <c r="FK11" s="26">
        <f t="shared" si="76"/>
        <v>-53.752500000000005</v>
      </c>
      <c r="FL11" s="33">
        <f t="shared" si="77"/>
        <v>35.268638370794392</v>
      </c>
      <c r="FM11" s="33">
        <f t="shared" si="78"/>
        <v>4.9472470379922378</v>
      </c>
      <c r="FN11" s="27">
        <f t="shared" si="79"/>
        <v>93654.848818532657</v>
      </c>
      <c r="FO11" s="28">
        <f t="shared" si="80"/>
        <v>45.865051412206022</v>
      </c>
      <c r="FP11" s="33">
        <f t="shared" si="81"/>
        <v>61423.119749880731</v>
      </c>
      <c r="FQ11" s="28">
        <f t="shared" si="82"/>
        <v>44.364393332198347</v>
      </c>
      <c r="FS11" s="26"/>
      <c r="FT11" s="34">
        <f t="shared" si="83"/>
        <v>1.0511608554547724</v>
      </c>
      <c r="FU11" s="34">
        <f t="shared" si="83"/>
        <v>4.655878046033117E-3</v>
      </c>
      <c r="FV11" s="34">
        <f t="shared" si="83"/>
        <v>0.16913329606418143</v>
      </c>
      <c r="FW11" s="34">
        <f t="shared" si="83"/>
        <v>3.2722768142972466E-2</v>
      </c>
      <c r="FX11" s="34">
        <v>0</v>
      </c>
      <c r="FY11" s="34">
        <f t="shared" si="84"/>
        <v>2.007244938467646E-2</v>
      </c>
      <c r="FZ11" s="34">
        <f t="shared" si="84"/>
        <v>3.5360830257315574E-2</v>
      </c>
      <c r="GA11" s="34">
        <f t="shared" si="84"/>
        <v>7.5703060714112855E-2</v>
      </c>
      <c r="GB11" s="34">
        <f t="shared" si="84"/>
        <v>7.4865969531291474E-2</v>
      </c>
      <c r="GC11" s="34">
        <f t="shared" si="84"/>
        <v>0</v>
      </c>
      <c r="GD11" s="34">
        <f t="shared" si="85"/>
        <v>1.4636751075953558</v>
      </c>
      <c r="GE11" s="26"/>
      <c r="GF11" s="34">
        <f t="shared" si="86"/>
        <v>0.71816542482689671</v>
      </c>
      <c r="GG11" s="34">
        <f t="shared" si="86"/>
        <v>3.1809504868072608E-3</v>
      </c>
      <c r="GH11" s="34">
        <f t="shared" si="86"/>
        <v>0.11555385152518398</v>
      </c>
      <c r="GI11" s="34">
        <f t="shared" si="86"/>
        <v>2.2356578979287341E-2</v>
      </c>
      <c r="GJ11" s="34">
        <f t="shared" si="86"/>
        <v>0</v>
      </c>
      <c r="GK11" s="34">
        <f t="shared" si="86"/>
        <v>1.3713732836280251E-2</v>
      </c>
      <c r="GL11" s="34">
        <f t="shared" si="86"/>
        <v>2.415893395591677E-2</v>
      </c>
      <c r="GM11" s="34">
        <f t="shared" si="86"/>
        <v>5.1721218951713936E-2</v>
      </c>
      <c r="GN11" s="34">
        <f t="shared" si="86"/>
        <v>5.1149308437913765E-2</v>
      </c>
      <c r="GO11" s="34">
        <f t="shared" si="86"/>
        <v>0</v>
      </c>
      <c r="GP11" s="34">
        <f t="shared" si="87"/>
        <v>0.99999999999999989</v>
      </c>
      <c r="GR11" s="62"/>
      <c r="GT11" s="116"/>
      <c r="GU11" s="28">
        <f t="shared" si="100"/>
        <v>-8.4689009321393893E-2</v>
      </c>
      <c r="GV11" s="28">
        <f t="shared" si="100"/>
        <v>-1.050488771523552</v>
      </c>
      <c r="GW11" s="28">
        <f t="shared" si="100"/>
        <v>1.5524979292328198</v>
      </c>
      <c r="GX11" s="28">
        <f t="shared" si="100"/>
        <v>-1.4595460914797895</v>
      </c>
    </row>
    <row r="12" spans="1:231" ht="15" customHeight="1" x14ac:dyDescent="0.2">
      <c r="A12" s="39" t="s">
        <v>131</v>
      </c>
      <c r="B12" s="40" t="s">
        <v>17</v>
      </c>
      <c r="C12" s="28">
        <v>0.15</v>
      </c>
      <c r="D12" s="41">
        <v>1000</v>
      </c>
      <c r="F12" s="28">
        <v>64.45</v>
      </c>
      <c r="G12" s="28">
        <v>0.28000000000000003</v>
      </c>
      <c r="H12" s="28">
        <v>18.010000000000002</v>
      </c>
      <c r="I12" s="28">
        <v>1.73</v>
      </c>
      <c r="J12" s="28">
        <v>0.04</v>
      </c>
      <c r="K12" s="28">
        <v>0.52</v>
      </c>
      <c r="L12" s="28">
        <v>1.91</v>
      </c>
      <c r="M12" s="28">
        <v>4.41</v>
      </c>
      <c r="N12" s="28">
        <v>7.42</v>
      </c>
      <c r="O12" s="28">
        <v>0</v>
      </c>
      <c r="P12" s="28">
        <f t="shared" si="0"/>
        <v>98.77000000000001</v>
      </c>
      <c r="R12" s="37">
        <v>1.27</v>
      </c>
      <c r="S12" s="4"/>
      <c r="T12" s="28">
        <v>58.651000000000003</v>
      </c>
      <c r="U12" s="28">
        <v>4.9000000000000009E-2</v>
      </c>
      <c r="V12" s="28">
        <v>26.017333333333337</v>
      </c>
      <c r="W12" s="28">
        <v>0.505</v>
      </c>
      <c r="X12" s="28">
        <v>1.2999999999999999E-2</v>
      </c>
      <c r="Y12" s="28">
        <v>1.5333333333333332E-2</v>
      </c>
      <c r="Z12" s="28">
        <v>7.0706666666666669</v>
      </c>
      <c r="AA12" s="28">
        <v>6.05</v>
      </c>
      <c r="AB12" s="28">
        <v>1.76</v>
      </c>
      <c r="AC12" s="28">
        <v>100.13133333333333</v>
      </c>
      <c r="AD12" s="42"/>
      <c r="AE12" s="191">
        <f t="shared" si="1"/>
        <v>1.0727363515312918</v>
      </c>
      <c r="AF12" s="191">
        <f t="shared" si="1"/>
        <v>3.5043804755944931E-3</v>
      </c>
      <c r="AG12" s="191">
        <f t="shared" si="2"/>
        <v>0.35327579442918799</v>
      </c>
      <c r="AH12" s="191">
        <f t="shared" si="3"/>
        <v>2.4077940153096732E-2</v>
      </c>
      <c r="AI12" s="191">
        <f t="shared" si="3"/>
        <v>5.6385678037778404E-4</v>
      </c>
      <c r="AJ12" s="191">
        <f t="shared" si="3"/>
        <v>1.2903225806451615E-2</v>
      </c>
      <c r="AK12" s="191">
        <f t="shared" si="3"/>
        <v>3.4058487874465047E-2</v>
      </c>
      <c r="AL12" s="191">
        <f t="shared" si="4"/>
        <v>0.14230396902226525</v>
      </c>
      <c r="AM12" s="191">
        <f t="shared" si="4"/>
        <v>0.15753715498938428</v>
      </c>
      <c r="AN12" s="191">
        <f t="shared" si="4"/>
        <v>0</v>
      </c>
      <c r="AO12" s="191">
        <f t="shared" si="5"/>
        <v>1.800961161062115</v>
      </c>
      <c r="AP12" s="191"/>
      <c r="AQ12" s="191">
        <f t="shared" si="6"/>
        <v>0.59564657735242144</v>
      </c>
      <c r="AR12" s="191">
        <f t="shared" si="6"/>
        <v>1.9458390060604017E-3</v>
      </c>
      <c r="AS12" s="191">
        <f t="shared" si="6"/>
        <v>0.19615958526326241</v>
      </c>
      <c r="AT12" s="191">
        <f t="shared" si="6"/>
        <v>1.336949439758978E-2</v>
      </c>
      <c r="AU12" s="191">
        <f t="shared" si="6"/>
        <v>3.130865854126749E-4</v>
      </c>
      <c r="AV12" s="191">
        <f t="shared" si="6"/>
        <v>7.1646330223145678E-3</v>
      </c>
      <c r="AW12" s="191">
        <f t="shared" si="6"/>
        <v>1.8911283935950672E-2</v>
      </c>
      <c r="AX12" s="191">
        <f t="shared" si="6"/>
        <v>7.9015567963909683E-2</v>
      </c>
      <c r="AY12" s="191">
        <f t="shared" si="6"/>
        <v>8.7473932473078372E-2</v>
      </c>
      <c r="AZ12" s="191">
        <f t="shared" si="6"/>
        <v>0</v>
      </c>
      <c r="BA12" s="191">
        <f t="shared" si="7"/>
        <v>0.99999999999999989</v>
      </c>
      <c r="BB12" s="191"/>
      <c r="BC12" s="191">
        <f t="shared" si="8"/>
        <v>0.9762150466045274</v>
      </c>
      <c r="BD12" s="191">
        <f t="shared" si="8"/>
        <v>6.1326658322903636E-4</v>
      </c>
      <c r="BE12" s="191">
        <f t="shared" si="9"/>
        <v>0.51034392572250564</v>
      </c>
      <c r="BF12" s="191">
        <f t="shared" si="10"/>
        <v>7.0285316631871963E-3</v>
      </c>
      <c r="BG12" s="191">
        <f t="shared" si="10"/>
        <v>1.832534536227798E-4</v>
      </c>
      <c r="BH12" s="191">
        <f t="shared" si="10"/>
        <v>3.80479735318445E-4</v>
      </c>
      <c r="BI12" s="191">
        <f t="shared" si="10"/>
        <v>0.12608178792201619</v>
      </c>
      <c r="BJ12" s="191">
        <f t="shared" si="11"/>
        <v>0.1952242658922233</v>
      </c>
      <c r="BK12" s="191">
        <f t="shared" si="11"/>
        <v>3.7367303609341825E-2</v>
      </c>
      <c r="BL12" s="191">
        <f t="shared" si="12"/>
        <v>1.8534378611859719</v>
      </c>
      <c r="BM12" s="191"/>
      <c r="BN12" s="191">
        <f t="shared" si="13"/>
        <v>0.52670503125465995</v>
      </c>
      <c r="BO12" s="191">
        <f t="shared" si="13"/>
        <v>3.3088057391717537E-4</v>
      </c>
      <c r="BP12" s="191">
        <f t="shared" si="13"/>
        <v>0.27534989783577013</v>
      </c>
      <c r="BQ12" s="191">
        <f t="shared" si="13"/>
        <v>3.7921593220771924E-3</v>
      </c>
      <c r="BR12" s="191">
        <f t="shared" si="13"/>
        <v>9.8872186362654839E-5</v>
      </c>
      <c r="BS12" s="191">
        <f t="shared" si="13"/>
        <v>2.0528324325639103E-4</v>
      </c>
      <c r="BT12" s="191">
        <f t="shared" si="13"/>
        <v>6.8025905028906319E-2</v>
      </c>
      <c r="BU12" s="191">
        <f t="shared" si="13"/>
        <v>0.10533089346049283</v>
      </c>
      <c r="BV12" s="191">
        <f t="shared" si="13"/>
        <v>2.016107709455733E-2</v>
      </c>
      <c r="BW12" s="191">
        <f t="shared" si="14"/>
        <v>1</v>
      </c>
      <c r="BX12" s="30"/>
      <c r="BY12" s="28">
        <f t="shared" si="88"/>
        <v>0.35152259099389355</v>
      </c>
      <c r="BZ12" s="28">
        <f t="shared" si="15"/>
        <v>0.54429542047548829</v>
      </c>
      <c r="CA12" s="28">
        <f t="shared" si="16"/>
        <v>0.10418198853061822</v>
      </c>
      <c r="CB12" s="4"/>
      <c r="CC12" s="4">
        <f t="shared" si="89"/>
        <v>65.252607066923147</v>
      </c>
      <c r="CD12" s="4">
        <f t="shared" si="90"/>
        <v>11.977321048901487</v>
      </c>
      <c r="CE12" s="28">
        <f t="shared" si="17"/>
        <v>27.994328402756498</v>
      </c>
      <c r="CF12" s="28">
        <f t="shared" si="18"/>
        <v>35.152259099389354</v>
      </c>
      <c r="CH12" s="206">
        <f t="shared" si="91"/>
        <v>7.216384240556823</v>
      </c>
      <c r="CI12" s="205">
        <f>AX12/(AX12+AY12)</f>
        <v>0.47459790411116654</v>
      </c>
      <c r="CJ12" s="28"/>
      <c r="CK12" s="158">
        <f t="shared" si="93"/>
        <v>0.12204238120425034</v>
      </c>
      <c r="CL12" s="69">
        <f t="shared" si="94"/>
        <v>1.27</v>
      </c>
      <c r="CM12" s="107">
        <f t="shared" si="95"/>
        <v>1.6988359006953448</v>
      </c>
      <c r="CN12" s="109">
        <f t="shared" si="19"/>
        <v>1.412413894962375</v>
      </c>
      <c r="CO12" s="111">
        <f t="shared" si="20"/>
        <v>3.6127703140601799</v>
      </c>
      <c r="CP12" s="113">
        <v>0.88390753169114733</v>
      </c>
      <c r="CQ12" s="30"/>
      <c r="CR12" s="27">
        <f t="shared" si="21"/>
        <v>1019.5422656953075</v>
      </c>
      <c r="CS12" s="27">
        <f t="shared" si="22"/>
        <v>1048.7667902302942</v>
      </c>
      <c r="CT12" s="27">
        <f t="shared" si="23"/>
        <v>971.53975001813353</v>
      </c>
      <c r="CU12" s="28">
        <f t="shared" si="24"/>
        <v>1.412413894962375</v>
      </c>
      <c r="CV12" s="28">
        <f t="shared" si="25"/>
        <v>2.6707042973816528</v>
      </c>
      <c r="CW12" s="28">
        <f t="shared" si="26"/>
        <v>9.4556527723834556</v>
      </c>
      <c r="CX12" s="27">
        <f t="shared" si="27"/>
        <v>961.60179054635762</v>
      </c>
      <c r="CY12" s="28">
        <f t="shared" si="28"/>
        <v>0.12204238120425034</v>
      </c>
      <c r="DA12" s="33">
        <f t="shared" si="29"/>
        <v>869.86979381510139</v>
      </c>
      <c r="DB12" s="33">
        <f t="shared" si="30"/>
        <v>859.00626384283748</v>
      </c>
      <c r="DD12" s="82">
        <f t="shared" si="31"/>
        <v>0.2477368761759331</v>
      </c>
      <c r="DE12" s="82">
        <f t="shared" si="32"/>
        <v>7.216384240556823</v>
      </c>
      <c r="DF12" s="82">
        <f t="shared" si="33"/>
        <v>-2.1033869076536615</v>
      </c>
      <c r="DG12" s="82">
        <f t="shared" si="34"/>
        <v>9.8994722292033188</v>
      </c>
      <c r="DH12" s="82">
        <f t="shared" si="35"/>
        <v>3.9758497941267693E-2</v>
      </c>
      <c r="DI12" s="82">
        <f t="shared" si="36"/>
        <v>-0.77787495750498536</v>
      </c>
      <c r="DK12" s="87">
        <f t="shared" si="37"/>
        <v>1292.6922656953075</v>
      </c>
      <c r="DL12" s="87">
        <f t="shared" si="38"/>
        <v>971.53975001813353</v>
      </c>
      <c r="DM12" s="82">
        <f t="shared" si="39"/>
        <v>1.5</v>
      </c>
      <c r="DO12" s="87">
        <f t="shared" si="40"/>
        <v>971.19926249004652</v>
      </c>
      <c r="DP12" s="82">
        <f t="shared" si="41"/>
        <v>0.48860457643617594</v>
      </c>
      <c r="DQ12" s="82">
        <f t="shared" si="42"/>
        <v>4.1883633901803455E-14</v>
      </c>
      <c r="DR12" s="82">
        <f t="shared" si="43"/>
        <v>0.34376298829322832</v>
      </c>
      <c r="DS12" s="82">
        <f t="shared" si="44"/>
        <v>2.2843907858176265E-6</v>
      </c>
      <c r="DT12" s="82">
        <f t="shared" si="45"/>
        <v>1.8202624858418279</v>
      </c>
      <c r="DV12" s="88">
        <f t="shared" si="46"/>
        <v>1000</v>
      </c>
      <c r="DW12" s="30">
        <f t="shared" si="47"/>
        <v>1.27</v>
      </c>
      <c r="DX12" s="30">
        <f t="shared" si="48"/>
        <v>1.1671276163281556</v>
      </c>
      <c r="DY12" s="30">
        <f t="shared" si="49"/>
        <v>0.65669446337293813</v>
      </c>
      <c r="DZ12" s="30">
        <f t="shared" si="50"/>
        <v>0.54207376558060405</v>
      </c>
      <c r="EA12" s="30">
        <f t="shared" si="51"/>
        <v>4.3147797047695899</v>
      </c>
      <c r="EB12" s="30">
        <v>6.9978080699951324</v>
      </c>
      <c r="EC12" s="30">
        <f t="shared" si="52"/>
        <v>4.6938216172588546E-2</v>
      </c>
      <c r="ED12" s="30">
        <f t="shared" si="53"/>
        <v>1.0454812995437639</v>
      </c>
      <c r="EE12" s="30">
        <f t="shared" si="54"/>
        <v>0.11629816234631385</v>
      </c>
      <c r="EF12" s="30">
        <f t="shared" si="55"/>
        <v>2.6878666900440149</v>
      </c>
      <c r="EG12" s="30">
        <f t="shared" si="56"/>
        <v>3.9040014098967655</v>
      </c>
      <c r="EH12" s="30">
        <f t="shared" si="57"/>
        <v>0.16648950043698807</v>
      </c>
      <c r="EI12" s="30">
        <f t="shared" si="58"/>
        <v>0.81071744655163447</v>
      </c>
      <c r="EJ12" s="30">
        <f t="shared" si="59"/>
        <v>5.2103548485145965E-2</v>
      </c>
      <c r="EK12" s="30">
        <f t="shared" si="60"/>
        <v>4.7065352615260445E-2</v>
      </c>
      <c r="EM12" s="82">
        <v>2.8</v>
      </c>
      <c r="EN12" s="82">
        <v>3.3926686555344698</v>
      </c>
      <c r="EO12" s="30">
        <v>3.6020711108470036</v>
      </c>
      <c r="EQ12" s="34">
        <f t="shared" si="96"/>
        <v>7.8554595443833461</v>
      </c>
      <c r="ER12" s="34">
        <f t="shared" si="61"/>
        <v>-1.6338739414824548E-2</v>
      </c>
      <c r="ES12" s="34">
        <f t="shared" si="62"/>
        <v>-0.72783325250921393</v>
      </c>
      <c r="ET12" s="34">
        <f t="shared" si="63"/>
        <v>-1.1049571186938825</v>
      </c>
      <c r="EU12" s="34">
        <f t="shared" si="64"/>
        <v>-8.754477494720643E-3</v>
      </c>
      <c r="EV12" s="34">
        <f t="shared" si="65"/>
        <v>-0.11985458809777659</v>
      </c>
      <c r="EW12" s="34">
        <f t="shared" si="66"/>
        <v>-2.3110436253019152E-2</v>
      </c>
      <c r="EY12" s="27">
        <f t="shared" si="97"/>
        <v>1273</v>
      </c>
      <c r="EZ12" s="27">
        <f t="shared" si="67"/>
        <v>1500</v>
      </c>
      <c r="FA12" s="34">
        <f t="shared" si="98"/>
        <v>-1.6722494886033201</v>
      </c>
      <c r="FB12" s="34">
        <f t="shared" si="68"/>
        <v>-8.7563706185949802E-2</v>
      </c>
      <c r="FC12" s="34">
        <f t="shared" si="69"/>
        <v>2.8647703134831524</v>
      </c>
      <c r="FD12" s="34">
        <f t="shared" si="99"/>
        <v>-0.58498250903845572</v>
      </c>
      <c r="FE12" s="34">
        <f t="shared" si="70"/>
        <v>-0.69149847084836802</v>
      </c>
      <c r="FF12" s="26">
        <f t="shared" si="71"/>
        <v>-2.3654305426524758</v>
      </c>
      <c r="FG12" s="26">
        <f t="shared" si="72"/>
        <v>-0.58666509223924324</v>
      </c>
      <c r="FH12" s="33">
        <f t="shared" si="73"/>
        <v>1364.1606711932729</v>
      </c>
      <c r="FI12" s="33">
        <f t="shared" si="74"/>
        <v>-69.283124999999998</v>
      </c>
      <c r="FJ12" s="33">
        <f t="shared" si="75"/>
        <v>421.83553519231032</v>
      </c>
      <c r="FK12" s="26">
        <f t="shared" si="76"/>
        <v>-53.752500000000005</v>
      </c>
      <c r="FL12" s="33">
        <f t="shared" si="77"/>
        <v>35.268638370794392</v>
      </c>
      <c r="FM12" s="33">
        <f t="shared" si="78"/>
        <v>4.9472470379922378</v>
      </c>
      <c r="FN12" s="27">
        <f t="shared" si="79"/>
        <v>93654.848818532657</v>
      </c>
      <c r="FO12" s="28">
        <f t="shared" si="80"/>
        <v>45.865051412206022</v>
      </c>
      <c r="FP12" s="33">
        <f t="shared" si="81"/>
        <v>61423.119749880731</v>
      </c>
      <c r="FQ12" s="28">
        <f t="shared" si="82"/>
        <v>44.364393332198347</v>
      </c>
      <c r="FS12" s="26"/>
      <c r="FT12" s="34">
        <f t="shared" si="83"/>
        <v>1.0726470832986603</v>
      </c>
      <c r="FU12" s="34">
        <f t="shared" si="83"/>
        <v>3.5044243357238518E-3</v>
      </c>
      <c r="FV12" s="34">
        <f t="shared" si="83"/>
        <v>0.17663616480811292</v>
      </c>
      <c r="FW12" s="34">
        <f t="shared" si="83"/>
        <v>2.4079280683684545E-2</v>
      </c>
      <c r="FX12" s="34">
        <v>0</v>
      </c>
      <c r="FY12" s="34">
        <f t="shared" si="84"/>
        <v>1.2901945216355697E-2</v>
      </c>
      <c r="FZ12" s="34">
        <f t="shared" si="84"/>
        <v>3.4059095204978691E-2</v>
      </c>
      <c r="GA12" s="34">
        <f t="shared" si="84"/>
        <v>7.1153132512625242E-2</v>
      </c>
      <c r="GB12" s="34">
        <f t="shared" si="84"/>
        <v>7.8772758638993579E-2</v>
      </c>
      <c r="GC12" s="34">
        <f t="shared" si="84"/>
        <v>0</v>
      </c>
      <c r="GD12" s="34">
        <f t="shared" si="85"/>
        <v>1.4737538846991347</v>
      </c>
      <c r="GE12" s="26"/>
      <c r="GF12" s="34">
        <f t="shared" si="86"/>
        <v>0.72783325250921393</v>
      </c>
      <c r="GG12" s="34">
        <f t="shared" si="86"/>
        <v>2.3778898037912729E-3</v>
      </c>
      <c r="GH12" s="34">
        <f t="shared" si="86"/>
        <v>0.11985458809777659</v>
      </c>
      <c r="GI12" s="34">
        <f t="shared" si="86"/>
        <v>1.6338739414824548E-2</v>
      </c>
      <c r="GJ12" s="34">
        <f t="shared" si="86"/>
        <v>0</v>
      </c>
      <c r="GK12" s="34">
        <f t="shared" si="86"/>
        <v>8.754477494720643E-3</v>
      </c>
      <c r="GL12" s="34">
        <f t="shared" si="86"/>
        <v>2.3110436253019152E-2</v>
      </c>
      <c r="GM12" s="34">
        <f t="shared" si="86"/>
        <v>4.8280200141525717E-2</v>
      </c>
      <c r="GN12" s="34">
        <f t="shared" si="86"/>
        <v>5.3450416285128199E-2</v>
      </c>
      <c r="GO12" s="34">
        <f t="shared" si="86"/>
        <v>0</v>
      </c>
      <c r="GP12" s="34">
        <f t="shared" si="87"/>
        <v>1</v>
      </c>
      <c r="GR12" s="62"/>
      <c r="GT12" s="116"/>
      <c r="GU12" s="28">
        <f t="shared" si="100"/>
        <v>0.42883590069534483</v>
      </c>
      <c r="GV12" s="28">
        <f t="shared" si="100"/>
        <v>0.142413894962375</v>
      </c>
      <c r="GW12" s="28">
        <f t="shared" si="100"/>
        <v>2.3427703140601799</v>
      </c>
      <c r="GX12" s="28">
        <f t="shared" si="100"/>
        <v>-0.38609246830885269</v>
      </c>
    </row>
    <row r="13" spans="1:231" ht="15" customHeight="1" x14ac:dyDescent="0.2">
      <c r="A13" s="39" t="s">
        <v>131</v>
      </c>
      <c r="B13" s="40" t="s">
        <v>24</v>
      </c>
      <c r="C13" s="28">
        <v>0.15</v>
      </c>
      <c r="D13" s="41">
        <v>1000</v>
      </c>
      <c r="F13" s="28">
        <v>62.794736108406184</v>
      </c>
      <c r="G13" s="28">
        <v>0.30928484301807108</v>
      </c>
      <c r="H13" s="28">
        <v>17.322925101733308</v>
      </c>
      <c r="I13" s="28">
        <v>2.0995682612572901</v>
      </c>
      <c r="J13" s="28">
        <v>0.14472944577127683</v>
      </c>
      <c r="K13" s="28">
        <v>0.72463852643016013</v>
      </c>
      <c r="L13" s="28">
        <v>1.6485278651892696</v>
      </c>
      <c r="M13" s="28">
        <v>4.3924395494008746</v>
      </c>
      <c r="N13" s="28">
        <v>7.2731502987935492</v>
      </c>
      <c r="O13" s="28">
        <v>0</v>
      </c>
      <c r="P13" s="28">
        <f t="shared" si="0"/>
        <v>96.70999999999998</v>
      </c>
      <c r="R13" s="37">
        <v>2.96</v>
      </c>
      <c r="S13" s="4"/>
      <c r="T13" s="28">
        <v>54.290999999999997</v>
      </c>
      <c r="U13" s="28">
        <v>3.3000000000000002E-2</v>
      </c>
      <c r="V13" s="28">
        <v>29.029833333333332</v>
      </c>
      <c r="W13" s="28">
        <v>0.70066666666666677</v>
      </c>
      <c r="X13" s="28">
        <v>3.0166666666666665E-2</v>
      </c>
      <c r="Y13" s="28">
        <v>6.4500000000000002E-2</v>
      </c>
      <c r="Z13" s="28">
        <v>10.912833333333333</v>
      </c>
      <c r="AA13" s="28">
        <v>4.4986666666666668</v>
      </c>
      <c r="AB13" s="28">
        <v>0.81266666666666676</v>
      </c>
      <c r="AC13" s="28">
        <v>100.37333333333333</v>
      </c>
      <c r="AD13" s="42"/>
      <c r="AE13" s="191">
        <f t="shared" si="1"/>
        <v>1.0451853546672134</v>
      </c>
      <c r="AF13" s="191">
        <f t="shared" si="1"/>
        <v>3.8708991616779858E-3</v>
      </c>
      <c r="AG13" s="191">
        <f t="shared" si="2"/>
        <v>0.33979845236824852</v>
      </c>
      <c r="AH13" s="191">
        <f t="shared" si="3"/>
        <v>2.9221548521326239E-2</v>
      </c>
      <c r="AI13" s="191">
        <f t="shared" si="3"/>
        <v>2.0401669829613312E-3</v>
      </c>
      <c r="AJ13" s="191">
        <f t="shared" si="3"/>
        <v>1.7981104874197525E-2</v>
      </c>
      <c r="AK13" s="191">
        <f t="shared" si="3"/>
        <v>2.9396003302233766E-2</v>
      </c>
      <c r="AL13" s="191">
        <f t="shared" si="4"/>
        <v>0.14173732008392625</v>
      </c>
      <c r="AM13" s="191">
        <f t="shared" si="4"/>
        <v>0.15441932693829191</v>
      </c>
      <c r="AN13" s="191">
        <f t="shared" si="4"/>
        <v>0</v>
      </c>
      <c r="AO13" s="191">
        <f t="shared" si="5"/>
        <v>1.763650176900077</v>
      </c>
      <c r="AP13" s="191"/>
      <c r="AQ13" s="191">
        <f t="shared" si="6"/>
        <v>0.59262622959860956</v>
      </c>
      <c r="AR13" s="191">
        <f t="shared" si="6"/>
        <v>2.1948225404211205E-3</v>
      </c>
      <c r="AS13" s="191">
        <f t="shared" si="6"/>
        <v>0.19266771654541129</v>
      </c>
      <c r="AT13" s="191">
        <f t="shared" si="6"/>
        <v>1.6568789493553768E-2</v>
      </c>
      <c r="AU13" s="191">
        <f t="shared" si="6"/>
        <v>1.1567866517311731E-3</v>
      </c>
      <c r="AV13" s="191">
        <f t="shared" si="6"/>
        <v>1.0195391982894507E-2</v>
      </c>
      <c r="AW13" s="191">
        <f t="shared" si="6"/>
        <v>1.6667706378088183E-2</v>
      </c>
      <c r="AX13" s="191">
        <f t="shared" si="6"/>
        <v>8.0365892250272866E-2</v>
      </c>
      <c r="AY13" s="191">
        <f t="shared" si="6"/>
        <v>8.7556664559017505E-2</v>
      </c>
      <c r="AZ13" s="191">
        <f t="shared" si="6"/>
        <v>0</v>
      </c>
      <c r="BA13" s="191">
        <f t="shared" si="7"/>
        <v>1</v>
      </c>
      <c r="BB13" s="191"/>
      <c r="BC13" s="191">
        <f t="shared" si="8"/>
        <v>0.90364513981358185</v>
      </c>
      <c r="BD13" s="191">
        <f t="shared" si="8"/>
        <v>4.1301627033792239E-4</v>
      </c>
      <c r="BE13" s="191">
        <f t="shared" si="9"/>
        <v>0.5694357264286648</v>
      </c>
      <c r="BF13" s="191">
        <f t="shared" si="10"/>
        <v>9.7517977267455366E-3</v>
      </c>
      <c r="BG13" s="191">
        <f t="shared" si="10"/>
        <v>4.2524198853491211E-4</v>
      </c>
      <c r="BH13" s="191">
        <f t="shared" si="10"/>
        <v>1.6004962779156329E-3</v>
      </c>
      <c r="BI13" s="191">
        <f t="shared" si="10"/>
        <v>0.19459403233475989</v>
      </c>
      <c r="BJ13" s="191">
        <f t="shared" si="11"/>
        <v>0.14516510702377111</v>
      </c>
      <c r="BK13" s="191">
        <f t="shared" si="11"/>
        <v>1.7254069355980187E-2</v>
      </c>
      <c r="BL13" s="191">
        <f t="shared" si="12"/>
        <v>1.8422846272202922</v>
      </c>
      <c r="BM13" s="191"/>
      <c r="BN13" s="191">
        <f t="shared" si="13"/>
        <v>0.49050245899138578</v>
      </c>
      <c r="BO13" s="191">
        <f t="shared" si="13"/>
        <v>2.2418700359080602E-4</v>
      </c>
      <c r="BP13" s="191">
        <f t="shared" si="13"/>
        <v>0.30909215547645896</v>
      </c>
      <c r="BQ13" s="191">
        <f t="shared" si="13"/>
        <v>5.2933176462854241E-3</v>
      </c>
      <c r="BR13" s="191">
        <f t="shared" si="13"/>
        <v>2.3082317588272617E-4</v>
      </c>
      <c r="BS13" s="191">
        <f t="shared" si="13"/>
        <v>8.6875624660154793E-4</v>
      </c>
      <c r="BT13" s="191">
        <f t="shared" si="13"/>
        <v>0.10562647565939397</v>
      </c>
      <c r="BU13" s="191">
        <f t="shared" si="13"/>
        <v>7.8796242925177992E-2</v>
      </c>
      <c r="BV13" s="191">
        <f t="shared" si="13"/>
        <v>9.3655828752225827E-3</v>
      </c>
      <c r="BW13" s="191">
        <f t="shared" si="14"/>
        <v>0.99999999999999978</v>
      </c>
      <c r="BX13" s="30"/>
      <c r="BY13" s="28">
        <f t="shared" si="88"/>
        <v>0.54506115623965257</v>
      </c>
      <c r="BZ13" s="28">
        <f t="shared" si="15"/>
        <v>0.40660990540507902</v>
      </c>
      <c r="CA13" s="28">
        <f t="shared" si="16"/>
        <v>4.8328938355268414E-2</v>
      </c>
      <c r="CB13" s="4"/>
      <c r="CC13" s="4">
        <f t="shared" si="89"/>
        <v>64.930964852038258</v>
      </c>
      <c r="CD13" s="4">
        <f t="shared" si="90"/>
        <v>12.062444264496357</v>
      </c>
      <c r="CE13" s="28">
        <f t="shared" si="17"/>
        <v>32.085951647509468</v>
      </c>
      <c r="CF13" s="28">
        <f t="shared" si="18"/>
        <v>54.506115623965258</v>
      </c>
      <c r="CH13" s="206">
        <f t="shared" si="91"/>
        <v>7.8273841695977637</v>
      </c>
      <c r="CI13" s="205">
        <f>AX13/(AX13+AY13)</f>
        <v>0.47858902209036996</v>
      </c>
      <c r="CJ13" s="28"/>
      <c r="CK13" s="158">
        <f t="shared" si="93"/>
        <v>5.0299639494605225E-2</v>
      </c>
      <c r="CL13" s="69">
        <f t="shared" si="94"/>
        <v>2.96</v>
      </c>
      <c r="CM13" s="107">
        <f t="shared" si="95"/>
        <v>3.18707347301295</v>
      </c>
      <c r="CN13" s="109">
        <f t="shared" si="19"/>
        <v>0.57909679887218957</v>
      </c>
      <c r="CO13" s="111">
        <f t="shared" si="20"/>
        <v>4.6676278347296503</v>
      </c>
      <c r="CP13" s="113">
        <v>0.8887115526890057</v>
      </c>
      <c r="CQ13" s="30"/>
      <c r="CR13" s="27">
        <f t="shared" si="21"/>
        <v>959.24589358544961</v>
      </c>
      <c r="CS13" s="27">
        <f t="shared" si="22"/>
        <v>982.16228188805019</v>
      </c>
      <c r="CT13" s="27">
        <f t="shared" si="23"/>
        <v>928.32260472866858</v>
      </c>
      <c r="CU13" s="28">
        <f t="shared" si="24"/>
        <v>0.57909679887218957</v>
      </c>
      <c r="CV13" s="28">
        <f t="shared" si="25"/>
        <v>0.89655514556267435</v>
      </c>
      <c r="CW13" s="28">
        <f t="shared" si="26"/>
        <v>1.4353457105319869</v>
      </c>
      <c r="CX13" s="27">
        <f t="shared" si="27"/>
        <v>918.94675965570229</v>
      </c>
      <c r="CY13" s="28">
        <f t="shared" si="28"/>
        <v>5.0299639494605225E-2</v>
      </c>
      <c r="DA13" s="33">
        <f t="shared" si="29"/>
        <v>889.79038198308888</v>
      </c>
      <c r="DB13" s="33">
        <f t="shared" si="30"/>
        <v>863.52239505414343</v>
      </c>
      <c r="DD13" s="82">
        <f t="shared" si="31"/>
        <v>0.24534471135484412</v>
      </c>
      <c r="DE13" s="82">
        <f t="shared" si="32"/>
        <v>7.8273841695977637</v>
      </c>
      <c r="DF13" s="82">
        <f t="shared" si="33"/>
        <v>-2.9897573690073913</v>
      </c>
      <c r="DG13" s="82">
        <f t="shared" si="34"/>
        <v>3.7492393243101465</v>
      </c>
      <c r="DH13" s="82">
        <f t="shared" si="35"/>
        <v>4.4588674506267634E-2</v>
      </c>
      <c r="DI13" s="82">
        <f t="shared" si="36"/>
        <v>-0.76445044673554619</v>
      </c>
      <c r="DK13" s="87">
        <f t="shared" si="37"/>
        <v>1232.3958935854496</v>
      </c>
      <c r="DL13" s="87">
        <f t="shared" si="38"/>
        <v>928.32260472866858</v>
      </c>
      <c r="DM13" s="82">
        <f t="shared" si="39"/>
        <v>1.5</v>
      </c>
      <c r="DO13" s="87">
        <f t="shared" si="40"/>
        <v>929.81771215893696</v>
      </c>
      <c r="DP13" s="82">
        <f t="shared" si="41"/>
        <v>0.52314450353798536</v>
      </c>
      <c r="DQ13" s="82">
        <f t="shared" si="42"/>
        <v>4.5029028015392554E-14</v>
      </c>
      <c r="DR13" s="82">
        <f t="shared" si="43"/>
        <v>0.34795000336754955</v>
      </c>
      <c r="DS13" s="82">
        <f t="shared" si="44"/>
        <v>3.4196940300344147E-6</v>
      </c>
      <c r="DT13" s="82">
        <f t="shared" si="45"/>
        <v>3.1731567777074878</v>
      </c>
      <c r="DV13" s="88">
        <f t="shared" si="46"/>
        <v>1000</v>
      </c>
      <c r="DW13" s="30">
        <f t="shared" si="47"/>
        <v>2.96</v>
      </c>
      <c r="DX13" s="30">
        <f t="shared" si="48"/>
        <v>1.1664253208404767</v>
      </c>
      <c r="DY13" s="30">
        <f t="shared" si="49"/>
        <v>0.61343892281944712</v>
      </c>
      <c r="DZ13" s="30">
        <f t="shared" si="50"/>
        <v>1.1980976426070573</v>
      </c>
      <c r="EA13" s="30">
        <f t="shared" si="51"/>
        <v>4.1002345043128035</v>
      </c>
      <c r="EB13" s="30">
        <v>6.9978080699951324</v>
      </c>
      <c r="EC13" s="30">
        <f t="shared" si="52"/>
        <v>2.937325119487115E-2</v>
      </c>
      <c r="ED13" s="30">
        <f t="shared" si="53"/>
        <v>0.60685727733056638</v>
      </c>
      <c r="EE13" s="30">
        <f t="shared" si="54"/>
        <v>5.0783238351015544E-2</v>
      </c>
      <c r="EF13" s="30">
        <f t="shared" si="55"/>
        <v>2.2478462226625644</v>
      </c>
      <c r="EG13" s="30">
        <f t="shared" si="56"/>
        <v>4.6707137052767598</v>
      </c>
      <c r="EH13" s="30">
        <f t="shared" si="57"/>
        <v>0.16792255680929036</v>
      </c>
      <c r="EI13" s="30">
        <f t="shared" si="58"/>
        <v>0.80196165252210905</v>
      </c>
      <c r="EJ13" s="30">
        <f t="shared" si="59"/>
        <v>5.1888375993840746E-2</v>
      </c>
      <c r="EK13" s="30">
        <f t="shared" si="60"/>
        <v>4.7626935712607323E-2</v>
      </c>
      <c r="EM13" s="82">
        <v>2.8</v>
      </c>
      <c r="EN13" s="82">
        <v>3.3926686555344698</v>
      </c>
      <c r="EO13" s="30">
        <v>3.6020711108470036</v>
      </c>
      <c r="EQ13" s="34">
        <f t="shared" si="96"/>
        <v>7.8554595443833461</v>
      </c>
      <c r="ER13" s="34">
        <f t="shared" si="61"/>
        <v>-2.0243972183433646E-2</v>
      </c>
      <c r="ES13" s="34">
        <f t="shared" si="62"/>
        <v>-0.72397821972186571</v>
      </c>
      <c r="ET13" s="34">
        <f t="shared" si="63"/>
        <v>-0.47694093433521401</v>
      </c>
      <c r="EU13" s="34">
        <f t="shared" si="64"/>
        <v>-1.2454938771215788E-2</v>
      </c>
      <c r="EV13" s="34">
        <f t="shared" si="65"/>
        <v>-0.11769431030418318</v>
      </c>
      <c r="EW13" s="34">
        <f t="shared" si="66"/>
        <v>-2.0364059561055022E-2</v>
      </c>
      <c r="EY13" s="27">
        <f t="shared" si="97"/>
        <v>1273</v>
      </c>
      <c r="EZ13" s="27">
        <f t="shared" si="67"/>
        <v>1500</v>
      </c>
      <c r="FA13" s="34">
        <f t="shared" si="98"/>
        <v>-2.3002656729619884</v>
      </c>
      <c r="FB13" s="34">
        <f t="shared" si="68"/>
        <v>-8.7563706185949802E-2</v>
      </c>
      <c r="FC13" s="34">
        <f t="shared" si="69"/>
        <v>2.8647703134831524</v>
      </c>
      <c r="FD13" s="34">
        <f t="shared" si="99"/>
        <v>-0.84451727601829041</v>
      </c>
      <c r="FE13" s="34">
        <f t="shared" si="70"/>
        <v>-0.46167236634042313</v>
      </c>
      <c r="FF13" s="26">
        <f t="shared" si="71"/>
        <v>-2.5207531819231881</v>
      </c>
      <c r="FG13" s="26">
        <f t="shared" si="72"/>
        <v>-0.60333241863906706</v>
      </c>
      <c r="FH13" s="33">
        <f t="shared" si="73"/>
        <v>1364.1606711932729</v>
      </c>
      <c r="FI13" s="33">
        <f t="shared" si="74"/>
        <v>-69.283124999999998</v>
      </c>
      <c r="FJ13" s="33">
        <f t="shared" si="75"/>
        <v>421.83553519231032</v>
      </c>
      <c r="FK13" s="26">
        <f t="shared" si="76"/>
        <v>-53.752500000000005</v>
      </c>
      <c r="FL13" s="33">
        <f t="shared" si="77"/>
        <v>35.268638370794392</v>
      </c>
      <c r="FM13" s="33">
        <f t="shared" si="78"/>
        <v>4.9472470379922378</v>
      </c>
      <c r="FN13" s="27">
        <f t="shared" si="79"/>
        <v>93654.848818532657</v>
      </c>
      <c r="FO13" s="28">
        <f t="shared" si="80"/>
        <v>45.865051412206022</v>
      </c>
      <c r="FP13" s="33">
        <f t="shared" si="81"/>
        <v>61423.119749880731</v>
      </c>
      <c r="FQ13" s="28">
        <f t="shared" si="82"/>
        <v>44.364393332198347</v>
      </c>
      <c r="FS13" s="26"/>
      <c r="FT13" s="34">
        <f t="shared" si="83"/>
        <v>1.0450983791030404</v>
      </c>
      <c r="FU13" s="34">
        <f t="shared" si="83"/>
        <v>3.8709476090823549E-3</v>
      </c>
      <c r="FV13" s="34">
        <f t="shared" si="83"/>
        <v>0.16989755986831542</v>
      </c>
      <c r="FW13" s="34">
        <f t="shared" si="83"/>
        <v>2.9223175420444981E-2</v>
      </c>
      <c r="FX13" s="34">
        <v>0</v>
      </c>
      <c r="FY13" s="34">
        <f t="shared" si="84"/>
        <v>1.7979320326274317E-2</v>
      </c>
      <c r="FZ13" s="34">
        <f t="shared" si="84"/>
        <v>2.9396527491383041E-2</v>
      </c>
      <c r="GA13" s="34">
        <f t="shared" si="84"/>
        <v>7.0869803472157905E-2</v>
      </c>
      <c r="GB13" s="34">
        <f t="shared" si="84"/>
        <v>7.7213761864149369E-2</v>
      </c>
      <c r="GC13" s="34">
        <f t="shared" si="84"/>
        <v>0</v>
      </c>
      <c r="GD13" s="34">
        <f t="shared" si="85"/>
        <v>1.4435494751548479</v>
      </c>
      <c r="GE13" s="26"/>
      <c r="GF13" s="34">
        <f t="shared" si="86"/>
        <v>0.72397821972186571</v>
      </c>
      <c r="GG13" s="34">
        <f t="shared" si="86"/>
        <v>2.6815482778427963E-3</v>
      </c>
      <c r="GH13" s="34">
        <f t="shared" si="86"/>
        <v>0.11769431030418318</v>
      </c>
      <c r="GI13" s="34">
        <f t="shared" si="86"/>
        <v>2.0243972183433646E-2</v>
      </c>
      <c r="GJ13" s="34">
        <f t="shared" si="86"/>
        <v>0</v>
      </c>
      <c r="GK13" s="34">
        <f t="shared" si="86"/>
        <v>1.2454938771215788E-2</v>
      </c>
      <c r="GL13" s="34">
        <f t="shared" si="86"/>
        <v>2.0364059561055022E-2</v>
      </c>
      <c r="GM13" s="34">
        <f t="shared" si="86"/>
        <v>4.9094128529647924E-2</v>
      </c>
      <c r="GN13" s="34">
        <f t="shared" si="86"/>
        <v>5.3488822650755864E-2</v>
      </c>
      <c r="GO13" s="34">
        <f t="shared" si="86"/>
        <v>0</v>
      </c>
      <c r="GP13" s="34">
        <f t="shared" si="87"/>
        <v>1</v>
      </c>
      <c r="GR13" s="62"/>
      <c r="GT13" s="116"/>
      <c r="GU13" s="28">
        <f t="shared" si="100"/>
        <v>0.22707347301295</v>
      </c>
      <c r="GV13" s="28">
        <f t="shared" si="100"/>
        <v>-2.3809032011278104</v>
      </c>
      <c r="GW13" s="28">
        <f t="shared" si="100"/>
        <v>1.7076278347296503</v>
      </c>
      <c r="GX13" s="28">
        <f t="shared" si="100"/>
        <v>-2.0712884473109945</v>
      </c>
    </row>
    <row r="14" spans="1:231" ht="15" customHeight="1" x14ac:dyDescent="0.2">
      <c r="A14" s="39" t="s">
        <v>131</v>
      </c>
      <c r="B14" s="40" t="s">
        <v>23</v>
      </c>
      <c r="C14" s="28">
        <v>0.15</v>
      </c>
      <c r="D14" s="41">
        <v>1000</v>
      </c>
      <c r="F14" s="28">
        <v>62.594999999999999</v>
      </c>
      <c r="G14" s="28">
        <v>0.32200000000000001</v>
      </c>
      <c r="H14" s="28">
        <v>17.373999999999999</v>
      </c>
      <c r="I14" s="28">
        <v>2.129</v>
      </c>
      <c r="J14" s="28">
        <v>4.7E-2</v>
      </c>
      <c r="K14" s="28">
        <v>0.878</v>
      </c>
      <c r="L14" s="28">
        <v>2.2029999999999998</v>
      </c>
      <c r="M14" s="28">
        <v>4.3490000000000002</v>
      </c>
      <c r="N14" s="28">
        <v>6.4829999999999997</v>
      </c>
      <c r="O14" s="28">
        <v>0</v>
      </c>
      <c r="P14" s="28">
        <f t="shared" si="0"/>
        <v>96.38000000000001</v>
      </c>
      <c r="R14" s="37">
        <v>3.5</v>
      </c>
      <c r="S14" s="4"/>
      <c r="T14" s="28">
        <v>54.237799999999993</v>
      </c>
      <c r="U14" s="28">
        <v>3.9400000000000004E-2</v>
      </c>
      <c r="V14" s="28">
        <v>28.840999999999998</v>
      </c>
      <c r="W14" s="28">
        <v>0.87840000000000007</v>
      </c>
      <c r="X14" s="28">
        <v>1.7999999999999999E-2</v>
      </c>
      <c r="Y14" s="28">
        <v>6.8000000000000005E-2</v>
      </c>
      <c r="Z14" s="28">
        <v>10.863800000000001</v>
      </c>
      <c r="AA14" s="28">
        <v>4.4025999999999996</v>
      </c>
      <c r="AB14" s="28">
        <v>0.78360000000000007</v>
      </c>
      <c r="AC14" s="28">
        <v>100.1326</v>
      </c>
      <c r="AD14" s="42"/>
      <c r="AE14" s="191">
        <f t="shared" si="1"/>
        <v>1.0418608521970705</v>
      </c>
      <c r="AF14" s="191">
        <f t="shared" si="1"/>
        <v>4.030037546933667E-3</v>
      </c>
      <c r="AG14" s="191">
        <f t="shared" si="2"/>
        <v>0.34080031384856807</v>
      </c>
      <c r="AH14" s="191">
        <f t="shared" si="3"/>
        <v>2.9631176061238693E-2</v>
      </c>
      <c r="AI14" s="191">
        <f t="shared" si="3"/>
        <v>6.6253171694389624E-4</v>
      </c>
      <c r="AJ14" s="191">
        <f t="shared" si="3"/>
        <v>2.1786600496277918E-2</v>
      </c>
      <c r="AK14" s="191">
        <f t="shared" si="3"/>
        <v>3.9283166904422254E-2</v>
      </c>
      <c r="AL14" s="191">
        <f t="shared" si="4"/>
        <v>0.14033559212649244</v>
      </c>
      <c r="AM14" s="191">
        <f t="shared" si="4"/>
        <v>0.1376433121019108</v>
      </c>
      <c r="AN14" s="191">
        <f t="shared" si="4"/>
        <v>0</v>
      </c>
      <c r="AO14" s="191">
        <f t="shared" si="5"/>
        <v>1.7560335829998581</v>
      </c>
      <c r="AP14" s="191"/>
      <c r="AQ14" s="191">
        <f t="shared" si="6"/>
        <v>0.59330348934286559</v>
      </c>
      <c r="AR14" s="191">
        <f t="shared" si="6"/>
        <v>2.294966101985985E-3</v>
      </c>
      <c r="AS14" s="191">
        <f t="shared" si="6"/>
        <v>0.19407391586804043</v>
      </c>
      <c r="AT14" s="191">
        <f t="shared" si="6"/>
        <v>1.6873923339563539E-2</v>
      </c>
      <c r="AU14" s="191">
        <f t="shared" si="6"/>
        <v>3.7728875082906075E-4</v>
      </c>
      <c r="AV14" s="191">
        <f t="shared" si="6"/>
        <v>1.2406710616011993E-2</v>
      </c>
      <c r="AW14" s="191">
        <f t="shared" si="6"/>
        <v>2.237039615000656E-2</v>
      </c>
      <c r="AX14" s="191">
        <f t="shared" si="6"/>
        <v>7.99162347947555E-2</v>
      </c>
      <c r="AY14" s="191">
        <f t="shared" si="6"/>
        <v>7.8383075035941344E-2</v>
      </c>
      <c r="AZ14" s="191">
        <f t="shared" si="6"/>
        <v>0</v>
      </c>
      <c r="BA14" s="191">
        <f t="shared" si="7"/>
        <v>1</v>
      </c>
      <c r="BB14" s="191"/>
      <c r="BC14" s="191">
        <f t="shared" si="8"/>
        <v>0.90275965379493994</v>
      </c>
      <c r="BD14" s="191">
        <f t="shared" si="8"/>
        <v>4.9311639549436798E-4</v>
      </c>
      <c r="BE14" s="191">
        <f t="shared" si="9"/>
        <v>0.56573165947430359</v>
      </c>
      <c r="BF14" s="191">
        <f t="shared" si="10"/>
        <v>1.2225469728601255E-2</v>
      </c>
      <c r="BG14" s="191">
        <f t="shared" si="10"/>
        <v>2.5373555117000281E-4</v>
      </c>
      <c r="BH14" s="191">
        <f t="shared" si="10"/>
        <v>1.687344913151365E-3</v>
      </c>
      <c r="BI14" s="191">
        <f t="shared" si="10"/>
        <v>0.19371968616262486</v>
      </c>
      <c r="BJ14" s="191">
        <f t="shared" si="11"/>
        <v>0.1420651823168764</v>
      </c>
      <c r="BK14" s="191">
        <f t="shared" si="11"/>
        <v>1.6636942675159236E-2</v>
      </c>
      <c r="BL14" s="191">
        <f t="shared" si="12"/>
        <v>1.835572791012321</v>
      </c>
      <c r="BM14" s="191"/>
      <c r="BN14" s="191">
        <f t="shared" si="13"/>
        <v>0.49181359530670898</v>
      </c>
      <c r="BO14" s="191">
        <f t="shared" si="13"/>
        <v>2.6864442418674862E-4</v>
      </c>
      <c r="BP14" s="191">
        <f t="shared" si="13"/>
        <v>0.30820442656610847</v>
      </c>
      <c r="BQ14" s="191">
        <f t="shared" si="13"/>
        <v>6.6603023254985664E-3</v>
      </c>
      <c r="BR14" s="191">
        <f t="shared" si="13"/>
        <v>1.3823235581415832E-4</v>
      </c>
      <c r="BS14" s="191">
        <f t="shared" si="13"/>
        <v>9.1924707176597011E-4</v>
      </c>
      <c r="BT14" s="191">
        <f t="shared" si="13"/>
        <v>0.10553636832663453</v>
      </c>
      <c r="BU14" s="191">
        <f t="shared" si="13"/>
        <v>7.7395559038836728E-2</v>
      </c>
      <c r="BV14" s="191">
        <f t="shared" si="13"/>
        <v>9.0636245844458938E-3</v>
      </c>
      <c r="BW14" s="191">
        <f t="shared" si="14"/>
        <v>0.99999999999999989</v>
      </c>
      <c r="BX14" s="30"/>
      <c r="BY14" s="28">
        <f t="shared" si="88"/>
        <v>0.54968131946183907</v>
      </c>
      <c r="BZ14" s="28">
        <f t="shared" si="15"/>
        <v>0.40311120884209695</v>
      </c>
      <c r="CA14" s="28">
        <f t="shared" si="16"/>
        <v>4.7207471696063985E-2</v>
      </c>
      <c r="CB14" s="4"/>
      <c r="CC14" s="4">
        <f t="shared" si="89"/>
        <v>64.946046897696604</v>
      </c>
      <c r="CD14" s="4">
        <f t="shared" si="90"/>
        <v>11.238846233658435</v>
      </c>
      <c r="CE14" s="28">
        <f t="shared" si="17"/>
        <v>32.204813142698356</v>
      </c>
      <c r="CF14" s="28">
        <f t="shared" si="18"/>
        <v>54.96813194618391</v>
      </c>
      <c r="CH14" s="206">
        <f t="shared" si="91"/>
        <v>7.5247310214972076</v>
      </c>
      <c r="CI14" s="205">
        <f t="shared" si="92"/>
        <v>0.50484259773606688</v>
      </c>
      <c r="CJ14" s="28"/>
      <c r="CK14" s="158">
        <f t="shared" si="93"/>
        <v>6.7149506189273497E-2</v>
      </c>
      <c r="CL14" s="69">
        <f t="shared" si="94"/>
        <v>3.5</v>
      </c>
      <c r="CM14" s="107">
        <f t="shared" si="95"/>
        <v>3.295349224066646</v>
      </c>
      <c r="CN14" s="109">
        <f t="shared" si="19"/>
        <v>1.552043404018808</v>
      </c>
      <c r="CO14" s="111">
        <f t="shared" si="20"/>
        <v>4.2315799974595851</v>
      </c>
      <c r="CP14" s="113">
        <v>1.3423319094344939</v>
      </c>
      <c r="CQ14" s="30"/>
      <c r="CR14" s="27">
        <f t="shared" si="21"/>
        <v>957.10558527313231</v>
      </c>
      <c r="CS14" s="27">
        <f t="shared" si="22"/>
        <v>971.37857385685777</v>
      </c>
      <c r="CT14" s="27">
        <f t="shared" si="23"/>
        <v>934.82300835227227</v>
      </c>
      <c r="CU14" s="28">
        <f t="shared" si="24"/>
        <v>1.552043404018808</v>
      </c>
      <c r="CV14" s="28">
        <f t="shared" si="25"/>
        <v>1.8070813651452664</v>
      </c>
      <c r="CW14" s="28">
        <f t="shared" si="26"/>
        <v>3.3267942414115605</v>
      </c>
      <c r="CX14" s="27">
        <f t="shared" si="27"/>
        <v>919.95321227375359</v>
      </c>
      <c r="CY14" s="28">
        <f t="shared" si="28"/>
        <v>6.7149506189273497E-2</v>
      </c>
      <c r="DA14" s="33">
        <f t="shared" si="29"/>
        <v>712.59310956205809</v>
      </c>
      <c r="DB14" s="33">
        <f t="shared" si="30"/>
        <v>756.02760059031209</v>
      </c>
      <c r="DD14" s="82">
        <f t="shared" si="31"/>
        <v>0.246481438994374</v>
      </c>
      <c r="DE14" s="82">
        <f t="shared" si="32"/>
        <v>7.5247310214972076</v>
      </c>
      <c r="DF14" s="82">
        <f t="shared" si="33"/>
        <v>-2.7008337098854476</v>
      </c>
      <c r="DG14" s="82">
        <f t="shared" si="34"/>
        <v>5.3272400740474684</v>
      </c>
      <c r="DH14" s="82">
        <f t="shared" si="35"/>
        <v>5.2028318856411154E-2</v>
      </c>
      <c r="DI14" s="82">
        <f t="shared" si="36"/>
        <v>-0.77125459200521163</v>
      </c>
      <c r="DK14" s="87">
        <f t="shared" si="37"/>
        <v>1230.2555852731323</v>
      </c>
      <c r="DL14" s="87">
        <f t="shared" si="38"/>
        <v>934.82300835227227</v>
      </c>
      <c r="DM14" s="82">
        <f t="shared" si="39"/>
        <v>1.5</v>
      </c>
      <c r="DO14" s="87">
        <f t="shared" si="40"/>
        <v>935.65100719174052</v>
      </c>
      <c r="DP14" s="82">
        <f t="shared" si="41"/>
        <v>0.56726406243572569</v>
      </c>
      <c r="DQ14" s="82">
        <f t="shared" si="42"/>
        <v>4.7568309544634177E-14</v>
      </c>
      <c r="DR14" s="82">
        <f t="shared" si="43"/>
        <v>0.33763116631448703</v>
      </c>
      <c r="DS14" s="82">
        <f t="shared" si="44"/>
        <v>2.0761109308407369E-6</v>
      </c>
      <c r="DT14" s="82">
        <f t="shared" si="45"/>
        <v>2.513368555657272</v>
      </c>
      <c r="DV14" s="88">
        <f t="shared" si="46"/>
        <v>1000</v>
      </c>
      <c r="DW14" s="30">
        <f t="shared" si="47"/>
        <v>3.5</v>
      </c>
      <c r="DX14" s="30">
        <f t="shared" si="48"/>
        <v>1.1890355190911959</v>
      </c>
      <c r="DY14" s="30">
        <f t="shared" si="49"/>
        <v>0.61475314537963599</v>
      </c>
      <c r="DZ14" s="30">
        <f t="shared" si="50"/>
        <v>1.2206496048641224</v>
      </c>
      <c r="EA14" s="30">
        <f t="shared" si="51"/>
        <v>4.0819858463589229</v>
      </c>
      <c r="EB14" s="30">
        <v>6.9978080699951324</v>
      </c>
      <c r="EC14" s="30">
        <f t="shared" si="52"/>
        <v>2.5822422557326089E-2</v>
      </c>
      <c r="ED14" s="30">
        <f t="shared" si="53"/>
        <v>0.59841658784406504</v>
      </c>
      <c r="EE14" s="30">
        <f t="shared" si="54"/>
        <v>4.9546433555789852E-2</v>
      </c>
      <c r="EF14" s="30">
        <f t="shared" si="55"/>
        <v>2.2486996619942929</v>
      </c>
      <c r="EG14" s="30">
        <f t="shared" si="56"/>
        <v>4.7034861744233405</v>
      </c>
      <c r="EH14" s="30">
        <f t="shared" si="57"/>
        <v>0.15829930983069684</v>
      </c>
      <c r="EI14" s="30">
        <f t="shared" si="58"/>
        <v>0.80974780136091262</v>
      </c>
      <c r="EJ14" s="30">
        <f t="shared" si="59"/>
        <v>4.650495192424766E-2</v>
      </c>
      <c r="EK14" s="30">
        <f t="shared" si="60"/>
        <v>4.7414580958872167E-2</v>
      </c>
      <c r="EM14" s="82">
        <v>2.8</v>
      </c>
      <c r="EN14" s="82">
        <v>3.3926686555344698</v>
      </c>
      <c r="EO14" s="30">
        <v>3.6020711108470036</v>
      </c>
      <c r="EQ14" s="34">
        <f t="shared" si="96"/>
        <v>7.8554595443833461</v>
      </c>
      <c r="ER14" s="34">
        <f t="shared" si="61"/>
        <v>-2.0494408183118502E-2</v>
      </c>
      <c r="ES14" s="34">
        <f t="shared" si="62"/>
        <v>-0.72050316430970918</v>
      </c>
      <c r="ET14" s="34">
        <f t="shared" si="63"/>
        <v>-0.76405759340838264</v>
      </c>
      <c r="EU14" s="34">
        <f t="shared" si="64"/>
        <v>-1.5066371781421778E-2</v>
      </c>
      <c r="EV14" s="34">
        <f t="shared" si="65"/>
        <v>-0.11784958164907049</v>
      </c>
      <c r="EW14" s="34">
        <f t="shared" si="66"/>
        <v>-2.7169181227811649E-2</v>
      </c>
      <c r="EY14" s="27">
        <f t="shared" si="97"/>
        <v>1273</v>
      </c>
      <c r="EZ14" s="27">
        <f t="shared" si="67"/>
        <v>1500</v>
      </c>
      <c r="FA14" s="34">
        <f t="shared" si="98"/>
        <v>-2.0131490138888197</v>
      </c>
      <c r="FB14" s="34">
        <f t="shared" si="68"/>
        <v>-8.7563706185949802E-2</v>
      </c>
      <c r="FC14" s="34">
        <f t="shared" si="69"/>
        <v>2.8647703134831524</v>
      </c>
      <c r="FD14" s="34">
        <f t="shared" si="99"/>
        <v>-0.85207566576187455</v>
      </c>
      <c r="FE14" s="34">
        <f t="shared" si="70"/>
        <v>-0.45678273360449045</v>
      </c>
      <c r="FF14" s="26">
        <f t="shared" si="71"/>
        <v>-2.2407460507149399</v>
      </c>
      <c r="FG14" s="26">
        <f t="shared" si="72"/>
        <v>-0.62288996898350413</v>
      </c>
      <c r="FH14" s="33">
        <f t="shared" si="73"/>
        <v>1364.1606711932729</v>
      </c>
      <c r="FI14" s="33">
        <f t="shared" si="74"/>
        <v>-69.283124999999998</v>
      </c>
      <c r="FJ14" s="33">
        <f t="shared" si="75"/>
        <v>421.83553519231032</v>
      </c>
      <c r="FK14" s="26">
        <f t="shared" si="76"/>
        <v>-53.752500000000005</v>
      </c>
      <c r="FL14" s="33">
        <f t="shared" si="77"/>
        <v>35.268638370794392</v>
      </c>
      <c r="FM14" s="33">
        <f t="shared" si="78"/>
        <v>4.9472470379922378</v>
      </c>
      <c r="FN14" s="27">
        <f t="shared" si="79"/>
        <v>93654.848818532657</v>
      </c>
      <c r="FO14" s="28">
        <f t="shared" si="80"/>
        <v>45.865051412206022</v>
      </c>
      <c r="FP14" s="33">
        <f t="shared" si="81"/>
        <v>61423.119749880731</v>
      </c>
      <c r="FQ14" s="28">
        <f t="shared" si="82"/>
        <v>44.364393332198347</v>
      </c>
      <c r="FS14" s="26"/>
      <c r="FT14" s="34">
        <f t="shared" si="83"/>
        <v>1.0417741532828493</v>
      </c>
      <c r="FU14" s="34">
        <f t="shared" si="83"/>
        <v>4.0300879860824292E-3</v>
      </c>
      <c r="FV14" s="34">
        <f t="shared" si="83"/>
        <v>0.17039848569551103</v>
      </c>
      <c r="FW14" s="34">
        <f t="shared" si="83"/>
        <v>2.9632825766222195E-2</v>
      </c>
      <c r="FX14" s="34">
        <v>0</v>
      </c>
      <c r="FY14" s="34">
        <f t="shared" si="84"/>
        <v>2.1784438269154424E-2</v>
      </c>
      <c r="FZ14" s="34">
        <f t="shared" si="84"/>
        <v>3.9283867401344527E-2</v>
      </c>
      <c r="GA14" s="34">
        <f t="shared" si="84"/>
        <v>7.0168928185353113E-2</v>
      </c>
      <c r="GB14" s="34">
        <f t="shared" si="84"/>
        <v>6.8825309199002066E-2</v>
      </c>
      <c r="GC14" s="34">
        <f t="shared" si="84"/>
        <v>0</v>
      </c>
      <c r="GD14" s="34">
        <f t="shared" si="85"/>
        <v>1.4458980957855188</v>
      </c>
      <c r="GE14" s="26"/>
      <c r="GF14" s="34">
        <f t="shared" si="86"/>
        <v>0.72050316430970918</v>
      </c>
      <c r="GG14" s="34">
        <f t="shared" si="86"/>
        <v>2.7872558915661254E-3</v>
      </c>
      <c r="GH14" s="34">
        <f t="shared" si="86"/>
        <v>0.11784958164907049</v>
      </c>
      <c r="GI14" s="34">
        <f t="shared" si="86"/>
        <v>2.0494408183118502E-2</v>
      </c>
      <c r="GJ14" s="34">
        <f t="shared" si="86"/>
        <v>0</v>
      </c>
      <c r="GK14" s="34">
        <f t="shared" si="86"/>
        <v>1.5066371781421778E-2</v>
      </c>
      <c r="GL14" s="34">
        <f t="shared" si="86"/>
        <v>2.7169181227811649E-2</v>
      </c>
      <c r="GM14" s="34">
        <f t="shared" si="86"/>
        <v>4.8529649765692628E-2</v>
      </c>
      <c r="GN14" s="34">
        <f t="shared" si="86"/>
        <v>4.760038719160984E-2</v>
      </c>
      <c r="GO14" s="34">
        <f t="shared" si="86"/>
        <v>0</v>
      </c>
      <c r="GP14" s="34">
        <f t="shared" si="87"/>
        <v>1.0000000000000002</v>
      </c>
      <c r="GR14" s="62"/>
      <c r="GT14" s="116"/>
      <c r="GU14" s="28">
        <f t="shared" si="100"/>
        <v>-0.20465077593335401</v>
      </c>
      <c r="GV14" s="28">
        <f t="shared" si="100"/>
        <v>-1.947956595981192</v>
      </c>
      <c r="GW14" s="28">
        <f t="shared" si="100"/>
        <v>0.73157999745958513</v>
      </c>
      <c r="GX14" s="28">
        <f t="shared" si="100"/>
        <v>-2.1576680905655063</v>
      </c>
    </row>
    <row r="15" spans="1:231" ht="15" customHeight="1" x14ac:dyDescent="0.2">
      <c r="A15" s="39" t="s">
        <v>131</v>
      </c>
      <c r="B15" s="40" t="s">
        <v>21</v>
      </c>
      <c r="C15" s="28">
        <v>0.15</v>
      </c>
      <c r="D15" s="41">
        <v>1020</v>
      </c>
      <c r="F15" s="28">
        <v>62.216999999999999</v>
      </c>
      <c r="G15" s="28">
        <v>0.42699999999999999</v>
      </c>
      <c r="H15" s="28">
        <v>16.986000000000001</v>
      </c>
      <c r="I15" s="28">
        <v>2.6360000000000001</v>
      </c>
      <c r="J15" s="28">
        <v>0.14899999999999999</v>
      </c>
      <c r="K15" s="28">
        <v>1.0589999999999999</v>
      </c>
      <c r="L15" s="28">
        <v>2.6230000000000002</v>
      </c>
      <c r="M15" s="28">
        <v>4.2889999999999997</v>
      </c>
      <c r="N15" s="28">
        <v>6.3890000000000002</v>
      </c>
      <c r="O15" s="28">
        <v>0</v>
      </c>
      <c r="P15" s="28">
        <f t="shared" si="0"/>
        <v>96.774999999999991</v>
      </c>
      <c r="R15" s="37">
        <v>2.23</v>
      </c>
      <c r="S15" s="4"/>
      <c r="T15" s="28">
        <v>56.372</v>
      </c>
      <c r="U15" s="28">
        <v>4.8249999999999994E-2</v>
      </c>
      <c r="V15" s="28">
        <v>27.609749999999998</v>
      </c>
      <c r="W15" s="28">
        <v>0.56950000000000001</v>
      </c>
      <c r="X15" s="28">
        <v>1.575E-2</v>
      </c>
      <c r="Y15" s="28">
        <v>3.5500000000000004E-2</v>
      </c>
      <c r="Z15" s="28">
        <v>9.5574999999999992</v>
      </c>
      <c r="AA15" s="28">
        <v>5.1677499999999998</v>
      </c>
      <c r="AB15" s="28">
        <v>1.1312499999999999</v>
      </c>
      <c r="AC15" s="28">
        <v>100.50725</v>
      </c>
      <c r="AD15" s="42"/>
      <c r="AE15" s="191">
        <f t="shared" si="1"/>
        <v>1.0355692410119841</v>
      </c>
      <c r="AF15" s="191">
        <f t="shared" si="1"/>
        <v>5.3441802252816011E-3</v>
      </c>
      <c r="AG15" s="191">
        <f t="shared" si="2"/>
        <v>0.33318948607296983</v>
      </c>
      <c r="AH15" s="191">
        <f t="shared" si="3"/>
        <v>3.6687543493389006E-2</v>
      </c>
      <c r="AI15" s="191">
        <f t="shared" si="3"/>
        <v>2.1003665069072456E-3</v>
      </c>
      <c r="AJ15" s="191">
        <f t="shared" si="3"/>
        <v>2.6277915632754344E-2</v>
      </c>
      <c r="AK15" s="191">
        <f t="shared" si="3"/>
        <v>4.6772467902995725E-2</v>
      </c>
      <c r="AL15" s="191">
        <f t="shared" si="4"/>
        <v>0.13839948370442079</v>
      </c>
      <c r="AM15" s="191">
        <f t="shared" si="4"/>
        <v>0.1356475583864119</v>
      </c>
      <c r="AN15" s="191">
        <f t="shared" si="4"/>
        <v>0</v>
      </c>
      <c r="AO15" s="191">
        <f t="shared" si="5"/>
        <v>1.7599882429371148</v>
      </c>
      <c r="AP15" s="191"/>
      <c r="AQ15" s="191">
        <f t="shared" si="6"/>
        <v>0.58839554478148037</v>
      </c>
      <c r="AR15" s="191">
        <f t="shared" si="6"/>
        <v>3.0364863212739945E-3</v>
      </c>
      <c r="AS15" s="191">
        <f t="shared" si="6"/>
        <v>0.18931347263827991</v>
      </c>
      <c r="AT15" s="191">
        <f t="shared" si="6"/>
        <v>2.0845334416645798E-2</v>
      </c>
      <c r="AU15" s="191">
        <f t="shared" si="6"/>
        <v>1.1933980328198662E-3</v>
      </c>
      <c r="AV15" s="191">
        <f t="shared" si="6"/>
        <v>1.4930733621777534E-2</v>
      </c>
      <c r="AW15" s="191">
        <f t="shared" si="6"/>
        <v>2.6575443381906119E-2</v>
      </c>
      <c r="AX15" s="191">
        <f t="shared" si="6"/>
        <v>7.8636595590806949E-2</v>
      </c>
      <c r="AY15" s="191">
        <f t="shared" si="6"/>
        <v>7.7072991215009309E-2</v>
      </c>
      <c r="AZ15" s="191">
        <f t="shared" si="6"/>
        <v>0</v>
      </c>
      <c r="BA15" s="191">
        <f t="shared" si="7"/>
        <v>0.99999999999999978</v>
      </c>
      <c r="BB15" s="191"/>
      <c r="BC15" s="191">
        <f t="shared" si="8"/>
        <v>0.93828229027962717</v>
      </c>
      <c r="BD15" s="191">
        <f t="shared" si="8"/>
        <v>6.0387984981226525E-4</v>
      </c>
      <c r="BE15" s="191">
        <f t="shared" si="9"/>
        <v>0.54158003138485677</v>
      </c>
      <c r="BF15" s="191">
        <f t="shared" si="10"/>
        <v>7.9262352122477387E-3</v>
      </c>
      <c r="BG15" s="191">
        <f t="shared" si="10"/>
        <v>2.2201860727375248E-4</v>
      </c>
      <c r="BH15" s="191">
        <f t="shared" si="10"/>
        <v>8.8089330024813907E-4</v>
      </c>
      <c r="BI15" s="191">
        <f t="shared" si="10"/>
        <v>0.17042617689015691</v>
      </c>
      <c r="BJ15" s="191">
        <f t="shared" si="11"/>
        <v>0.16675540496934496</v>
      </c>
      <c r="BK15" s="191">
        <f t="shared" si="11"/>
        <v>2.401804670912951E-2</v>
      </c>
      <c r="BL15" s="191">
        <f t="shared" si="12"/>
        <v>1.8506949772026973</v>
      </c>
      <c r="BM15" s="191"/>
      <c r="BN15" s="191">
        <f t="shared" si="13"/>
        <v>0.50698915912001308</v>
      </c>
      <c r="BO15" s="191">
        <f t="shared" si="13"/>
        <v>3.2629896187702539E-4</v>
      </c>
      <c r="BP15" s="191">
        <f t="shared" si="13"/>
        <v>0.2926360302784462</v>
      </c>
      <c r="BQ15" s="191">
        <f t="shared" si="13"/>
        <v>4.2828425590845584E-3</v>
      </c>
      <c r="BR15" s="191">
        <f t="shared" si="13"/>
        <v>1.1996499153487242E-4</v>
      </c>
      <c r="BS15" s="191">
        <f t="shared" si="13"/>
        <v>4.7597973253247735E-4</v>
      </c>
      <c r="BT15" s="191">
        <f t="shared" si="13"/>
        <v>9.2087663817920967E-2</v>
      </c>
      <c r="BU15" s="191">
        <f t="shared" si="13"/>
        <v>9.0104207891347779E-2</v>
      </c>
      <c r="BV15" s="191">
        <f t="shared" si="13"/>
        <v>1.2977852647243087E-2</v>
      </c>
      <c r="BW15" s="191">
        <f t="shared" si="14"/>
        <v>1</v>
      </c>
      <c r="BX15" s="30"/>
      <c r="BY15" s="28">
        <f t="shared" si="88"/>
        <v>0.47183375455153409</v>
      </c>
      <c r="BZ15" s="28">
        <f t="shared" si="15"/>
        <v>0.4616710311418824</v>
      </c>
      <c r="CA15" s="28">
        <f t="shared" si="16"/>
        <v>6.6495214306583506E-2</v>
      </c>
      <c r="CB15" s="4"/>
      <c r="CC15" s="4">
        <f t="shared" si="89"/>
        <v>64.290364246964614</v>
      </c>
      <c r="CD15" s="4">
        <f t="shared" si="90"/>
        <v>11.033841384655132</v>
      </c>
      <c r="CE15" s="28">
        <f t="shared" si="17"/>
        <v>30.241209158235055</v>
      </c>
      <c r="CF15" s="28">
        <f t="shared" si="18"/>
        <v>47.18337545515341</v>
      </c>
      <c r="CH15" s="28">
        <f t="shared" si="91"/>
        <v>7.2660529293548528</v>
      </c>
      <c r="CI15" s="28">
        <f t="shared" si="92"/>
        <v>0.50502089950873608</v>
      </c>
      <c r="CJ15" s="28"/>
      <c r="CK15" s="158">
        <f t="shared" si="93"/>
        <v>0.10639263855568087</v>
      </c>
      <c r="CL15" s="69">
        <f t="shared" si="94"/>
        <v>2.23</v>
      </c>
      <c r="CM15" s="107">
        <f t="shared" si="95"/>
        <v>1.9629732166523035</v>
      </c>
      <c r="CN15" s="109">
        <f t="shared" si="19"/>
        <v>1.3534033978719646</v>
      </c>
      <c r="CO15" s="111">
        <f t="shared" si="20"/>
        <v>3.2274494199597585</v>
      </c>
      <c r="CP15" s="113">
        <v>0.76639828575686564</v>
      </c>
      <c r="CQ15" s="30"/>
      <c r="CR15" s="27">
        <f t="shared" si="21"/>
        <v>1001.5982287162668</v>
      </c>
      <c r="CS15" s="27">
        <f t="shared" si="22"/>
        <v>1014.2458405529729</v>
      </c>
      <c r="CT15" s="27">
        <f t="shared" si="23"/>
        <v>972.32135312196112</v>
      </c>
      <c r="CU15" s="28">
        <f t="shared" si="24"/>
        <v>1.3534033978719646</v>
      </c>
      <c r="CV15" s="28">
        <f t="shared" si="25"/>
        <v>2.1515723053541187</v>
      </c>
      <c r="CW15" s="28">
        <f t="shared" si="26"/>
        <v>6.6815341145041156</v>
      </c>
      <c r="CX15" s="27">
        <f t="shared" si="27"/>
        <v>959.74114247677005</v>
      </c>
      <c r="CY15" s="28">
        <f t="shared" si="28"/>
        <v>0.10639263855568083</v>
      </c>
      <c r="DA15" s="33">
        <f t="shared" si="29"/>
        <v>596.04171361931935</v>
      </c>
      <c r="DB15" s="33">
        <f t="shared" si="30"/>
        <v>624.70065393817697</v>
      </c>
      <c r="DD15" s="82">
        <f t="shared" si="31"/>
        <v>0.24342455648305791</v>
      </c>
      <c r="DE15" s="82">
        <f t="shared" si="32"/>
        <v>7.2660529293548528</v>
      </c>
      <c r="DF15" s="82">
        <f t="shared" si="33"/>
        <v>-2.2406188909748486</v>
      </c>
      <c r="DG15" s="82">
        <f t="shared" si="34"/>
        <v>6.4448962362948565</v>
      </c>
      <c r="DH15" s="82">
        <f t="shared" si="35"/>
        <v>6.354490945314932E-2</v>
      </c>
      <c r="DI15" s="82">
        <f t="shared" si="36"/>
        <v>-0.75584613037763437</v>
      </c>
      <c r="DK15" s="87">
        <f t="shared" si="37"/>
        <v>1274.7482287162668</v>
      </c>
      <c r="DL15" s="87">
        <f t="shared" si="38"/>
        <v>972.32135312196112</v>
      </c>
      <c r="DM15" s="82">
        <f t="shared" si="39"/>
        <v>1.5</v>
      </c>
      <c r="DO15" s="87">
        <f t="shared" si="40"/>
        <v>972.1479612254949</v>
      </c>
      <c r="DP15" s="82">
        <f t="shared" si="41"/>
        <v>0.56082741130920233</v>
      </c>
      <c r="DQ15" s="82">
        <f t="shared" si="42"/>
        <v>3.7740353972255306E-14</v>
      </c>
      <c r="DR15" s="82">
        <f t="shared" si="43"/>
        <v>0.3561866268783358</v>
      </c>
      <c r="DS15" s="82">
        <f t="shared" si="44"/>
        <v>1.3367079873470901E-6</v>
      </c>
      <c r="DT15" s="82">
        <f t="shared" si="45"/>
        <v>1.8679873242045955</v>
      </c>
      <c r="DV15" s="88">
        <f t="shared" si="46"/>
        <v>1020</v>
      </c>
      <c r="DW15" s="30">
        <f t="shared" si="47"/>
        <v>2.23</v>
      </c>
      <c r="DX15" s="30">
        <f t="shared" si="48"/>
        <v>1.1718278549935142</v>
      </c>
      <c r="DY15" s="30">
        <f t="shared" si="49"/>
        <v>0.63403350199786734</v>
      </c>
      <c r="DZ15" s="30">
        <f t="shared" si="50"/>
        <v>0.8933432581457379</v>
      </c>
      <c r="EA15" s="30">
        <f t="shared" si="51"/>
        <v>3.8706251247631549</v>
      </c>
      <c r="EB15" s="30">
        <v>6.9978080699951324</v>
      </c>
      <c r="EC15" s="30">
        <f t="shared" si="52"/>
        <v>3.0222016247262895E-2</v>
      </c>
      <c r="ED15" s="30">
        <f t="shared" si="53"/>
        <v>0.7511285703720203</v>
      </c>
      <c r="EE15" s="30">
        <f t="shared" si="54"/>
        <v>7.1231787266296892E-2</v>
      </c>
      <c r="EF15" s="30">
        <f t="shared" si="55"/>
        <v>2.3850142880371359</v>
      </c>
      <c r="EG15" s="30">
        <f t="shared" si="56"/>
        <v>4.3445110168896051</v>
      </c>
      <c r="EH15" s="30">
        <f t="shared" si="57"/>
        <v>0.15570958680581626</v>
      </c>
      <c r="EI15" s="30">
        <f t="shared" si="58"/>
        <v>0.80428446080166638</v>
      </c>
      <c r="EJ15" s="30">
        <f t="shared" si="59"/>
        <v>4.534940465389365E-2</v>
      </c>
      <c r="EK15" s="30">
        <f t="shared" si="60"/>
        <v>4.6269422502413809E-2</v>
      </c>
      <c r="EM15" s="82">
        <v>2.8</v>
      </c>
      <c r="EN15" s="82">
        <v>3.3926686555344698</v>
      </c>
      <c r="EO15" s="30">
        <v>3.6020711108470036</v>
      </c>
      <c r="EQ15" s="34">
        <f t="shared" si="96"/>
        <v>7.7339520494972929</v>
      </c>
      <c r="ER15" s="34">
        <f t="shared" si="61"/>
        <v>-2.5230310620285929E-2</v>
      </c>
      <c r="ES15" s="34">
        <f t="shared" si="62"/>
        <v>-0.71207015926833128</v>
      </c>
      <c r="ET15" s="34">
        <f t="shared" si="63"/>
        <v>-1.107307583950405</v>
      </c>
      <c r="EU15" s="34">
        <f t="shared" si="64"/>
        <v>-1.80687286273199E-2</v>
      </c>
      <c r="EV15" s="34">
        <f t="shared" si="65"/>
        <v>-0.11456100605171479</v>
      </c>
      <c r="EW15" s="34">
        <f t="shared" si="66"/>
        <v>-3.2164574847222897E-2</v>
      </c>
      <c r="EY15" s="27">
        <f t="shared" si="97"/>
        <v>1293</v>
      </c>
      <c r="EZ15" s="27">
        <f t="shared" si="67"/>
        <v>1500</v>
      </c>
      <c r="FA15" s="34">
        <f t="shared" si="98"/>
        <v>-1.6316290544987166</v>
      </c>
      <c r="FB15" s="34">
        <f t="shared" si="68"/>
        <v>-8.5879540301160795E-2</v>
      </c>
      <c r="FC15" s="34">
        <f t="shared" si="69"/>
        <v>2.8248161787502823</v>
      </c>
      <c r="FD15" s="34">
        <f t="shared" si="99"/>
        <v>-0.73252645891172796</v>
      </c>
      <c r="FE15" s="34">
        <f t="shared" si="70"/>
        <v>-0.54254424086721431</v>
      </c>
      <c r="FF15" s="26">
        <f t="shared" si="71"/>
        <v>-2.1238119709019072</v>
      </c>
      <c r="FG15" s="26">
        <f t="shared" si="72"/>
        <v>-0.68216513444770421</v>
      </c>
      <c r="FH15" s="33">
        <f t="shared" si="73"/>
        <v>1367.3164458756007</v>
      </c>
      <c r="FI15" s="33">
        <f t="shared" si="74"/>
        <v>-69.406874999999999</v>
      </c>
      <c r="FJ15" s="33">
        <f t="shared" si="75"/>
        <v>428.63967398079797</v>
      </c>
      <c r="FK15" s="26">
        <f t="shared" si="76"/>
        <v>-53.97975000000001</v>
      </c>
      <c r="FL15" s="33">
        <f t="shared" si="77"/>
        <v>34.336229766610572</v>
      </c>
      <c r="FM15" s="33">
        <f t="shared" si="78"/>
        <v>3.9679892004850337</v>
      </c>
      <c r="FN15" s="27">
        <f t="shared" si="79"/>
        <v>95585.389719241532</v>
      </c>
      <c r="FO15" s="28">
        <f t="shared" si="80"/>
        <v>47.369806614563771</v>
      </c>
      <c r="FP15" s="33">
        <f t="shared" si="81"/>
        <v>62058.506078417915</v>
      </c>
      <c r="FQ15" s="28">
        <f t="shared" si="82"/>
        <v>44.92692720644461</v>
      </c>
      <c r="FS15" s="26"/>
      <c r="FT15" s="34">
        <f t="shared" si="83"/>
        <v>1.035483065656986</v>
      </c>
      <c r="FU15" s="34">
        <f t="shared" si="83"/>
        <v>5.3442471119788731E-3</v>
      </c>
      <c r="FV15" s="34">
        <f t="shared" si="83"/>
        <v>0.16659310912996148</v>
      </c>
      <c r="FW15" s="34">
        <f t="shared" si="83"/>
        <v>3.6689586059070793E-2</v>
      </c>
      <c r="FX15" s="34">
        <v>0</v>
      </c>
      <c r="FY15" s="34">
        <f t="shared" si="84"/>
        <v>2.6275307661770542E-2</v>
      </c>
      <c r="FZ15" s="34">
        <f t="shared" si="84"/>
        <v>4.6773301949036186E-2</v>
      </c>
      <c r="GA15" s="34">
        <f t="shared" si="84"/>
        <v>6.9200858355249348E-2</v>
      </c>
      <c r="GB15" s="34">
        <f t="shared" si="84"/>
        <v>6.782737937257817E-2</v>
      </c>
      <c r="GC15" s="34">
        <f t="shared" si="84"/>
        <v>0</v>
      </c>
      <c r="GD15" s="34">
        <f t="shared" si="85"/>
        <v>1.4541868552966313</v>
      </c>
      <c r="GE15" s="26"/>
      <c r="GF15" s="34">
        <f t="shared" si="86"/>
        <v>0.71207015926833128</v>
      </c>
      <c r="GG15" s="34">
        <f t="shared" si="86"/>
        <v>3.6750759316200327E-3</v>
      </c>
      <c r="GH15" s="34">
        <f t="shared" si="86"/>
        <v>0.11456100605171479</v>
      </c>
      <c r="GI15" s="34">
        <f t="shared" si="86"/>
        <v>2.5230310620285929E-2</v>
      </c>
      <c r="GJ15" s="34">
        <f t="shared" si="86"/>
        <v>0</v>
      </c>
      <c r="GK15" s="34">
        <f t="shared" si="86"/>
        <v>1.80687286273199E-2</v>
      </c>
      <c r="GL15" s="34">
        <f t="shared" si="86"/>
        <v>3.2164574847222897E-2</v>
      </c>
      <c r="GM15" s="34">
        <f t="shared" si="86"/>
        <v>4.7587322154093781E-2</v>
      </c>
      <c r="GN15" s="34">
        <f t="shared" si="86"/>
        <v>4.6642822499411499E-2</v>
      </c>
      <c r="GO15" s="34">
        <f t="shared" si="86"/>
        <v>0</v>
      </c>
      <c r="GP15" s="34">
        <f t="shared" si="87"/>
        <v>1.0000000000000002</v>
      </c>
      <c r="GR15" s="62"/>
      <c r="GT15" s="116"/>
      <c r="GU15" s="28">
        <f t="shared" si="100"/>
        <v>-0.26702678334769647</v>
      </c>
      <c r="GV15" s="28">
        <f t="shared" si="100"/>
        <v>-0.87659660212803536</v>
      </c>
      <c r="GW15" s="28">
        <f t="shared" si="100"/>
        <v>0.99744941995975855</v>
      </c>
      <c r="GX15" s="28">
        <f t="shared" si="100"/>
        <v>-1.4636017142431343</v>
      </c>
    </row>
    <row r="16" spans="1:231" ht="15" customHeight="1" x14ac:dyDescent="0.2">
      <c r="A16" s="39" t="s">
        <v>131</v>
      </c>
      <c r="B16" s="40" t="s">
        <v>22</v>
      </c>
      <c r="C16" s="28">
        <v>0.15</v>
      </c>
      <c r="D16" s="41">
        <v>1020</v>
      </c>
      <c r="F16" s="28">
        <v>61.82</v>
      </c>
      <c r="G16" s="28">
        <v>0.33</v>
      </c>
      <c r="H16" s="28">
        <v>17.420000000000002</v>
      </c>
      <c r="I16" s="28">
        <v>2.87</v>
      </c>
      <c r="J16" s="28">
        <v>0.12</v>
      </c>
      <c r="K16" s="28">
        <v>1.21</v>
      </c>
      <c r="L16" s="28">
        <v>3.12</v>
      </c>
      <c r="M16" s="28">
        <v>4.26</v>
      </c>
      <c r="N16" s="28">
        <v>6.09</v>
      </c>
      <c r="O16" s="28">
        <v>0</v>
      </c>
      <c r="P16" s="28">
        <f t="shared" si="0"/>
        <v>97.240000000000009</v>
      </c>
      <c r="R16" s="37">
        <v>2.63</v>
      </c>
      <c r="S16" s="4"/>
      <c r="T16" s="28">
        <v>54.892833333333336</v>
      </c>
      <c r="U16" s="28">
        <v>4.3999999999999991E-2</v>
      </c>
      <c r="V16" s="28">
        <v>27.938833333333335</v>
      </c>
      <c r="W16" s="28">
        <v>0.81400000000000006</v>
      </c>
      <c r="X16" s="28">
        <v>3.5000000000000001E-3</v>
      </c>
      <c r="Y16" s="28">
        <v>8.7666666666666671E-2</v>
      </c>
      <c r="Z16" s="28">
        <v>10.2455</v>
      </c>
      <c r="AA16" s="28">
        <v>4.6604999999999999</v>
      </c>
      <c r="AB16" s="28">
        <v>0.98049999999999982</v>
      </c>
      <c r="AC16" s="28">
        <v>99.667333333333332</v>
      </c>
      <c r="AD16" s="42"/>
      <c r="AE16" s="191">
        <f t="shared" si="1"/>
        <v>1.0289613848202397</v>
      </c>
      <c r="AF16" s="191">
        <f t="shared" si="1"/>
        <v>4.1301627033792235E-3</v>
      </c>
      <c r="AG16" s="191">
        <f t="shared" si="2"/>
        <v>0.34170262848175759</v>
      </c>
      <c r="AH16" s="191">
        <f t="shared" si="3"/>
        <v>3.9944328462073769E-2</v>
      </c>
      <c r="AI16" s="191">
        <f t="shared" si="3"/>
        <v>1.6915703411333521E-3</v>
      </c>
      <c r="AJ16" s="191">
        <f t="shared" si="3"/>
        <v>3.0024813895781637E-2</v>
      </c>
      <c r="AK16" s="191">
        <f t="shared" si="3"/>
        <v>5.5634807417974323E-2</v>
      </c>
      <c r="AL16" s="191">
        <f t="shared" si="4"/>
        <v>0.13746369796708616</v>
      </c>
      <c r="AM16" s="191">
        <f t="shared" si="4"/>
        <v>0.12929936305732484</v>
      </c>
      <c r="AN16" s="191">
        <f t="shared" si="4"/>
        <v>0</v>
      </c>
      <c r="AO16" s="191">
        <f t="shared" si="5"/>
        <v>1.7688527571467507</v>
      </c>
      <c r="AP16" s="191"/>
      <c r="AQ16" s="191">
        <f t="shared" si="6"/>
        <v>0.58171115750753988</v>
      </c>
      <c r="AR16" s="191">
        <f t="shared" si="6"/>
        <v>2.3349386695370763E-3</v>
      </c>
      <c r="AS16" s="191">
        <f t="shared" si="6"/>
        <v>0.19317754239360277</v>
      </c>
      <c r="AT16" s="191">
        <f t="shared" si="6"/>
        <v>2.2582053989901339E-2</v>
      </c>
      <c r="AU16" s="191">
        <f t="shared" si="6"/>
        <v>9.5630929951565947E-4</v>
      </c>
      <c r="AV16" s="191">
        <f t="shared" si="6"/>
        <v>1.6974173669612378E-2</v>
      </c>
      <c r="AW16" s="191">
        <f t="shared" si="6"/>
        <v>3.1452480820232935E-2</v>
      </c>
      <c r="AX16" s="191">
        <f t="shared" si="6"/>
        <v>7.7713476948088139E-2</v>
      </c>
      <c r="AY16" s="191">
        <f t="shared" si="6"/>
        <v>7.3097866701969744E-2</v>
      </c>
      <c r="AZ16" s="191">
        <f t="shared" si="6"/>
        <v>0</v>
      </c>
      <c r="BA16" s="191">
        <f t="shared" si="7"/>
        <v>0.99999999999999978</v>
      </c>
      <c r="BB16" s="191"/>
      <c r="BC16" s="191">
        <f t="shared" si="8"/>
        <v>0.91366233910341776</v>
      </c>
      <c r="BD16" s="191">
        <f t="shared" si="8"/>
        <v>5.5068836045056308E-4</v>
      </c>
      <c r="BE16" s="191">
        <f t="shared" si="9"/>
        <v>0.54803517719367079</v>
      </c>
      <c r="BF16" s="191">
        <f t="shared" si="10"/>
        <v>1.1329157967988867E-2</v>
      </c>
      <c r="BG16" s="191">
        <f t="shared" si="10"/>
        <v>4.9337468283056109E-5</v>
      </c>
      <c r="BH16" s="191">
        <f t="shared" si="10"/>
        <v>2.1753515301902401E-3</v>
      </c>
      <c r="BI16" s="191">
        <f t="shared" si="10"/>
        <v>0.18269436519258203</v>
      </c>
      <c r="BJ16" s="191">
        <f t="shared" si="11"/>
        <v>0.15038722168441432</v>
      </c>
      <c r="BK16" s="191">
        <f t="shared" si="11"/>
        <v>2.0817409766454346E-2</v>
      </c>
      <c r="BL16" s="191">
        <f t="shared" si="12"/>
        <v>1.8297010482674521</v>
      </c>
      <c r="BM16" s="191"/>
      <c r="BN16" s="191">
        <f t="shared" si="13"/>
        <v>0.49935061247768681</v>
      </c>
      <c r="BO16" s="191">
        <f t="shared" si="13"/>
        <v>3.0097176856952186E-4</v>
      </c>
      <c r="BP16" s="191">
        <f t="shared" si="13"/>
        <v>0.29952170476844098</v>
      </c>
      <c r="BQ16" s="191">
        <f t="shared" si="13"/>
        <v>6.1918082075301164E-3</v>
      </c>
      <c r="BR16" s="191">
        <f t="shared" si="13"/>
        <v>2.6964770190066768E-5</v>
      </c>
      <c r="BS16" s="191">
        <f t="shared" si="13"/>
        <v>1.1889109055548091E-3</v>
      </c>
      <c r="BT16" s="191">
        <f t="shared" si="13"/>
        <v>9.9849297985359811E-2</v>
      </c>
      <c r="BU16" s="191">
        <f t="shared" si="13"/>
        <v>8.2192236719116657E-2</v>
      </c>
      <c r="BV16" s="191">
        <f t="shared" si="13"/>
        <v>1.1377492397551172E-2</v>
      </c>
      <c r="BW16" s="191">
        <f t="shared" si="14"/>
        <v>0.99999999999999989</v>
      </c>
      <c r="BX16" s="30"/>
      <c r="BY16" s="28">
        <f t="shared" si="88"/>
        <v>0.51623306911108469</v>
      </c>
      <c r="BZ16" s="28">
        <f t="shared" si="15"/>
        <v>0.42494390521238962</v>
      </c>
      <c r="CA16" s="28">
        <f t="shared" si="16"/>
        <v>5.8823025676525698E-2</v>
      </c>
      <c r="CB16" s="4"/>
      <c r="CC16" s="4">
        <f t="shared" si="89"/>
        <v>63.574660633484157</v>
      </c>
      <c r="CD16" s="4">
        <f t="shared" si="90"/>
        <v>10.643767996709173</v>
      </c>
      <c r="CE16" s="28">
        <f t="shared" si="17"/>
        <v>31.693956023206805</v>
      </c>
      <c r="CF16" s="28">
        <f t="shared" si="18"/>
        <v>51.623306911108472</v>
      </c>
      <c r="CH16" s="28">
        <f t="shared" si="91"/>
        <v>7.1699341894768915</v>
      </c>
      <c r="CI16" s="28">
        <f t="shared" si="92"/>
        <v>0.51530259639098652</v>
      </c>
      <c r="CJ16" s="28"/>
      <c r="CK16" s="158">
        <f t="shared" si="93"/>
        <v>0.11063526804148953</v>
      </c>
      <c r="CL16" s="69">
        <f t="shared" si="94"/>
        <v>2.63</v>
      </c>
      <c r="CM16" s="107">
        <f t="shared" si="95"/>
        <v>2.4331392927029389</v>
      </c>
      <c r="CN16" s="109">
        <f t="shared" si="19"/>
        <v>1.8254061814041307</v>
      </c>
      <c r="CO16" s="111">
        <f t="shared" si="20"/>
        <v>3.2809313299889782</v>
      </c>
      <c r="CP16" s="113">
        <v>1.1425171758392008</v>
      </c>
      <c r="CQ16" s="30"/>
      <c r="CR16" s="27">
        <f t="shared" si="21"/>
        <v>1003.4732753946004</v>
      </c>
      <c r="CS16" s="27">
        <f t="shared" si="22"/>
        <v>1011.7271084556143</v>
      </c>
      <c r="CT16" s="27">
        <f t="shared" si="23"/>
        <v>978.68156732955333</v>
      </c>
      <c r="CU16" s="28">
        <f t="shared" si="24"/>
        <v>1.8254061814041307</v>
      </c>
      <c r="CV16" s="28">
        <f t="shared" si="25"/>
        <v>2.5774551820904459</v>
      </c>
      <c r="CW16" s="28">
        <f t="shared" si="26"/>
        <v>6.7914470780979492</v>
      </c>
      <c r="CX16" s="27">
        <f t="shared" si="27"/>
        <v>959.47940761021948</v>
      </c>
      <c r="CY16" s="28">
        <f t="shared" si="28"/>
        <v>0.11063526804148952</v>
      </c>
      <c r="DA16" s="33">
        <f t="shared" si="29"/>
        <v>439.69375735843187</v>
      </c>
      <c r="DB16" s="33">
        <f t="shared" si="30"/>
        <v>482.85973262891775</v>
      </c>
      <c r="DD16" s="82">
        <f t="shared" si="31"/>
        <v>0.24929714734289923</v>
      </c>
      <c r="DE16" s="82">
        <f t="shared" si="32"/>
        <v>7.1699341894768915</v>
      </c>
      <c r="DF16" s="82">
        <f t="shared" si="33"/>
        <v>-2.201516361507267</v>
      </c>
      <c r="DG16" s="82">
        <f t="shared" si="34"/>
        <v>3.9146540188921715</v>
      </c>
      <c r="DH16" s="82">
        <f t="shared" si="35"/>
        <v>7.1965017779262327E-2</v>
      </c>
      <c r="DI16" s="82">
        <f t="shared" si="36"/>
        <v>-0.76764441481568302</v>
      </c>
      <c r="DK16" s="87">
        <f t="shared" si="37"/>
        <v>1276.6232753946003</v>
      </c>
      <c r="DL16" s="87">
        <f t="shared" si="38"/>
        <v>978.68156732955333</v>
      </c>
      <c r="DM16" s="82">
        <f t="shared" si="39"/>
        <v>1.5</v>
      </c>
      <c r="DO16" s="87">
        <f t="shared" si="40"/>
        <v>978.49417101466111</v>
      </c>
      <c r="DP16" s="82">
        <f t="shared" si="41"/>
        <v>0.57267331125894194</v>
      </c>
      <c r="DQ16" s="82">
        <f t="shared" si="42"/>
        <v>4.0293957411203912E-14</v>
      </c>
      <c r="DR16" s="82">
        <f t="shared" si="43"/>
        <v>0.31850166894047566</v>
      </c>
      <c r="DS16" s="82">
        <f t="shared" si="44"/>
        <v>6.3568253722719782E-7</v>
      </c>
      <c r="DT16" s="82">
        <f t="shared" si="45"/>
        <v>1.7917530176169449</v>
      </c>
      <c r="DV16" s="88">
        <f t="shared" si="46"/>
        <v>1020</v>
      </c>
      <c r="DW16" s="30">
        <f t="shared" si="47"/>
        <v>2.63</v>
      </c>
      <c r="DX16" s="30">
        <f t="shared" si="48"/>
        <v>1.160518809150674</v>
      </c>
      <c r="DY16" s="30">
        <f t="shared" si="49"/>
        <v>0.62506936552645598</v>
      </c>
      <c r="DZ16" s="30">
        <f t="shared" si="50"/>
        <v>1.0671111151862187</v>
      </c>
      <c r="EA16" s="30">
        <f t="shared" si="51"/>
        <v>3.7905997593887699</v>
      </c>
      <c r="EB16" s="30">
        <v>6.9978080699951324</v>
      </c>
      <c r="EC16" s="30">
        <f t="shared" si="52"/>
        <v>2.6609185747237276E-2</v>
      </c>
      <c r="ED16" s="30">
        <f t="shared" si="53"/>
        <v>0.66119693115542399</v>
      </c>
      <c r="EE16" s="30">
        <f t="shared" si="54"/>
        <v>6.2499431330444701E-2</v>
      </c>
      <c r="EF16" s="30">
        <f t="shared" si="55"/>
        <v>2.3040932498374689</v>
      </c>
      <c r="EG16" s="30">
        <f t="shared" si="56"/>
        <v>4.4761182262739929</v>
      </c>
      <c r="EH16" s="30">
        <f t="shared" si="57"/>
        <v>0.15081134365005788</v>
      </c>
      <c r="EI16" s="30">
        <f t="shared" si="58"/>
        <v>0.80634118072137551</v>
      </c>
      <c r="EJ16" s="30">
        <f t="shared" si="59"/>
        <v>4.2521844650534678E-2</v>
      </c>
      <c r="EK16" s="30">
        <f t="shared" si="60"/>
        <v>4.5206796629407867E-2</v>
      </c>
      <c r="EM16" s="82">
        <v>2.8</v>
      </c>
      <c r="EN16" s="82">
        <v>3.3926686555344698</v>
      </c>
      <c r="EO16" s="30">
        <v>3.6020711108470036</v>
      </c>
      <c r="EQ16" s="34">
        <f t="shared" si="96"/>
        <v>7.7339520494972929</v>
      </c>
      <c r="ER16" s="34">
        <f t="shared" si="61"/>
        <v>-2.7307423963079544E-2</v>
      </c>
      <c r="ES16" s="34">
        <f t="shared" si="62"/>
        <v>-0.70333845886978552</v>
      </c>
      <c r="ET16" s="34">
        <f t="shared" si="63"/>
        <v>-1.1801289982528596</v>
      </c>
      <c r="EU16" s="34">
        <f t="shared" si="64"/>
        <v>-2.0522896286845491E-2</v>
      </c>
      <c r="EV16" s="34">
        <f t="shared" si="65"/>
        <v>-0.11679264518723585</v>
      </c>
      <c r="EW16" s="34">
        <f t="shared" si="66"/>
        <v>-3.8032577909476062E-2</v>
      </c>
      <c r="EY16" s="27">
        <f t="shared" si="97"/>
        <v>1293</v>
      </c>
      <c r="EZ16" s="27">
        <f t="shared" si="67"/>
        <v>1500</v>
      </c>
      <c r="FA16" s="34">
        <f t="shared" si="98"/>
        <v>-1.5588076401962621</v>
      </c>
      <c r="FB16" s="34">
        <f t="shared" si="68"/>
        <v>-8.5879540301160795E-2</v>
      </c>
      <c r="FC16" s="34">
        <f t="shared" si="69"/>
        <v>2.8248161787502823</v>
      </c>
      <c r="FD16" s="34">
        <f t="shared" si="99"/>
        <v>-0.80581742354846653</v>
      </c>
      <c r="FE16" s="34">
        <f t="shared" si="70"/>
        <v>-0.49273401061437444</v>
      </c>
      <c r="FF16" s="26">
        <f t="shared" si="71"/>
        <v>-1.9616183770582787</v>
      </c>
      <c r="FG16" s="26">
        <f t="shared" si="72"/>
        <v>-0.71589414979610866</v>
      </c>
      <c r="FH16" s="33">
        <f t="shared" si="73"/>
        <v>1367.3164458756007</v>
      </c>
      <c r="FI16" s="33">
        <f t="shared" si="74"/>
        <v>-69.406874999999999</v>
      </c>
      <c r="FJ16" s="33">
        <f t="shared" si="75"/>
        <v>428.63967398079797</v>
      </c>
      <c r="FK16" s="26">
        <f t="shared" si="76"/>
        <v>-53.97975000000001</v>
      </c>
      <c r="FL16" s="33">
        <f t="shared" si="77"/>
        <v>34.336229766610572</v>
      </c>
      <c r="FM16" s="33">
        <f t="shared" si="78"/>
        <v>3.9679892004850337</v>
      </c>
      <c r="FN16" s="27">
        <f t="shared" si="79"/>
        <v>95585.389719241532</v>
      </c>
      <c r="FO16" s="28">
        <f t="shared" si="80"/>
        <v>47.369806614563771</v>
      </c>
      <c r="FP16" s="33">
        <f t="shared" si="81"/>
        <v>62058.506078417915</v>
      </c>
      <c r="FQ16" s="28">
        <f t="shared" si="82"/>
        <v>44.92692720644461</v>
      </c>
      <c r="FS16" s="26"/>
      <c r="FT16" s="34">
        <f t="shared" si="83"/>
        <v>1.0288757593409337</v>
      </c>
      <c r="FU16" s="34">
        <f t="shared" si="83"/>
        <v>4.1302143956745392E-3</v>
      </c>
      <c r="FV16" s="34">
        <f t="shared" si="83"/>
        <v>0.17084963858730301</v>
      </c>
      <c r="FW16" s="34">
        <f t="shared" si="83"/>
        <v>3.9946552348077834E-2</v>
      </c>
      <c r="FX16" s="34">
        <v>0</v>
      </c>
      <c r="FY16" s="34">
        <f t="shared" si="84"/>
        <v>3.0021834061135368E-2</v>
      </c>
      <c r="FZ16" s="34">
        <f t="shared" si="84"/>
        <v>5.5635799497137969E-2</v>
      </c>
      <c r="GA16" s="34">
        <f t="shared" si="84"/>
        <v>6.8732957937365877E-2</v>
      </c>
      <c r="GB16" s="34">
        <f t="shared" si="84"/>
        <v>6.4653113222570197E-2</v>
      </c>
      <c r="GC16" s="34">
        <f t="shared" si="84"/>
        <v>0</v>
      </c>
      <c r="GD16" s="34">
        <f t="shared" si="85"/>
        <v>1.4628458693901984</v>
      </c>
      <c r="GE16" s="26"/>
      <c r="GF16" s="34">
        <f t="shared" si="86"/>
        <v>0.70333845886978552</v>
      </c>
      <c r="GG16" s="34">
        <f t="shared" si="86"/>
        <v>2.8234105055758604E-3</v>
      </c>
      <c r="GH16" s="34">
        <f t="shared" si="86"/>
        <v>0.11679264518723585</v>
      </c>
      <c r="GI16" s="34">
        <f t="shared" si="86"/>
        <v>2.7307423963079544E-2</v>
      </c>
      <c r="GJ16" s="34">
        <f t="shared" si="86"/>
        <v>0</v>
      </c>
      <c r="GK16" s="34">
        <f t="shared" si="86"/>
        <v>2.0522896286845491E-2</v>
      </c>
      <c r="GL16" s="34">
        <f t="shared" si="86"/>
        <v>3.8032577909476062E-2</v>
      </c>
      <c r="GM16" s="34">
        <f t="shared" si="86"/>
        <v>4.6985782559592473E-2</v>
      </c>
      <c r="GN16" s="34">
        <f t="shared" si="86"/>
        <v>4.4196804718409248E-2</v>
      </c>
      <c r="GO16" s="34">
        <f t="shared" si="86"/>
        <v>0</v>
      </c>
      <c r="GP16" s="34">
        <f t="shared" si="87"/>
        <v>1</v>
      </c>
      <c r="GR16" s="62"/>
      <c r="GT16" s="116"/>
      <c r="GU16" s="28">
        <f t="shared" si="100"/>
        <v>-0.19686070729706096</v>
      </c>
      <c r="GV16" s="28">
        <f t="shared" si="100"/>
        <v>-0.8045938185958692</v>
      </c>
      <c r="GW16" s="28">
        <f t="shared" si="100"/>
        <v>0.65093132998897829</v>
      </c>
      <c r="GX16" s="28">
        <f t="shared" si="100"/>
        <v>-1.4874828241607991</v>
      </c>
    </row>
    <row r="17" spans="1:216" ht="15" customHeight="1" x14ac:dyDescent="0.2">
      <c r="A17" s="39" t="s">
        <v>132</v>
      </c>
      <c r="B17" s="43" t="s">
        <v>25</v>
      </c>
      <c r="C17" s="28">
        <v>0.2</v>
      </c>
      <c r="D17" s="43">
        <v>850</v>
      </c>
      <c r="F17" s="28">
        <v>65.798294910669469</v>
      </c>
      <c r="G17" s="28">
        <v>0.46582676225391306</v>
      </c>
      <c r="H17" s="28">
        <v>18.936878744470498</v>
      </c>
      <c r="I17" s="28">
        <v>1.6260611071359012</v>
      </c>
      <c r="J17" s="28">
        <v>0</v>
      </c>
      <c r="K17" s="28">
        <v>0.24950020121869182</v>
      </c>
      <c r="L17" s="28">
        <v>1.6961547764276441</v>
      </c>
      <c r="M17" s="28">
        <v>5.0178302427813977</v>
      </c>
      <c r="N17" s="28">
        <v>6.0557348285960497</v>
      </c>
      <c r="O17" s="28">
        <v>0</v>
      </c>
      <c r="P17" s="28">
        <f t="shared" si="0"/>
        <v>99.846281573553568</v>
      </c>
      <c r="R17" s="37">
        <v>7.3248969999999929</v>
      </c>
      <c r="S17" s="4"/>
      <c r="T17" s="28">
        <v>57.38</v>
      </c>
      <c r="U17" s="28">
        <v>0.19</v>
      </c>
      <c r="V17" s="28">
        <v>23.75</v>
      </c>
      <c r="W17" s="28">
        <v>1.1599999999999999</v>
      </c>
      <c r="X17" s="28">
        <v>0</v>
      </c>
      <c r="Y17" s="28">
        <v>0.43</v>
      </c>
      <c r="Z17" s="28">
        <v>7.34</v>
      </c>
      <c r="AA17" s="28">
        <v>5.92</v>
      </c>
      <c r="AB17" s="28">
        <v>1.6</v>
      </c>
      <c r="AC17" s="28">
        <f>SUM(T17:AB17)</f>
        <v>97.77</v>
      </c>
      <c r="AE17" s="191">
        <f t="shared" si="1"/>
        <v>1.0951780111629406</v>
      </c>
      <c r="AF17" s="191">
        <f t="shared" si="1"/>
        <v>5.8301221809000381E-3</v>
      </c>
      <c r="AG17" s="191">
        <f t="shared" si="2"/>
        <v>0.37145701734936248</v>
      </c>
      <c r="AH17" s="191">
        <f t="shared" si="3"/>
        <v>2.2631330649073089E-2</v>
      </c>
      <c r="AI17" s="191">
        <f t="shared" si="3"/>
        <v>0</v>
      </c>
      <c r="AJ17" s="191">
        <f t="shared" si="3"/>
        <v>6.1910719905382593E-3</v>
      </c>
      <c r="AK17" s="191">
        <f t="shared" si="3"/>
        <v>3.0245270621035023E-2</v>
      </c>
      <c r="AL17" s="191">
        <f t="shared" si="4"/>
        <v>0.16191772322624712</v>
      </c>
      <c r="AM17" s="191">
        <f t="shared" si="4"/>
        <v>0.12857186472603077</v>
      </c>
      <c r="AN17" s="191">
        <f t="shared" si="4"/>
        <v>0</v>
      </c>
      <c r="AO17" s="191">
        <f t="shared" si="5"/>
        <v>1.8220224119061275</v>
      </c>
      <c r="AP17" s="191"/>
      <c r="AQ17" s="191">
        <f t="shared" si="6"/>
        <v>0.6010782326311831</v>
      </c>
      <c r="AR17" s="191">
        <f t="shared" si="6"/>
        <v>3.1998081597694487E-3</v>
      </c>
      <c r="AS17" s="191">
        <f t="shared" si="6"/>
        <v>0.20387071801205722</v>
      </c>
      <c r="AT17" s="191">
        <f t="shared" si="6"/>
        <v>1.242099466021227E-2</v>
      </c>
      <c r="AU17" s="191">
        <f t="shared" si="6"/>
        <v>0</v>
      </c>
      <c r="AV17" s="191">
        <f t="shared" si="6"/>
        <v>3.3979120948690231E-3</v>
      </c>
      <c r="AW17" s="191">
        <f t="shared" si="6"/>
        <v>1.659983457030785E-2</v>
      </c>
      <c r="AX17" s="191">
        <f t="shared" si="6"/>
        <v>8.886703158434546E-2</v>
      </c>
      <c r="AY17" s="191">
        <f t="shared" si="6"/>
        <v>7.0565468287255587E-2</v>
      </c>
      <c r="AZ17" s="191">
        <f t="shared" si="6"/>
        <v>0</v>
      </c>
      <c r="BA17" s="191">
        <f t="shared" si="7"/>
        <v>1.0000000000000002</v>
      </c>
      <c r="BB17" s="191"/>
      <c r="BC17" s="191">
        <f t="shared" si="8"/>
        <v>0.95505992010652474</v>
      </c>
      <c r="BD17" s="191">
        <f t="shared" si="8"/>
        <v>2.3779724655819774E-3</v>
      </c>
      <c r="BE17" s="191">
        <f t="shared" si="9"/>
        <v>0.46586896822283252</v>
      </c>
      <c r="BF17" s="191">
        <f t="shared" si="10"/>
        <v>1.6144745998608212E-2</v>
      </c>
      <c r="BG17" s="191">
        <f t="shared" si="10"/>
        <v>0</v>
      </c>
      <c r="BH17" s="191">
        <f t="shared" si="10"/>
        <v>1.0669975186104219E-2</v>
      </c>
      <c r="BI17" s="191">
        <f t="shared" si="10"/>
        <v>0.13088445078459343</v>
      </c>
      <c r="BJ17" s="191">
        <f t="shared" si="11"/>
        <v>0.1910293643110681</v>
      </c>
      <c r="BK17" s="191">
        <f t="shared" si="11"/>
        <v>3.3970276008492568E-2</v>
      </c>
      <c r="BL17" s="191">
        <f t="shared" si="12"/>
        <v>1.8060056730838057</v>
      </c>
      <c r="BM17" s="191"/>
      <c r="BN17" s="191">
        <f t="shared" si="13"/>
        <v>0.52882442970167032</v>
      </c>
      <c r="BO17" s="191">
        <f t="shared" si="13"/>
        <v>1.3167026554913985E-3</v>
      </c>
      <c r="BP17" s="191">
        <f t="shared" si="13"/>
        <v>0.25795542902550694</v>
      </c>
      <c r="BQ17" s="191">
        <f t="shared" si="13"/>
        <v>8.9394769015540259E-3</v>
      </c>
      <c r="BR17" s="191">
        <f t="shared" si="13"/>
        <v>0</v>
      </c>
      <c r="BS17" s="191">
        <f t="shared" si="13"/>
        <v>5.9080518655763329E-3</v>
      </c>
      <c r="BT17" s="191">
        <f t="shared" si="13"/>
        <v>7.2471782749776489E-2</v>
      </c>
      <c r="BU17" s="191">
        <f t="shared" si="13"/>
        <v>0.10577450954784658</v>
      </c>
      <c r="BV17" s="191">
        <f t="shared" si="13"/>
        <v>1.8809617552577984E-2</v>
      </c>
      <c r="BW17" s="191">
        <f t="shared" si="14"/>
        <v>1.0000000000000002</v>
      </c>
      <c r="BX17" s="30"/>
      <c r="BY17" s="28">
        <f t="shared" si="88"/>
        <v>0.36777269357142578</v>
      </c>
      <c r="BZ17" s="28">
        <f t="shared" si="15"/>
        <v>0.53677410450797836</v>
      </c>
      <c r="CA17" s="28">
        <f t="shared" si="16"/>
        <v>9.5453201920595809E-2</v>
      </c>
      <c r="CB17" s="4"/>
      <c r="CC17" s="4">
        <f t="shared" si="89"/>
        <v>65.899594730724104</v>
      </c>
      <c r="CD17" s="4">
        <f t="shared" si="90"/>
        <v>11.090613387760371</v>
      </c>
      <c r="CE17" s="28">
        <f t="shared" si="17"/>
        <v>27.93395487063087</v>
      </c>
      <c r="CF17" s="28">
        <f t="shared" si="18"/>
        <v>36.777269357142579</v>
      </c>
      <c r="CH17" s="28">
        <f t="shared" si="91"/>
        <v>7.2966711439826435</v>
      </c>
      <c r="CI17" s="28">
        <f t="shared" si="92"/>
        <v>0.5573959616509464</v>
      </c>
      <c r="CJ17" s="28"/>
      <c r="CK17" s="158">
        <f t="shared" si="93"/>
        <v>9.2469607347508018E-2</v>
      </c>
      <c r="CL17" s="69">
        <f t="shared" si="94"/>
        <v>7.3248969999999929</v>
      </c>
      <c r="CM17" s="107">
        <f t="shared" si="95"/>
        <v>6.880819427480775</v>
      </c>
      <c r="CN17" s="109">
        <f t="shared" si="19"/>
        <v>5.1366270285099276</v>
      </c>
      <c r="CO17" s="111">
        <f t="shared" si="20"/>
        <v>6.7813320759405302</v>
      </c>
      <c r="CP17" s="113">
        <v>5.0390518855718858</v>
      </c>
      <c r="CQ17" s="30"/>
      <c r="CR17" s="27">
        <f t="shared" si="21"/>
        <v>833.5820426561437</v>
      </c>
      <c r="CS17" s="27">
        <f t="shared" si="22"/>
        <v>861.16528730625907</v>
      </c>
      <c r="CT17" s="27">
        <f t="shared" si="23"/>
        <v>831.49328620293693</v>
      </c>
      <c r="CU17" s="28">
        <f t="shared" si="24"/>
        <v>5.1366270285099276</v>
      </c>
      <c r="CV17" s="28">
        <f t="shared" si="25"/>
        <v>5.2856167636557929</v>
      </c>
      <c r="CW17" s="28">
        <f t="shared" si="26"/>
        <v>2.4129540365867133</v>
      </c>
      <c r="CX17" s="27">
        <f t="shared" si="27"/>
        <v>833.72294039792757</v>
      </c>
      <c r="CY17" s="28">
        <f t="shared" si="28"/>
        <v>9.2469607347508018E-2</v>
      </c>
      <c r="DA17" s="33">
        <f t="shared" si="29"/>
        <v>857.45311791195934</v>
      </c>
      <c r="DB17" s="33">
        <f t="shared" si="30"/>
        <v>864.39887661846558</v>
      </c>
      <c r="DD17" s="82">
        <f t="shared" si="31"/>
        <v>0.25327161163343676</v>
      </c>
      <c r="DE17" s="82">
        <f t="shared" si="32"/>
        <v>7.2966711439826435</v>
      </c>
      <c r="DF17" s="82">
        <f t="shared" si="33"/>
        <v>-2.3808752576705787</v>
      </c>
      <c r="DG17" s="82">
        <f t="shared" si="34"/>
        <v>0.41392682434297023</v>
      </c>
      <c r="DH17" s="82">
        <f t="shared" si="35"/>
        <v>3.2418741325389147E-2</v>
      </c>
      <c r="DI17" s="82">
        <f t="shared" si="36"/>
        <v>-0.82041249063762511</v>
      </c>
      <c r="DK17" s="87">
        <f t="shared" si="37"/>
        <v>1106.7320426561437</v>
      </c>
      <c r="DL17" s="87">
        <f t="shared" si="38"/>
        <v>831.49328620293693</v>
      </c>
      <c r="DM17" s="82">
        <f t="shared" si="39"/>
        <v>2</v>
      </c>
      <c r="DO17" s="87">
        <f t="shared" si="40"/>
        <v>835.46127359393643</v>
      </c>
      <c r="DP17" s="82">
        <f t="shared" si="41"/>
        <v>0.32783401967199594</v>
      </c>
      <c r="DQ17" s="82">
        <f t="shared" si="42"/>
        <v>1.5279725765345054E-13</v>
      </c>
      <c r="DR17" s="82">
        <f t="shared" si="43"/>
        <v>0.24697276704528154</v>
      </c>
      <c r="DS17" s="82">
        <f t="shared" si="44"/>
        <v>6.7865019668871085E-6</v>
      </c>
      <c r="DT17" s="82">
        <f t="shared" si="45"/>
        <v>2.336639758905414</v>
      </c>
      <c r="DV17" s="88">
        <f t="shared" si="46"/>
        <v>850</v>
      </c>
      <c r="DW17" s="30">
        <f t="shared" si="47"/>
        <v>7.3248969999999929</v>
      </c>
      <c r="DX17" s="30">
        <f t="shared" si="48"/>
        <v>1.2280574002471614</v>
      </c>
      <c r="DY17" s="30">
        <f t="shared" si="49"/>
        <v>0.67213773183922443</v>
      </c>
      <c r="DZ17" s="30">
        <f t="shared" si="50"/>
        <v>0.58170960006292427</v>
      </c>
      <c r="EA17" s="30">
        <f t="shared" si="51"/>
        <v>4.3883671203201589</v>
      </c>
      <c r="EB17" s="30">
        <v>6.9978080699951324</v>
      </c>
      <c r="EC17" s="30">
        <f t="shared" si="52"/>
        <v>4.0289682803883807E-2</v>
      </c>
      <c r="ED17" s="30">
        <f t="shared" si="53"/>
        <v>1.0002902121688346</v>
      </c>
      <c r="EE17" s="30">
        <f t="shared" si="54"/>
        <v>0.10552599613781022</v>
      </c>
      <c r="EF17" s="30">
        <f t="shared" si="55"/>
        <v>2.6245579963321877</v>
      </c>
      <c r="EG17" s="30">
        <f t="shared" si="56"/>
        <v>3.973386968008914</v>
      </c>
      <c r="EH17" s="30">
        <f t="shared" si="57"/>
        <v>0.15943249987160105</v>
      </c>
      <c r="EI17" s="30">
        <f t="shared" si="58"/>
        <v>0.82154878521354824</v>
      </c>
      <c r="EJ17" s="30">
        <f t="shared" si="59"/>
        <v>4.2415366962895384E-2</v>
      </c>
      <c r="EK17" s="30">
        <f t="shared" si="60"/>
        <v>5.3416038283897897E-2</v>
      </c>
      <c r="EM17" s="82">
        <v>2.8</v>
      </c>
      <c r="EN17" s="82">
        <v>3.3926686555344698</v>
      </c>
      <c r="EO17" s="30">
        <v>3.6020711108470036</v>
      </c>
      <c r="EQ17" s="34">
        <f t="shared" si="96"/>
        <v>8.9047195013357072</v>
      </c>
      <c r="ER17" s="34">
        <f t="shared" si="61"/>
        <v>-1.517985615363694E-2</v>
      </c>
      <c r="ES17" s="34">
        <f t="shared" si="62"/>
        <v>-0.73448336114698476</v>
      </c>
      <c r="ET17" s="34">
        <f t="shared" si="63"/>
        <v>-1.1110717101497625</v>
      </c>
      <c r="EU17" s="34">
        <f t="shared" si="64"/>
        <v>-4.1519884610024147E-3</v>
      </c>
      <c r="EV17" s="34">
        <f t="shared" si="65"/>
        <v>-0.12456834655157169</v>
      </c>
      <c r="EW17" s="34">
        <f t="shared" si="66"/>
        <v>-2.0286102093019349E-2</v>
      </c>
      <c r="EY17" s="27">
        <f t="shared" si="97"/>
        <v>1123</v>
      </c>
      <c r="EZ17" s="27">
        <f t="shared" si="67"/>
        <v>2000</v>
      </c>
      <c r="FA17" s="34">
        <f t="shared" si="98"/>
        <v>-1.8851907847031795</v>
      </c>
      <c r="FB17" s="34">
        <f t="shared" si="68"/>
        <v>-0.13537496450291209</v>
      </c>
      <c r="FC17" s="34">
        <f t="shared" si="69"/>
        <v>3.1316374593558538</v>
      </c>
      <c r="FD17" s="34">
        <f t="shared" si="99"/>
        <v>-0.59754824204386769</v>
      </c>
      <c r="FE17" s="34">
        <f t="shared" si="70"/>
        <v>-0.67003595746175559</v>
      </c>
      <c r="FF17" s="26">
        <f t="shared" si="71"/>
        <v>-2.4390127892782885</v>
      </c>
      <c r="FG17" s="26">
        <f t="shared" si="72"/>
        <v>-0.48133428915722104</v>
      </c>
      <c r="FH17" s="33">
        <f t="shared" si="73"/>
        <v>1787.432476177866</v>
      </c>
      <c r="FI17" s="33">
        <f t="shared" si="74"/>
        <v>-121.51999999999998</v>
      </c>
      <c r="FJ17" s="33">
        <f t="shared" si="75"/>
        <v>494.43679391670332</v>
      </c>
      <c r="FK17" s="26">
        <f t="shared" si="76"/>
        <v>-92.530000000000015</v>
      </c>
      <c r="FL17" s="33">
        <f t="shared" si="77"/>
        <v>41.235953743542083</v>
      </c>
      <c r="FM17" s="33">
        <f t="shared" si="78"/>
        <v>11.995631812949373</v>
      </c>
      <c r="FN17" s="27">
        <f t="shared" si="79"/>
        <v>78628.097492468805</v>
      </c>
      <c r="FO17" s="28">
        <f t="shared" si="80"/>
        <v>33.296655163781587</v>
      </c>
      <c r="FP17" s="33">
        <f t="shared" si="81"/>
        <v>56307.157777778571</v>
      </c>
      <c r="FQ17" s="28">
        <f t="shared" si="82"/>
        <v>39.458170939295812</v>
      </c>
      <c r="FS17" s="26"/>
      <c r="FT17" s="34">
        <f t="shared" si="83"/>
        <v>1.0950868754376211</v>
      </c>
      <c r="FU17" s="34">
        <f t="shared" si="83"/>
        <v>5.8301951495502201E-3</v>
      </c>
      <c r="FV17" s="34">
        <f t="shared" si="83"/>
        <v>0.18572668711046869</v>
      </c>
      <c r="FW17" s="34">
        <f t="shared" si="83"/>
        <v>2.2632590640201278E-2</v>
      </c>
      <c r="FX17" s="34">
        <v>0</v>
      </c>
      <c r="FY17" s="34">
        <f t="shared" si="84"/>
        <v>6.1904575530640086E-3</v>
      </c>
      <c r="FZ17" s="34">
        <f t="shared" si="84"/>
        <v>3.0245809954308103E-2</v>
      </c>
      <c r="GA17" s="34">
        <f t="shared" si="84"/>
        <v>8.0960167843646999E-2</v>
      </c>
      <c r="GB17" s="34">
        <f t="shared" si="84"/>
        <v>6.4289344748617763E-2</v>
      </c>
      <c r="GC17" s="34">
        <f t="shared" si="84"/>
        <v>0</v>
      </c>
      <c r="GD17" s="34">
        <f t="shared" si="85"/>
        <v>1.4909621284374779</v>
      </c>
      <c r="GE17" s="26"/>
      <c r="GF17" s="34">
        <f t="shared" si="86"/>
        <v>0.73448336114698476</v>
      </c>
      <c r="GG17" s="34">
        <f t="shared" si="86"/>
        <v>3.9103576397746869E-3</v>
      </c>
      <c r="GH17" s="34">
        <f t="shared" si="86"/>
        <v>0.12456834655157169</v>
      </c>
      <c r="GI17" s="34">
        <f t="shared" si="86"/>
        <v>1.517985615363694E-2</v>
      </c>
      <c r="GJ17" s="34">
        <f t="shared" si="86"/>
        <v>0</v>
      </c>
      <c r="GK17" s="34">
        <f t="shared" si="86"/>
        <v>4.1519884610024147E-3</v>
      </c>
      <c r="GL17" s="34">
        <f t="shared" si="86"/>
        <v>2.0286102093019349E-2</v>
      </c>
      <c r="GM17" s="34">
        <f t="shared" si="86"/>
        <v>5.4300619914801534E-2</v>
      </c>
      <c r="GN17" s="34">
        <f t="shared" si="86"/>
        <v>4.3119368039208836E-2</v>
      </c>
      <c r="GO17" s="34">
        <f t="shared" si="86"/>
        <v>0</v>
      </c>
      <c r="GP17" s="34">
        <f t="shared" si="87"/>
        <v>1.0000000000000002</v>
      </c>
      <c r="GR17" s="62"/>
      <c r="GT17" s="116"/>
      <c r="GU17" s="28">
        <f t="shared" si="100"/>
        <v>-0.44407757251921787</v>
      </c>
      <c r="GV17" s="28">
        <f t="shared" si="100"/>
        <v>-2.1882699714900653</v>
      </c>
      <c r="GW17" s="28">
        <f t="shared" si="100"/>
        <v>-0.54356492405946266</v>
      </c>
      <c r="GX17" s="28">
        <f t="shared" si="100"/>
        <v>-2.2858451144281071</v>
      </c>
    </row>
    <row r="18" spans="1:216" ht="15" customHeight="1" x14ac:dyDescent="0.2">
      <c r="A18" s="39" t="s">
        <v>132</v>
      </c>
      <c r="B18" s="43" t="s">
        <v>26</v>
      </c>
      <c r="C18" s="28">
        <v>0.20200000000000001</v>
      </c>
      <c r="D18" s="43">
        <v>900</v>
      </c>
      <c r="F18" s="28">
        <v>63.915131774819905</v>
      </c>
      <c r="G18" s="28">
        <v>0.43452801093347987</v>
      </c>
      <c r="H18" s="28">
        <v>19.612935293297049</v>
      </c>
      <c r="I18" s="28">
        <v>1.7137672019149963</v>
      </c>
      <c r="J18" s="28">
        <v>0</v>
      </c>
      <c r="K18" s="28">
        <v>0.79610471472956668</v>
      </c>
      <c r="L18" s="28">
        <v>2.7595424882428441</v>
      </c>
      <c r="M18" s="28">
        <v>5.6930327376363934</v>
      </c>
      <c r="N18" s="28">
        <v>4.8701917981675535</v>
      </c>
      <c r="O18" s="28">
        <v>0</v>
      </c>
      <c r="P18" s="28">
        <f t="shared" si="0"/>
        <v>99.79523401974177</v>
      </c>
      <c r="R18" s="37">
        <v>5.7466969999999939</v>
      </c>
      <c r="S18" s="4"/>
      <c r="T18" s="28">
        <v>54.08</v>
      </c>
      <c r="U18" s="28">
        <v>0.19</v>
      </c>
      <c r="V18" s="28">
        <v>27.37</v>
      </c>
      <c r="W18" s="28">
        <v>1.21</v>
      </c>
      <c r="X18" s="28">
        <v>0</v>
      </c>
      <c r="Y18" s="28">
        <v>0.17</v>
      </c>
      <c r="Z18" s="28">
        <v>10.56</v>
      </c>
      <c r="AA18" s="28">
        <v>4.9000000000000004</v>
      </c>
      <c r="AB18" s="28">
        <v>0.69</v>
      </c>
      <c r="AC18" s="28">
        <f t="shared" ref="AC18:AC27" si="101">SUM(T18:AB18)</f>
        <v>99.17</v>
      </c>
      <c r="AE18" s="191">
        <f t="shared" si="1"/>
        <v>1.063833751245338</v>
      </c>
      <c r="AF18" s="191">
        <f t="shared" si="1"/>
        <v>5.4383981343364184E-3</v>
      </c>
      <c r="AG18" s="191">
        <f t="shared" si="2"/>
        <v>0.38471822858566201</v>
      </c>
      <c r="AH18" s="191">
        <f t="shared" si="3"/>
        <v>2.3852013944537179E-2</v>
      </c>
      <c r="AI18" s="191">
        <f t="shared" si="3"/>
        <v>0</v>
      </c>
      <c r="AJ18" s="191">
        <f t="shared" si="3"/>
        <v>1.9754459422569894E-2</v>
      </c>
      <c r="AK18" s="191">
        <f t="shared" si="3"/>
        <v>4.9207248363816763E-2</v>
      </c>
      <c r="AL18" s="191">
        <f t="shared" si="4"/>
        <v>0.18370547717445607</v>
      </c>
      <c r="AM18" s="191">
        <f t="shared" si="4"/>
        <v>0.10340109974878033</v>
      </c>
      <c r="AN18" s="191">
        <f t="shared" si="4"/>
        <v>0</v>
      </c>
      <c r="AO18" s="191">
        <f t="shared" si="5"/>
        <v>1.833910676619497</v>
      </c>
      <c r="AP18" s="191"/>
      <c r="AQ18" s="191">
        <f t="shared" si="6"/>
        <v>0.58009027637394794</v>
      </c>
      <c r="AR18" s="191">
        <f t="shared" si="6"/>
        <v>2.9654651143430728E-3</v>
      </c>
      <c r="AS18" s="191">
        <f t="shared" si="6"/>
        <v>0.20978024365659115</v>
      </c>
      <c r="AT18" s="191">
        <f t="shared" si="6"/>
        <v>1.3006093616568239E-2</v>
      </c>
      <c r="AU18" s="191">
        <f t="shared" si="6"/>
        <v>0</v>
      </c>
      <c r="AV18" s="191">
        <f t="shared" si="6"/>
        <v>1.0771767499049565E-2</v>
      </c>
      <c r="AW18" s="191">
        <f t="shared" si="6"/>
        <v>2.6831867544673427E-2</v>
      </c>
      <c r="AX18" s="191">
        <f t="shared" si="6"/>
        <v>0.10017144210812161</v>
      </c>
      <c r="AY18" s="191">
        <f t="shared" si="6"/>
        <v>5.6382844086704756E-2</v>
      </c>
      <c r="AZ18" s="191">
        <f t="shared" si="6"/>
        <v>0</v>
      </c>
      <c r="BA18" s="191">
        <f t="shared" si="7"/>
        <v>0.99999999999999956</v>
      </c>
      <c r="BB18" s="191"/>
      <c r="BC18" s="191">
        <f t="shared" si="8"/>
        <v>0.90013315579227693</v>
      </c>
      <c r="BD18" s="191">
        <f t="shared" si="8"/>
        <v>2.3779724655819774E-3</v>
      </c>
      <c r="BE18" s="191">
        <f t="shared" si="9"/>
        <v>0.53687720674774431</v>
      </c>
      <c r="BF18" s="191">
        <f t="shared" si="10"/>
        <v>1.6840640222686151E-2</v>
      </c>
      <c r="BG18" s="191">
        <f t="shared" si="10"/>
        <v>0</v>
      </c>
      <c r="BH18" s="191">
        <f t="shared" si="10"/>
        <v>4.2183622828784123E-3</v>
      </c>
      <c r="BI18" s="191">
        <f t="shared" si="10"/>
        <v>0.18830242510699002</v>
      </c>
      <c r="BJ18" s="191">
        <f t="shared" si="11"/>
        <v>0.15811552113585028</v>
      </c>
      <c r="BK18" s="191">
        <f t="shared" si="11"/>
        <v>1.4649681528662419E-2</v>
      </c>
      <c r="BL18" s="191">
        <f t="shared" si="12"/>
        <v>1.8215149652826708</v>
      </c>
      <c r="BM18" s="191"/>
      <c r="BN18" s="191">
        <f t="shared" si="13"/>
        <v>0.49416731289528015</v>
      </c>
      <c r="BO18" s="191">
        <f t="shared" si="13"/>
        <v>1.3054915885431406E-3</v>
      </c>
      <c r="BP18" s="191">
        <f t="shared" si="13"/>
        <v>0.29474213332330723</v>
      </c>
      <c r="BQ18" s="191">
        <f t="shared" si="13"/>
        <v>9.2454031636642342E-3</v>
      </c>
      <c r="BR18" s="191">
        <f t="shared" si="13"/>
        <v>0</v>
      </c>
      <c r="BS18" s="191">
        <f t="shared" si="13"/>
        <v>2.3158537608961058E-3</v>
      </c>
      <c r="BT18" s="191">
        <f t="shared" si="13"/>
        <v>0.1033768202270951</v>
      </c>
      <c r="BU18" s="191">
        <f t="shared" si="13"/>
        <v>8.6804404108375366E-2</v>
      </c>
      <c r="BV18" s="191">
        <f t="shared" si="13"/>
        <v>8.0425809328385153E-3</v>
      </c>
      <c r="BW18" s="191">
        <f t="shared" si="14"/>
        <v>0.99999999999999989</v>
      </c>
      <c r="BX18" s="30"/>
      <c r="BY18" s="28">
        <f t="shared" si="88"/>
        <v>0.52151566804586236</v>
      </c>
      <c r="BZ18" s="28">
        <f t="shared" si="15"/>
        <v>0.43791109746319257</v>
      </c>
      <c r="CA18" s="28">
        <f t="shared" si="16"/>
        <v>4.0573234490945076E-2</v>
      </c>
      <c r="CB18" s="4"/>
      <c r="CC18" s="4">
        <f t="shared" si="89"/>
        <v>64.046276761248976</v>
      </c>
      <c r="CD18" s="4">
        <f t="shared" si="90"/>
        <v>10.584898807606685</v>
      </c>
      <c r="CE18" s="28">
        <f t="shared" si="17"/>
        <v>30.133106851387627</v>
      </c>
      <c r="CF18" s="28">
        <f t="shared" si="18"/>
        <v>52.151566804586238</v>
      </c>
      <c r="CH18" s="28">
        <f t="shared" si="91"/>
        <v>7.1796816367733429</v>
      </c>
      <c r="CI18" s="28">
        <f t="shared" si="92"/>
        <v>0.63985116308768275</v>
      </c>
      <c r="CJ18" s="28"/>
      <c r="CK18" s="158">
        <f t="shared" si="93"/>
        <v>8.1338201544592328E-2</v>
      </c>
      <c r="CL18" s="69">
        <f t="shared" si="94"/>
        <v>5.7466969999999939</v>
      </c>
      <c r="CM18" s="107">
        <f t="shared" si="95"/>
        <v>6.2867039022730831</v>
      </c>
      <c r="CN18" s="109">
        <f t="shared" si="19"/>
        <v>5.0501854740386669</v>
      </c>
      <c r="CO18" s="111">
        <f t="shared" si="20"/>
        <v>6.011504941808103</v>
      </c>
      <c r="CP18" s="113">
        <v>4.8267046730626975</v>
      </c>
      <c r="CQ18" s="30"/>
      <c r="CR18" s="27">
        <f t="shared" si="21"/>
        <v>906.79021344566024</v>
      </c>
      <c r="CS18" s="27">
        <f t="shared" si="22"/>
        <v>926.33524826359223</v>
      </c>
      <c r="CT18" s="27">
        <f t="shared" si="23"/>
        <v>907.62693894392748</v>
      </c>
      <c r="CU18" s="28">
        <f t="shared" si="24"/>
        <v>5.0501854740386669</v>
      </c>
      <c r="CV18" s="28">
        <f t="shared" si="25"/>
        <v>4.4430395613367306</v>
      </c>
      <c r="CW18" s="28">
        <f t="shared" si="26"/>
        <v>3.9171551880023916</v>
      </c>
      <c r="CX18" s="27">
        <f t="shared" si="27"/>
        <v>897.02898711742762</v>
      </c>
      <c r="CY18" s="28">
        <f t="shared" si="28"/>
        <v>8.1338201544592328E-2</v>
      </c>
      <c r="DA18" s="33">
        <f t="shared" si="29"/>
        <v>532.00031945270644</v>
      </c>
      <c r="DB18" s="33">
        <f t="shared" si="30"/>
        <v>691.95024313763554</v>
      </c>
      <c r="DD18" s="82">
        <f t="shared" si="31"/>
        <v>0.26558814177351536</v>
      </c>
      <c r="DE18" s="82">
        <f t="shared" si="32"/>
        <v>7.1796816367733429</v>
      </c>
      <c r="DF18" s="82">
        <f t="shared" si="33"/>
        <v>-2.5091394890918242</v>
      </c>
      <c r="DG18" s="82">
        <f t="shared" si="34"/>
        <v>3.3063956265347527</v>
      </c>
      <c r="DH18" s="82">
        <f t="shared" si="35"/>
        <v>5.0609728660291231E-2</v>
      </c>
      <c r="DI18" s="82">
        <f t="shared" si="36"/>
        <v>-0.84484379438755441</v>
      </c>
      <c r="DK18" s="87">
        <f t="shared" si="37"/>
        <v>1179.9402134456602</v>
      </c>
      <c r="DL18" s="87">
        <f t="shared" si="38"/>
        <v>907.62693894392748</v>
      </c>
      <c r="DM18" s="82">
        <f t="shared" si="39"/>
        <v>2.02</v>
      </c>
      <c r="DO18" s="87">
        <f t="shared" si="40"/>
        <v>907.81316548739971</v>
      </c>
      <c r="DP18" s="82">
        <f t="shared" si="41"/>
        <v>0.59622004713778476</v>
      </c>
      <c r="DQ18" s="82">
        <f t="shared" si="42"/>
        <v>9.5849943308666007E-14</v>
      </c>
      <c r="DR18" s="82">
        <f t="shared" si="43"/>
        <v>0.33229376166776226</v>
      </c>
      <c r="DS18" s="82">
        <f t="shared" si="44"/>
        <v>4.8166814319613698E-6</v>
      </c>
      <c r="DT18" s="82">
        <f t="shared" si="45"/>
        <v>2.4684907141605779</v>
      </c>
      <c r="DV18" s="88">
        <f t="shared" si="46"/>
        <v>900</v>
      </c>
      <c r="DW18" s="30">
        <f t="shared" si="47"/>
        <v>5.7466969999999939</v>
      </c>
      <c r="DX18" s="30">
        <f t="shared" si="48"/>
        <v>1.1515896809803514</v>
      </c>
      <c r="DY18" s="30">
        <f t="shared" si="49"/>
        <v>0.62639294695218872</v>
      </c>
      <c r="DZ18" s="30">
        <f t="shared" si="50"/>
        <v>1.0899325917653022</v>
      </c>
      <c r="EA18" s="30">
        <f t="shared" si="51"/>
        <v>4.3423372916087342</v>
      </c>
      <c r="EB18" s="30">
        <v>6.9978080699951324</v>
      </c>
      <c r="EC18" s="30">
        <f t="shared" si="52"/>
        <v>1.7609043098593999E-2</v>
      </c>
      <c r="ED18" s="30">
        <f t="shared" si="53"/>
        <v>0.65101596080113699</v>
      </c>
      <c r="EE18" s="30">
        <f t="shared" si="54"/>
        <v>4.2289037526921223E-2</v>
      </c>
      <c r="EF18" s="30">
        <f t="shared" si="55"/>
        <v>2.2693745177923805</v>
      </c>
      <c r="EG18" s="30">
        <f t="shared" si="56"/>
        <v>4.8230052357573658</v>
      </c>
      <c r="EH18" s="30">
        <f t="shared" si="57"/>
        <v>0.15655428619482636</v>
      </c>
      <c r="EI18" s="30">
        <f t="shared" si="58"/>
        <v>0.81670238757521263</v>
      </c>
      <c r="EJ18" s="30">
        <f t="shared" si="59"/>
        <v>3.2707139609005779E-2</v>
      </c>
      <c r="EK18" s="30">
        <f t="shared" si="60"/>
        <v>5.8108479537277193E-2</v>
      </c>
      <c r="EM18" s="82">
        <v>2.8</v>
      </c>
      <c r="EN18" s="82">
        <v>3.3926686555344698</v>
      </c>
      <c r="EO18" s="30">
        <v>3.6020711108470036</v>
      </c>
      <c r="EQ18" s="34">
        <f t="shared" si="96"/>
        <v>8.5251491901108274</v>
      </c>
      <c r="ER18" s="34">
        <f t="shared" si="61"/>
        <v>-1.5924390445296577E-2</v>
      </c>
      <c r="ES18" s="34">
        <f t="shared" si="62"/>
        <v>-0.71015182493774665</v>
      </c>
      <c r="ET18" s="34">
        <f t="shared" si="63"/>
        <v>-1.1409160487187924</v>
      </c>
      <c r="EU18" s="34">
        <f t="shared" si="64"/>
        <v>-1.3186684941061172E-2</v>
      </c>
      <c r="EV18" s="34">
        <f t="shared" si="65"/>
        <v>-0.12841687391611323</v>
      </c>
      <c r="EW18" s="34">
        <f t="shared" si="66"/>
        <v>-3.285113725947144E-2</v>
      </c>
      <c r="EY18" s="27">
        <f t="shared" si="97"/>
        <v>1173</v>
      </c>
      <c r="EZ18" s="27">
        <f t="shared" si="67"/>
        <v>2020.0000000000002</v>
      </c>
      <c r="FA18" s="34">
        <f t="shared" si="98"/>
        <v>-1.7798768072018372</v>
      </c>
      <c r="FB18" s="34">
        <f t="shared" si="68"/>
        <v>-0.12966718647662442</v>
      </c>
      <c r="FC18" s="34">
        <f t="shared" si="69"/>
        <v>3.0504600423972539</v>
      </c>
      <c r="FD18" s="34">
        <f t="shared" si="99"/>
        <v>-0.77932292753991783</v>
      </c>
      <c r="FE18" s="34">
        <f t="shared" si="70"/>
        <v>-0.48696944874758286</v>
      </c>
      <c r="FF18" s="26">
        <f t="shared" si="71"/>
        <v>-1.9939122988215461</v>
      </c>
      <c r="FG18" s="26">
        <f t="shared" si="72"/>
        <v>-0.50638897041204389</v>
      </c>
      <c r="FH18" s="33">
        <f t="shared" si="73"/>
        <v>1816.0428989247996</v>
      </c>
      <c r="FI18" s="33">
        <f t="shared" si="74"/>
        <v>-124.52360700000004</v>
      </c>
      <c r="FJ18" s="33">
        <f t="shared" si="75"/>
        <v>522.32245072681815</v>
      </c>
      <c r="FK18" s="26">
        <f t="shared" si="76"/>
        <v>-95.420154000000039</v>
      </c>
      <c r="FL18" s="33">
        <f t="shared" si="77"/>
        <v>39.4583198650732</v>
      </c>
      <c r="FM18" s="33">
        <f t="shared" si="78"/>
        <v>9.7078200076296337</v>
      </c>
      <c r="FN18" s="27">
        <f t="shared" si="79"/>
        <v>83749.713679710549</v>
      </c>
      <c r="FO18" s="28">
        <f t="shared" si="80"/>
        <v>37.759074010773524</v>
      </c>
      <c r="FP18" s="33">
        <f t="shared" si="81"/>
        <v>58084.473246380432</v>
      </c>
      <c r="FQ18" s="28">
        <f t="shared" si="82"/>
        <v>41.241818617860865</v>
      </c>
      <c r="FS18" s="26"/>
      <c r="FT18" s="34">
        <f t="shared" si="83"/>
        <v>1.063745223846549</v>
      </c>
      <c r="FU18" s="34">
        <f t="shared" si="83"/>
        <v>5.4384662002463094E-3</v>
      </c>
      <c r="FV18" s="34">
        <f t="shared" si="83"/>
        <v>0.19235722769781632</v>
      </c>
      <c r="FW18" s="34">
        <f t="shared" si="83"/>
        <v>2.3853341896765252E-2</v>
      </c>
      <c r="FX18" s="34">
        <v>0</v>
      </c>
      <c r="FY18" s="34">
        <f t="shared" si="84"/>
        <v>1.975249887677567E-2</v>
      </c>
      <c r="FZ18" s="34">
        <f t="shared" si="84"/>
        <v>4.9208125826830797E-2</v>
      </c>
      <c r="GA18" s="34">
        <f t="shared" si="84"/>
        <v>9.1854220584978677E-2</v>
      </c>
      <c r="GB18" s="34">
        <f t="shared" si="84"/>
        <v>5.1703294210600922E-2</v>
      </c>
      <c r="GC18" s="34">
        <f t="shared" si="84"/>
        <v>0</v>
      </c>
      <c r="GD18" s="34">
        <f t="shared" si="85"/>
        <v>1.4979123991405627</v>
      </c>
      <c r="GE18" s="26"/>
      <c r="GF18" s="34">
        <f t="shared" si="86"/>
        <v>0.71015182493774665</v>
      </c>
      <c r="GG18" s="34">
        <f t="shared" si="86"/>
        <v>3.6306970977519554E-3</v>
      </c>
      <c r="GH18" s="34">
        <f t="shared" si="86"/>
        <v>0.12841687391611323</v>
      </c>
      <c r="GI18" s="34">
        <f t="shared" si="86"/>
        <v>1.5924390445296577E-2</v>
      </c>
      <c r="GJ18" s="34">
        <f t="shared" si="86"/>
        <v>0</v>
      </c>
      <c r="GK18" s="34">
        <f t="shared" si="86"/>
        <v>1.3186684941061172E-2</v>
      </c>
      <c r="GL18" s="34">
        <f t="shared" si="86"/>
        <v>3.285113725947144E-2</v>
      </c>
      <c r="GM18" s="34">
        <f t="shared" si="86"/>
        <v>6.1321490253823024E-2</v>
      </c>
      <c r="GN18" s="34">
        <f t="shared" si="86"/>
        <v>3.4516901148736089E-2</v>
      </c>
      <c r="GO18" s="34">
        <f t="shared" si="86"/>
        <v>0</v>
      </c>
      <c r="GP18" s="34">
        <f t="shared" si="87"/>
        <v>1.0000000000000002</v>
      </c>
      <c r="GR18" s="62"/>
      <c r="GT18" s="116"/>
      <c r="GU18" s="28">
        <f t="shared" si="100"/>
        <v>0.54000690227308912</v>
      </c>
      <c r="GV18" s="28">
        <f t="shared" si="100"/>
        <v>-0.69651152596132704</v>
      </c>
      <c r="GW18" s="28">
        <f t="shared" si="100"/>
        <v>0.26480794180810907</v>
      </c>
      <c r="GX18" s="28">
        <f t="shared" si="100"/>
        <v>-0.91999232693729649</v>
      </c>
    </row>
    <row r="19" spans="1:216" ht="15" customHeight="1" x14ac:dyDescent="0.2">
      <c r="A19" s="39" t="s">
        <v>132</v>
      </c>
      <c r="B19" s="43" t="s">
        <v>27</v>
      </c>
      <c r="C19" s="28">
        <v>0.20200000000000001</v>
      </c>
      <c r="D19" s="43">
        <v>900</v>
      </c>
      <c r="F19" s="28">
        <v>63.870341555789672</v>
      </c>
      <c r="G19" s="28">
        <v>0.47799002413357927</v>
      </c>
      <c r="H19" s="28">
        <v>19.56160176264753</v>
      </c>
      <c r="I19" s="28">
        <v>1.8341621338662304</v>
      </c>
      <c r="J19" s="28">
        <v>0</v>
      </c>
      <c r="K19" s="28">
        <v>0.65165145520015588</v>
      </c>
      <c r="L19" s="28">
        <v>2.9971399469559947</v>
      </c>
      <c r="M19" s="28">
        <v>5.6104740979928422</v>
      </c>
      <c r="N19" s="28">
        <v>4.7988592336125357</v>
      </c>
      <c r="O19" s="28">
        <v>0</v>
      </c>
      <c r="P19" s="28">
        <f t="shared" si="0"/>
        <v>99.802220210198541</v>
      </c>
      <c r="R19" s="37">
        <v>6.357239833333332</v>
      </c>
      <c r="S19" s="4"/>
      <c r="T19" s="28">
        <v>54.85</v>
      </c>
      <c r="U19" s="28">
        <v>0.14000000000000001</v>
      </c>
      <c r="V19" s="28">
        <v>26.43</v>
      </c>
      <c r="W19" s="28">
        <v>1.06</v>
      </c>
      <c r="X19" s="28">
        <v>0</v>
      </c>
      <c r="Y19" s="28">
        <v>0.24</v>
      </c>
      <c r="Z19" s="28">
        <v>10.130000000000001</v>
      </c>
      <c r="AA19" s="28">
        <v>5.1100000000000003</v>
      </c>
      <c r="AB19" s="28">
        <v>0.97</v>
      </c>
      <c r="AC19" s="28">
        <f t="shared" si="101"/>
        <v>98.929999999999993</v>
      </c>
      <c r="AE19" s="191">
        <f t="shared" si="1"/>
        <v>1.0630882416076843</v>
      </c>
      <c r="AF19" s="191">
        <f t="shared" si="1"/>
        <v>5.9823532432237703E-3</v>
      </c>
      <c r="AG19" s="191">
        <f t="shared" si="2"/>
        <v>0.38371129389265463</v>
      </c>
      <c r="AH19" s="191">
        <f t="shared" si="3"/>
        <v>2.5527656699599589E-2</v>
      </c>
      <c r="AI19" s="191">
        <f t="shared" si="3"/>
        <v>0</v>
      </c>
      <c r="AJ19" s="191">
        <f t="shared" si="3"/>
        <v>1.6170011295289229E-2</v>
      </c>
      <c r="AK19" s="191">
        <f t="shared" si="3"/>
        <v>5.3444007613337993E-2</v>
      </c>
      <c r="AL19" s="191">
        <f t="shared" si="4"/>
        <v>0.18104143588231181</v>
      </c>
      <c r="AM19" s="191">
        <f t="shared" si="4"/>
        <v>0.1018866079323256</v>
      </c>
      <c r="AN19" s="191">
        <f t="shared" si="4"/>
        <v>0</v>
      </c>
      <c r="AO19" s="191">
        <f t="shared" si="5"/>
        <v>1.8308516081664268</v>
      </c>
      <c r="AP19" s="191"/>
      <c r="AQ19" s="191">
        <f t="shared" si="6"/>
        <v>0.58065232423306712</v>
      </c>
      <c r="AR19" s="191">
        <f t="shared" si="6"/>
        <v>3.2675249138377832E-3</v>
      </c>
      <c r="AS19" s="191">
        <f t="shared" si="6"/>
        <v>0.20958077223797308</v>
      </c>
      <c r="AT19" s="191">
        <f t="shared" si="6"/>
        <v>1.3943050646887322E-2</v>
      </c>
      <c r="AU19" s="191">
        <f t="shared" si="6"/>
        <v>0</v>
      </c>
      <c r="AV19" s="191">
        <f t="shared" si="6"/>
        <v>8.8319617074172803E-3</v>
      </c>
      <c r="AW19" s="191">
        <f t="shared" si="6"/>
        <v>2.919079152835409E-2</v>
      </c>
      <c r="AX19" s="191">
        <f t="shared" si="6"/>
        <v>9.8883729885472463E-2</v>
      </c>
      <c r="AY19" s="191">
        <f t="shared" si="6"/>
        <v>5.5649844846990995E-2</v>
      </c>
      <c r="AZ19" s="191">
        <f t="shared" si="6"/>
        <v>0</v>
      </c>
      <c r="BA19" s="191">
        <f t="shared" si="7"/>
        <v>1.0000000000000002</v>
      </c>
      <c r="BB19" s="191"/>
      <c r="BC19" s="191">
        <f t="shared" si="8"/>
        <v>0.91294940079893483</v>
      </c>
      <c r="BD19" s="191">
        <f t="shared" si="8"/>
        <v>1.7521902377972466E-3</v>
      </c>
      <c r="BE19" s="191">
        <f t="shared" si="9"/>
        <v>0.51843860337387215</v>
      </c>
      <c r="BF19" s="191">
        <f t="shared" si="10"/>
        <v>1.4752957550452334E-2</v>
      </c>
      <c r="BG19" s="191">
        <f t="shared" si="10"/>
        <v>0</v>
      </c>
      <c r="BH19" s="191">
        <f t="shared" si="10"/>
        <v>5.9553349875930521E-3</v>
      </c>
      <c r="BI19" s="191">
        <f t="shared" si="10"/>
        <v>0.18063480741797433</v>
      </c>
      <c r="BJ19" s="191">
        <f t="shared" si="11"/>
        <v>0.16489190061310102</v>
      </c>
      <c r="BK19" s="191">
        <f t="shared" si="11"/>
        <v>2.0594479830148619E-2</v>
      </c>
      <c r="BL19" s="191">
        <f t="shared" si="12"/>
        <v>1.8199696748098741</v>
      </c>
      <c r="BM19" s="191"/>
      <c r="BN19" s="191">
        <f t="shared" si="13"/>
        <v>0.50162890812689365</v>
      </c>
      <c r="BO19" s="191">
        <f t="shared" si="13"/>
        <v>9.6275793055743727E-4</v>
      </c>
      <c r="BP19" s="191">
        <f t="shared" si="13"/>
        <v>0.28486112189096319</v>
      </c>
      <c r="BQ19" s="191">
        <f t="shared" si="13"/>
        <v>8.1061556984423511E-3</v>
      </c>
      <c r="BR19" s="191">
        <f t="shared" si="13"/>
        <v>0</v>
      </c>
      <c r="BS19" s="191">
        <f t="shared" si="13"/>
        <v>3.272216603397628E-3</v>
      </c>
      <c r="BT19" s="191">
        <f t="shared" si="13"/>
        <v>9.9251547934085554E-2</v>
      </c>
      <c r="BU19" s="191">
        <f t="shared" si="13"/>
        <v>9.0601455010686754E-2</v>
      </c>
      <c r="BV19" s="191">
        <f t="shared" si="13"/>
        <v>1.1315836804973166E-2</v>
      </c>
      <c r="BW19" s="191">
        <f t="shared" si="14"/>
        <v>0.99999999999999967</v>
      </c>
      <c r="BX19" s="30"/>
      <c r="BY19" s="28">
        <f t="shared" si="88"/>
        <v>0.49337436184229488</v>
      </c>
      <c r="BZ19" s="28">
        <f t="shared" si="15"/>
        <v>0.45037519291454475</v>
      </c>
      <c r="CA19" s="28">
        <f t="shared" si="16"/>
        <v>5.6250445243160363E-2</v>
      </c>
      <c r="CB19" s="4"/>
      <c r="CC19" s="4">
        <f t="shared" si="89"/>
        <v>63.996914518804381</v>
      </c>
      <c r="CD19" s="4">
        <f t="shared" si="90"/>
        <v>10.429961687908095</v>
      </c>
      <c r="CE19" s="28">
        <f t="shared" si="17"/>
        <v>30.293762616430783</v>
      </c>
      <c r="CF19" s="28">
        <f t="shared" si="18"/>
        <v>49.337436184229489</v>
      </c>
      <c r="CH19" s="28">
        <f t="shared" si="91"/>
        <v>7.0399132930781896</v>
      </c>
      <c r="CI19" s="28">
        <f t="shared" si="92"/>
        <v>0.63988508682766909</v>
      </c>
      <c r="CJ19" s="28"/>
      <c r="CK19" s="158">
        <f t="shared" si="93"/>
        <v>9.7264460612555795E-2</v>
      </c>
      <c r="CL19" s="69">
        <f t="shared" si="94"/>
        <v>6.357239833333332</v>
      </c>
      <c r="CM19" s="107">
        <f t="shared" si="95"/>
        <v>6.1792497820171555</v>
      </c>
      <c r="CN19" s="109">
        <f t="shared" si="19"/>
        <v>5.1805862817543256</v>
      </c>
      <c r="CO19" s="111">
        <f t="shared" si="20"/>
        <v>5.8084641334956988</v>
      </c>
      <c r="CP19" s="113">
        <v>4.8986761576782145</v>
      </c>
      <c r="CQ19" s="30"/>
      <c r="CR19" s="27">
        <f t="shared" si="21"/>
        <v>892.55527096945423</v>
      </c>
      <c r="CS19" s="27">
        <f t="shared" si="22"/>
        <v>909.55368565870651</v>
      </c>
      <c r="CT19" s="27">
        <f t="shared" si="23"/>
        <v>896.44327628265307</v>
      </c>
      <c r="CU19" s="28">
        <f t="shared" si="24"/>
        <v>5.1805862817543256</v>
      </c>
      <c r="CV19" s="28">
        <f t="shared" si="25"/>
        <v>5.0041285010190926</v>
      </c>
      <c r="CW19" s="28">
        <f t="shared" si="26"/>
        <v>4.7190841740086018</v>
      </c>
      <c r="CX19" s="27">
        <f t="shared" si="27"/>
        <v>885.92496045745395</v>
      </c>
      <c r="CY19" s="28">
        <f t="shared" si="28"/>
        <v>9.7264460612555795E-2</v>
      </c>
      <c r="DA19" s="33">
        <f t="shared" si="29"/>
        <v>468.37828586635112</v>
      </c>
      <c r="DB19" s="33">
        <f t="shared" si="30"/>
        <v>613.80869886668461</v>
      </c>
      <c r="DD19" s="82">
        <f t="shared" si="31"/>
        <v>0.26521386306635614</v>
      </c>
      <c r="DE19" s="82">
        <f t="shared" si="32"/>
        <v>7.0399132930781896</v>
      </c>
      <c r="DF19" s="82">
        <f t="shared" si="33"/>
        <v>-2.3303216122928339</v>
      </c>
      <c r="DG19" s="82">
        <f t="shared" si="34"/>
        <v>1.5691782134878942</v>
      </c>
      <c r="DH19" s="82">
        <f t="shared" si="35"/>
        <v>5.1965803882658694E-2</v>
      </c>
      <c r="DI19" s="82">
        <f t="shared" si="36"/>
        <v>-0.84608144629358994</v>
      </c>
      <c r="DK19" s="87">
        <f t="shared" si="37"/>
        <v>1165.7052709694542</v>
      </c>
      <c r="DL19" s="87">
        <f t="shared" si="38"/>
        <v>896.44327628265307</v>
      </c>
      <c r="DM19" s="82">
        <f t="shared" si="39"/>
        <v>2.02</v>
      </c>
      <c r="DO19" s="87">
        <f t="shared" si="40"/>
        <v>896.87912706059649</v>
      </c>
      <c r="DP19" s="82">
        <f t="shared" si="41"/>
        <v>0.53036884160133468</v>
      </c>
      <c r="DQ19" s="82">
        <f t="shared" si="42"/>
        <v>1.0127162623238245E-13</v>
      </c>
      <c r="DR19" s="82">
        <f t="shared" si="43"/>
        <v>0.28276985357187234</v>
      </c>
      <c r="DS19" s="82">
        <f t="shared" si="44"/>
        <v>3.2010093218229253E-6</v>
      </c>
      <c r="DT19" s="82">
        <f t="shared" si="45"/>
        <v>2.1646787210078395</v>
      </c>
      <c r="DV19" s="88">
        <f t="shared" si="46"/>
        <v>900</v>
      </c>
      <c r="DW19" s="30">
        <f t="shared" si="47"/>
        <v>6.357239833333332</v>
      </c>
      <c r="DX19" s="30">
        <f t="shared" si="48"/>
        <v>1.1507155434772762</v>
      </c>
      <c r="DY19" s="30">
        <f t="shared" si="49"/>
        <v>0.63780707826074345</v>
      </c>
      <c r="DZ19" s="30">
        <f t="shared" si="50"/>
        <v>0.97384404712797945</v>
      </c>
      <c r="EA19" s="30">
        <f t="shared" si="51"/>
        <v>4.2727740563518868</v>
      </c>
      <c r="EB19" s="30">
        <v>6.9978080699951324</v>
      </c>
      <c r="EC19" s="30">
        <f t="shared" si="52"/>
        <v>2.3172486522368255E-2</v>
      </c>
      <c r="ED19" s="30">
        <f t="shared" si="53"/>
        <v>0.70648703845363381</v>
      </c>
      <c r="EE19" s="30">
        <f t="shared" si="54"/>
        <v>5.960314890707788E-2</v>
      </c>
      <c r="EF19" s="30">
        <f t="shared" si="55"/>
        <v>2.3100977632232538</v>
      </c>
      <c r="EG19" s="30">
        <f t="shared" si="56"/>
        <v>4.481552047264592</v>
      </c>
      <c r="EH19" s="30">
        <f t="shared" si="57"/>
        <v>0.15453357473246346</v>
      </c>
      <c r="EI19" s="30">
        <f t="shared" si="58"/>
        <v>0.81942388799939436</v>
      </c>
      <c r="EJ19" s="30">
        <f t="shared" si="59"/>
        <v>3.2313211753614894E-2</v>
      </c>
      <c r="EK19" s="30">
        <f t="shared" si="60"/>
        <v>5.7417067586834389E-2</v>
      </c>
      <c r="EM19" s="82">
        <v>2.8</v>
      </c>
      <c r="EN19" s="82">
        <v>3.3926686555344698</v>
      </c>
      <c r="EO19" s="30">
        <v>3.6020711108470036</v>
      </c>
      <c r="EQ19" s="34">
        <f t="shared" si="96"/>
        <v>8.5251491901108274</v>
      </c>
      <c r="ER19" s="34">
        <f t="shared" si="61"/>
        <v>-1.7048406214307782E-2</v>
      </c>
      <c r="ES19" s="34">
        <f t="shared" si="62"/>
        <v>-0.70987491330078967</v>
      </c>
      <c r="ET19" s="34">
        <f t="shared" si="63"/>
        <v>-1.2861248246473886</v>
      </c>
      <c r="EU19" s="34">
        <f t="shared" si="64"/>
        <v>-1.0797317565111861E-2</v>
      </c>
      <c r="EV19" s="34">
        <f t="shared" si="65"/>
        <v>-0.12812060552066129</v>
      </c>
      <c r="EW19" s="34">
        <f t="shared" si="66"/>
        <v>-3.5690728858695842E-2</v>
      </c>
      <c r="EY19" s="27">
        <f t="shared" si="97"/>
        <v>1173</v>
      </c>
      <c r="EZ19" s="27">
        <f t="shared" si="67"/>
        <v>2020.0000000000002</v>
      </c>
      <c r="FA19" s="34">
        <f t="shared" si="98"/>
        <v>-1.6346680312732409</v>
      </c>
      <c r="FB19" s="34">
        <f t="shared" si="68"/>
        <v>-0.12966718647662442</v>
      </c>
      <c r="FC19" s="34">
        <f t="shared" si="69"/>
        <v>3.0504600423972539</v>
      </c>
      <c r="FD19" s="34">
        <f t="shared" si="99"/>
        <v>-0.75450137771620185</v>
      </c>
      <c r="FE19" s="34">
        <f t="shared" si="70"/>
        <v>-0.51806851392474329</v>
      </c>
      <c r="FF19" s="26">
        <f t="shared" si="71"/>
        <v>-1.9140974702867466</v>
      </c>
      <c r="FG19" s="26">
        <f t="shared" si="72"/>
        <v>-0.51586230280496415</v>
      </c>
      <c r="FH19" s="33">
        <f t="shared" si="73"/>
        <v>1816.0428989247996</v>
      </c>
      <c r="FI19" s="33">
        <f t="shared" si="74"/>
        <v>-124.52360700000004</v>
      </c>
      <c r="FJ19" s="33">
        <f t="shared" si="75"/>
        <v>522.32245072681815</v>
      </c>
      <c r="FK19" s="26">
        <f t="shared" si="76"/>
        <v>-95.420154000000039</v>
      </c>
      <c r="FL19" s="33">
        <f t="shared" si="77"/>
        <v>39.4583198650732</v>
      </c>
      <c r="FM19" s="33">
        <f t="shared" si="78"/>
        <v>9.7078200076296337</v>
      </c>
      <c r="FN19" s="27">
        <f t="shared" si="79"/>
        <v>83749.713679710549</v>
      </c>
      <c r="FO19" s="28">
        <f t="shared" si="80"/>
        <v>37.759074010773524</v>
      </c>
      <c r="FP19" s="33">
        <f t="shared" si="81"/>
        <v>58084.473246380432</v>
      </c>
      <c r="FQ19" s="28">
        <f t="shared" si="82"/>
        <v>41.241818617860865</v>
      </c>
      <c r="FS19" s="26"/>
      <c r="FT19" s="34">
        <f t="shared" si="83"/>
        <v>1.0629997762468115</v>
      </c>
      <c r="FU19" s="34">
        <f t="shared" si="83"/>
        <v>5.982428117167665E-3</v>
      </c>
      <c r="FV19" s="34">
        <f t="shared" si="83"/>
        <v>0.19185376528915499</v>
      </c>
      <c r="FW19" s="34">
        <f t="shared" si="83"/>
        <v>2.5529077942630492E-2</v>
      </c>
      <c r="FX19" s="34">
        <v>0</v>
      </c>
      <c r="FY19" s="34">
        <f t="shared" si="84"/>
        <v>1.6168406490674768E-2</v>
      </c>
      <c r="FZ19" s="34">
        <f t="shared" si="84"/>
        <v>5.3444960626187962E-2</v>
      </c>
      <c r="GA19" s="34">
        <f t="shared" si="84"/>
        <v>9.0522178447423191E-2</v>
      </c>
      <c r="GB19" s="34">
        <f t="shared" si="84"/>
        <v>5.0946008106720488E-2</v>
      </c>
      <c r="GC19" s="34">
        <f t="shared" si="84"/>
        <v>0</v>
      </c>
      <c r="GD19" s="34">
        <f t="shared" si="85"/>
        <v>1.4974466012667713</v>
      </c>
      <c r="GE19" s="26"/>
      <c r="GF19" s="34">
        <f t="shared" si="86"/>
        <v>0.70987491330078967</v>
      </c>
      <c r="GG19" s="34">
        <f t="shared" si="86"/>
        <v>3.9950861099866961E-3</v>
      </c>
      <c r="GH19" s="34">
        <f t="shared" si="86"/>
        <v>0.12812060552066129</v>
      </c>
      <c r="GI19" s="34">
        <f t="shared" si="86"/>
        <v>1.7048406214307782E-2</v>
      </c>
      <c r="GJ19" s="34">
        <f t="shared" si="86"/>
        <v>0</v>
      </c>
      <c r="GK19" s="34">
        <f t="shared" si="86"/>
        <v>1.0797317565111861E-2</v>
      </c>
      <c r="GL19" s="34">
        <f t="shared" si="86"/>
        <v>3.5690728858695842E-2</v>
      </c>
      <c r="GM19" s="34">
        <f t="shared" si="86"/>
        <v>6.0451022674762205E-2</v>
      </c>
      <c r="GN19" s="34">
        <f t="shared" si="86"/>
        <v>3.4021919755684443E-2</v>
      </c>
      <c r="GO19" s="34">
        <f t="shared" si="86"/>
        <v>0</v>
      </c>
      <c r="GP19" s="34">
        <f t="shared" si="87"/>
        <v>0.99999999999999978</v>
      </c>
      <c r="GR19" s="62"/>
      <c r="GT19" s="116"/>
      <c r="GU19" s="28">
        <f t="shared" si="100"/>
        <v>-0.17799005131617651</v>
      </c>
      <c r="GV19" s="28">
        <f t="shared" si="100"/>
        <v>-1.1766535515790064</v>
      </c>
      <c r="GW19" s="28">
        <f t="shared" si="100"/>
        <v>-0.54877569983763319</v>
      </c>
      <c r="GX19" s="28">
        <f t="shared" si="100"/>
        <v>-1.4585636756551175</v>
      </c>
    </row>
    <row r="20" spans="1:216" ht="15" customHeight="1" x14ac:dyDescent="0.2">
      <c r="A20" s="39" t="s">
        <v>132</v>
      </c>
      <c r="B20" s="43" t="s">
        <v>28</v>
      </c>
      <c r="C20" s="28">
        <v>0.19500000000000001</v>
      </c>
      <c r="D20" s="43">
        <v>950</v>
      </c>
      <c r="F20" s="28">
        <v>60.192120319314832</v>
      </c>
      <c r="G20" s="28">
        <v>0.88099822073443324</v>
      </c>
      <c r="H20" s="28">
        <v>19.128214334185571</v>
      </c>
      <c r="I20" s="28">
        <v>3.3158345857411429</v>
      </c>
      <c r="J20" s="28">
        <v>0</v>
      </c>
      <c r="K20" s="28">
        <v>1.4744584171780868</v>
      </c>
      <c r="L20" s="28">
        <v>5.2321123001510106</v>
      </c>
      <c r="M20" s="28">
        <v>5.5993036070052202</v>
      </c>
      <c r="N20" s="28">
        <v>3.7021105610307794</v>
      </c>
      <c r="O20" s="28">
        <v>0</v>
      </c>
      <c r="P20" s="28">
        <f t="shared" si="0"/>
        <v>99.525152345341084</v>
      </c>
      <c r="R20" s="37">
        <v>7.3972598750000023</v>
      </c>
      <c r="S20" s="4"/>
      <c r="T20" s="28">
        <v>49.2</v>
      </c>
      <c r="U20" s="28">
        <v>0.16</v>
      </c>
      <c r="V20" s="28">
        <v>29.53</v>
      </c>
      <c r="W20" s="28">
        <v>1.26</v>
      </c>
      <c r="X20" s="28">
        <v>0</v>
      </c>
      <c r="Y20" s="28">
        <v>0.23</v>
      </c>
      <c r="Z20" s="28">
        <v>14.96</v>
      </c>
      <c r="AA20" s="28">
        <v>2.62</v>
      </c>
      <c r="AB20" s="28">
        <v>0.62</v>
      </c>
      <c r="AC20" s="28">
        <f t="shared" si="101"/>
        <v>98.580000000000013</v>
      </c>
      <c r="AE20" s="191">
        <f t="shared" si="1"/>
        <v>1.0018661837435892</v>
      </c>
      <c r="AF20" s="191">
        <f t="shared" si="1"/>
        <v>1.1026260584911554E-2</v>
      </c>
      <c r="AG20" s="191">
        <f t="shared" si="2"/>
        <v>0.37521016740262009</v>
      </c>
      <c r="AH20" s="191">
        <f t="shared" si="3"/>
        <v>4.6149402724302617E-2</v>
      </c>
      <c r="AI20" s="191">
        <f t="shared" si="3"/>
        <v>0</v>
      </c>
      <c r="AJ20" s="191">
        <f t="shared" si="3"/>
        <v>3.6587057498215558E-2</v>
      </c>
      <c r="AK20" s="191">
        <f t="shared" si="3"/>
        <v>9.3297294938498768E-2</v>
      </c>
      <c r="AL20" s="191">
        <f t="shared" si="4"/>
        <v>0.18068098118764828</v>
      </c>
      <c r="AM20" s="191">
        <f t="shared" si="4"/>
        <v>7.8601073482606781E-2</v>
      </c>
      <c r="AN20" s="191">
        <f t="shared" si="4"/>
        <v>0</v>
      </c>
      <c r="AO20" s="191">
        <f t="shared" si="5"/>
        <v>1.8234184215623925</v>
      </c>
      <c r="AP20" s="191"/>
      <c r="AQ20" s="191">
        <f t="shared" si="6"/>
        <v>0.54944393009101122</v>
      </c>
      <c r="AR20" s="191">
        <f t="shared" si="6"/>
        <v>6.0470270863358525E-3</v>
      </c>
      <c r="AS20" s="191">
        <f t="shared" si="6"/>
        <v>0.20577293887440382</v>
      </c>
      <c r="AT20" s="191">
        <f t="shared" si="6"/>
        <v>2.5309277442069272E-2</v>
      </c>
      <c r="AU20" s="191">
        <f t="shared" si="6"/>
        <v>0</v>
      </c>
      <c r="AV20" s="191">
        <f t="shared" si="6"/>
        <v>2.0065091514687019E-2</v>
      </c>
      <c r="AW20" s="191">
        <f t="shared" si="6"/>
        <v>5.1166146966178591E-2</v>
      </c>
      <c r="AX20" s="191">
        <f t="shared" si="6"/>
        <v>9.9089149835851792E-2</v>
      </c>
      <c r="AY20" s="191">
        <f t="shared" si="6"/>
        <v>4.310643818946263E-2</v>
      </c>
      <c r="AZ20" s="191">
        <f t="shared" si="6"/>
        <v>0</v>
      </c>
      <c r="BA20" s="191">
        <f t="shared" si="7"/>
        <v>1.0000000000000002</v>
      </c>
      <c r="BB20" s="191"/>
      <c r="BC20" s="191">
        <f t="shared" si="8"/>
        <v>0.81890812250332901</v>
      </c>
      <c r="BD20" s="191">
        <f t="shared" si="8"/>
        <v>2.0025031289111388E-3</v>
      </c>
      <c r="BE20" s="191">
        <f t="shared" si="9"/>
        <v>0.57924676343664183</v>
      </c>
      <c r="BF20" s="191">
        <f t="shared" si="10"/>
        <v>1.7536534446764094E-2</v>
      </c>
      <c r="BG20" s="191">
        <f t="shared" si="10"/>
        <v>0</v>
      </c>
      <c r="BH20" s="191">
        <f t="shared" si="10"/>
        <v>5.7071960297766754E-3</v>
      </c>
      <c r="BI20" s="191">
        <f t="shared" si="10"/>
        <v>0.26676176890156922</v>
      </c>
      <c r="BJ20" s="191">
        <f t="shared" si="11"/>
        <v>8.4543401097128115E-2</v>
      </c>
      <c r="BK20" s="191">
        <f t="shared" si="11"/>
        <v>1.3163481953290869E-2</v>
      </c>
      <c r="BL20" s="191">
        <f t="shared" si="12"/>
        <v>1.7878697714974114</v>
      </c>
      <c r="BM20" s="191"/>
      <c r="BN20" s="191">
        <f t="shared" si="13"/>
        <v>0.45803566655610556</v>
      </c>
      <c r="BO20" s="191">
        <f t="shared" si="13"/>
        <v>1.1200497714293606E-3</v>
      </c>
      <c r="BP20" s="191">
        <f t="shared" si="13"/>
        <v>0.32398711174108608</v>
      </c>
      <c r="BQ20" s="191">
        <f t="shared" si="13"/>
        <v>9.8086195797563898E-3</v>
      </c>
      <c r="BR20" s="191">
        <f t="shared" si="13"/>
        <v>0</v>
      </c>
      <c r="BS20" s="191">
        <f t="shared" si="13"/>
        <v>3.192176589571551E-3</v>
      </c>
      <c r="BT20" s="191">
        <f t="shared" si="13"/>
        <v>0.14920648760571958</v>
      </c>
      <c r="BU20" s="191">
        <f t="shared" si="13"/>
        <v>4.7287225526677863E-2</v>
      </c>
      <c r="BV20" s="191">
        <f t="shared" si="13"/>
        <v>7.3626626296533519E-3</v>
      </c>
      <c r="BW20" s="191">
        <f t="shared" si="14"/>
        <v>0.99999999999999989</v>
      </c>
      <c r="BX20" s="30"/>
      <c r="BY20" s="28">
        <f t="shared" si="88"/>
        <v>0.73191965199989273</v>
      </c>
      <c r="BZ20" s="28">
        <f t="shared" si="15"/>
        <v>0.23196343675742268</v>
      </c>
      <c r="CA20" s="28">
        <f t="shared" si="16"/>
        <v>3.6116911242684596E-2</v>
      </c>
      <c r="CB20" s="4"/>
      <c r="CC20" s="4">
        <f t="shared" si="89"/>
        <v>60.479304880091966</v>
      </c>
      <c r="CD20" s="4">
        <f t="shared" si="90"/>
        <v>9.3457924442668912</v>
      </c>
      <c r="CE20" s="28">
        <f t="shared" si="17"/>
        <v>40.207673724263095</v>
      </c>
      <c r="CF20" s="28">
        <f t="shared" si="18"/>
        <v>73.191965199989269</v>
      </c>
      <c r="CH20" s="28">
        <f t="shared" si="91"/>
        <v>7.0202536315615234</v>
      </c>
      <c r="CI20" s="28">
        <f t="shared" si="92"/>
        <v>0.69685108526863293</v>
      </c>
      <c r="CJ20" s="28"/>
      <c r="CK20" s="158">
        <f t="shared" si="93"/>
        <v>6.1288306116941228E-2</v>
      </c>
      <c r="CL20" s="69">
        <f t="shared" si="94"/>
        <v>7.3972598750000023</v>
      </c>
      <c r="CM20" s="107">
        <f t="shared" si="95"/>
        <v>7.0577461390563689</v>
      </c>
      <c r="CN20" s="109">
        <f t="shared" si="19"/>
        <v>5.286791731304862</v>
      </c>
      <c r="CO20" s="111">
        <f t="shared" si="20"/>
        <v>5.8062787094869908</v>
      </c>
      <c r="CP20" s="113">
        <v>4.6239769448131209</v>
      </c>
      <c r="CQ20" s="30"/>
      <c r="CR20" s="27">
        <f t="shared" si="21"/>
        <v>899.61021273734843</v>
      </c>
      <c r="CS20" s="27">
        <f t="shared" si="22"/>
        <v>898.73162221410246</v>
      </c>
      <c r="CT20" s="27">
        <f t="shared" si="23"/>
        <v>918.53639783285882</v>
      </c>
      <c r="CU20" s="28">
        <f t="shared" si="24"/>
        <v>5.286791731304862</v>
      </c>
      <c r="CV20" s="28">
        <f t="shared" si="25"/>
        <v>4.5556976216797942</v>
      </c>
      <c r="CW20" s="28">
        <f t="shared" si="26"/>
        <v>4.6380162050060347</v>
      </c>
      <c r="CX20" s="27">
        <f t="shared" si="27"/>
        <v>900.47450211837315</v>
      </c>
      <c r="CY20" s="28">
        <f t="shared" si="28"/>
        <v>6.1288306116941228E-2</v>
      </c>
      <c r="DA20" s="33">
        <f t="shared" si="29"/>
        <v>42.571616277700116</v>
      </c>
      <c r="DB20" s="33">
        <f t="shared" si="30"/>
        <v>85.067562634692649</v>
      </c>
      <c r="DD20" s="82">
        <f t="shared" si="31"/>
        <v>0.27246867400657482</v>
      </c>
      <c r="DE20" s="82">
        <f t="shared" si="32"/>
        <v>7.0202536315615234</v>
      </c>
      <c r="DF20" s="82">
        <f t="shared" si="33"/>
        <v>-2.7921662190512495</v>
      </c>
      <c r="DG20" s="82">
        <f t="shared" si="34"/>
        <v>2.4360285900155465</v>
      </c>
      <c r="DH20" s="82">
        <f t="shared" si="35"/>
        <v>9.6540515922934889E-2</v>
      </c>
      <c r="DI20" s="82">
        <f t="shared" si="36"/>
        <v>-0.84880829676881164</v>
      </c>
      <c r="DK20" s="87">
        <f t="shared" si="37"/>
        <v>1172.7602127373484</v>
      </c>
      <c r="DL20" s="87">
        <f t="shared" si="38"/>
        <v>918.53639783285882</v>
      </c>
      <c r="DM20" s="82">
        <f t="shared" si="39"/>
        <v>1.9500000000000002</v>
      </c>
      <c r="DO20" s="87">
        <f t="shared" si="40"/>
        <v>918.43144910249077</v>
      </c>
      <c r="DP20" s="82">
        <f t="shared" si="41"/>
        <v>0.58565688391179593</v>
      </c>
      <c r="DQ20" s="82">
        <f t="shared" si="42"/>
        <v>7.7368722203129921E-14</v>
      </c>
      <c r="DR20" s="82">
        <f t="shared" si="43"/>
        <v>0.20667582006137986</v>
      </c>
      <c r="DS20" s="82">
        <f t="shared" si="44"/>
        <v>6.6234824800310469E-7</v>
      </c>
      <c r="DT20" s="82">
        <f t="shared" si="45"/>
        <v>2.1493665454070103</v>
      </c>
      <c r="DV20" s="88">
        <f t="shared" si="46"/>
        <v>950</v>
      </c>
      <c r="DW20" s="30">
        <f t="shared" si="47"/>
        <v>7.3972598750000023</v>
      </c>
      <c r="DX20" s="30">
        <f t="shared" si="48"/>
        <v>1.0443440213752393</v>
      </c>
      <c r="DY20" s="30">
        <f t="shared" si="49"/>
        <v>0.58570629816365605</v>
      </c>
      <c r="DZ20" s="30">
        <f t="shared" si="50"/>
        <v>2.7302249398736227</v>
      </c>
      <c r="EA20" s="30">
        <f t="shared" si="51"/>
        <v>3.6765842531507</v>
      </c>
      <c r="EB20" s="30">
        <v>6.9978080699951324</v>
      </c>
      <c r="EC20" s="30">
        <f t="shared" si="52"/>
        <v>2.0077335152601825E-2</v>
      </c>
      <c r="ED20" s="30">
        <f t="shared" si="53"/>
        <v>0.31208453607291592</v>
      </c>
      <c r="EE20" s="30">
        <f t="shared" si="54"/>
        <v>3.7470219847147913E-2</v>
      </c>
      <c r="EF20" s="30">
        <f t="shared" si="55"/>
        <v>1.9024241095457564</v>
      </c>
      <c r="EG20" s="30">
        <f t="shared" si="56"/>
        <v>4.911333641331125</v>
      </c>
      <c r="EH20" s="30">
        <f t="shared" si="57"/>
        <v>0.14219558802531443</v>
      </c>
      <c r="EI20" s="30">
        <f t="shared" si="58"/>
        <v>0.80638301593159367</v>
      </c>
      <c r="EJ20" s="30">
        <f t="shared" si="59"/>
        <v>2.3684570811043602E-2</v>
      </c>
      <c r="EK20" s="30">
        <f t="shared" si="60"/>
        <v>5.4443931915187489E-2</v>
      </c>
      <c r="EM20" s="82">
        <v>2.8</v>
      </c>
      <c r="EN20" s="82">
        <v>3.3926686555344698</v>
      </c>
      <c r="EO20" s="30">
        <v>3.6020711108470036</v>
      </c>
      <c r="EQ20" s="34">
        <f t="shared" si="96"/>
        <v>8.1766148814390842</v>
      </c>
      <c r="ER20" s="34">
        <f t="shared" si="61"/>
        <v>-3.064354034711381E-2</v>
      </c>
      <c r="ES20" s="34">
        <f t="shared" si="62"/>
        <v>-0.66515406966910096</v>
      </c>
      <c r="ET20" s="34">
        <f t="shared" si="63"/>
        <v>-1.0147951510570856</v>
      </c>
      <c r="EU20" s="34">
        <f t="shared" si="64"/>
        <v>-2.429030986472883E-2</v>
      </c>
      <c r="EV20" s="34">
        <f t="shared" si="65"/>
        <v>-0.12456298853592526</v>
      </c>
      <c r="EW20" s="34">
        <f t="shared" si="66"/>
        <v>-6.1947740780623435E-2</v>
      </c>
      <c r="EY20" s="27">
        <f t="shared" si="97"/>
        <v>1223</v>
      </c>
      <c r="EZ20" s="27">
        <f t="shared" si="67"/>
        <v>1950</v>
      </c>
      <c r="FA20" s="34">
        <f t="shared" si="98"/>
        <v>-1.8270736091702755</v>
      </c>
      <c r="FB20" s="34">
        <f t="shared" si="68"/>
        <v>-0.11903098123218508</v>
      </c>
      <c r="FC20" s="34">
        <f t="shared" si="69"/>
        <v>2.9608997414595462</v>
      </c>
      <c r="FD20" s="34">
        <f t="shared" si="99"/>
        <v>-1.3159206682798905</v>
      </c>
      <c r="FE20" s="34">
        <f t="shared" si="70"/>
        <v>-0.28081753046430469</v>
      </c>
      <c r="FF20" s="26">
        <f t="shared" si="71"/>
        <v>-1.5209979785426455</v>
      </c>
      <c r="FG20" s="26">
        <f t="shared" si="72"/>
        <v>-0.72902750718795584</v>
      </c>
      <c r="FH20" s="33">
        <f t="shared" si="73"/>
        <v>1763.3987575567446</v>
      </c>
      <c r="FI20" s="33">
        <f t="shared" si="74"/>
        <v>-116.56563749999999</v>
      </c>
      <c r="FJ20" s="33">
        <f t="shared" si="75"/>
        <v>526.34684800028094</v>
      </c>
      <c r="FK20" s="26">
        <f t="shared" si="76"/>
        <v>-89.881593750000008</v>
      </c>
      <c r="FL20" s="33">
        <f t="shared" si="77"/>
        <v>37.464749388320428</v>
      </c>
      <c r="FM20" s="33">
        <f t="shared" si="78"/>
        <v>7.3568072052119318</v>
      </c>
      <c r="FN20" s="27">
        <f t="shared" si="79"/>
        <v>88756.341963450745</v>
      </c>
      <c r="FO20" s="28">
        <f t="shared" si="80"/>
        <v>41.939159914252095</v>
      </c>
      <c r="FP20" s="33">
        <f t="shared" si="81"/>
        <v>59788.393597225295</v>
      </c>
      <c r="FQ20" s="28">
        <f t="shared" si="82"/>
        <v>42.871288955039546</v>
      </c>
      <c r="FS20" s="26"/>
      <c r="FT20" s="34">
        <f t="shared" si="83"/>
        <v>1.0017828130034923</v>
      </c>
      <c r="FU20" s="34">
        <f t="shared" si="83"/>
        <v>1.1026398587397004E-2</v>
      </c>
      <c r="FV20" s="34">
        <f t="shared" si="83"/>
        <v>0.18760324373226597</v>
      </c>
      <c r="FW20" s="34">
        <f t="shared" si="83"/>
        <v>4.6151972075566386E-2</v>
      </c>
      <c r="FX20" s="34">
        <v>0</v>
      </c>
      <c r="FY20" s="34">
        <f t="shared" si="84"/>
        <v>3.6583426388896556E-2</v>
      </c>
      <c r="FZ20" s="34">
        <f t="shared" si="84"/>
        <v>9.3298958614650943E-2</v>
      </c>
      <c r="GA20" s="34">
        <f t="shared" si="84"/>
        <v>9.034194819221382E-2</v>
      </c>
      <c r="GB20" s="34">
        <f t="shared" si="84"/>
        <v>3.9302622867782577E-2</v>
      </c>
      <c r="GC20" s="34">
        <f t="shared" si="84"/>
        <v>0</v>
      </c>
      <c r="GD20" s="34">
        <f t="shared" si="85"/>
        <v>1.5060913834622653</v>
      </c>
      <c r="GE20" s="26"/>
      <c r="GF20" s="34">
        <f t="shared" si="86"/>
        <v>0.66515406966910096</v>
      </c>
      <c r="GG20" s="34">
        <f t="shared" si="86"/>
        <v>7.3212015608568595E-3</v>
      </c>
      <c r="GH20" s="34">
        <f t="shared" si="86"/>
        <v>0.12456298853592526</v>
      </c>
      <c r="GI20" s="34">
        <f t="shared" si="86"/>
        <v>3.064354034711381E-2</v>
      </c>
      <c r="GJ20" s="34">
        <f t="shared" si="86"/>
        <v>0</v>
      </c>
      <c r="GK20" s="34">
        <f t="shared" si="86"/>
        <v>2.429030986472883E-2</v>
      </c>
      <c r="GL20" s="34">
        <f t="shared" si="86"/>
        <v>6.1947740780623435E-2</v>
      </c>
      <c r="GM20" s="34">
        <f t="shared" si="86"/>
        <v>5.9984373580660159E-2</v>
      </c>
      <c r="GN20" s="34">
        <f t="shared" si="86"/>
        <v>2.6095775660990819E-2</v>
      </c>
      <c r="GO20" s="34">
        <f t="shared" si="86"/>
        <v>0</v>
      </c>
      <c r="GP20" s="34">
        <f t="shared" si="87"/>
        <v>1</v>
      </c>
      <c r="GR20" s="62"/>
      <c r="GT20" s="116"/>
      <c r="GU20" s="28">
        <f t="shared" si="100"/>
        <v>-0.33951373594363332</v>
      </c>
      <c r="GV20" s="28">
        <f t="shared" si="100"/>
        <v>-2.1104681436951402</v>
      </c>
      <c r="GW20" s="28">
        <f t="shared" si="100"/>
        <v>-1.5909811655130115</v>
      </c>
      <c r="GX20" s="28">
        <f t="shared" si="100"/>
        <v>-2.7732829301868813</v>
      </c>
    </row>
    <row r="21" spans="1:216" ht="15" customHeight="1" x14ac:dyDescent="0.2">
      <c r="A21" s="39" t="s">
        <v>132</v>
      </c>
      <c r="B21" s="43" t="s">
        <v>29</v>
      </c>
      <c r="C21" s="28">
        <v>0.2</v>
      </c>
      <c r="D21" s="43">
        <v>850</v>
      </c>
      <c r="F21" s="28">
        <v>64.709999999999994</v>
      </c>
      <c r="G21" s="28">
        <v>0.67</v>
      </c>
      <c r="H21" s="28">
        <v>19.510000000000002</v>
      </c>
      <c r="I21" s="28">
        <v>1.64</v>
      </c>
      <c r="J21" s="28">
        <v>0</v>
      </c>
      <c r="K21" s="28">
        <v>0.48</v>
      </c>
      <c r="L21" s="28">
        <v>2.2799999999999998</v>
      </c>
      <c r="M21" s="28">
        <v>4.8099999999999996</v>
      </c>
      <c r="N21" s="28">
        <v>5.76</v>
      </c>
      <c r="O21" s="28">
        <v>0</v>
      </c>
      <c r="P21" s="28">
        <f t="shared" si="0"/>
        <v>99.860000000000014</v>
      </c>
      <c r="R21" s="37">
        <v>7.573925</v>
      </c>
      <c r="S21" s="4"/>
      <c r="T21" s="28">
        <v>56.64</v>
      </c>
      <c r="U21" s="28">
        <v>0.22</v>
      </c>
      <c r="V21" s="28">
        <v>24.17</v>
      </c>
      <c r="W21" s="28">
        <v>1.18</v>
      </c>
      <c r="X21" s="28">
        <v>0</v>
      </c>
      <c r="Y21" s="28">
        <v>0.35</v>
      </c>
      <c r="Z21" s="28">
        <v>7.89</v>
      </c>
      <c r="AA21" s="28">
        <v>5.51</v>
      </c>
      <c r="AB21" s="28">
        <v>1.75</v>
      </c>
      <c r="AC21" s="28">
        <f t="shared" si="101"/>
        <v>97.710000000000008</v>
      </c>
      <c r="AE21" s="191">
        <f t="shared" si="1"/>
        <v>1.077063914780293</v>
      </c>
      <c r="AF21" s="191">
        <f t="shared" si="1"/>
        <v>8.3854818523153938E-3</v>
      </c>
      <c r="AG21" s="191">
        <f t="shared" si="2"/>
        <v>0.38269909768536686</v>
      </c>
      <c r="AH21" s="191">
        <f t="shared" si="3"/>
        <v>2.2825330549756436E-2</v>
      </c>
      <c r="AI21" s="191">
        <f t="shared" si="3"/>
        <v>0</v>
      </c>
      <c r="AJ21" s="191">
        <f t="shared" si="3"/>
        <v>1.1910669975186104E-2</v>
      </c>
      <c r="AK21" s="191">
        <f t="shared" si="3"/>
        <v>4.0656205420827388E-2</v>
      </c>
      <c r="AL21" s="191">
        <f t="shared" si="4"/>
        <v>0.15521135850274281</v>
      </c>
      <c r="AM21" s="191">
        <f t="shared" si="4"/>
        <v>0.12229299363057324</v>
      </c>
      <c r="AN21" s="191">
        <f t="shared" si="4"/>
        <v>0</v>
      </c>
      <c r="AO21" s="191">
        <f t="shared" si="5"/>
        <v>1.8210450523970612</v>
      </c>
      <c r="AP21" s="191"/>
      <c r="AQ21" s="191">
        <f t="shared" si="6"/>
        <v>0.59145374430058284</v>
      </c>
      <c r="AR21" s="191">
        <f t="shared" si="6"/>
        <v>4.6047635346953631E-3</v>
      </c>
      <c r="AS21" s="191">
        <f t="shared" si="6"/>
        <v>0.21015355835464691</v>
      </c>
      <c r="AT21" s="191">
        <f t="shared" si="6"/>
        <v>1.2534193220377063E-2</v>
      </c>
      <c r="AU21" s="191">
        <f t="shared" si="6"/>
        <v>0</v>
      </c>
      <c r="AV21" s="191">
        <f t="shared" si="6"/>
        <v>6.5405685375592229E-3</v>
      </c>
      <c r="AW21" s="191">
        <f t="shared" si="6"/>
        <v>2.2325754855604032E-2</v>
      </c>
      <c r="AX21" s="191">
        <f t="shared" si="6"/>
        <v>8.5232025587964694E-2</v>
      </c>
      <c r="AY21" s="191">
        <f t="shared" si="6"/>
        <v>6.7155391608569842E-2</v>
      </c>
      <c r="AZ21" s="191">
        <f t="shared" si="6"/>
        <v>0</v>
      </c>
      <c r="BA21" s="191">
        <f t="shared" si="7"/>
        <v>1</v>
      </c>
      <c r="BB21" s="191"/>
      <c r="BC21" s="191">
        <f t="shared" si="8"/>
        <v>0.94274300932090549</v>
      </c>
      <c r="BD21" s="191">
        <f t="shared" si="8"/>
        <v>2.753441802252816E-3</v>
      </c>
      <c r="BE21" s="191">
        <f t="shared" si="9"/>
        <v>0.47410749313456263</v>
      </c>
      <c r="BF21" s="191">
        <f t="shared" si="10"/>
        <v>1.6423103688239387E-2</v>
      </c>
      <c r="BG21" s="191">
        <f t="shared" si="10"/>
        <v>0</v>
      </c>
      <c r="BH21" s="191">
        <f t="shared" si="10"/>
        <v>8.6848635235732014E-3</v>
      </c>
      <c r="BI21" s="191">
        <f t="shared" si="10"/>
        <v>0.14069186875891584</v>
      </c>
      <c r="BJ21" s="191">
        <f t="shared" si="11"/>
        <v>0.17779929009357859</v>
      </c>
      <c r="BK21" s="191">
        <f t="shared" si="11"/>
        <v>3.7154989384288746E-2</v>
      </c>
      <c r="BL21" s="191">
        <f t="shared" si="12"/>
        <v>1.8003580597063167</v>
      </c>
      <c r="BM21" s="191"/>
      <c r="BN21" s="191">
        <f t="shared" si="13"/>
        <v>0.523641952354017</v>
      </c>
      <c r="BO21" s="191">
        <f t="shared" si="13"/>
        <v>1.5293856615955445E-3</v>
      </c>
      <c r="BP21" s="191">
        <f t="shared" si="13"/>
        <v>0.26334066747361434</v>
      </c>
      <c r="BQ21" s="191">
        <f t="shared" si="13"/>
        <v>9.122131900205676E-3</v>
      </c>
      <c r="BR21" s="191">
        <f t="shared" si="13"/>
        <v>0</v>
      </c>
      <c r="BS21" s="191">
        <f t="shared" si="13"/>
        <v>4.823964586794429E-3</v>
      </c>
      <c r="BT21" s="191">
        <f t="shared" si="13"/>
        <v>7.8146604227087024E-2</v>
      </c>
      <c r="BU21" s="191">
        <f t="shared" si="13"/>
        <v>9.8757738292671676E-2</v>
      </c>
      <c r="BV21" s="191">
        <f t="shared" si="13"/>
        <v>2.0637555504014381E-2</v>
      </c>
      <c r="BW21" s="191">
        <f t="shared" si="14"/>
        <v>1.0000000000000002</v>
      </c>
      <c r="BX21" s="30"/>
      <c r="BY21" s="28">
        <f t="shared" si="88"/>
        <v>0.39559508645443159</v>
      </c>
      <c r="BZ21" s="28">
        <f t="shared" si="15"/>
        <v>0.49993312446955795</v>
      </c>
      <c r="CA21" s="28">
        <f t="shared" si="16"/>
        <v>0.10447178907601051</v>
      </c>
      <c r="CB21" s="4"/>
      <c r="CC21" s="4">
        <f t="shared" si="89"/>
        <v>64.800721009413166</v>
      </c>
      <c r="CD21" s="4">
        <f t="shared" si="90"/>
        <v>10.584818746244741</v>
      </c>
      <c r="CE21" s="28">
        <f t="shared" si="17"/>
        <v>30.226933230322629</v>
      </c>
      <c r="CF21" s="28">
        <f t="shared" si="18"/>
        <v>39.559508645443159</v>
      </c>
      <c r="CH21" s="28">
        <f t="shared" si="91"/>
        <v>7.0448274099096988</v>
      </c>
      <c r="CI21" s="28">
        <f t="shared" si="92"/>
        <v>0.55931143893619961</v>
      </c>
      <c r="CJ21" s="28"/>
      <c r="CK21" s="158">
        <f t="shared" si="93"/>
        <v>0.11761977077999169</v>
      </c>
      <c r="CL21" s="69">
        <f t="shared" si="94"/>
        <v>7.573925</v>
      </c>
      <c r="CM21" s="107">
        <f t="shared" si="95"/>
        <v>7.4145702114415064</v>
      </c>
      <c r="CN21" s="109">
        <f t="shared" si="19"/>
        <v>5.8219670595906834</v>
      </c>
      <c r="CO21" s="111">
        <f t="shared" si="20"/>
        <v>6.5799977209980218</v>
      </c>
      <c r="CP21" s="113">
        <v>5.4689752386564772</v>
      </c>
      <c r="CQ21" s="30"/>
      <c r="CR21" s="27">
        <f t="shared" si="21"/>
        <v>846.3754851286393</v>
      </c>
      <c r="CS21" s="27">
        <f t="shared" si="22"/>
        <v>867.14414151282301</v>
      </c>
      <c r="CT21" s="27">
        <f t="shared" si="23"/>
        <v>847.64771021717854</v>
      </c>
      <c r="CU21" s="28">
        <f t="shared" si="24"/>
        <v>5.8219670595906834</v>
      </c>
      <c r="CV21" s="28">
        <f t="shared" si="25"/>
        <v>5.9282518901151935</v>
      </c>
      <c r="CW21" s="28">
        <f t="shared" si="26"/>
        <v>3.9153536157039284</v>
      </c>
      <c r="CX21" s="27">
        <f t="shared" si="27"/>
        <v>838.28796766911785</v>
      </c>
      <c r="CY21" s="28">
        <f t="shared" si="28"/>
        <v>0.11761977077999168</v>
      </c>
      <c r="DA21" s="33">
        <f t="shared" si="29"/>
        <v>699.55085598882511</v>
      </c>
      <c r="DB21" s="33">
        <f t="shared" si="30"/>
        <v>784.92112483178619</v>
      </c>
      <c r="DD21" s="82">
        <f t="shared" si="31"/>
        <v>0.26216522436676665</v>
      </c>
      <c r="DE21" s="82">
        <f t="shared" si="32"/>
        <v>7.0448274099096988</v>
      </c>
      <c r="DF21" s="82">
        <f t="shared" si="33"/>
        <v>-2.1402981387705249</v>
      </c>
      <c r="DG21" s="82">
        <f t="shared" si="34"/>
        <v>0.9867595818815329</v>
      </c>
      <c r="DH21" s="82">
        <f t="shared" si="35"/>
        <v>4.1400516613540314E-2</v>
      </c>
      <c r="DI21" s="82">
        <f t="shared" si="36"/>
        <v>-0.85801634209784106</v>
      </c>
      <c r="DK21" s="87">
        <f t="shared" si="37"/>
        <v>1119.5254851286393</v>
      </c>
      <c r="DL21" s="87">
        <f t="shared" si="38"/>
        <v>847.64771021717854</v>
      </c>
      <c r="DM21" s="82">
        <f t="shared" si="39"/>
        <v>2</v>
      </c>
      <c r="DO21" s="87">
        <f t="shared" si="40"/>
        <v>850.64594121360767</v>
      </c>
      <c r="DP21" s="82">
        <f t="shared" si="41"/>
        <v>0.48195605677317527</v>
      </c>
      <c r="DQ21" s="82">
        <f t="shared" si="42"/>
        <v>1.6514092671280794E-13</v>
      </c>
      <c r="DR21" s="82">
        <f t="shared" si="43"/>
        <v>0.2460953583550205</v>
      </c>
      <c r="DS21" s="82">
        <f t="shared" si="44"/>
        <v>2.5347194269882342E-6</v>
      </c>
      <c r="DT21" s="82">
        <f t="shared" si="45"/>
        <v>1.9058405741985449</v>
      </c>
      <c r="DV21" s="88">
        <f t="shared" si="46"/>
        <v>850</v>
      </c>
      <c r="DW21" s="30">
        <f t="shared" si="47"/>
        <v>7.573925</v>
      </c>
      <c r="DX21" s="30">
        <f t="shared" si="48"/>
        <v>1.2194378672643436</v>
      </c>
      <c r="DY21" s="30">
        <f t="shared" si="49"/>
        <v>0.66537930973457526</v>
      </c>
      <c r="DZ21" s="30">
        <f t="shared" si="50"/>
        <v>0.65451997094759917</v>
      </c>
      <c r="EA21" s="30">
        <f t="shared" si="51"/>
        <v>4.3792949115990112</v>
      </c>
      <c r="EB21" s="30">
        <v>6.9978080699951324</v>
      </c>
      <c r="EC21" s="30">
        <f t="shared" si="52"/>
        <v>4.1841995244504243E-2</v>
      </c>
      <c r="ED21" s="30">
        <f t="shared" si="53"/>
        <v>0.92736409980001833</v>
      </c>
      <c r="EE21" s="30">
        <f t="shared" si="54"/>
        <v>0.11665940592560278</v>
      </c>
      <c r="EF21" s="30">
        <f t="shared" si="55"/>
        <v>2.5491686750473663</v>
      </c>
      <c r="EG21" s="30">
        <f t="shared" si="56"/>
        <v>3.8806427802657639</v>
      </c>
      <c r="EH21" s="30">
        <f t="shared" si="57"/>
        <v>0.15238741719653454</v>
      </c>
      <c r="EI21" s="30">
        <f t="shared" si="58"/>
        <v>0.82393305751083379</v>
      </c>
      <c r="EJ21" s="30">
        <f t="shared" si="59"/>
        <v>3.9719307816860575E-2</v>
      </c>
      <c r="EK21" s="30">
        <f t="shared" si="60"/>
        <v>5.0410800668324804E-2</v>
      </c>
      <c r="EM21" s="82">
        <v>2.8</v>
      </c>
      <c r="EN21" s="82">
        <v>3.3926686555344698</v>
      </c>
      <c r="EO21" s="30">
        <v>3.6020711108470036</v>
      </c>
      <c r="EQ21" s="34">
        <f t="shared" si="96"/>
        <v>8.9047195013357072</v>
      </c>
      <c r="ER21" s="34">
        <f t="shared" si="61"/>
        <v>-1.5311057789692478E-2</v>
      </c>
      <c r="ES21" s="34">
        <f t="shared" si="62"/>
        <v>-0.72238592555341408</v>
      </c>
      <c r="ET21" s="34">
        <f t="shared" si="63"/>
        <v>-1.3599706288667088</v>
      </c>
      <c r="EU21" s="34">
        <f t="shared" si="64"/>
        <v>-7.988348971898299E-3</v>
      </c>
      <c r="EV21" s="34">
        <f t="shared" si="65"/>
        <v>-0.12834741459470861</v>
      </c>
      <c r="EW21" s="34">
        <f t="shared" si="66"/>
        <v>-2.7270840788460884E-2</v>
      </c>
      <c r="EY21" s="27">
        <f t="shared" si="97"/>
        <v>1123</v>
      </c>
      <c r="EZ21" s="27">
        <f t="shared" si="67"/>
        <v>2000</v>
      </c>
      <c r="FA21" s="34">
        <f t="shared" si="98"/>
        <v>-1.6362918659862329</v>
      </c>
      <c r="FB21" s="34">
        <f t="shared" si="68"/>
        <v>-0.13537496450291209</v>
      </c>
      <c r="FC21" s="34">
        <f t="shared" si="69"/>
        <v>3.1316374593558538</v>
      </c>
      <c r="FD21" s="34">
        <f t="shared" si="99"/>
        <v>-0.66148739441336835</v>
      </c>
      <c r="FE21" s="34">
        <f t="shared" si="70"/>
        <v>-0.63432599722241501</v>
      </c>
      <c r="FF21" s="26">
        <f t="shared" si="71"/>
        <v>-2.1464602024512081</v>
      </c>
      <c r="FG21" s="26">
        <f t="shared" si="72"/>
        <v>-0.53732973365592851</v>
      </c>
      <c r="FH21" s="33">
        <f t="shared" si="73"/>
        <v>1787.432476177866</v>
      </c>
      <c r="FI21" s="33">
        <f t="shared" si="74"/>
        <v>-121.51999999999998</v>
      </c>
      <c r="FJ21" s="33">
        <f t="shared" si="75"/>
        <v>494.43679391670332</v>
      </c>
      <c r="FK21" s="26">
        <f t="shared" si="76"/>
        <v>-92.530000000000015</v>
      </c>
      <c r="FL21" s="33">
        <f t="shared" si="77"/>
        <v>41.235953743542083</v>
      </c>
      <c r="FM21" s="33">
        <f t="shared" si="78"/>
        <v>11.995631812949373</v>
      </c>
      <c r="FN21" s="27">
        <f t="shared" si="79"/>
        <v>78628.097492468805</v>
      </c>
      <c r="FO21" s="28">
        <f t="shared" si="80"/>
        <v>33.296655163781587</v>
      </c>
      <c r="FP21" s="33">
        <f t="shared" si="81"/>
        <v>56307.157777778571</v>
      </c>
      <c r="FQ21" s="28">
        <f t="shared" si="82"/>
        <v>39.458170939295812</v>
      </c>
      <c r="FS21" s="26"/>
      <c r="FT21" s="34">
        <f t="shared" si="83"/>
        <v>1.0769742864275609</v>
      </c>
      <c r="FU21" s="34">
        <f t="shared" si="83"/>
        <v>8.3855868033392168E-3</v>
      </c>
      <c r="FV21" s="34">
        <f t="shared" si="83"/>
        <v>0.19134767214915507</v>
      </c>
      <c r="FW21" s="34">
        <f t="shared" si="83"/>
        <v>2.2826601341758759E-2</v>
      </c>
      <c r="FX21" s="34">
        <v>0</v>
      </c>
      <c r="FY21" s="34">
        <f t="shared" si="84"/>
        <v>1.1909487892020641E-2</v>
      </c>
      <c r="FZ21" s="34">
        <f t="shared" si="84"/>
        <v>4.0656930401754665E-2</v>
      </c>
      <c r="GA21" s="34">
        <f t="shared" si="84"/>
        <v>7.7606931379983535E-2</v>
      </c>
      <c r="GB21" s="34">
        <f t="shared" si="84"/>
        <v>6.1149742555337332E-2</v>
      </c>
      <c r="GC21" s="34">
        <f t="shared" si="84"/>
        <v>0</v>
      </c>
      <c r="GD21" s="34">
        <f t="shared" si="85"/>
        <v>1.4908572389509105</v>
      </c>
      <c r="GE21" s="26"/>
      <c r="GF21" s="34">
        <f t="shared" si="86"/>
        <v>0.72238592555341408</v>
      </c>
      <c r="GG21" s="34">
        <f t="shared" si="86"/>
        <v>5.6246745726237371E-3</v>
      </c>
      <c r="GH21" s="34">
        <f t="shared" si="86"/>
        <v>0.12834741459470861</v>
      </c>
      <c r="GI21" s="34">
        <f t="shared" si="86"/>
        <v>1.5311057789692478E-2</v>
      </c>
      <c r="GJ21" s="34">
        <f t="shared" si="86"/>
        <v>0</v>
      </c>
      <c r="GK21" s="34">
        <f t="shared" si="86"/>
        <v>7.988348971898299E-3</v>
      </c>
      <c r="GL21" s="34">
        <f t="shared" si="86"/>
        <v>2.7270840788460884E-2</v>
      </c>
      <c r="GM21" s="34">
        <f t="shared" si="86"/>
        <v>5.205524000044038E-2</v>
      </c>
      <c r="GN21" s="34">
        <f t="shared" si="86"/>
        <v>4.1016497728761279E-2</v>
      </c>
      <c r="GO21" s="34">
        <f t="shared" si="86"/>
        <v>0</v>
      </c>
      <c r="GP21" s="34">
        <f t="shared" si="87"/>
        <v>0.99999999999999956</v>
      </c>
      <c r="GR21" s="62"/>
      <c r="GT21" s="116"/>
      <c r="GU21" s="28">
        <f t="shared" si="100"/>
        <v>-0.15935478855849361</v>
      </c>
      <c r="GV21" s="28">
        <f t="shared" si="100"/>
        <v>-1.7519579404093166</v>
      </c>
      <c r="GW21" s="28">
        <f t="shared" si="100"/>
        <v>-0.99392727900197819</v>
      </c>
      <c r="GX21" s="28">
        <f t="shared" si="100"/>
        <v>-2.1049497613435229</v>
      </c>
    </row>
    <row r="22" spans="1:216" ht="15" customHeight="1" x14ac:dyDescent="0.2">
      <c r="A22" s="39" t="s">
        <v>132</v>
      </c>
      <c r="B22" s="43" t="s">
        <v>30</v>
      </c>
      <c r="C22" s="28">
        <v>0.2</v>
      </c>
      <c r="D22" s="43">
        <v>850</v>
      </c>
      <c r="F22" s="28">
        <v>65.21848974684174</v>
      </c>
      <c r="G22" s="28">
        <v>0.61494413300994732</v>
      </c>
      <c r="H22" s="28">
        <v>19.560685070938913</v>
      </c>
      <c r="I22" s="28">
        <v>1.4504895415402896</v>
      </c>
      <c r="J22" s="28">
        <v>0</v>
      </c>
      <c r="K22" s="28">
        <v>0.43449873480355633</v>
      </c>
      <c r="L22" s="28">
        <v>2.4922409841859605</v>
      </c>
      <c r="M22" s="28">
        <v>4.6963508638640343</v>
      </c>
      <c r="N22" s="28">
        <v>5.3932859862996541</v>
      </c>
      <c r="O22" s="28">
        <v>0</v>
      </c>
      <c r="P22" s="28">
        <f t="shared" si="0"/>
        <v>99.860985061484101</v>
      </c>
      <c r="R22" s="37">
        <v>7.1043000000000003</v>
      </c>
      <c r="S22" s="4"/>
      <c r="T22" s="28">
        <v>56.8</v>
      </c>
      <c r="U22" s="28">
        <v>0.34</v>
      </c>
      <c r="V22" s="28">
        <v>23.43</v>
      </c>
      <c r="W22" s="28">
        <v>1.87</v>
      </c>
      <c r="X22" s="28">
        <v>0</v>
      </c>
      <c r="Y22" s="28">
        <v>0.3</v>
      </c>
      <c r="Z22" s="28">
        <v>7.26</v>
      </c>
      <c r="AA22" s="28">
        <v>5.6</v>
      </c>
      <c r="AB22" s="28">
        <v>1.81</v>
      </c>
      <c r="AC22" s="28">
        <f t="shared" si="101"/>
        <v>97.41</v>
      </c>
      <c r="AE22" s="191">
        <f t="shared" si="1"/>
        <v>1.0855274591684712</v>
      </c>
      <c r="AF22" s="191">
        <f t="shared" si="1"/>
        <v>7.6964221903622941E-3</v>
      </c>
      <c r="AG22" s="191">
        <f t="shared" si="2"/>
        <v>0.38369331249389788</v>
      </c>
      <c r="AH22" s="191">
        <f t="shared" si="3"/>
        <v>2.0187745880866942E-2</v>
      </c>
      <c r="AI22" s="191">
        <f t="shared" si="3"/>
        <v>0</v>
      </c>
      <c r="AJ22" s="191">
        <f t="shared" si="3"/>
        <v>1.0781606322668892E-2</v>
      </c>
      <c r="AK22" s="191">
        <f t="shared" si="3"/>
        <v>4.444081640845151E-2</v>
      </c>
      <c r="AL22" s="191">
        <f t="shared" si="4"/>
        <v>0.15154407434217601</v>
      </c>
      <c r="AM22" s="191">
        <f t="shared" si="4"/>
        <v>0.11450713346708395</v>
      </c>
      <c r="AN22" s="191">
        <f t="shared" si="4"/>
        <v>0</v>
      </c>
      <c r="AO22" s="191">
        <f t="shared" si="5"/>
        <v>1.818378570273979</v>
      </c>
      <c r="AP22" s="191"/>
      <c r="AQ22" s="191">
        <f t="shared" si="6"/>
        <v>0.59697550164425461</v>
      </c>
      <c r="AR22" s="191">
        <f t="shared" si="6"/>
        <v>4.2325741823951756E-3</v>
      </c>
      <c r="AS22" s="191">
        <f t="shared" si="6"/>
        <v>0.21100848787284487</v>
      </c>
      <c r="AT22" s="191">
        <f t="shared" si="6"/>
        <v>1.1102058840159567E-2</v>
      </c>
      <c r="AU22" s="191">
        <f t="shared" si="6"/>
        <v>0</v>
      </c>
      <c r="AV22" s="191">
        <f t="shared" si="6"/>
        <v>5.9292418525612109E-3</v>
      </c>
      <c r="AW22" s="191">
        <f t="shared" si="6"/>
        <v>2.4439804304202461E-2</v>
      </c>
      <c r="AX22" s="191">
        <f t="shared" si="6"/>
        <v>8.3340222338488368E-2</v>
      </c>
      <c r="AY22" s="191">
        <f t="shared" si="6"/>
        <v>6.2972108965093504E-2</v>
      </c>
      <c r="AZ22" s="191">
        <f t="shared" si="6"/>
        <v>0</v>
      </c>
      <c r="BA22" s="191">
        <f t="shared" si="7"/>
        <v>0.99999999999999978</v>
      </c>
      <c r="BB22" s="191"/>
      <c r="BC22" s="191">
        <f t="shared" si="8"/>
        <v>0.94540612516644473</v>
      </c>
      <c r="BD22" s="191">
        <f t="shared" si="8"/>
        <v>4.2553191489361703E-3</v>
      </c>
      <c r="BE22" s="191">
        <f t="shared" si="9"/>
        <v>0.45959199686151436</v>
      </c>
      <c r="BF22" s="191">
        <f t="shared" si="10"/>
        <v>2.6026443980514964E-2</v>
      </c>
      <c r="BG22" s="191">
        <f t="shared" si="10"/>
        <v>0</v>
      </c>
      <c r="BH22" s="191">
        <f t="shared" si="10"/>
        <v>7.4441687344913151E-3</v>
      </c>
      <c r="BI22" s="191">
        <f t="shared" si="10"/>
        <v>0.12945791726105563</v>
      </c>
      <c r="BJ22" s="191">
        <f t="shared" si="11"/>
        <v>0.18070345272668603</v>
      </c>
      <c r="BK22" s="191">
        <f t="shared" si="11"/>
        <v>3.8428874734607217E-2</v>
      </c>
      <c r="BL22" s="191">
        <f t="shared" si="12"/>
        <v>1.7913142986142505</v>
      </c>
      <c r="BM22" s="191"/>
      <c r="BN22" s="191">
        <f t="shared" si="13"/>
        <v>0.52777233224666653</v>
      </c>
      <c r="BO22" s="191">
        <f t="shared" si="13"/>
        <v>2.3755290471516128E-3</v>
      </c>
      <c r="BP22" s="191">
        <f t="shared" si="13"/>
        <v>0.25656692251999097</v>
      </c>
      <c r="BQ22" s="191">
        <f t="shared" si="13"/>
        <v>1.4529244812397722E-2</v>
      </c>
      <c r="BR22" s="191">
        <f t="shared" si="13"/>
        <v>0</v>
      </c>
      <c r="BS22" s="191">
        <f t="shared" si="13"/>
        <v>4.1557021792602653E-3</v>
      </c>
      <c r="BT22" s="191">
        <f t="shared" si="13"/>
        <v>7.226979506678613E-2</v>
      </c>
      <c r="BU22" s="191">
        <f t="shared" si="13"/>
        <v>0.10087758070511528</v>
      </c>
      <c r="BV22" s="191">
        <f t="shared" si="13"/>
        <v>2.1452893422631389E-2</v>
      </c>
      <c r="BW22" s="191">
        <f t="shared" si="14"/>
        <v>0.99999999999999989</v>
      </c>
      <c r="BX22" s="30"/>
      <c r="BY22" s="28">
        <f t="shared" si="88"/>
        <v>0.37137561713515094</v>
      </c>
      <c r="BZ22" s="28">
        <f t="shared" si="15"/>
        <v>0.51838356196862534</v>
      </c>
      <c r="CA22" s="28">
        <f t="shared" si="16"/>
        <v>0.11024082089622367</v>
      </c>
      <c r="CB22" s="4"/>
      <c r="CC22" s="4">
        <f t="shared" si="89"/>
        <v>65.309279401446844</v>
      </c>
      <c r="CD22" s="4">
        <f t="shared" si="90"/>
        <v>10.10368247814853</v>
      </c>
      <c r="CE22" s="28">
        <f t="shared" si="17"/>
        <v>29.592862946379917</v>
      </c>
      <c r="CF22" s="28">
        <f t="shared" si="18"/>
        <v>37.137561713515097</v>
      </c>
      <c r="CH22" s="28">
        <f t="shared" si="91"/>
        <v>6.8644731117263147</v>
      </c>
      <c r="CI22" s="28">
        <f t="shared" si="92"/>
        <v>0.56960491023525994</v>
      </c>
      <c r="CJ22" s="28"/>
      <c r="CK22" s="158">
        <f t="shared" si="93"/>
        <v>0.14468527046172353</v>
      </c>
      <c r="CL22" s="69">
        <f t="shared" si="94"/>
        <v>7.1043000000000003</v>
      </c>
      <c r="CM22" s="107">
        <f t="shared" si="95"/>
        <v>7.2333692305682513</v>
      </c>
      <c r="CN22" s="109">
        <f t="shared" si="19"/>
        <v>6.1916533093812642</v>
      </c>
      <c r="CO22" s="111">
        <f t="shared" si="20"/>
        <v>6.302686182627447</v>
      </c>
      <c r="CP22" s="113">
        <v>5.6902999508044694</v>
      </c>
      <c r="CQ22" s="30"/>
      <c r="CR22" s="27">
        <f t="shared" si="21"/>
        <v>862.74780262184788</v>
      </c>
      <c r="CS22" s="27">
        <f t="shared" si="22"/>
        <v>882.1737223705635</v>
      </c>
      <c r="CT22" s="27">
        <f t="shared" si="23"/>
        <v>863.00798055613006</v>
      </c>
      <c r="CU22" s="28">
        <f t="shared" si="24"/>
        <v>6.1916533093812642</v>
      </c>
      <c r="CV22" s="28">
        <f t="shared" si="25"/>
        <v>6.3645738594386989</v>
      </c>
      <c r="CW22" s="28">
        <f t="shared" si="26"/>
        <v>5.3105782725542561</v>
      </c>
      <c r="CX22" s="27">
        <f t="shared" si="27"/>
        <v>852.86334931785666</v>
      </c>
      <c r="CY22" s="28">
        <f t="shared" si="28"/>
        <v>0.1446852704617235</v>
      </c>
      <c r="DA22" s="33">
        <f t="shared" si="29"/>
        <v>629.24707006090978</v>
      </c>
      <c r="DB22" s="33">
        <f t="shared" si="30"/>
        <v>740.67506602716082</v>
      </c>
      <c r="DD22" s="82">
        <f t="shared" si="31"/>
        <v>0.26115429341484403</v>
      </c>
      <c r="DE22" s="82">
        <f t="shared" si="32"/>
        <v>6.8644731117263147</v>
      </c>
      <c r="DF22" s="82">
        <f t="shared" si="33"/>
        <v>-1.9331944441561291</v>
      </c>
      <c r="DG22" s="82">
        <f t="shared" si="34"/>
        <v>1.8672147363890104</v>
      </c>
      <c r="DH22" s="82">
        <f t="shared" si="35"/>
        <v>4.1471104996923233E-2</v>
      </c>
      <c r="DI22" s="82">
        <f t="shared" si="36"/>
        <v>-0.85918990400093886</v>
      </c>
      <c r="DK22" s="87">
        <f t="shared" si="37"/>
        <v>1135.8978026218479</v>
      </c>
      <c r="DL22" s="87">
        <f t="shared" si="38"/>
        <v>863.00798055613006</v>
      </c>
      <c r="DM22" s="82">
        <f t="shared" si="39"/>
        <v>2</v>
      </c>
      <c r="DO22" s="87">
        <f t="shared" si="40"/>
        <v>864.78528134652993</v>
      </c>
      <c r="DP22" s="82">
        <f t="shared" si="41"/>
        <v>0.48775118287121089</v>
      </c>
      <c r="DQ22" s="82">
        <f t="shared" si="42"/>
        <v>1.6088261464877429E-13</v>
      </c>
      <c r="DR22" s="82">
        <f t="shared" si="43"/>
        <v>0.25167757111480188</v>
      </c>
      <c r="DS22" s="82">
        <f t="shared" si="44"/>
        <v>3.2836680576647375E-6</v>
      </c>
      <c r="DT22" s="82">
        <f t="shared" si="45"/>
        <v>1.6377739122235784</v>
      </c>
      <c r="DV22" s="88">
        <f t="shared" si="46"/>
        <v>850</v>
      </c>
      <c r="DW22" s="30">
        <f t="shared" si="47"/>
        <v>7.1043000000000003</v>
      </c>
      <c r="DX22" s="30">
        <f t="shared" si="48"/>
        <v>1.2516630711863388</v>
      </c>
      <c r="DY22" s="30">
        <f t="shared" si="49"/>
        <v>0.67288782123199975</v>
      </c>
      <c r="DZ22" s="30">
        <f t="shared" si="50"/>
        <v>0.59077507532028839</v>
      </c>
      <c r="EA22" s="30">
        <f t="shared" si="51"/>
        <v>4.5006247067678835</v>
      </c>
      <c r="EB22" s="30">
        <v>6.9978080699951324</v>
      </c>
      <c r="EC22" s="30">
        <f t="shared" si="52"/>
        <v>3.9774719748453917E-2</v>
      </c>
      <c r="ED22" s="30">
        <f t="shared" si="53"/>
        <v>0.99054128344335546</v>
      </c>
      <c r="EE22" s="30">
        <f t="shared" si="54"/>
        <v>0.12389961630658922</v>
      </c>
      <c r="EF22" s="30">
        <f t="shared" si="55"/>
        <v>2.6273490093521765</v>
      </c>
      <c r="EG22" s="30">
        <f t="shared" si="56"/>
        <v>3.8418957512071841</v>
      </c>
      <c r="EH22" s="30">
        <f t="shared" si="57"/>
        <v>0.14631233130358187</v>
      </c>
      <c r="EI22" s="30">
        <f t="shared" si="58"/>
        <v>0.83242379382130194</v>
      </c>
      <c r="EJ22" s="30">
        <f t="shared" si="59"/>
        <v>3.7592806339033356E-2</v>
      </c>
      <c r="EK22" s="30">
        <f t="shared" si="60"/>
        <v>4.9752071037662805E-2</v>
      </c>
      <c r="EM22" s="82">
        <v>2.8</v>
      </c>
      <c r="EN22" s="82">
        <v>3.3926686555344698</v>
      </c>
      <c r="EO22" s="30">
        <v>3.6020711108470036</v>
      </c>
      <c r="EQ22" s="34">
        <f t="shared" si="96"/>
        <v>8.9047195013357072</v>
      </c>
      <c r="ER22" s="34">
        <f t="shared" si="61"/>
        <v>-1.3518554248514562E-2</v>
      </c>
      <c r="ES22" s="34">
        <f t="shared" si="62"/>
        <v>-0.72681337808580548</v>
      </c>
      <c r="ET22" s="34">
        <f t="shared" si="63"/>
        <v>-1.5179487105456333</v>
      </c>
      <c r="EU22" s="34">
        <f t="shared" si="64"/>
        <v>-7.2186935660998796E-3</v>
      </c>
      <c r="EV22" s="34">
        <f t="shared" si="65"/>
        <v>-0.12846008796389322</v>
      </c>
      <c r="EW22" s="34">
        <f t="shared" si="66"/>
        <v>-2.9758292844396184E-2</v>
      </c>
      <c r="EY22" s="27">
        <f t="shared" si="97"/>
        <v>1123</v>
      </c>
      <c r="EZ22" s="27">
        <f t="shared" si="67"/>
        <v>2000</v>
      </c>
      <c r="FA22" s="34">
        <f t="shared" si="98"/>
        <v>-1.4783137843073084</v>
      </c>
      <c r="FB22" s="34">
        <f t="shared" si="68"/>
        <v>-0.13537496450291209</v>
      </c>
      <c r="FC22" s="34">
        <f t="shared" si="69"/>
        <v>3.1316374593558538</v>
      </c>
      <c r="FD22" s="34">
        <f t="shared" si="99"/>
        <v>-0.62895492222580673</v>
      </c>
      <c r="FE22" s="34">
        <f t="shared" si="70"/>
        <v>-0.66533910386888517</v>
      </c>
      <c r="FF22" s="26">
        <f t="shared" si="71"/>
        <v>-2.0460724453924044</v>
      </c>
      <c r="FG22" s="26">
        <f t="shared" si="72"/>
        <v>-0.53137447944201743</v>
      </c>
      <c r="FH22" s="33">
        <f t="shared" si="73"/>
        <v>1787.432476177866</v>
      </c>
      <c r="FI22" s="33">
        <f t="shared" si="74"/>
        <v>-121.51999999999998</v>
      </c>
      <c r="FJ22" s="33">
        <f t="shared" si="75"/>
        <v>494.43679391670332</v>
      </c>
      <c r="FK22" s="26">
        <f t="shared" si="76"/>
        <v>-92.530000000000015</v>
      </c>
      <c r="FL22" s="33">
        <f t="shared" si="77"/>
        <v>41.235953743542083</v>
      </c>
      <c r="FM22" s="33">
        <f t="shared" si="78"/>
        <v>11.995631812949373</v>
      </c>
      <c r="FN22" s="27">
        <f t="shared" si="79"/>
        <v>78628.097492468805</v>
      </c>
      <c r="FO22" s="28">
        <f t="shared" si="80"/>
        <v>33.296655163781587</v>
      </c>
      <c r="FP22" s="33">
        <f t="shared" si="81"/>
        <v>56307.157777778571</v>
      </c>
      <c r="FQ22" s="28">
        <f t="shared" si="82"/>
        <v>39.458170939295812</v>
      </c>
      <c r="FS22" s="26"/>
      <c r="FT22" s="34">
        <f t="shared" si="83"/>
        <v>1.0854371265181284</v>
      </c>
      <c r="FU22" s="34">
        <f t="shared" si="83"/>
        <v>7.6965185172523723E-3</v>
      </c>
      <c r="FV22" s="34">
        <f t="shared" si="83"/>
        <v>0.19184477467795444</v>
      </c>
      <c r="FW22" s="34">
        <f t="shared" si="83"/>
        <v>2.0188869826299163E-2</v>
      </c>
      <c r="FX22" s="34">
        <v>0</v>
      </c>
      <c r="FY22" s="34">
        <f t="shared" si="84"/>
        <v>1.0780536294252588E-2</v>
      </c>
      <c r="FZ22" s="34">
        <f t="shared" si="84"/>
        <v>4.4441608876512786E-2</v>
      </c>
      <c r="GA22" s="34">
        <f t="shared" si="84"/>
        <v>7.5773259714807181E-2</v>
      </c>
      <c r="GB22" s="34">
        <f t="shared" si="84"/>
        <v>5.7256605831516053E-2</v>
      </c>
      <c r="GC22" s="34">
        <f t="shared" si="84"/>
        <v>0</v>
      </c>
      <c r="GD22" s="34">
        <f t="shared" si="85"/>
        <v>1.4934193002567226</v>
      </c>
      <c r="GE22" s="26"/>
      <c r="GF22" s="34">
        <f t="shared" si="86"/>
        <v>0.72681337808580548</v>
      </c>
      <c r="GG22" s="34">
        <f t="shared" si="86"/>
        <v>5.153621970687884E-3</v>
      </c>
      <c r="GH22" s="34">
        <f t="shared" si="86"/>
        <v>0.12846008796389322</v>
      </c>
      <c r="GI22" s="34">
        <f t="shared" si="86"/>
        <v>1.3518554248514562E-2</v>
      </c>
      <c r="GJ22" s="34">
        <f t="shared" si="86"/>
        <v>0</v>
      </c>
      <c r="GK22" s="34">
        <f t="shared" si="86"/>
        <v>7.2186935660998796E-3</v>
      </c>
      <c r="GL22" s="34">
        <f t="shared" si="86"/>
        <v>2.9758292844396184E-2</v>
      </c>
      <c r="GM22" s="34">
        <f t="shared" si="86"/>
        <v>5.0738101283264225E-2</v>
      </c>
      <c r="GN22" s="34">
        <f t="shared" si="86"/>
        <v>3.8339270037338807E-2</v>
      </c>
      <c r="GO22" s="34">
        <f t="shared" si="86"/>
        <v>0</v>
      </c>
      <c r="GP22" s="34">
        <f t="shared" si="87"/>
        <v>1.0000000000000002</v>
      </c>
      <c r="GR22" s="62"/>
      <c r="GS22" s="131"/>
      <c r="GT22" s="116"/>
      <c r="GU22" s="28">
        <f t="shared" si="100"/>
        <v>0.12906923056825104</v>
      </c>
      <c r="GV22" s="28">
        <f t="shared" si="100"/>
        <v>-0.91264669061873605</v>
      </c>
      <c r="GW22" s="28">
        <f t="shared" si="100"/>
        <v>-0.80161381737255333</v>
      </c>
      <c r="GX22" s="28">
        <f t="shared" si="100"/>
        <v>-1.4140000491955309</v>
      </c>
    </row>
    <row r="23" spans="1:216" ht="15" customHeight="1" x14ac:dyDescent="0.2">
      <c r="A23" s="39" t="s">
        <v>132</v>
      </c>
      <c r="B23" s="43" t="s">
        <v>31</v>
      </c>
      <c r="C23" s="28">
        <v>0.20200000000000001</v>
      </c>
      <c r="D23" s="43">
        <v>900</v>
      </c>
      <c r="F23" s="28">
        <v>62.809098670568822</v>
      </c>
      <c r="G23" s="28">
        <v>0.57880871232514131</v>
      </c>
      <c r="H23" s="28">
        <v>19.793667476321716</v>
      </c>
      <c r="I23" s="28">
        <v>1.9760757991490612</v>
      </c>
      <c r="J23" s="28">
        <v>0</v>
      </c>
      <c r="K23" s="28">
        <v>0.71264998806978319</v>
      </c>
      <c r="L23" s="28">
        <v>3.525079619974802</v>
      </c>
      <c r="M23" s="28">
        <v>5.833065881881911</v>
      </c>
      <c r="N23" s="28">
        <v>4.504099487650981</v>
      </c>
      <c r="O23" s="28">
        <v>0</v>
      </c>
      <c r="P23" s="28">
        <f t="shared" si="0"/>
        <v>99.732545635942216</v>
      </c>
      <c r="R23" s="37">
        <v>6.6495387272727289</v>
      </c>
      <c r="S23" s="4"/>
      <c r="T23" s="28">
        <v>52.81</v>
      </c>
      <c r="U23" s="28">
        <v>0.05</v>
      </c>
      <c r="V23" s="28">
        <v>28.6</v>
      </c>
      <c r="W23" s="28">
        <v>1.04</v>
      </c>
      <c r="X23" s="28">
        <v>0</v>
      </c>
      <c r="Y23" s="28">
        <v>0.13</v>
      </c>
      <c r="Z23" s="28">
        <v>12.04</v>
      </c>
      <c r="AA23" s="28">
        <v>4.4800000000000004</v>
      </c>
      <c r="AB23" s="28">
        <v>0.49</v>
      </c>
      <c r="AC23" s="28">
        <f t="shared" si="101"/>
        <v>99.640000000000015</v>
      </c>
      <c r="AE23" s="191">
        <f t="shared" si="1"/>
        <v>1.0454244119602001</v>
      </c>
      <c r="AF23" s="191">
        <f t="shared" si="1"/>
        <v>7.2441641092007665E-3</v>
      </c>
      <c r="AG23" s="191">
        <f t="shared" si="2"/>
        <v>0.38826338713851938</v>
      </c>
      <c r="AH23" s="191">
        <f t="shared" si="3"/>
        <v>2.7502794699360632E-2</v>
      </c>
      <c r="AI23" s="191">
        <f t="shared" si="3"/>
        <v>0</v>
      </c>
      <c r="AJ23" s="191">
        <f t="shared" si="3"/>
        <v>1.7683622532748963E-2</v>
      </c>
      <c r="AK23" s="191">
        <f t="shared" si="3"/>
        <v>6.2858053137924433E-2</v>
      </c>
      <c r="AL23" s="191">
        <f t="shared" si="4"/>
        <v>0.18822413300683805</v>
      </c>
      <c r="AM23" s="191">
        <f t="shared" si="4"/>
        <v>9.5628439228258616E-2</v>
      </c>
      <c r="AN23" s="191">
        <f t="shared" si="4"/>
        <v>0</v>
      </c>
      <c r="AO23" s="191">
        <f t="shared" si="5"/>
        <v>1.8328290058130507</v>
      </c>
      <c r="AP23" s="191"/>
      <c r="AQ23" s="191">
        <f t="shared" si="6"/>
        <v>0.57038840428894533</v>
      </c>
      <c r="AR23" s="191">
        <f t="shared" si="6"/>
        <v>3.9524495117793188E-3</v>
      </c>
      <c r="AS23" s="191">
        <f t="shared" si="6"/>
        <v>0.21183830346807725</v>
      </c>
      <c r="AT23" s="191">
        <f t="shared" si="6"/>
        <v>1.5005652252409808E-2</v>
      </c>
      <c r="AU23" s="191">
        <f t="shared" si="6"/>
        <v>0</v>
      </c>
      <c r="AV23" s="191">
        <f t="shared" si="6"/>
        <v>9.6482664103760361E-3</v>
      </c>
      <c r="AW23" s="191">
        <f t="shared" si="6"/>
        <v>3.4295645113953409E-2</v>
      </c>
      <c r="AX23" s="191">
        <f t="shared" si="6"/>
        <v>0.10269595931200413</v>
      </c>
      <c r="AY23" s="191">
        <f t="shared" si="6"/>
        <v>5.2175319642454823E-2</v>
      </c>
      <c r="AZ23" s="191">
        <f t="shared" si="6"/>
        <v>0</v>
      </c>
      <c r="BA23" s="191">
        <f t="shared" si="7"/>
        <v>1.0000000000000002</v>
      </c>
      <c r="BB23" s="191"/>
      <c r="BC23" s="191">
        <f t="shared" si="8"/>
        <v>0.87899467376830898</v>
      </c>
      <c r="BD23" s="191">
        <f t="shared" si="8"/>
        <v>6.2578222778473093E-4</v>
      </c>
      <c r="BE23" s="191">
        <f t="shared" si="9"/>
        <v>0.56100431541781093</v>
      </c>
      <c r="BF23" s="191">
        <f t="shared" si="10"/>
        <v>1.4474599860821157E-2</v>
      </c>
      <c r="BG23" s="191">
        <f t="shared" si="10"/>
        <v>0</v>
      </c>
      <c r="BH23" s="191">
        <f t="shared" si="10"/>
        <v>3.2258064516129037E-3</v>
      </c>
      <c r="BI23" s="191">
        <f t="shared" si="10"/>
        <v>0.21469329529243936</v>
      </c>
      <c r="BJ23" s="191">
        <f t="shared" si="11"/>
        <v>0.14456276218134884</v>
      </c>
      <c r="BK23" s="191">
        <f t="shared" si="11"/>
        <v>1.0403397027600849E-2</v>
      </c>
      <c r="BL23" s="191">
        <f t="shared" si="12"/>
        <v>1.8279846322277278</v>
      </c>
      <c r="BM23" s="191"/>
      <c r="BN23" s="191">
        <f t="shared" si="13"/>
        <v>0.48085452047651844</v>
      </c>
      <c r="BO23" s="191">
        <f t="shared" si="13"/>
        <v>3.4233451241988991E-4</v>
      </c>
      <c r="BP23" s="191">
        <f t="shared" si="13"/>
        <v>0.30689771977684865</v>
      </c>
      <c r="BQ23" s="191">
        <f t="shared" si="13"/>
        <v>7.9183378271518931E-3</v>
      </c>
      <c r="BR23" s="191">
        <f t="shared" si="13"/>
        <v>0</v>
      </c>
      <c r="BS23" s="191">
        <f t="shared" si="13"/>
        <v>1.7646791962805939E-3</v>
      </c>
      <c r="BT23" s="191">
        <f t="shared" si="13"/>
        <v>0.11744808545288316</v>
      </c>
      <c r="BU23" s="191">
        <f t="shared" si="13"/>
        <v>7.9083138683268425E-2</v>
      </c>
      <c r="BV23" s="191">
        <f t="shared" si="13"/>
        <v>5.6911840746289204E-3</v>
      </c>
      <c r="BW23" s="191">
        <f t="shared" si="14"/>
        <v>0.99999999999999989</v>
      </c>
      <c r="BX23" s="30"/>
      <c r="BY23" s="28">
        <f t="shared" si="88"/>
        <v>0.58078670159275636</v>
      </c>
      <c r="BZ23" s="28">
        <f t="shared" si="15"/>
        <v>0.39107010633974087</v>
      </c>
      <c r="CA23" s="28">
        <f t="shared" si="16"/>
        <v>2.8143192067502765E-2</v>
      </c>
      <c r="CB23" s="4"/>
      <c r="CC23" s="4">
        <f t="shared" si="89"/>
        <v>62.977534835863345</v>
      </c>
      <c r="CD23" s="4">
        <f t="shared" si="90"/>
        <v>10.364886711372103</v>
      </c>
      <c r="CE23" s="28">
        <f t="shared" si="17"/>
        <v>31.853654286388096</v>
      </c>
      <c r="CF23" s="28">
        <f t="shared" si="18"/>
        <v>58.078670159275639</v>
      </c>
      <c r="CH23" s="28">
        <f t="shared" si="91"/>
        <v>7.0561046930267608</v>
      </c>
      <c r="CI23" s="28">
        <f t="shared" si="92"/>
        <v>0.66310525751002958</v>
      </c>
      <c r="CJ23" s="28"/>
      <c r="CK23" s="158">
        <f t="shared" si="93"/>
        <v>8.3513633228832165E-2</v>
      </c>
      <c r="CL23" s="69">
        <f t="shared" si="94"/>
        <v>6.6495387272727289</v>
      </c>
      <c r="CM23" s="107">
        <f t="shared" si="95"/>
        <v>6.8733976624129465</v>
      </c>
      <c r="CN23" s="109">
        <f t="shared" si="19"/>
        <v>5.5409355063565213</v>
      </c>
      <c r="CO23" s="111">
        <f t="shared" si="20"/>
        <v>6.1451464061162717</v>
      </c>
      <c r="CP23" s="113">
        <v>5.2638922307816154</v>
      </c>
      <c r="CQ23" s="30"/>
      <c r="CR23" s="27">
        <f t="shared" si="21"/>
        <v>896.22742161036024</v>
      </c>
      <c r="CS23" s="27">
        <f t="shared" si="22"/>
        <v>909.62428044771048</v>
      </c>
      <c r="CT23" s="27">
        <f t="shared" si="23"/>
        <v>903.99433398819508</v>
      </c>
      <c r="CU23" s="28">
        <f t="shared" si="24"/>
        <v>5.5409355063565213</v>
      </c>
      <c r="CV23" s="28">
        <f t="shared" si="25"/>
        <v>5.0692886174337541</v>
      </c>
      <c r="CW23" s="28">
        <f t="shared" si="26"/>
        <v>4.5848940252670456</v>
      </c>
      <c r="CX23" s="27">
        <f t="shared" si="27"/>
        <v>889.84657606735834</v>
      </c>
      <c r="CY23" s="28">
        <f t="shared" si="28"/>
        <v>8.3513633228832165E-2</v>
      </c>
      <c r="DA23" s="33">
        <f t="shared" si="29"/>
        <v>329.56973923274154</v>
      </c>
      <c r="DB23" s="33">
        <f t="shared" si="30"/>
        <v>464.75394319163252</v>
      </c>
      <c r="DD23" s="82">
        <f t="shared" si="31"/>
        <v>0.27081446001186532</v>
      </c>
      <c r="DE23" s="82">
        <f t="shared" si="32"/>
        <v>7.0561046930267608</v>
      </c>
      <c r="DF23" s="82">
        <f t="shared" si="33"/>
        <v>-2.4827453882511996</v>
      </c>
      <c r="DG23" s="82">
        <f t="shared" si="34"/>
        <v>2.8851119511778434</v>
      </c>
      <c r="DH23" s="82">
        <f t="shared" si="35"/>
        <v>5.8949563776739253E-2</v>
      </c>
      <c r="DI23" s="82">
        <f t="shared" si="36"/>
        <v>-0.86090400793679134</v>
      </c>
      <c r="DK23" s="87">
        <f t="shared" si="37"/>
        <v>1169.3774216103602</v>
      </c>
      <c r="DL23" s="87">
        <f t="shared" si="38"/>
        <v>903.99433398819508</v>
      </c>
      <c r="DM23" s="82">
        <f t="shared" si="39"/>
        <v>2.02</v>
      </c>
      <c r="DO23" s="87">
        <f t="shared" si="40"/>
        <v>904.29765589242095</v>
      </c>
      <c r="DP23" s="82">
        <f t="shared" si="41"/>
        <v>0.53409213193795546</v>
      </c>
      <c r="DQ23" s="82">
        <f t="shared" si="42"/>
        <v>1.0281678046954322E-13</v>
      </c>
      <c r="DR23" s="82">
        <f t="shared" si="43"/>
        <v>0.25467297737354344</v>
      </c>
      <c r="DS23" s="82">
        <f t="shared" si="44"/>
        <v>1.795420921206806E-6</v>
      </c>
      <c r="DT23" s="82">
        <f t="shared" si="45"/>
        <v>2.3199126832602088</v>
      </c>
      <c r="DV23" s="88">
        <f t="shared" si="46"/>
        <v>900</v>
      </c>
      <c r="DW23" s="30">
        <f t="shared" si="47"/>
        <v>6.6495387272727289</v>
      </c>
      <c r="DX23" s="30">
        <f t="shared" si="48"/>
        <v>1.1036877184061493</v>
      </c>
      <c r="DY23" s="30">
        <f t="shared" si="49"/>
        <v>0.61041339637683512</v>
      </c>
      <c r="DZ23" s="30">
        <f t="shared" si="50"/>
        <v>1.385420509796311</v>
      </c>
      <c r="EA23" s="30">
        <f t="shared" si="51"/>
        <v>4.1993283320302375</v>
      </c>
      <c r="EB23" s="30">
        <v>6.9978080699951324</v>
      </c>
      <c r="EC23" s="30">
        <f t="shared" si="52"/>
        <v>1.2545228775102897E-2</v>
      </c>
      <c r="ED23" s="30">
        <f t="shared" si="53"/>
        <v>0.54337171244037097</v>
      </c>
      <c r="EE23" s="30">
        <f t="shared" si="54"/>
        <v>2.8958167332668951E-2</v>
      </c>
      <c r="EF23" s="30">
        <f t="shared" si="55"/>
        <v>2.1417588689646694</v>
      </c>
      <c r="EG23" s="30">
        <f t="shared" si="56"/>
        <v>5.1688369550188469</v>
      </c>
      <c r="EH23" s="30">
        <f t="shared" si="57"/>
        <v>0.15487127895445896</v>
      </c>
      <c r="EI23" s="30">
        <f t="shared" si="58"/>
        <v>0.81652235287097608</v>
      </c>
      <c r="EJ23" s="30">
        <f t="shared" si="59"/>
        <v>2.9760197314125471E-2</v>
      </c>
      <c r="EK23" s="30">
        <f t="shared" si="60"/>
        <v>5.8576584358896497E-2</v>
      </c>
      <c r="EM23" s="82">
        <v>2.8</v>
      </c>
      <c r="EN23" s="82">
        <v>3.3926686555344698</v>
      </c>
      <c r="EO23" s="30">
        <v>3.6020711108470036</v>
      </c>
      <c r="EQ23" s="34">
        <f t="shared" si="96"/>
        <v>8.5251491901108274</v>
      </c>
      <c r="ER23" s="34">
        <f t="shared" si="61"/>
        <v>-1.8376803410828139E-2</v>
      </c>
      <c r="ES23" s="34">
        <f t="shared" si="62"/>
        <v>-0.69843413962120027</v>
      </c>
      <c r="ET23" s="34">
        <f t="shared" si="63"/>
        <v>-1.2339374639507013</v>
      </c>
      <c r="EU23" s="34">
        <f t="shared" si="64"/>
        <v>-1.1814003522074545E-2</v>
      </c>
      <c r="EV23" s="34">
        <f t="shared" si="65"/>
        <v>-0.12970632297876519</v>
      </c>
      <c r="EW23" s="34">
        <f t="shared" si="66"/>
        <v>-4.1998872739266516E-2</v>
      </c>
      <c r="EY23" s="27">
        <f t="shared" si="97"/>
        <v>1173</v>
      </c>
      <c r="EZ23" s="27">
        <f t="shared" si="67"/>
        <v>2020.0000000000002</v>
      </c>
      <c r="FA23" s="34">
        <f t="shared" si="98"/>
        <v>-1.6868553919699283</v>
      </c>
      <c r="FB23" s="34">
        <f t="shared" si="68"/>
        <v>-0.12966718647662442</v>
      </c>
      <c r="FC23" s="34">
        <f t="shared" si="69"/>
        <v>3.0504600423972539</v>
      </c>
      <c r="FD23" s="34">
        <f t="shared" si="99"/>
        <v>-0.87853410882917726</v>
      </c>
      <c r="FE23" s="34">
        <f t="shared" si="70"/>
        <v>-0.42447117797947126</v>
      </c>
      <c r="FF23" s="26">
        <f t="shared" si="71"/>
        <v>-1.7715406413531998</v>
      </c>
      <c r="FG23" s="26">
        <f t="shared" si="72"/>
        <v>-0.53874818023297744</v>
      </c>
      <c r="FH23" s="33">
        <f t="shared" si="73"/>
        <v>1816.0428989247996</v>
      </c>
      <c r="FI23" s="33">
        <f t="shared" si="74"/>
        <v>-124.52360700000004</v>
      </c>
      <c r="FJ23" s="33">
        <f t="shared" si="75"/>
        <v>522.32245072681815</v>
      </c>
      <c r="FK23" s="26">
        <f t="shared" si="76"/>
        <v>-95.420154000000039</v>
      </c>
      <c r="FL23" s="33">
        <f t="shared" si="77"/>
        <v>39.4583198650732</v>
      </c>
      <c r="FM23" s="33">
        <f t="shared" si="78"/>
        <v>9.7078200076296337</v>
      </c>
      <c r="FN23" s="27">
        <f t="shared" si="79"/>
        <v>83749.713679710549</v>
      </c>
      <c r="FO23" s="28">
        <f t="shared" si="80"/>
        <v>37.759074010773524</v>
      </c>
      <c r="FP23" s="33">
        <f t="shared" si="81"/>
        <v>58084.473246380432</v>
      </c>
      <c r="FQ23" s="28">
        <f t="shared" si="82"/>
        <v>41.241818617860865</v>
      </c>
      <c r="FS23" s="26"/>
      <c r="FT23" s="34">
        <f t="shared" si="83"/>
        <v>1.045337416502768</v>
      </c>
      <c r="FU23" s="34">
        <f t="shared" si="83"/>
        <v>7.2442547757186112E-3</v>
      </c>
      <c r="FV23" s="34">
        <f t="shared" si="83"/>
        <v>0.19412978958936963</v>
      </c>
      <c r="FW23" s="34">
        <f t="shared" si="83"/>
        <v>2.7504325907483522E-2</v>
      </c>
      <c r="FX23" s="34">
        <v>0</v>
      </c>
      <c r="FY23" s="34">
        <f t="shared" si="84"/>
        <v>1.768186750867862E-2</v>
      </c>
      <c r="FZ23" s="34">
        <f t="shared" si="84"/>
        <v>6.2859174021911976E-2</v>
      </c>
      <c r="GA23" s="34">
        <f t="shared" si="84"/>
        <v>9.4113584954289536E-2</v>
      </c>
      <c r="GB23" s="34">
        <f t="shared" si="84"/>
        <v>4.7816757658591023E-2</v>
      </c>
      <c r="GC23" s="34">
        <f t="shared" si="84"/>
        <v>0</v>
      </c>
      <c r="GD23" s="34">
        <f t="shared" si="85"/>
        <v>1.496687170918811</v>
      </c>
      <c r="GE23" s="26"/>
      <c r="GF23" s="34">
        <f t="shared" si="86"/>
        <v>0.69843413962120027</v>
      </c>
      <c r="GG23" s="34">
        <f t="shared" si="86"/>
        <v>4.8401930052432993E-3</v>
      </c>
      <c r="GH23" s="34">
        <f t="shared" si="86"/>
        <v>0.12970632297876519</v>
      </c>
      <c r="GI23" s="34">
        <f t="shared" si="86"/>
        <v>1.8376803410828139E-2</v>
      </c>
      <c r="GJ23" s="34">
        <f t="shared" si="86"/>
        <v>0</v>
      </c>
      <c r="GK23" s="34">
        <f t="shared" si="86"/>
        <v>1.1814003522074545E-2</v>
      </c>
      <c r="GL23" s="34">
        <f t="shared" si="86"/>
        <v>4.1998872739266516E-2</v>
      </c>
      <c r="GM23" s="34">
        <f t="shared" si="86"/>
        <v>6.2881266561878479E-2</v>
      </c>
      <c r="GN23" s="34">
        <f t="shared" si="86"/>
        <v>3.194839816074356E-2</v>
      </c>
      <c r="GO23" s="34">
        <f t="shared" si="86"/>
        <v>0</v>
      </c>
      <c r="GP23" s="34">
        <f t="shared" si="87"/>
        <v>1</v>
      </c>
      <c r="GR23" s="62"/>
      <c r="GS23" s="131"/>
      <c r="GT23" s="116"/>
      <c r="GU23" s="28">
        <f t="shared" si="100"/>
        <v>0.2238589351402176</v>
      </c>
      <c r="GV23" s="28">
        <f t="shared" si="100"/>
        <v>-1.1086032209162076</v>
      </c>
      <c r="GW23" s="28">
        <f t="shared" si="100"/>
        <v>-0.50439232115645716</v>
      </c>
      <c r="GX23" s="28">
        <f t="shared" si="100"/>
        <v>-1.3856464964911135</v>
      </c>
    </row>
    <row r="24" spans="1:216" ht="15" customHeight="1" x14ac:dyDescent="0.2">
      <c r="A24" s="39" t="s">
        <v>132</v>
      </c>
      <c r="B24" s="43" t="s">
        <v>32</v>
      </c>
      <c r="C24" s="28">
        <v>0.20200000000000001</v>
      </c>
      <c r="D24" s="43">
        <v>900</v>
      </c>
      <c r="F24" s="28">
        <v>63.983466055454734</v>
      </c>
      <c r="G24" s="28">
        <v>0.47980490615653798</v>
      </c>
      <c r="H24" s="28">
        <v>19.652165107389408</v>
      </c>
      <c r="I24" s="28">
        <v>1.8168698848875287</v>
      </c>
      <c r="J24" s="28">
        <v>0</v>
      </c>
      <c r="K24" s="28">
        <v>0.81578701312077362</v>
      </c>
      <c r="L24" s="28">
        <v>2.7487930570272403</v>
      </c>
      <c r="M24" s="28">
        <v>5.3632224046749348</v>
      </c>
      <c r="N24" s="28">
        <v>4.9068882877990578</v>
      </c>
      <c r="O24" s="28">
        <v>0</v>
      </c>
      <c r="P24" s="28">
        <f t="shared" si="0"/>
        <v>99.766996716510207</v>
      </c>
      <c r="R24" s="37">
        <v>5.8927455000000073</v>
      </c>
      <c r="S24" s="4"/>
      <c r="T24" s="28">
        <v>54.7</v>
      </c>
      <c r="U24" s="28">
        <v>0.19</v>
      </c>
      <c r="V24" s="28">
        <v>26.29</v>
      </c>
      <c r="W24" s="28">
        <v>1.1299999999999999</v>
      </c>
      <c r="X24" s="28">
        <v>0</v>
      </c>
      <c r="Y24" s="28">
        <v>0.24</v>
      </c>
      <c r="Z24" s="28">
        <v>9.75</v>
      </c>
      <c r="AA24" s="28">
        <v>5.0599999999999996</v>
      </c>
      <c r="AB24" s="28">
        <v>1.08</v>
      </c>
      <c r="AC24" s="28">
        <f t="shared" si="101"/>
        <v>98.44</v>
      </c>
      <c r="AE24" s="191">
        <f t="shared" si="1"/>
        <v>1.064971139405039</v>
      </c>
      <c r="AF24" s="191">
        <f t="shared" si="1"/>
        <v>6.0050676615336415E-3</v>
      </c>
      <c r="AG24" s="191">
        <f t="shared" si="2"/>
        <v>0.38548774239681066</v>
      </c>
      <c r="AH24" s="191">
        <f t="shared" si="3"/>
        <v>2.5286985175887667E-2</v>
      </c>
      <c r="AI24" s="191">
        <f t="shared" si="3"/>
        <v>0</v>
      </c>
      <c r="AJ24" s="191">
        <f t="shared" si="3"/>
        <v>2.0242853923592399E-2</v>
      </c>
      <c r="AK24" s="191">
        <f t="shared" si="3"/>
        <v>4.901556806396648E-2</v>
      </c>
      <c r="AL24" s="191">
        <f t="shared" si="4"/>
        <v>0.17306300111890724</v>
      </c>
      <c r="AM24" s="191">
        <f t="shared" si="4"/>
        <v>0.10418021842460844</v>
      </c>
      <c r="AN24" s="191">
        <f t="shared" si="4"/>
        <v>0</v>
      </c>
      <c r="AO24" s="191">
        <f t="shared" si="5"/>
        <v>1.8282525761703454</v>
      </c>
      <c r="AP24" s="191"/>
      <c r="AQ24" s="191">
        <f t="shared" si="6"/>
        <v>0.58250766512570273</v>
      </c>
      <c r="AR24" s="191">
        <f t="shared" si="6"/>
        <v>3.2845941199834117E-3</v>
      </c>
      <c r="AS24" s="191">
        <f t="shared" si="6"/>
        <v>0.21085037561073469</v>
      </c>
      <c r="AT24" s="191">
        <f t="shared" si="6"/>
        <v>1.3831231803242694E-2</v>
      </c>
      <c r="AU24" s="191">
        <f t="shared" si="6"/>
        <v>0</v>
      </c>
      <c r="AV24" s="191">
        <f t="shared" si="6"/>
        <v>1.1072241432852379E-2</v>
      </c>
      <c r="AW24" s="191">
        <f t="shared" si="6"/>
        <v>2.6810063720320177E-2</v>
      </c>
      <c r="AX24" s="191">
        <f t="shared" si="6"/>
        <v>9.4660334887329209E-2</v>
      </c>
      <c r="AY24" s="191">
        <f t="shared" si="6"/>
        <v>5.6983493299834716E-2</v>
      </c>
      <c r="AZ24" s="191">
        <f t="shared" si="6"/>
        <v>0</v>
      </c>
      <c r="BA24" s="191">
        <f t="shared" si="7"/>
        <v>1</v>
      </c>
      <c r="BB24" s="191"/>
      <c r="BC24" s="191">
        <f t="shared" si="8"/>
        <v>0.9104527296937418</v>
      </c>
      <c r="BD24" s="191">
        <f t="shared" si="8"/>
        <v>2.3779724655819774E-3</v>
      </c>
      <c r="BE24" s="191">
        <f t="shared" si="9"/>
        <v>0.51569242840329543</v>
      </c>
      <c r="BF24" s="191">
        <f t="shared" si="10"/>
        <v>1.5727209464161448E-2</v>
      </c>
      <c r="BG24" s="191">
        <f t="shared" si="10"/>
        <v>0</v>
      </c>
      <c r="BH24" s="191">
        <f t="shared" si="10"/>
        <v>5.9553349875930521E-3</v>
      </c>
      <c r="BI24" s="191">
        <f t="shared" si="10"/>
        <v>0.17385877318116977</v>
      </c>
      <c r="BJ24" s="191">
        <f t="shared" si="11"/>
        <v>0.16327847692804129</v>
      </c>
      <c r="BK24" s="191">
        <f t="shared" si="11"/>
        <v>2.2929936305732486E-2</v>
      </c>
      <c r="BL24" s="191">
        <f t="shared" si="12"/>
        <v>1.8102728614293173</v>
      </c>
      <c r="BM24" s="191"/>
      <c r="BN24" s="191">
        <f t="shared" si="13"/>
        <v>0.5029367390366144</v>
      </c>
      <c r="BO24" s="191">
        <f t="shared" si="13"/>
        <v>1.3135989144224521E-3</v>
      </c>
      <c r="BP24" s="191">
        <f t="shared" si="13"/>
        <v>0.28486999909843747</v>
      </c>
      <c r="BQ24" s="191">
        <f t="shared" si="13"/>
        <v>8.6877563041760936E-3</v>
      </c>
      <c r="BR24" s="191">
        <f t="shared" si="13"/>
        <v>0</v>
      </c>
      <c r="BS24" s="191">
        <f t="shared" si="13"/>
        <v>3.2897443885287897E-3</v>
      </c>
      <c r="BT24" s="191">
        <f t="shared" si="13"/>
        <v>9.6040092565878712E-2</v>
      </c>
      <c r="BU24" s="191">
        <f t="shared" si="13"/>
        <v>9.0195506106810486E-2</v>
      </c>
      <c r="BV24" s="191">
        <f t="shared" si="13"/>
        <v>1.2666563585131551E-2</v>
      </c>
      <c r="BW24" s="191">
        <f t="shared" si="14"/>
        <v>0.99999999999999989</v>
      </c>
      <c r="BX24" s="30"/>
      <c r="BY24" s="28">
        <f t="shared" si="88"/>
        <v>0.48285092266312185</v>
      </c>
      <c r="BZ24" s="28">
        <f t="shared" si="15"/>
        <v>0.45346669479589352</v>
      </c>
      <c r="CA24" s="28">
        <f t="shared" si="16"/>
        <v>6.3682382540984572E-2</v>
      </c>
      <c r="CB24" s="4"/>
      <c r="CC24" s="4">
        <f t="shared" si="89"/>
        <v>64.132897813156546</v>
      </c>
      <c r="CD24" s="4">
        <f t="shared" si="90"/>
        <v>10.294096274799875</v>
      </c>
      <c r="CE24" s="28">
        <f t="shared" si="17"/>
        <v>30.510784387254553</v>
      </c>
      <c r="CF24" s="28">
        <f t="shared" si="18"/>
        <v>48.285092266312191</v>
      </c>
      <c r="CH24" s="28">
        <f t="shared" si="91"/>
        <v>7.0849695322857942</v>
      </c>
      <c r="CI24" s="28">
        <f t="shared" si="92"/>
        <v>0.62422807455438434</v>
      </c>
      <c r="CJ24" s="28"/>
      <c r="CK24" s="158">
        <f t="shared" si="93"/>
        <v>9.6279732268621188E-2</v>
      </c>
      <c r="CL24" s="69">
        <f t="shared" si="94"/>
        <v>5.8927455000000073</v>
      </c>
      <c r="CM24" s="107">
        <f t="shared" si="95"/>
        <v>6.1468691822218595</v>
      </c>
      <c r="CN24" s="109">
        <f t="shared" si="19"/>
        <v>5.0954882335422704</v>
      </c>
      <c r="CO24" s="111">
        <f t="shared" si="20"/>
        <v>5.8046575743113147</v>
      </c>
      <c r="CP24" s="113">
        <v>4.8110594303504124</v>
      </c>
      <c r="CQ24" s="30"/>
      <c r="CR24" s="27">
        <f t="shared" si="21"/>
        <v>903.50611180488352</v>
      </c>
      <c r="CS24" s="27">
        <f t="shared" si="22"/>
        <v>922.62308377740112</v>
      </c>
      <c r="CT24" s="27">
        <f t="shared" si="23"/>
        <v>904.05603372600865</v>
      </c>
      <c r="CU24" s="28">
        <f t="shared" si="24"/>
        <v>5.0954882335422704</v>
      </c>
      <c r="CV24" s="28">
        <f t="shared" si="25"/>
        <v>4.7461957662777312</v>
      </c>
      <c r="CW24" s="28">
        <f t="shared" si="26"/>
        <v>4.1725359173408698</v>
      </c>
      <c r="CX24" s="27">
        <f t="shared" si="27"/>
        <v>892.33828951918952</v>
      </c>
      <c r="CY24" s="28">
        <f t="shared" si="28"/>
        <v>9.6279732268621201E-2</v>
      </c>
      <c r="DA24" s="33">
        <f t="shared" si="29"/>
        <v>537.92140952430248</v>
      </c>
      <c r="DB24" s="33">
        <f t="shared" si="30"/>
        <v>688.22318473544988</v>
      </c>
      <c r="DD24" s="82">
        <f t="shared" si="31"/>
        <v>0.26576950731477061</v>
      </c>
      <c r="DE24" s="82">
        <f t="shared" si="32"/>
        <v>7.0849695322857942</v>
      </c>
      <c r="DF24" s="82">
        <f t="shared" si="33"/>
        <v>-2.3404974468291173</v>
      </c>
      <c r="DG24" s="82">
        <f t="shared" si="34"/>
        <v>2.1140738908855594</v>
      </c>
      <c r="DH24" s="82">
        <f t="shared" si="35"/>
        <v>5.171353695641525E-2</v>
      </c>
      <c r="DI24" s="82">
        <f t="shared" si="36"/>
        <v>-0.85182768505429873</v>
      </c>
      <c r="DK24" s="87">
        <f t="shared" si="37"/>
        <v>1176.6561118048835</v>
      </c>
      <c r="DL24" s="87">
        <f t="shared" si="38"/>
        <v>904.05603372600865</v>
      </c>
      <c r="DM24" s="82">
        <f t="shared" si="39"/>
        <v>2.02</v>
      </c>
      <c r="DO24" s="87">
        <f t="shared" si="40"/>
        <v>904.26397470904578</v>
      </c>
      <c r="DP24" s="82">
        <f t="shared" si="41"/>
        <v>0.5880090943047005</v>
      </c>
      <c r="DQ24" s="82">
        <f t="shared" si="42"/>
        <v>9.966160461860872E-14</v>
      </c>
      <c r="DR24" s="82">
        <f t="shared" si="43"/>
        <v>0.31876524521775451</v>
      </c>
      <c r="DS24" s="82">
        <f t="shared" si="44"/>
        <v>4.9628703908275553E-6</v>
      </c>
      <c r="DT24" s="82">
        <f t="shared" si="45"/>
        <v>2.1876894682464503</v>
      </c>
      <c r="DV24" s="88">
        <f t="shared" si="46"/>
        <v>900</v>
      </c>
      <c r="DW24" s="30">
        <f t="shared" si="47"/>
        <v>5.8927455000000073</v>
      </c>
      <c r="DX24" s="30">
        <f t="shared" si="48"/>
        <v>1.1830120851566337</v>
      </c>
      <c r="DY24" s="30">
        <f t="shared" si="49"/>
        <v>0.63840116451301177</v>
      </c>
      <c r="DZ24" s="30">
        <f t="shared" si="50"/>
        <v>0.93367839917576789</v>
      </c>
      <c r="EA24" s="30">
        <f t="shared" si="51"/>
        <v>4.2808260697921554</v>
      </c>
      <c r="EB24" s="30">
        <v>6.9978080699951324</v>
      </c>
      <c r="EC24" s="30">
        <f t="shared" si="52"/>
        <v>2.570362065041849E-2</v>
      </c>
      <c r="ED24" s="30">
        <f t="shared" si="53"/>
        <v>0.72804732170198372</v>
      </c>
      <c r="EE24" s="30">
        <f t="shared" si="54"/>
        <v>6.8013654077989288E-2</v>
      </c>
      <c r="EF24" s="30">
        <f t="shared" si="55"/>
        <v>2.34298954380324</v>
      </c>
      <c r="EG24" s="30">
        <f t="shared" si="56"/>
        <v>4.3687895459729047</v>
      </c>
      <c r="EH24" s="30">
        <f t="shared" si="57"/>
        <v>0.15164382818716393</v>
      </c>
      <c r="EI24" s="30">
        <f t="shared" si="58"/>
        <v>0.82016810445675759</v>
      </c>
      <c r="EJ24" s="30">
        <f t="shared" si="59"/>
        <v>3.3193321632792844E-2</v>
      </c>
      <c r="EK24" s="30">
        <f t="shared" si="60"/>
        <v>5.5140370655235235E-2</v>
      </c>
      <c r="EM24" s="82">
        <v>2.8</v>
      </c>
      <c r="EN24" s="82">
        <v>3.3926686555344698</v>
      </c>
      <c r="EO24" s="30">
        <v>3.6020711108470036</v>
      </c>
      <c r="EQ24" s="34">
        <f t="shared" si="96"/>
        <v>8.5251491901108274</v>
      </c>
      <c r="ER24" s="34">
        <f t="shared" si="61"/>
        <v>-1.6894958959651457E-2</v>
      </c>
      <c r="ES24" s="34">
        <f t="shared" si="62"/>
        <v>-0.71143889663752069</v>
      </c>
      <c r="ET24" s="34">
        <f t="shared" si="63"/>
        <v>-1.2406481718346858</v>
      </c>
      <c r="EU24" s="34">
        <f t="shared" si="64"/>
        <v>-1.3522735262084234E-2</v>
      </c>
      <c r="EV24" s="34">
        <f t="shared" si="65"/>
        <v>-0.1287692679165286</v>
      </c>
      <c r="EW24" s="34">
        <f t="shared" si="66"/>
        <v>-3.2747465492813509E-2</v>
      </c>
      <c r="EY24" s="27">
        <f t="shared" si="97"/>
        <v>1173</v>
      </c>
      <c r="EZ24" s="27">
        <f t="shared" si="67"/>
        <v>2020.0000000000002</v>
      </c>
      <c r="FA24" s="34">
        <f t="shared" si="98"/>
        <v>-1.6801446840859438</v>
      </c>
      <c r="FB24" s="34">
        <f t="shared" si="68"/>
        <v>-0.12966718647662442</v>
      </c>
      <c r="FC24" s="34">
        <f t="shared" si="69"/>
        <v>3.0504600423972539</v>
      </c>
      <c r="FD24" s="34">
        <f t="shared" si="99"/>
        <v>-0.74843901703144788</v>
      </c>
      <c r="FE24" s="34">
        <f t="shared" si="70"/>
        <v>-0.52995104776736379</v>
      </c>
      <c r="FF24" s="26">
        <f t="shared" si="71"/>
        <v>-1.9907112125393363</v>
      </c>
      <c r="FG24" s="26">
        <f t="shared" si="72"/>
        <v>-0.5290544977174767</v>
      </c>
      <c r="FH24" s="33">
        <f t="shared" si="73"/>
        <v>1816.0428989247996</v>
      </c>
      <c r="FI24" s="33">
        <f t="shared" si="74"/>
        <v>-124.52360700000004</v>
      </c>
      <c r="FJ24" s="33">
        <f t="shared" si="75"/>
        <v>522.32245072681815</v>
      </c>
      <c r="FK24" s="26">
        <f t="shared" si="76"/>
        <v>-95.420154000000039</v>
      </c>
      <c r="FL24" s="33">
        <f t="shared" si="77"/>
        <v>39.4583198650732</v>
      </c>
      <c r="FM24" s="33">
        <f t="shared" si="78"/>
        <v>9.7078200076296337</v>
      </c>
      <c r="FN24" s="27">
        <f t="shared" si="79"/>
        <v>83749.713679710549</v>
      </c>
      <c r="FO24" s="28">
        <f t="shared" si="80"/>
        <v>37.759074010773524</v>
      </c>
      <c r="FP24" s="33">
        <f t="shared" si="81"/>
        <v>58084.473246380432</v>
      </c>
      <c r="FQ24" s="28">
        <f t="shared" si="82"/>
        <v>41.241818617860865</v>
      </c>
      <c r="FS24" s="26"/>
      <c r="FT24" s="34">
        <f t="shared" si="83"/>
        <v>1.0648825173579883</v>
      </c>
      <c r="FU24" s="34">
        <f t="shared" si="83"/>
        <v>6.0051428197666805E-3</v>
      </c>
      <c r="FV24" s="34">
        <f t="shared" si="83"/>
        <v>0.19274198082982127</v>
      </c>
      <c r="FW24" s="34">
        <f t="shared" si="83"/>
        <v>2.5288393019618747E-2</v>
      </c>
      <c r="FX24" s="34">
        <v>0</v>
      </c>
      <c r="FY24" s="34">
        <f t="shared" si="84"/>
        <v>2.0240844906728204E-2</v>
      </c>
      <c r="FZ24" s="34">
        <f t="shared" si="84"/>
        <v>4.9016442108939892E-2</v>
      </c>
      <c r="GA24" s="34">
        <f t="shared" si="84"/>
        <v>8.6532896701704359E-2</v>
      </c>
      <c r="GB24" s="34">
        <f t="shared" si="84"/>
        <v>5.2092874226859792E-2</v>
      </c>
      <c r="GC24" s="34">
        <f t="shared" si="84"/>
        <v>0</v>
      </c>
      <c r="GD24" s="34">
        <f t="shared" si="85"/>
        <v>1.4968010919714272</v>
      </c>
      <c r="GE24" s="26"/>
      <c r="GF24" s="34">
        <f t="shared" si="86"/>
        <v>0.71143889663752069</v>
      </c>
      <c r="GG24" s="34">
        <f t="shared" si="86"/>
        <v>4.0119845261853363E-3</v>
      </c>
      <c r="GH24" s="34">
        <f t="shared" si="86"/>
        <v>0.1287692679165286</v>
      </c>
      <c r="GI24" s="34">
        <f t="shared" si="86"/>
        <v>1.6894958959651457E-2</v>
      </c>
      <c r="GJ24" s="34">
        <f t="shared" si="86"/>
        <v>0</v>
      </c>
      <c r="GK24" s="34">
        <f t="shared" si="86"/>
        <v>1.3522735262084234E-2</v>
      </c>
      <c r="GL24" s="34">
        <f t="shared" si="86"/>
        <v>3.2747465492813509E-2</v>
      </c>
      <c r="GM24" s="34">
        <f t="shared" si="86"/>
        <v>5.781188774236691E-2</v>
      </c>
      <c r="GN24" s="34">
        <f t="shared" si="86"/>
        <v>3.4802803462849294E-2</v>
      </c>
      <c r="GO24" s="34">
        <f t="shared" si="86"/>
        <v>0</v>
      </c>
      <c r="GP24" s="34">
        <f t="shared" si="87"/>
        <v>0.99999999999999989</v>
      </c>
      <c r="GR24" s="62"/>
      <c r="GT24" s="116"/>
      <c r="GU24" s="28">
        <f t="shared" si="100"/>
        <v>0.25412368222185222</v>
      </c>
      <c r="GV24" s="28">
        <f t="shared" si="100"/>
        <v>-0.79725726645773687</v>
      </c>
      <c r="GW24" s="28">
        <f t="shared" si="100"/>
        <v>-8.8087925688692614E-2</v>
      </c>
      <c r="GX24" s="28">
        <f t="shared" si="100"/>
        <v>-1.0816860696495949</v>
      </c>
    </row>
    <row r="25" spans="1:216" ht="15" customHeight="1" x14ac:dyDescent="0.2">
      <c r="A25" s="39" t="s">
        <v>132</v>
      </c>
      <c r="B25" s="43" t="s">
        <v>33</v>
      </c>
      <c r="C25" s="28">
        <v>0.17</v>
      </c>
      <c r="D25" s="43">
        <v>950</v>
      </c>
      <c r="F25" s="28">
        <v>62.013375521571909</v>
      </c>
      <c r="G25" s="28">
        <v>0.64126700240179535</v>
      </c>
      <c r="H25" s="28">
        <v>19.287122897478572</v>
      </c>
      <c r="I25" s="28">
        <v>2.4599518594756922</v>
      </c>
      <c r="J25" s="28">
        <v>0</v>
      </c>
      <c r="K25" s="28">
        <v>1.1549723264115741</v>
      </c>
      <c r="L25" s="28">
        <v>4.5795782392673985</v>
      </c>
      <c r="M25" s="28">
        <v>5.5064286155050821</v>
      </c>
      <c r="N25" s="28">
        <v>3.9862993031021055</v>
      </c>
      <c r="O25" s="28">
        <v>0</v>
      </c>
      <c r="P25" s="28">
        <f t="shared" si="0"/>
        <v>99.628995765214114</v>
      </c>
      <c r="R25" s="37">
        <v>6.030266000000001</v>
      </c>
      <c r="S25" s="4"/>
      <c r="T25" s="28">
        <v>51.32</v>
      </c>
      <c r="U25" s="28">
        <v>0.15</v>
      </c>
      <c r="V25" s="28">
        <v>28.13</v>
      </c>
      <c r="W25" s="28">
        <v>1.42</v>
      </c>
      <c r="X25" s="28">
        <v>0</v>
      </c>
      <c r="Y25" s="28">
        <v>0.23</v>
      </c>
      <c r="Z25" s="28">
        <v>12.49</v>
      </c>
      <c r="AA25" s="28">
        <v>3.24</v>
      </c>
      <c r="AB25" s="28">
        <v>0.87</v>
      </c>
      <c r="AC25" s="28">
        <f t="shared" si="101"/>
        <v>97.85</v>
      </c>
      <c r="AE25" s="191">
        <f t="shared" si="1"/>
        <v>1.0321800186679746</v>
      </c>
      <c r="AF25" s="191">
        <f t="shared" si="1"/>
        <v>8.0258698673566376E-3</v>
      </c>
      <c r="AG25" s="191">
        <f t="shared" si="2"/>
        <v>0.37832724396780254</v>
      </c>
      <c r="AH25" s="191">
        <f t="shared" si="3"/>
        <v>3.4237325810378458E-2</v>
      </c>
      <c r="AI25" s="191">
        <f t="shared" si="3"/>
        <v>0</v>
      </c>
      <c r="AJ25" s="191">
        <f t="shared" si="3"/>
        <v>2.8659362938252463E-2</v>
      </c>
      <c r="AK25" s="191">
        <f t="shared" si="3"/>
        <v>8.1661523524739627E-2</v>
      </c>
      <c r="AL25" s="191">
        <f t="shared" si="4"/>
        <v>0.17768404696692747</v>
      </c>
      <c r="AM25" s="191">
        <f t="shared" si="4"/>
        <v>8.4634804736775066E-2</v>
      </c>
      <c r="AN25" s="191">
        <f t="shared" si="4"/>
        <v>0</v>
      </c>
      <c r="AO25" s="191">
        <f t="shared" si="5"/>
        <v>1.8254101964802067</v>
      </c>
      <c r="AP25" s="191"/>
      <c r="AQ25" s="191">
        <f t="shared" si="6"/>
        <v>0.56545099871702542</v>
      </c>
      <c r="AR25" s="191">
        <f t="shared" si="6"/>
        <v>4.3967486775478102E-3</v>
      </c>
      <c r="AS25" s="191">
        <f t="shared" si="6"/>
        <v>0.20725601549575043</v>
      </c>
      <c r="AT25" s="191">
        <f t="shared" si="6"/>
        <v>1.8755962838596808E-2</v>
      </c>
      <c r="AU25" s="191">
        <f t="shared" si="6"/>
        <v>0</v>
      </c>
      <c r="AV25" s="191">
        <f t="shared" si="6"/>
        <v>1.5700231648488671E-2</v>
      </c>
      <c r="AW25" s="191">
        <f t="shared" si="6"/>
        <v>4.4735985195109046E-2</v>
      </c>
      <c r="AX25" s="191">
        <f t="shared" si="6"/>
        <v>9.7339243151781163E-2</v>
      </c>
      <c r="AY25" s="191">
        <f t="shared" si="6"/>
        <v>4.6364814275700675E-2</v>
      </c>
      <c r="AZ25" s="191">
        <f t="shared" si="6"/>
        <v>0</v>
      </c>
      <c r="BA25" s="191">
        <f t="shared" si="7"/>
        <v>1</v>
      </c>
      <c r="BB25" s="191"/>
      <c r="BC25" s="191">
        <f t="shared" si="8"/>
        <v>0.85419440745672437</v>
      </c>
      <c r="BD25" s="191">
        <f t="shared" si="8"/>
        <v>1.8773466833541925E-3</v>
      </c>
      <c r="BE25" s="191">
        <f t="shared" si="9"/>
        <v>0.55178501373087485</v>
      </c>
      <c r="BF25" s="191">
        <f t="shared" si="10"/>
        <v>1.9763395963813501E-2</v>
      </c>
      <c r="BG25" s="191">
        <f t="shared" si="10"/>
        <v>0</v>
      </c>
      <c r="BH25" s="191">
        <f t="shared" si="10"/>
        <v>5.7071960297766754E-3</v>
      </c>
      <c r="BI25" s="191">
        <f t="shared" si="10"/>
        <v>0.22271754636233954</v>
      </c>
      <c r="BJ25" s="191">
        <f t="shared" si="11"/>
        <v>0.10454985479186836</v>
      </c>
      <c r="BK25" s="191">
        <f t="shared" si="11"/>
        <v>1.8471337579617834E-2</v>
      </c>
      <c r="BL25" s="191">
        <f t="shared" si="12"/>
        <v>1.7790660985983693</v>
      </c>
      <c r="BM25" s="191"/>
      <c r="BN25" s="191">
        <f t="shared" si="13"/>
        <v>0.48013640872011348</v>
      </c>
      <c r="BO25" s="191">
        <f t="shared" si="13"/>
        <v>1.0552427955505719E-3</v>
      </c>
      <c r="BP25" s="191">
        <f t="shared" si="13"/>
        <v>0.31015430745692735</v>
      </c>
      <c r="BQ25" s="191">
        <f t="shared" si="13"/>
        <v>1.1108859855957021E-2</v>
      </c>
      <c r="BR25" s="191">
        <f t="shared" si="13"/>
        <v>0</v>
      </c>
      <c r="BS25" s="191">
        <f t="shared" si="13"/>
        <v>3.2079730113867434E-3</v>
      </c>
      <c r="BT25" s="191">
        <f t="shared" si="13"/>
        <v>0.12518789860467058</v>
      </c>
      <c r="BU25" s="191">
        <f t="shared" si="13"/>
        <v>5.8766706236624701E-2</v>
      </c>
      <c r="BV25" s="191">
        <f t="shared" si="13"/>
        <v>1.0382603318769555E-2</v>
      </c>
      <c r="BW25" s="191">
        <f t="shared" si="14"/>
        <v>1</v>
      </c>
      <c r="BX25" s="30"/>
      <c r="BY25" s="28">
        <f t="shared" si="88"/>
        <v>0.64417874368947514</v>
      </c>
      <c r="BZ25" s="28">
        <f t="shared" si="15"/>
        <v>0.30239554634448496</v>
      </c>
      <c r="CA25" s="28">
        <f t="shared" si="16"/>
        <v>5.3425709966039903E-2</v>
      </c>
      <c r="CB25" s="4"/>
      <c r="CC25" s="4">
        <f t="shared" si="89"/>
        <v>62.244304527281145</v>
      </c>
      <c r="CD25" s="4">
        <f t="shared" si="90"/>
        <v>9.5280774895872362</v>
      </c>
      <c r="CE25" s="28">
        <f t="shared" si="17"/>
        <v>37.551508181077743</v>
      </c>
      <c r="CF25" s="28">
        <f t="shared" si="18"/>
        <v>64.417874368947508</v>
      </c>
      <c r="CH25" s="28">
        <f t="shared" si="91"/>
        <v>6.9550622212526445</v>
      </c>
      <c r="CI25" s="28">
        <f t="shared" si="92"/>
        <v>0.67735904534847258</v>
      </c>
      <c r="CJ25" s="28"/>
      <c r="CK25" s="158">
        <f t="shared" si="93"/>
        <v>7.907700468277068E-2</v>
      </c>
      <c r="CL25" s="69">
        <f t="shared" si="94"/>
        <v>6.030266000000001</v>
      </c>
      <c r="CM25" s="107">
        <f t="shared" si="95"/>
        <v>6.2379013218789066</v>
      </c>
      <c r="CN25" s="109">
        <f t="shared" si="19"/>
        <v>4.904016659903105</v>
      </c>
      <c r="CO25" s="111">
        <f t="shared" si="20"/>
        <v>5.3181727857856966</v>
      </c>
      <c r="CP25" s="113">
        <v>4.4510744967162097</v>
      </c>
      <c r="CQ25" s="30"/>
      <c r="CR25" s="27">
        <f t="shared" si="21"/>
        <v>931.71516167101129</v>
      </c>
      <c r="CS25" s="27">
        <f t="shared" si="22"/>
        <v>932.89136691882857</v>
      </c>
      <c r="CT25" s="27">
        <f t="shared" si="23"/>
        <v>941.73667564476762</v>
      </c>
      <c r="CU25" s="28">
        <f t="shared" si="24"/>
        <v>4.904016659903105</v>
      </c>
      <c r="CV25" s="28">
        <f t="shared" si="25"/>
        <v>4.5954938722019012</v>
      </c>
      <c r="CW25" s="28">
        <f t="shared" si="26"/>
        <v>5.3302212379594902</v>
      </c>
      <c r="CX25" s="27">
        <f t="shared" si="27"/>
        <v>920.72759162721206</v>
      </c>
      <c r="CY25" s="28">
        <f t="shared" si="28"/>
        <v>7.9077004682770693E-2</v>
      </c>
      <c r="DA25" s="33">
        <f t="shared" si="29"/>
        <v>127.46648031937292</v>
      </c>
      <c r="DB25" s="33">
        <f t="shared" si="30"/>
        <v>194.00367965770255</v>
      </c>
      <c r="DD25" s="82">
        <f t="shared" si="31"/>
        <v>0.26822069902769063</v>
      </c>
      <c r="DE25" s="82">
        <f t="shared" si="32"/>
        <v>6.9550622212526445</v>
      </c>
      <c r="DF25" s="82">
        <f t="shared" si="33"/>
        <v>-2.5373331584485328</v>
      </c>
      <c r="DG25" s="82">
        <f t="shared" si="34"/>
        <v>2.8987147384293399</v>
      </c>
      <c r="DH25" s="82">
        <f t="shared" si="35"/>
        <v>7.9192179682194525E-2</v>
      </c>
      <c r="DI25" s="82">
        <f t="shared" si="36"/>
        <v>-0.84373743767154474</v>
      </c>
      <c r="DK25" s="87">
        <f t="shared" si="37"/>
        <v>1204.8651616710113</v>
      </c>
      <c r="DL25" s="87">
        <f t="shared" si="38"/>
        <v>941.73667564476762</v>
      </c>
      <c r="DM25" s="82">
        <f t="shared" si="39"/>
        <v>1.7000000000000002</v>
      </c>
      <c r="DO25" s="87">
        <f t="shared" si="40"/>
        <v>941.12481398446016</v>
      </c>
      <c r="DP25" s="82">
        <f t="shared" si="41"/>
        <v>0.59878205263523354</v>
      </c>
      <c r="DQ25" s="82">
        <f t="shared" si="42"/>
        <v>7.157008213021572E-14</v>
      </c>
      <c r="DR25" s="82">
        <f t="shared" si="43"/>
        <v>0.24317532711402362</v>
      </c>
      <c r="DS25" s="82">
        <f t="shared" si="44"/>
        <v>1.2980097431787565E-6</v>
      </c>
      <c r="DT25" s="82">
        <f t="shared" si="45"/>
        <v>2.0458215395667882</v>
      </c>
      <c r="DV25" s="88">
        <f t="shared" si="46"/>
        <v>950</v>
      </c>
      <c r="DW25" s="30">
        <f t="shared" si="47"/>
        <v>6.030266000000001</v>
      </c>
      <c r="DX25" s="30">
        <f t="shared" si="48"/>
        <v>1.0988437605314432</v>
      </c>
      <c r="DY25" s="30">
        <f t="shared" si="49"/>
        <v>0.60754403271080992</v>
      </c>
      <c r="DZ25" s="30">
        <f t="shared" si="50"/>
        <v>1.8103998349308874</v>
      </c>
      <c r="EA25" s="30">
        <f t="shared" si="51"/>
        <v>3.9762435590642453</v>
      </c>
      <c r="EB25" s="30">
        <v>6.9978080699951324</v>
      </c>
      <c r="EC25" s="30">
        <f t="shared" si="52"/>
        <v>2.5494197860558607E-2</v>
      </c>
      <c r="ED25" s="30">
        <f t="shared" si="53"/>
        <v>0.43977903907545141</v>
      </c>
      <c r="EE25" s="30">
        <f t="shared" si="54"/>
        <v>5.6441116696844956E-2</v>
      </c>
      <c r="EF25" s="30">
        <f t="shared" si="55"/>
        <v>2.0779394814998966</v>
      </c>
      <c r="EG25" s="30">
        <f t="shared" si="56"/>
        <v>4.5676236312669278</v>
      </c>
      <c r="EH25" s="30">
        <f t="shared" si="57"/>
        <v>0.14370405742748182</v>
      </c>
      <c r="EI25" s="30">
        <f t="shared" si="58"/>
        <v>0.8174429994078849</v>
      </c>
      <c r="EJ25" s="30">
        <f t="shared" si="59"/>
        <v>2.6217030537524343E-2</v>
      </c>
      <c r="EK25" s="30">
        <f t="shared" si="60"/>
        <v>5.5040572254534036E-2</v>
      </c>
      <c r="EM25" s="82">
        <v>2.8</v>
      </c>
      <c r="EN25" s="82">
        <v>3.3926686555344698</v>
      </c>
      <c r="EO25" s="30">
        <v>3.6020711108470036</v>
      </c>
      <c r="EQ25" s="34">
        <f t="shared" si="96"/>
        <v>8.1766148814390842</v>
      </c>
      <c r="ER25" s="34">
        <f t="shared" si="61"/>
        <v>-2.2750264335849233E-2</v>
      </c>
      <c r="ES25" s="34">
        <f t="shared" si="62"/>
        <v>-0.68577514232355463</v>
      </c>
      <c r="ET25" s="34">
        <f t="shared" si="63"/>
        <v>-1.1775484280148811</v>
      </c>
      <c r="EU25" s="34">
        <f t="shared" si="64"/>
        <v>-1.904082936976113E-2</v>
      </c>
      <c r="EV25" s="34">
        <f t="shared" si="65"/>
        <v>-0.12568857269397984</v>
      </c>
      <c r="EW25" s="34">
        <f t="shared" si="66"/>
        <v>-5.4260982752540328E-2</v>
      </c>
      <c r="EY25" s="27">
        <f t="shared" si="97"/>
        <v>1223</v>
      </c>
      <c r="EZ25" s="27">
        <f t="shared" si="67"/>
        <v>1700.0000000000002</v>
      </c>
      <c r="FA25" s="34">
        <f t="shared" si="98"/>
        <v>-1.6792954155980824</v>
      </c>
      <c r="FB25" s="34">
        <f t="shared" si="68"/>
        <v>-0.10405589784658263</v>
      </c>
      <c r="FC25" s="34">
        <f t="shared" si="69"/>
        <v>2.9608997414595462</v>
      </c>
      <c r="FD25" s="34">
        <f t="shared" si="99"/>
        <v>-1.0984940857467467</v>
      </c>
      <c r="FE25" s="34">
        <f t="shared" si="70"/>
        <v>-0.36168634921495851</v>
      </c>
      <c r="FF25" s="26">
        <f t="shared" si="71"/>
        <v>-1.5834258252295044</v>
      </c>
      <c r="FG25" s="26">
        <f t="shared" si="72"/>
        <v>-0.64093814616321021</v>
      </c>
      <c r="FH25" s="33">
        <f t="shared" si="73"/>
        <v>1537.2059974801998</v>
      </c>
      <c r="FI25" s="33">
        <f t="shared" si="74"/>
        <v>-88.592950000000016</v>
      </c>
      <c r="FJ25" s="33">
        <f t="shared" si="75"/>
        <v>458.83185980116855</v>
      </c>
      <c r="FK25" s="26">
        <f t="shared" si="76"/>
        <v>-68.312375000000031</v>
      </c>
      <c r="FL25" s="33">
        <f t="shared" si="77"/>
        <v>37.464749388320428</v>
      </c>
      <c r="FM25" s="33">
        <f t="shared" si="78"/>
        <v>7.3568072052119318</v>
      </c>
      <c r="FN25" s="27">
        <f t="shared" si="79"/>
        <v>88756.341963450745</v>
      </c>
      <c r="FO25" s="28">
        <f t="shared" si="80"/>
        <v>41.939159914252095</v>
      </c>
      <c r="FP25" s="33">
        <f t="shared" si="81"/>
        <v>59788.393597225295</v>
      </c>
      <c r="FQ25" s="28">
        <f t="shared" si="82"/>
        <v>42.871288955039546</v>
      </c>
      <c r="FS25" s="26"/>
      <c r="FT25" s="34">
        <f t="shared" si="83"/>
        <v>1.0320941253486213</v>
      </c>
      <c r="FU25" s="34">
        <f t="shared" si="83"/>
        <v>8.0259703175483473E-3</v>
      </c>
      <c r="FV25" s="34">
        <f t="shared" si="83"/>
        <v>0.18916176672922561</v>
      </c>
      <c r="FW25" s="34">
        <f t="shared" si="83"/>
        <v>3.4239231961079142E-2</v>
      </c>
      <c r="FX25" s="34">
        <v>0</v>
      </c>
      <c r="FY25" s="34">
        <f t="shared" si="84"/>
        <v>2.8656518618786573E-2</v>
      </c>
      <c r="FZ25" s="34">
        <f t="shared" si="84"/>
        <v>8.1662979711967024E-2</v>
      </c>
      <c r="GA25" s="34">
        <f t="shared" si="84"/>
        <v>8.8843456904840065E-2</v>
      </c>
      <c r="GB25" s="34">
        <f t="shared" si="84"/>
        <v>4.2319648634238607E-2</v>
      </c>
      <c r="GC25" s="34">
        <f t="shared" si="84"/>
        <v>0</v>
      </c>
      <c r="GD25" s="34">
        <f t="shared" si="85"/>
        <v>1.5050036982263064</v>
      </c>
      <c r="GE25" s="26"/>
      <c r="GF25" s="34">
        <f t="shared" si="86"/>
        <v>0.68577514232355463</v>
      </c>
      <c r="GG25" s="34">
        <f t="shared" si="86"/>
        <v>5.3328575384945578E-3</v>
      </c>
      <c r="GH25" s="34">
        <f t="shared" si="86"/>
        <v>0.12568857269397984</v>
      </c>
      <c r="GI25" s="34">
        <f t="shared" si="86"/>
        <v>2.2750264335849233E-2</v>
      </c>
      <c r="GJ25" s="34">
        <f t="shared" si="86"/>
        <v>0</v>
      </c>
      <c r="GK25" s="34">
        <f t="shared" si="86"/>
        <v>1.904082936976113E-2</v>
      </c>
      <c r="GL25" s="34">
        <f t="shared" si="86"/>
        <v>5.4260982752540328E-2</v>
      </c>
      <c r="GM25" s="34">
        <f t="shared" si="86"/>
        <v>5.9032052219901411E-2</v>
      </c>
      <c r="GN25" s="34">
        <f t="shared" si="86"/>
        <v>2.8119298765919065E-2</v>
      </c>
      <c r="GO25" s="34">
        <f t="shared" si="86"/>
        <v>0</v>
      </c>
      <c r="GP25" s="34">
        <f t="shared" si="87"/>
        <v>1.0000000000000002</v>
      </c>
      <c r="GR25" s="62"/>
      <c r="GT25" s="116"/>
      <c r="GU25" s="28">
        <f t="shared" si="100"/>
        <v>0.20763532187890554</v>
      </c>
      <c r="GV25" s="28">
        <f t="shared" si="100"/>
        <v>-1.126249340096896</v>
      </c>
      <c r="GW25" s="28">
        <f t="shared" si="100"/>
        <v>-0.71209321421430438</v>
      </c>
      <c r="GX25" s="28">
        <f t="shared" si="100"/>
        <v>-1.5791915032837913</v>
      </c>
    </row>
    <row r="26" spans="1:216" ht="15" customHeight="1" x14ac:dyDescent="0.2">
      <c r="A26" s="39" t="s">
        <v>132</v>
      </c>
      <c r="B26" s="43" t="s">
        <v>34</v>
      </c>
      <c r="C26" s="28">
        <v>0.17</v>
      </c>
      <c r="D26" s="43">
        <v>950</v>
      </c>
      <c r="F26" s="28">
        <v>62.020557582509106</v>
      </c>
      <c r="G26" s="28">
        <v>0.62853115289018713</v>
      </c>
      <c r="H26" s="28">
        <v>19.175323419034193</v>
      </c>
      <c r="I26" s="28">
        <v>2.3849054333801192</v>
      </c>
      <c r="J26" s="28">
        <v>0</v>
      </c>
      <c r="K26" s="28">
        <v>1.2791085587298716</v>
      </c>
      <c r="L26" s="28">
        <v>4.579311271563177</v>
      </c>
      <c r="M26" s="28">
        <v>5.629781369478966</v>
      </c>
      <c r="N26" s="28">
        <v>3.9381308866942093</v>
      </c>
      <c r="O26" s="28">
        <v>0</v>
      </c>
      <c r="P26" s="28">
        <f t="shared" si="0"/>
        <v>99.635649674279833</v>
      </c>
      <c r="R26" s="37">
        <v>6.5623576250000042</v>
      </c>
      <c r="S26" s="4"/>
      <c r="T26" s="28">
        <v>49.1</v>
      </c>
      <c r="U26" s="28">
        <v>0.05</v>
      </c>
      <c r="V26" s="28">
        <v>30.86</v>
      </c>
      <c r="W26" s="28">
        <v>1.18</v>
      </c>
      <c r="X26" s="28">
        <v>0</v>
      </c>
      <c r="Y26" s="28">
        <v>0.13</v>
      </c>
      <c r="Z26" s="28">
        <v>15.09</v>
      </c>
      <c r="AA26" s="28">
        <v>2.89</v>
      </c>
      <c r="AB26" s="28">
        <v>0.2</v>
      </c>
      <c r="AC26" s="28">
        <f t="shared" si="101"/>
        <v>99.5</v>
      </c>
      <c r="AE26" s="191">
        <f t="shared" si="1"/>
        <v>1.0322995602947589</v>
      </c>
      <c r="AF26" s="191">
        <f t="shared" si="1"/>
        <v>7.8664725017545314E-3</v>
      </c>
      <c r="AG26" s="191">
        <f t="shared" si="2"/>
        <v>0.37613423732903478</v>
      </c>
      <c r="AH26" s="191">
        <f t="shared" si="3"/>
        <v>3.3192838321226437E-2</v>
      </c>
      <c r="AI26" s="191">
        <f t="shared" si="3"/>
        <v>0</v>
      </c>
      <c r="AJ26" s="191">
        <f t="shared" si="3"/>
        <v>3.1739666469723864E-2</v>
      </c>
      <c r="AK26" s="191">
        <f t="shared" si="3"/>
        <v>8.1656763044992461E-2</v>
      </c>
      <c r="AL26" s="191">
        <f t="shared" si="4"/>
        <v>0.1816644520645036</v>
      </c>
      <c r="AM26" s="191">
        <f t="shared" si="4"/>
        <v>8.3612120736607412E-2</v>
      </c>
      <c r="AN26" s="191">
        <f t="shared" si="4"/>
        <v>0</v>
      </c>
      <c r="AO26" s="191">
        <f t="shared" si="5"/>
        <v>1.8281661107626019</v>
      </c>
      <c r="AP26" s="191"/>
      <c r="AQ26" s="191">
        <f t="shared" si="6"/>
        <v>0.56466398442543331</v>
      </c>
      <c r="AR26" s="191">
        <f t="shared" si="6"/>
        <v>4.3029309292212554E-3</v>
      </c>
      <c r="AS26" s="191">
        <f t="shared" si="6"/>
        <v>0.20574401588274382</v>
      </c>
      <c r="AT26" s="191">
        <f t="shared" si="6"/>
        <v>1.815635796212214E-2</v>
      </c>
      <c r="AU26" s="191">
        <f t="shared" si="6"/>
        <v>0</v>
      </c>
      <c r="AV26" s="191">
        <f t="shared" si="6"/>
        <v>1.7361478414280401E-2</v>
      </c>
      <c r="AW26" s="191">
        <f t="shared" si="6"/>
        <v>4.4665942861685654E-2</v>
      </c>
      <c r="AX26" s="191">
        <f t="shared" si="6"/>
        <v>9.9369773345554482E-2</v>
      </c>
      <c r="AY26" s="191">
        <f t="shared" si="6"/>
        <v>4.5735516178958935E-2</v>
      </c>
      <c r="AZ26" s="191">
        <f t="shared" si="6"/>
        <v>0</v>
      </c>
      <c r="BA26" s="191">
        <f t="shared" si="7"/>
        <v>1</v>
      </c>
      <c r="BB26" s="191"/>
      <c r="BC26" s="191">
        <f t="shared" si="8"/>
        <v>0.81724367509986684</v>
      </c>
      <c r="BD26" s="191">
        <f t="shared" si="8"/>
        <v>6.2578222778473093E-4</v>
      </c>
      <c r="BE26" s="191">
        <f t="shared" si="9"/>
        <v>0.60533542565712051</v>
      </c>
      <c r="BF26" s="191">
        <f t="shared" si="10"/>
        <v>1.6423103688239387E-2</v>
      </c>
      <c r="BG26" s="191">
        <f t="shared" si="10"/>
        <v>0</v>
      </c>
      <c r="BH26" s="191">
        <f t="shared" si="10"/>
        <v>3.2258064516129037E-3</v>
      </c>
      <c r="BI26" s="191">
        <f t="shared" si="10"/>
        <v>0.26907988587731813</v>
      </c>
      <c r="BJ26" s="191">
        <f t="shared" si="11"/>
        <v>9.3255888996450473E-2</v>
      </c>
      <c r="BK26" s="191">
        <f t="shared" si="11"/>
        <v>4.246284501061571E-3</v>
      </c>
      <c r="BL26" s="191">
        <f t="shared" si="12"/>
        <v>1.8094358524994545</v>
      </c>
      <c r="BM26" s="191"/>
      <c r="BN26" s="191">
        <f t="shared" si="13"/>
        <v>0.45165661660288853</v>
      </c>
      <c r="BO26" s="191">
        <f t="shared" si="13"/>
        <v>3.4584383133577797E-4</v>
      </c>
      <c r="BP26" s="191">
        <f t="shared" si="13"/>
        <v>0.33454373351834699</v>
      </c>
      <c r="BQ26" s="191">
        <f t="shared" si="13"/>
        <v>9.0763669049407983E-3</v>
      </c>
      <c r="BR26" s="191">
        <f t="shared" si="13"/>
        <v>0</v>
      </c>
      <c r="BS26" s="191">
        <f t="shared" si="13"/>
        <v>1.7827691692728169E-3</v>
      </c>
      <c r="BT26" s="191">
        <f t="shared" si="13"/>
        <v>0.14870927063019454</v>
      </c>
      <c r="BU26" s="191">
        <f t="shared" si="13"/>
        <v>5.1538654364360004E-2</v>
      </c>
      <c r="BV26" s="191">
        <f t="shared" si="13"/>
        <v>2.3467449786606078E-3</v>
      </c>
      <c r="BW26" s="191">
        <f t="shared" si="14"/>
        <v>1</v>
      </c>
      <c r="BX26" s="30"/>
      <c r="BY26" s="28">
        <f t="shared" si="88"/>
        <v>0.73402360807347622</v>
      </c>
      <c r="BZ26" s="28">
        <f t="shared" si="15"/>
        <v>0.25439294316663846</v>
      </c>
      <c r="CA26" s="28">
        <f t="shared" si="16"/>
        <v>1.1583448759885318E-2</v>
      </c>
      <c r="CB26" s="28"/>
      <c r="CC26" s="4">
        <f t="shared" si="89"/>
        <v>62.247356026945475</v>
      </c>
      <c r="CD26" s="4">
        <f t="shared" si="90"/>
        <v>9.6029004552605013</v>
      </c>
      <c r="CE26" s="28">
        <f t="shared" si="17"/>
        <v>37.859525279662343</v>
      </c>
      <c r="CF26" s="28">
        <f t="shared" si="18"/>
        <v>73.40236080734762</v>
      </c>
      <c r="CH26" s="28">
        <f t="shared" si="91"/>
        <v>7.1046238188007589</v>
      </c>
      <c r="CI26" s="28">
        <f t="shared" si="92"/>
        <v>0.68481151632151505</v>
      </c>
      <c r="CJ26" s="28"/>
      <c r="CK26" s="158">
        <f t="shared" si="93"/>
        <v>5.6761565208188744E-2</v>
      </c>
      <c r="CL26" s="69">
        <f t="shared" si="94"/>
        <v>6.5623576250000042</v>
      </c>
      <c r="CM26" s="107">
        <f t="shared" si="95"/>
        <v>6.7697055811213191</v>
      </c>
      <c r="CN26" s="109">
        <f t="shared" si="19"/>
        <v>5.1939530208369682</v>
      </c>
      <c r="CO26" s="111">
        <f t="shared" si="20"/>
        <v>5.7339028169990938</v>
      </c>
      <c r="CP26" s="113">
        <v>4.4592180122797238</v>
      </c>
      <c r="CQ26" s="30"/>
      <c r="CR26" s="27">
        <f t="shared" si="21"/>
        <v>913.83033208586119</v>
      </c>
      <c r="CS26" s="27">
        <f t="shared" si="22"/>
        <v>914.84862360053842</v>
      </c>
      <c r="CT26" s="27">
        <f t="shared" si="23"/>
        <v>927.52879529978429</v>
      </c>
      <c r="CU26" s="28">
        <f t="shared" si="24"/>
        <v>5.1939530208369682</v>
      </c>
      <c r="CV26" s="28">
        <f t="shared" si="25"/>
        <v>4.1548865510050392</v>
      </c>
      <c r="CW26" s="28">
        <f t="shared" si="26"/>
        <v>4.2380215045125471</v>
      </c>
      <c r="CX26" s="27">
        <f t="shared" si="27"/>
        <v>908.46158588545529</v>
      </c>
      <c r="CY26" s="28">
        <f t="shared" si="28"/>
        <v>5.6761565208188737E-2</v>
      </c>
      <c r="DA26" s="33">
        <f t="shared" si="29"/>
        <v>125.03984492982971</v>
      </c>
      <c r="DB26" s="33">
        <f t="shared" si="30"/>
        <v>192.30174914274397</v>
      </c>
      <c r="DD26" s="82">
        <f t="shared" si="31"/>
        <v>0.26705851419045817</v>
      </c>
      <c r="DE26" s="82">
        <f t="shared" si="32"/>
        <v>7.1046238188007589</v>
      </c>
      <c r="DF26" s="82">
        <f t="shared" si="33"/>
        <v>-2.868895851168658</v>
      </c>
      <c r="DG26" s="82">
        <f t="shared" si="34"/>
        <v>4.8682726921250072</v>
      </c>
      <c r="DH26" s="82">
        <f t="shared" si="35"/>
        <v>8.0183779238088199E-2</v>
      </c>
      <c r="DI26" s="82">
        <f t="shared" si="36"/>
        <v>-0.8364086567189386</v>
      </c>
      <c r="DK26" s="87">
        <f t="shared" si="37"/>
        <v>1186.9803320858612</v>
      </c>
      <c r="DL26" s="87">
        <f t="shared" si="38"/>
        <v>927.52879529978429</v>
      </c>
      <c r="DM26" s="82">
        <f t="shared" si="39"/>
        <v>1.7000000000000002</v>
      </c>
      <c r="DO26" s="87">
        <f t="shared" si="40"/>
        <v>927.45645407270899</v>
      </c>
      <c r="DP26" s="82">
        <f t="shared" si="41"/>
        <v>0.63029025506424874</v>
      </c>
      <c r="DQ26" s="82">
        <f t="shared" si="42"/>
        <v>7.3258067954968831E-14</v>
      </c>
      <c r="DR26" s="82">
        <f t="shared" si="43"/>
        <v>0.25023832566465332</v>
      </c>
      <c r="DS26" s="82">
        <f t="shared" si="44"/>
        <v>1.2529716498374698E-6</v>
      </c>
      <c r="DT26" s="82">
        <f t="shared" si="45"/>
        <v>2.3670297620108425</v>
      </c>
      <c r="DV26" s="88">
        <f t="shared" si="46"/>
        <v>950</v>
      </c>
      <c r="DW26" s="30">
        <f t="shared" si="47"/>
        <v>6.5623576250000042</v>
      </c>
      <c r="DX26" s="30">
        <f t="shared" si="48"/>
        <v>1.0904115297513155</v>
      </c>
      <c r="DY26" s="30">
        <f t="shared" si="49"/>
        <v>0.57448030458551824</v>
      </c>
      <c r="DZ26" s="30">
        <f t="shared" si="50"/>
        <v>2.7597321805773309</v>
      </c>
      <c r="EA26" s="30">
        <f t="shared" si="51"/>
        <v>4.0087344786689592</v>
      </c>
      <c r="EB26" s="30">
        <v>6.9978080699951324</v>
      </c>
      <c r="EC26" s="30">
        <f t="shared" si="52"/>
        <v>6.5981302255292045E-3</v>
      </c>
      <c r="ED26" s="30">
        <f t="shared" si="53"/>
        <v>0.30921408729701633</v>
      </c>
      <c r="EE26" s="30">
        <f t="shared" si="54"/>
        <v>1.1719197483441742E-2</v>
      </c>
      <c r="EF26" s="30">
        <f t="shared" si="55"/>
        <v>1.9057620829388922</v>
      </c>
      <c r="EG26" s="30">
        <f t="shared" si="56"/>
        <v>6.0547260264487877</v>
      </c>
      <c r="EH26" s="30">
        <f t="shared" si="57"/>
        <v>0.1451052895245134</v>
      </c>
      <c r="EI26" s="30">
        <f t="shared" si="58"/>
        <v>0.81507394316986281</v>
      </c>
      <c r="EJ26" s="30">
        <f t="shared" si="59"/>
        <v>2.582519879536482E-2</v>
      </c>
      <c r="EK26" s="30">
        <f t="shared" si="60"/>
        <v>5.6110532148753015E-2</v>
      </c>
      <c r="EM26" s="82">
        <v>2.8</v>
      </c>
      <c r="EN26" s="82">
        <v>3.3926686555344698</v>
      </c>
      <c r="EO26" s="30">
        <v>3.6020711108470036</v>
      </c>
      <c r="EQ26" s="34">
        <f t="shared" si="96"/>
        <v>8.1766148814390842</v>
      </c>
      <c r="ER26" s="34">
        <f t="shared" si="61"/>
        <v>-2.2021490728712151E-2</v>
      </c>
      <c r="ES26" s="34">
        <f t="shared" si="62"/>
        <v>-0.68477476361244116</v>
      </c>
      <c r="ET26" s="34">
        <f t="shared" si="63"/>
        <v>-0.93773328781243137</v>
      </c>
      <c r="EU26" s="34">
        <f t="shared" si="64"/>
        <v>-2.1054134865747906E-2</v>
      </c>
      <c r="EV26" s="34">
        <f t="shared" si="65"/>
        <v>-0.12476327239283673</v>
      </c>
      <c r="EW26" s="34">
        <f t="shared" si="66"/>
        <v>-5.4172396705778302E-2</v>
      </c>
      <c r="EY26" s="27">
        <f t="shared" si="97"/>
        <v>1223</v>
      </c>
      <c r="EZ26" s="27">
        <f t="shared" si="67"/>
        <v>1700.0000000000002</v>
      </c>
      <c r="FA26" s="34">
        <f t="shared" si="98"/>
        <v>-1.9191105558005321</v>
      </c>
      <c r="FB26" s="34">
        <f t="shared" si="68"/>
        <v>-0.10405589784658263</v>
      </c>
      <c r="FC26" s="34">
        <f t="shared" si="69"/>
        <v>2.9608997414595462</v>
      </c>
      <c r="FD26" s="34">
        <f t="shared" si="99"/>
        <v>-1.2414212980992383</v>
      </c>
      <c r="FE26" s="34">
        <f t="shared" si="70"/>
        <v>-0.27895643204427112</v>
      </c>
      <c r="FF26" s="26">
        <f t="shared" si="71"/>
        <v>-1.5953684749316377</v>
      </c>
      <c r="FG26" s="26">
        <f t="shared" si="72"/>
        <v>-0.63872278518607273</v>
      </c>
      <c r="FH26" s="33">
        <f t="shared" si="73"/>
        <v>1537.2059974801998</v>
      </c>
      <c r="FI26" s="33">
        <f t="shared" si="74"/>
        <v>-88.592950000000016</v>
      </c>
      <c r="FJ26" s="33">
        <f t="shared" si="75"/>
        <v>458.83185980116855</v>
      </c>
      <c r="FK26" s="26">
        <f t="shared" si="76"/>
        <v>-68.312375000000031</v>
      </c>
      <c r="FL26" s="33">
        <f t="shared" si="77"/>
        <v>37.464749388320428</v>
      </c>
      <c r="FM26" s="33">
        <f t="shared" si="78"/>
        <v>7.3568072052119318</v>
      </c>
      <c r="FN26" s="27">
        <f t="shared" si="79"/>
        <v>88756.341963450745</v>
      </c>
      <c r="FO26" s="28">
        <f t="shared" si="80"/>
        <v>41.939159914252095</v>
      </c>
      <c r="FP26" s="33">
        <f t="shared" si="81"/>
        <v>59788.393597225295</v>
      </c>
      <c r="FQ26" s="28">
        <f t="shared" si="82"/>
        <v>42.871288955039546</v>
      </c>
      <c r="FS26" s="26"/>
      <c r="FT26" s="34">
        <f t="shared" si="83"/>
        <v>1.0322136570276959</v>
      </c>
      <c r="FU26" s="34">
        <f t="shared" si="83"/>
        <v>7.866570956960502E-3</v>
      </c>
      <c r="FV26" s="34">
        <f t="shared" si="83"/>
        <v>0.18806527416398616</v>
      </c>
      <c r="FW26" s="34">
        <f t="shared" si="83"/>
        <v>3.3194686320464871E-2</v>
      </c>
      <c r="FX26" s="34">
        <v>0</v>
      </c>
      <c r="FY26" s="34">
        <f t="shared" si="84"/>
        <v>3.1736516443277879E-2</v>
      </c>
      <c r="FZ26" s="34">
        <f t="shared" si="84"/>
        <v>8.1658219147331026E-2</v>
      </c>
      <c r="GA26" s="34">
        <f t="shared" si="84"/>
        <v>9.0833691564545516E-2</v>
      </c>
      <c r="GB26" s="34">
        <f t="shared" si="84"/>
        <v>4.1808279491418965E-2</v>
      </c>
      <c r="GC26" s="34">
        <f t="shared" si="84"/>
        <v>0</v>
      </c>
      <c r="GD26" s="34">
        <f t="shared" si="85"/>
        <v>1.5073768951156807</v>
      </c>
      <c r="GE26" s="26"/>
      <c r="GF26" s="34">
        <f t="shared" si="86"/>
        <v>0.68477476361244116</v>
      </c>
      <c r="GG26" s="34">
        <f t="shared" si="86"/>
        <v>5.2187153607371681E-3</v>
      </c>
      <c r="GH26" s="34">
        <f t="shared" si="86"/>
        <v>0.12476327239283673</v>
      </c>
      <c r="GI26" s="34">
        <f t="shared" si="86"/>
        <v>2.2021490728712151E-2</v>
      </c>
      <c r="GJ26" s="34">
        <f t="shared" si="86"/>
        <v>0</v>
      </c>
      <c r="GK26" s="34">
        <f t="shared" si="86"/>
        <v>2.1054134865747906E-2</v>
      </c>
      <c r="GL26" s="34">
        <f t="shared" si="86"/>
        <v>5.4172396705778302E-2</v>
      </c>
      <c r="GM26" s="34">
        <f t="shared" si="86"/>
        <v>6.0259442650920196E-2</v>
      </c>
      <c r="GN26" s="34">
        <f t="shared" si="86"/>
        <v>2.7735783682826365E-2</v>
      </c>
      <c r="GO26" s="34">
        <f t="shared" si="86"/>
        <v>0</v>
      </c>
      <c r="GP26" s="34">
        <f t="shared" si="87"/>
        <v>1</v>
      </c>
      <c r="GR26" s="62"/>
      <c r="GT26" s="116"/>
      <c r="GU26" s="28">
        <f t="shared" si="100"/>
        <v>0.20734795612131496</v>
      </c>
      <c r="GV26" s="28">
        <f t="shared" si="100"/>
        <v>-1.368404604163036</v>
      </c>
      <c r="GW26" s="28">
        <f t="shared" si="100"/>
        <v>-0.82845480800091043</v>
      </c>
      <c r="GX26" s="28">
        <f t="shared" si="100"/>
        <v>-2.1031396127202804</v>
      </c>
    </row>
    <row r="27" spans="1:216" ht="15" customHeight="1" x14ac:dyDescent="0.2">
      <c r="A27" s="39" t="s">
        <v>132</v>
      </c>
      <c r="B27" s="43" t="s">
        <v>35</v>
      </c>
      <c r="C27" s="28">
        <v>0.20200000000000001</v>
      </c>
      <c r="D27" s="43">
        <v>950</v>
      </c>
      <c r="F27" s="28">
        <v>62.350278680845094</v>
      </c>
      <c r="G27" s="28">
        <v>0.49008133397990189</v>
      </c>
      <c r="H27" s="28">
        <v>19.709542721544238</v>
      </c>
      <c r="I27" s="28">
        <v>2.0948267972846586</v>
      </c>
      <c r="J27" s="28">
        <v>0</v>
      </c>
      <c r="K27" s="28">
        <v>0.9743969989309762</v>
      </c>
      <c r="L27" s="28">
        <v>3.4174069627956745</v>
      </c>
      <c r="M27" s="28">
        <v>6.0830064923644125</v>
      </c>
      <c r="N27" s="28">
        <v>4.6006008514030947</v>
      </c>
      <c r="O27" s="28">
        <v>0</v>
      </c>
      <c r="P27" s="28">
        <f t="shared" si="0"/>
        <v>99.720140839148058</v>
      </c>
      <c r="R27" s="37">
        <v>5.1163941666666659</v>
      </c>
      <c r="S27" s="4"/>
      <c r="T27" s="28">
        <v>53.79</v>
      </c>
      <c r="U27" s="28">
        <v>0.15</v>
      </c>
      <c r="V27" s="28">
        <v>26.55</v>
      </c>
      <c r="W27" s="28">
        <v>1.1000000000000001</v>
      </c>
      <c r="X27" s="28">
        <v>0</v>
      </c>
      <c r="Y27" s="28">
        <v>0.28000000000000003</v>
      </c>
      <c r="Z27" s="28">
        <v>10.07</v>
      </c>
      <c r="AA27" s="28">
        <v>4.6900000000000004</v>
      </c>
      <c r="AB27" s="28">
        <v>1.0900000000000001</v>
      </c>
      <c r="AC27" s="28">
        <f t="shared" si="101"/>
        <v>97.72</v>
      </c>
      <c r="AE27" s="191">
        <f t="shared" si="1"/>
        <v>1.0377875945546786</v>
      </c>
      <c r="AF27" s="191">
        <f t="shared" si="1"/>
        <v>6.1336837794731145E-3</v>
      </c>
      <c r="AG27" s="191">
        <f t="shared" si="2"/>
        <v>0.38661323502440642</v>
      </c>
      <c r="AH27" s="191">
        <f t="shared" si="3"/>
        <v>2.9155557373481682E-2</v>
      </c>
      <c r="AI27" s="191">
        <f t="shared" si="3"/>
        <v>0</v>
      </c>
      <c r="AJ27" s="191">
        <f t="shared" si="3"/>
        <v>2.4178585581413801E-2</v>
      </c>
      <c r="AK27" s="191">
        <f t="shared" si="3"/>
        <v>6.0938069949994199E-2</v>
      </c>
      <c r="AL27" s="191">
        <f t="shared" si="4"/>
        <v>0.19628933502305301</v>
      </c>
      <c r="AM27" s="191">
        <f t="shared" si="4"/>
        <v>9.7677300454418151E-2</v>
      </c>
      <c r="AN27" s="191">
        <f t="shared" si="4"/>
        <v>0</v>
      </c>
      <c r="AO27" s="191">
        <f t="shared" si="5"/>
        <v>1.8387733617409192</v>
      </c>
      <c r="AP27" s="191"/>
      <c r="AQ27" s="191">
        <f t="shared" si="6"/>
        <v>0.56439124915977634</v>
      </c>
      <c r="AR27" s="191">
        <f t="shared" si="6"/>
        <v>3.3357475734072236E-3</v>
      </c>
      <c r="AS27" s="191">
        <f t="shared" si="6"/>
        <v>0.2102560560581363</v>
      </c>
      <c r="AT27" s="191">
        <f t="shared" si="6"/>
        <v>1.5855982025907586E-2</v>
      </c>
      <c r="AU27" s="191">
        <f t="shared" si="6"/>
        <v>0</v>
      </c>
      <c r="AV27" s="191">
        <f t="shared" si="6"/>
        <v>1.3149301640155332E-2</v>
      </c>
      <c r="AW27" s="191">
        <f t="shared" si="6"/>
        <v>3.3140609505186151E-2</v>
      </c>
      <c r="AX27" s="191">
        <f t="shared" si="6"/>
        <v>0.10675015154516358</v>
      </c>
      <c r="AY27" s="191">
        <f t="shared" si="6"/>
        <v>5.3120902492267426E-2</v>
      </c>
      <c r="AZ27" s="191">
        <f t="shared" si="6"/>
        <v>0</v>
      </c>
      <c r="BA27" s="191">
        <f t="shared" si="7"/>
        <v>0.99999999999999989</v>
      </c>
      <c r="BB27" s="191"/>
      <c r="BC27" s="191">
        <f t="shared" si="8"/>
        <v>0.89530625832223698</v>
      </c>
      <c r="BD27" s="191">
        <f t="shared" si="8"/>
        <v>1.8773466833541925E-3</v>
      </c>
      <c r="BE27" s="191">
        <f t="shared" si="9"/>
        <v>0.52079246763436648</v>
      </c>
      <c r="BF27" s="191">
        <f t="shared" si="10"/>
        <v>1.5309672929714685E-2</v>
      </c>
      <c r="BG27" s="191">
        <f t="shared" si="10"/>
        <v>0</v>
      </c>
      <c r="BH27" s="191">
        <f t="shared" si="10"/>
        <v>6.9478908188585617E-3</v>
      </c>
      <c r="BI27" s="191">
        <f t="shared" si="10"/>
        <v>0.17956490727532098</v>
      </c>
      <c r="BJ27" s="191">
        <f t="shared" si="11"/>
        <v>0.15133914165859957</v>
      </c>
      <c r="BK27" s="191">
        <f t="shared" si="11"/>
        <v>2.3142250530785564E-2</v>
      </c>
      <c r="BL27" s="191">
        <f t="shared" si="12"/>
        <v>1.7942799358532369</v>
      </c>
      <c r="BM27" s="191"/>
      <c r="BN27" s="191">
        <f t="shared" si="13"/>
        <v>0.49897802479549574</v>
      </c>
      <c r="BO27" s="191">
        <f t="shared" si="13"/>
        <v>1.0462953109161613E-3</v>
      </c>
      <c r="BP27" s="191">
        <f t="shared" si="13"/>
        <v>0.29025151384012615</v>
      </c>
      <c r="BQ27" s="191">
        <f t="shared" si="13"/>
        <v>8.5324885062789558E-3</v>
      </c>
      <c r="BR27" s="191">
        <f t="shared" si="13"/>
        <v>0</v>
      </c>
      <c r="BS27" s="191">
        <f t="shared" si="13"/>
        <v>3.8722446146925338E-3</v>
      </c>
      <c r="BT27" s="191">
        <f t="shared" si="13"/>
        <v>0.10007630564621578</v>
      </c>
      <c r="BU27" s="191">
        <f t="shared" si="13"/>
        <v>8.4345334657400059E-2</v>
      </c>
      <c r="BV27" s="191">
        <f t="shared" si="13"/>
        <v>1.2897792628874654E-2</v>
      </c>
      <c r="BW27" s="191">
        <f t="shared" si="14"/>
        <v>1</v>
      </c>
      <c r="BX27" s="30"/>
      <c r="BY27" s="28">
        <f t="shared" si="88"/>
        <v>0.50717916709427791</v>
      </c>
      <c r="BZ27" s="28">
        <f t="shared" si="15"/>
        <v>0.42745579289322899</v>
      </c>
      <c r="CA27" s="28">
        <f t="shared" si="16"/>
        <v>6.5365040012493103E-2</v>
      </c>
      <c r="CB27" s="28"/>
      <c r="CC27" s="4">
        <f t="shared" si="89"/>
        <v>62.525261352586931</v>
      </c>
      <c r="CD27" s="4">
        <f t="shared" si="90"/>
        <v>10.713590307699752</v>
      </c>
      <c r="CE27" s="28">
        <f t="shared" si="17"/>
        <v>31.895462355963204</v>
      </c>
      <c r="CF27" s="28">
        <f t="shared" si="18"/>
        <v>50.71791670942779</v>
      </c>
      <c r="CH27" s="28">
        <f t="shared" si="91"/>
        <v>6.9909784048090531</v>
      </c>
      <c r="CI27" s="28">
        <f t="shared" si="92"/>
        <v>0.66772657619539999</v>
      </c>
      <c r="CJ27" s="28"/>
      <c r="CK27" s="158">
        <f t="shared" si="93"/>
        <v>9.7474279665335783E-2</v>
      </c>
      <c r="CL27" s="69">
        <f t="shared" si="94"/>
        <v>5.1163941666666659</v>
      </c>
      <c r="CM27" s="107">
        <f t="shared" si="95"/>
        <v>4.699584152359356</v>
      </c>
      <c r="CN27" s="109">
        <f t="shared" si="19"/>
        <v>4.2329139359462129</v>
      </c>
      <c r="CO27" s="111">
        <f t="shared" si="20"/>
        <v>5.0106407134080264</v>
      </c>
      <c r="CP27" s="113">
        <v>3.9780922554960259</v>
      </c>
      <c r="CQ27" s="30"/>
      <c r="CR27" s="27">
        <f t="shared" si="21"/>
        <v>940.3376497577018</v>
      </c>
      <c r="CS27" s="27">
        <f t="shared" si="22"/>
        <v>955.5664914250134</v>
      </c>
      <c r="CT27" s="27">
        <f t="shared" si="23"/>
        <v>940.73080682401712</v>
      </c>
      <c r="CU27" s="28">
        <f t="shared" si="24"/>
        <v>4.2329139359462129</v>
      </c>
      <c r="CV27" s="28">
        <f t="shared" si="25"/>
        <v>4.2269288848739608</v>
      </c>
      <c r="CW27" s="28">
        <f t="shared" si="26"/>
        <v>7.0300571495504283</v>
      </c>
      <c r="CX27" s="27">
        <f t="shared" si="27"/>
        <v>925.01570597346893</v>
      </c>
      <c r="CY27" s="28">
        <f t="shared" si="28"/>
        <v>9.7474279665335783E-2</v>
      </c>
      <c r="DA27" s="33">
        <f t="shared" si="29"/>
        <v>361.54924638339094</v>
      </c>
      <c r="DB27" s="33">
        <f t="shared" si="30"/>
        <v>500.39914568854124</v>
      </c>
      <c r="DD27" s="82">
        <f t="shared" si="31"/>
        <v>0.27142165814285008</v>
      </c>
      <c r="DE27" s="82">
        <f t="shared" si="32"/>
        <v>6.9909784048090531</v>
      </c>
      <c r="DF27" s="82">
        <f t="shared" si="33"/>
        <v>-2.3281667340834771</v>
      </c>
      <c r="DG27" s="82">
        <f t="shared" si="34"/>
        <v>1.8273530847742949</v>
      </c>
      <c r="DH27" s="82">
        <f t="shared" si="35"/>
        <v>6.2145893171249071E-2</v>
      </c>
      <c r="DI27" s="82">
        <f t="shared" si="36"/>
        <v>-0.84955204186374078</v>
      </c>
      <c r="DK27" s="87">
        <f t="shared" si="37"/>
        <v>1213.4876497577018</v>
      </c>
      <c r="DL27" s="87">
        <f t="shared" si="38"/>
        <v>940.73080682401712</v>
      </c>
      <c r="DM27" s="82">
        <f t="shared" si="39"/>
        <v>2.02</v>
      </c>
      <c r="DO27" s="87">
        <f t="shared" si="40"/>
        <v>939.76157567886003</v>
      </c>
      <c r="DP27" s="82">
        <f t="shared" si="41"/>
        <v>0.59653566838942051</v>
      </c>
      <c r="DQ27" s="82">
        <f t="shared" si="42"/>
        <v>6.6961484125760127E-14</v>
      </c>
      <c r="DR27" s="82">
        <f t="shared" si="43"/>
        <v>0.31317303928339707</v>
      </c>
      <c r="DS27" s="82">
        <f t="shared" si="44"/>
        <v>2.262150309158965E-6</v>
      </c>
      <c r="DT27" s="82">
        <f t="shared" si="45"/>
        <v>2.1408682801261745</v>
      </c>
      <c r="DV27" s="88">
        <f t="shared" si="46"/>
        <v>950</v>
      </c>
      <c r="DW27" s="30">
        <f t="shared" si="47"/>
        <v>5.1163941666666659</v>
      </c>
      <c r="DX27" s="30">
        <f t="shared" si="48"/>
        <v>1.0729970952383352</v>
      </c>
      <c r="DY27" s="30">
        <f t="shared" si="49"/>
        <v>0.63223435055168165</v>
      </c>
      <c r="DZ27" s="30">
        <f t="shared" si="50"/>
        <v>1.0291349984210243</v>
      </c>
      <c r="EA27" s="30">
        <f t="shared" si="51"/>
        <v>4.1442084349781707</v>
      </c>
      <c r="EB27" s="30">
        <v>6.9978080699951324</v>
      </c>
      <c r="EC27" s="30">
        <f t="shared" si="52"/>
        <v>2.7621598758956423E-2</v>
      </c>
      <c r="ED27" s="30">
        <f t="shared" si="53"/>
        <v>0.67889095104362951</v>
      </c>
      <c r="EE27" s="30">
        <f t="shared" si="54"/>
        <v>6.9936438086337815E-2</v>
      </c>
      <c r="EF27" s="30">
        <f t="shared" si="55"/>
        <v>2.3018223275114571</v>
      </c>
      <c r="EG27" s="30">
        <f t="shared" si="56"/>
        <v>4.3506990962969132</v>
      </c>
      <c r="EH27" s="30">
        <f t="shared" si="57"/>
        <v>0.15987105403743102</v>
      </c>
      <c r="EI27" s="30">
        <f t="shared" si="58"/>
        <v>0.80778791472309874</v>
      </c>
      <c r="EJ27" s="30">
        <f t="shared" si="59"/>
        <v>2.9980972514105489E-2</v>
      </c>
      <c r="EK27" s="30">
        <f t="shared" si="60"/>
        <v>6.0248851378570306E-2</v>
      </c>
      <c r="EM27" s="82">
        <v>2.8</v>
      </c>
      <c r="EN27" s="82">
        <v>3.3926686555344698</v>
      </c>
      <c r="EO27" s="30">
        <v>3.6020711108470036</v>
      </c>
      <c r="EQ27" s="34">
        <f t="shared" si="96"/>
        <v>8.1766148814390842</v>
      </c>
      <c r="ER27" s="34">
        <f t="shared" si="61"/>
        <v>-1.945887999357724E-2</v>
      </c>
      <c r="ES27" s="34">
        <f t="shared" si="62"/>
        <v>-0.69253965502513493</v>
      </c>
      <c r="ET27" s="34">
        <f t="shared" si="63"/>
        <v>-1.2601637182550542</v>
      </c>
      <c r="EU27" s="34">
        <f t="shared" si="64"/>
        <v>-1.6134670487336068E-2</v>
      </c>
      <c r="EV27" s="34">
        <f t="shared" si="65"/>
        <v>-0.12900744526943961</v>
      </c>
      <c r="EW27" s="34">
        <f t="shared" si="66"/>
        <v>-4.0669492412668554E-2</v>
      </c>
      <c r="EY27" s="27">
        <f t="shared" si="97"/>
        <v>1223</v>
      </c>
      <c r="EZ27" s="27">
        <f t="shared" si="67"/>
        <v>2020.0000000000002</v>
      </c>
      <c r="FA27" s="34">
        <f t="shared" si="98"/>
        <v>-1.5775274773278698</v>
      </c>
      <c r="FB27" s="34">
        <f t="shared" si="68"/>
        <v>-0.12320854587662203</v>
      </c>
      <c r="FC27" s="34">
        <f t="shared" si="69"/>
        <v>2.9608997414595462</v>
      </c>
      <c r="FD27" s="34">
        <f t="shared" si="99"/>
        <v>-0.80063003327448834</v>
      </c>
      <c r="FE27" s="34">
        <f t="shared" si="70"/>
        <v>-0.50269190118359941</v>
      </c>
      <c r="FF27" s="26">
        <f t="shared" si="71"/>
        <v>-1.8260586754047323</v>
      </c>
      <c r="FG27" s="26">
        <f t="shared" si="72"/>
        <v>-0.54646933016775157</v>
      </c>
      <c r="FH27" s="33">
        <f t="shared" si="73"/>
        <v>1826.7327303781774</v>
      </c>
      <c r="FI27" s="33">
        <f t="shared" si="74"/>
        <v>-125.08466200000002</v>
      </c>
      <c r="FJ27" s="33">
        <f t="shared" si="75"/>
        <v>545.25104469603252</v>
      </c>
      <c r="FK27" s="26">
        <f t="shared" si="76"/>
        <v>-96.450455000000034</v>
      </c>
      <c r="FL27" s="33">
        <f t="shared" si="77"/>
        <v>37.464749388320428</v>
      </c>
      <c r="FM27" s="33">
        <f t="shared" si="78"/>
        <v>7.3568072052119318</v>
      </c>
      <c r="FN27" s="27">
        <f t="shared" si="79"/>
        <v>88756.341963450745</v>
      </c>
      <c r="FO27" s="28">
        <f t="shared" si="80"/>
        <v>41.939159914252095</v>
      </c>
      <c r="FP27" s="33">
        <f t="shared" si="81"/>
        <v>59788.393597225295</v>
      </c>
      <c r="FQ27" s="28">
        <f t="shared" si="82"/>
        <v>42.871288955039546</v>
      </c>
      <c r="FS27" s="26"/>
      <c r="FT27" s="34">
        <f t="shared" si="83"/>
        <v>1.0377012345984038</v>
      </c>
      <c r="FU27" s="34">
        <f t="shared" si="83"/>
        <v>6.1337605474399166E-3</v>
      </c>
      <c r="FV27" s="34">
        <f t="shared" si="83"/>
        <v>0.19330472162438814</v>
      </c>
      <c r="FW27" s="34">
        <f t="shared" si="83"/>
        <v>2.9157180598567194E-2</v>
      </c>
      <c r="FX27" s="34">
        <v>0</v>
      </c>
      <c r="FY27" s="34">
        <f t="shared" si="84"/>
        <v>2.4176185959978568E-2</v>
      </c>
      <c r="FZ27" s="34">
        <f t="shared" si="84"/>
        <v>6.0939156596866467E-2</v>
      </c>
      <c r="GA27" s="34">
        <f t="shared" si="84"/>
        <v>9.8146251026386563E-2</v>
      </c>
      <c r="GB27" s="34">
        <f t="shared" si="84"/>
        <v>4.8841242649855038E-2</v>
      </c>
      <c r="GC27" s="34">
        <f t="shared" si="84"/>
        <v>0</v>
      </c>
      <c r="GD27" s="34">
        <f t="shared" si="85"/>
        <v>1.4983997336018855</v>
      </c>
      <c r="GE27" s="26"/>
      <c r="GF27" s="34">
        <f t="shared" si="86"/>
        <v>0.69253965502513493</v>
      </c>
      <c r="GG27" s="34">
        <f t="shared" si="86"/>
        <v>4.0935408688944777E-3</v>
      </c>
      <c r="GH27" s="34">
        <f t="shared" si="86"/>
        <v>0.12900744526943961</v>
      </c>
      <c r="GI27" s="34">
        <f t="shared" si="86"/>
        <v>1.945887999357724E-2</v>
      </c>
      <c r="GJ27" s="34">
        <f t="shared" si="86"/>
        <v>0</v>
      </c>
      <c r="GK27" s="34">
        <f t="shared" si="86"/>
        <v>1.6134670487336068E-2</v>
      </c>
      <c r="GL27" s="34">
        <f t="shared" si="86"/>
        <v>4.0669492412668554E-2</v>
      </c>
      <c r="GM27" s="34">
        <f t="shared" si="86"/>
        <v>6.5500713077718251E-2</v>
      </c>
      <c r="GN27" s="34">
        <f t="shared" si="86"/>
        <v>3.2595602865231034E-2</v>
      </c>
      <c r="GO27" s="34">
        <f t="shared" si="86"/>
        <v>0</v>
      </c>
      <c r="GP27" s="34">
        <f t="shared" si="87"/>
        <v>1.0000000000000002</v>
      </c>
      <c r="GR27" s="62"/>
      <c r="GT27" s="116"/>
      <c r="GU27" s="28">
        <f t="shared" si="100"/>
        <v>-0.41681001430730991</v>
      </c>
      <c r="GV27" s="28">
        <f t="shared" si="100"/>
        <v>-0.88348023072045301</v>
      </c>
      <c r="GW27" s="28">
        <f t="shared" si="100"/>
        <v>-0.1057534532586395</v>
      </c>
      <c r="GX27" s="28">
        <f t="shared" si="100"/>
        <v>-1.1383019111706401</v>
      </c>
    </row>
    <row r="28" spans="1:216" s="8" customFormat="1" ht="15" customHeight="1" x14ac:dyDescent="0.2">
      <c r="A28" s="48"/>
      <c r="B28" s="7"/>
      <c r="C28" s="28"/>
      <c r="P28" s="35"/>
      <c r="Q28" s="35"/>
      <c r="AD28" s="46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46"/>
      <c r="BY28" s="35"/>
      <c r="BZ28" s="35"/>
      <c r="CA28" s="35"/>
      <c r="CB28" s="35"/>
      <c r="CC28" s="35"/>
      <c r="CD28" s="35"/>
      <c r="CE28" s="35"/>
      <c r="CF28" s="35"/>
      <c r="CK28" s="46"/>
      <c r="CL28" s="67"/>
      <c r="CQ28" s="46"/>
      <c r="DD28" s="80"/>
      <c r="DE28" s="80"/>
      <c r="DF28" s="80"/>
      <c r="DG28" s="80"/>
      <c r="DH28" s="80"/>
      <c r="DI28" s="80"/>
      <c r="DJ28" s="80"/>
      <c r="DK28" s="85"/>
      <c r="DL28" s="85"/>
      <c r="DM28" s="80"/>
      <c r="DN28" s="80"/>
      <c r="DO28" s="85"/>
      <c r="DP28" s="80"/>
      <c r="DQ28" s="80"/>
      <c r="DR28" s="80"/>
      <c r="DS28" s="80"/>
      <c r="DT28" s="80"/>
      <c r="DU28" s="80"/>
      <c r="DV28" s="85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R28" s="47"/>
      <c r="ES28" s="47"/>
      <c r="ET28" s="47"/>
      <c r="EU28" s="47"/>
      <c r="EV28" s="47"/>
      <c r="EW28" s="47"/>
      <c r="GR28" s="9"/>
      <c r="GS28" s="10"/>
      <c r="GT28" s="117" t="s">
        <v>148</v>
      </c>
      <c r="GU28" s="98">
        <f>SQRT(SUMSQ(GU9:GU27)/COUNT(GU9:GU27))</f>
        <v>0.28493672050142949</v>
      </c>
      <c r="GV28" s="98">
        <f>SQRT(SUMSQ(GV9:GV27)/COUNT(GV9:GV27))</f>
        <v>1.3933466160169661</v>
      </c>
      <c r="GW28" s="98">
        <f>SQRT(SUMSQ(GW9:GW27)/COUNT(GW9:GW27))</f>
        <v>1.293089114843132</v>
      </c>
      <c r="GX28" s="98">
        <f>SQRT(SUMSQ(GX9:GX27)/COUNT(GX9:GX27))</f>
        <v>1.6375520758999154</v>
      </c>
    </row>
    <row r="29" spans="1:216" s="51" customFormat="1" ht="19.95" customHeight="1" x14ac:dyDescent="0.2">
      <c r="A29" s="49" t="s">
        <v>232</v>
      </c>
      <c r="B29" s="50"/>
      <c r="C29" s="28"/>
      <c r="P29" s="52"/>
      <c r="Q29" s="52"/>
      <c r="AD29" s="5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193"/>
      <c r="BP29" s="193"/>
      <c r="BQ29" s="193"/>
      <c r="BR29" s="193"/>
      <c r="BS29" s="193"/>
      <c r="BT29" s="193"/>
      <c r="BU29" s="193"/>
      <c r="BV29" s="193"/>
      <c r="BW29" s="193"/>
      <c r="BX29" s="53"/>
      <c r="BY29" s="52"/>
      <c r="BZ29" s="52"/>
      <c r="CA29" s="52"/>
      <c r="CB29" s="52"/>
      <c r="CC29" s="52"/>
      <c r="CD29" s="52"/>
      <c r="CE29" s="52"/>
      <c r="CF29" s="52"/>
      <c r="CK29" s="53"/>
      <c r="CL29" s="68"/>
      <c r="CQ29" s="53"/>
      <c r="DD29" s="81"/>
      <c r="DE29" s="81"/>
      <c r="DF29" s="81"/>
      <c r="DG29" s="81"/>
      <c r="DH29" s="81"/>
      <c r="DI29" s="81"/>
      <c r="DJ29" s="81"/>
      <c r="DK29" s="86"/>
      <c r="DL29" s="86"/>
      <c r="DM29" s="81"/>
      <c r="DN29" s="81"/>
      <c r="DO29" s="86"/>
      <c r="DP29" s="81"/>
      <c r="DQ29" s="81"/>
      <c r="DR29" s="81"/>
      <c r="DS29" s="81"/>
      <c r="DT29" s="81"/>
      <c r="DU29" s="81"/>
      <c r="DV29" s="86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R29" s="54"/>
      <c r="ES29" s="54"/>
      <c r="ET29" s="54"/>
      <c r="EU29" s="54"/>
      <c r="EV29" s="54"/>
      <c r="EW29" s="54"/>
      <c r="GR29" s="55"/>
      <c r="GS29" s="56"/>
      <c r="GT29" s="115"/>
    </row>
    <row r="30" spans="1:216" s="1" customFormat="1" ht="15" customHeight="1" x14ac:dyDescent="0.2">
      <c r="A30" s="44" t="s">
        <v>241</v>
      </c>
      <c r="B30" s="25" t="s">
        <v>242</v>
      </c>
      <c r="C30" s="28">
        <v>0.3</v>
      </c>
      <c r="D30" s="36">
        <v>900</v>
      </c>
      <c r="E30" s="4"/>
      <c r="F30" s="4">
        <v>66.976048039438595</v>
      </c>
      <c r="G30" s="4">
        <v>0.38577307448492065</v>
      </c>
      <c r="H30" s="4">
        <v>18.789497696955824</v>
      </c>
      <c r="I30" s="4">
        <v>2.4192880514243638</v>
      </c>
      <c r="J30" s="4">
        <v>8.6881757992895853E-2</v>
      </c>
      <c r="K30" s="4">
        <v>0.62729532720693959</v>
      </c>
      <c r="L30" s="4">
        <v>2.1905646711969657</v>
      </c>
      <c r="M30" s="4">
        <v>2.3852581080857251</v>
      </c>
      <c r="N30" s="4">
        <v>6.0034240748297378</v>
      </c>
      <c r="O30" s="4">
        <v>0.1359691983840294</v>
      </c>
      <c r="P30" s="4">
        <f t="shared" ref="P30:P43" si="102">SUM(F30:O30)</f>
        <v>99.999999999999986</v>
      </c>
      <c r="Q30" s="4"/>
      <c r="R30" s="35">
        <v>4.91</v>
      </c>
      <c r="S30" s="4"/>
      <c r="T30" s="4">
        <v>56.449750000000002</v>
      </c>
      <c r="U30" s="4">
        <v>3.5250000000000004E-2</v>
      </c>
      <c r="V30" s="4">
        <v>26.734250000000003</v>
      </c>
      <c r="W30" s="4">
        <v>0.77100000000000002</v>
      </c>
      <c r="X30" s="4">
        <v>2.1999999999999999E-2</v>
      </c>
      <c r="Y30" s="4">
        <v>4.7749999999999994E-2</v>
      </c>
      <c r="Z30" s="4">
        <v>8.6262500000000006</v>
      </c>
      <c r="AA30" s="4">
        <v>5.2032500000000006</v>
      </c>
      <c r="AB30" s="4">
        <v>1.50675</v>
      </c>
      <c r="AC30" s="4">
        <f t="shared" ref="AC30:AC43" si="103">SUM(T30:AB30)</f>
        <v>99.396249999999995</v>
      </c>
      <c r="AD30" s="29"/>
      <c r="AE30" s="191">
        <f t="shared" ref="AE30:AF45" si="104">F30/AE$3</f>
        <v>1.1147810925339314</v>
      </c>
      <c r="AF30" s="191">
        <f t="shared" si="104"/>
        <v>4.8281986794107713E-3</v>
      </c>
      <c r="AG30" s="191">
        <f t="shared" ref="AG30:AG43" si="105">H30*2/AG$3</f>
        <v>0.3685660591792041</v>
      </c>
      <c r="AH30" s="191">
        <f t="shared" ref="AH30:AK45" si="106">I30/AH$3</f>
        <v>3.367137162733979E-2</v>
      </c>
      <c r="AI30" s="191">
        <f t="shared" si="106"/>
        <v>1.2247217083859016E-3</v>
      </c>
      <c r="AJ30" s="191">
        <f t="shared" si="106"/>
        <v>1.556564087362133E-2</v>
      </c>
      <c r="AK30" s="191">
        <f t="shared" si="106"/>
        <v>3.9061424236750457E-2</v>
      </c>
      <c r="AL30" s="191">
        <f t="shared" ref="AL30:AN45" si="107">M30*2/AL$3</f>
        <v>7.6968638531323824E-2</v>
      </c>
      <c r="AM30" s="191">
        <f t="shared" si="107"/>
        <v>0.12746123301124709</v>
      </c>
      <c r="AN30" s="191">
        <f t="shared" si="107"/>
        <v>1.9159091481999674E-3</v>
      </c>
      <c r="AO30" s="191">
        <f t="shared" ref="AO30:AO43" si="108">SUM(AE30:AN30)</f>
        <v>1.7840442895294144</v>
      </c>
      <c r="AP30" s="191"/>
      <c r="AQ30" s="191">
        <f t="shared" ref="AQ30:AZ45" si="109">AE30/$AO30</f>
        <v>0.62486178122180047</v>
      </c>
      <c r="AR30" s="191">
        <f t="shared" si="109"/>
        <v>2.7063222072162387E-3</v>
      </c>
      <c r="AS30" s="191">
        <f t="shared" si="109"/>
        <v>0.20659019585013916</v>
      </c>
      <c r="AT30" s="191">
        <f t="shared" si="109"/>
        <v>1.8873618679176089E-2</v>
      </c>
      <c r="AU30" s="191">
        <f t="shared" si="109"/>
        <v>6.8648615708355096E-4</v>
      </c>
      <c r="AV30" s="191">
        <f t="shared" si="109"/>
        <v>8.7249184142884437E-3</v>
      </c>
      <c r="AW30" s="191">
        <f t="shared" si="109"/>
        <v>2.189487361160404E-2</v>
      </c>
      <c r="AX30" s="191">
        <f t="shared" si="109"/>
        <v>4.3142784617542312E-2</v>
      </c>
      <c r="AY30" s="191">
        <f t="shared" si="109"/>
        <v>7.1445105796598879E-2</v>
      </c>
      <c r="AZ30" s="191">
        <f t="shared" si="109"/>
        <v>1.0739134445509398E-3</v>
      </c>
      <c r="BA30" s="191">
        <f t="shared" ref="BA30:BA43" si="110">SUM(AQ30:AZ30)</f>
        <v>1.0000000000000002</v>
      </c>
      <c r="BB30" s="191"/>
      <c r="BC30" s="191">
        <f t="shared" ref="BC30:BD45" si="111">T30/AE$3</f>
        <v>0.93957639813581895</v>
      </c>
      <c r="BD30" s="191">
        <f t="shared" si="111"/>
        <v>4.4117647058823531E-4</v>
      </c>
      <c r="BE30" s="191">
        <f t="shared" ref="BE30:BE43" si="112">V30*2/AG$3</f>
        <v>0.52440663005100052</v>
      </c>
      <c r="BF30" s="191">
        <f t="shared" ref="BF30:BI45" si="113">W30/AH$3</f>
        <v>1.0730688935281838E-2</v>
      </c>
      <c r="BG30" s="191">
        <f t="shared" si="113"/>
        <v>3.1012122920778123E-4</v>
      </c>
      <c r="BH30" s="191">
        <f t="shared" si="113"/>
        <v>1.1848635235732008E-3</v>
      </c>
      <c r="BI30" s="191">
        <f t="shared" si="113"/>
        <v>0.15382043509272469</v>
      </c>
      <c r="BJ30" s="191">
        <f t="shared" ref="BJ30:BK45" si="114">AA30*2/AL$3</f>
        <v>0.16790093578573737</v>
      </c>
      <c r="BK30" s="191">
        <f t="shared" si="114"/>
        <v>3.199044585987261E-2</v>
      </c>
      <c r="BL30" s="191">
        <f t="shared" ref="BL30:BL43" si="115">SUM(BC30:BK30)</f>
        <v>1.8303616950838051</v>
      </c>
      <c r="BM30" s="191"/>
      <c r="BN30" s="191">
        <f t="shared" ref="BN30:BV45" si="116">BC30/$BL30</f>
        <v>0.51332826766394901</v>
      </c>
      <c r="BO30" s="191">
        <f t="shared" si="116"/>
        <v>2.4103239910078843E-4</v>
      </c>
      <c r="BP30" s="191">
        <f t="shared" si="116"/>
        <v>0.28650437312991844</v>
      </c>
      <c r="BQ30" s="191">
        <f t="shared" si="116"/>
        <v>5.8626057156372707E-3</v>
      </c>
      <c r="BR30" s="191">
        <f t="shared" si="116"/>
        <v>1.6943166481288389E-4</v>
      </c>
      <c r="BS30" s="191">
        <f t="shared" si="116"/>
        <v>6.4733846143942087E-4</v>
      </c>
      <c r="BT30" s="191">
        <f t="shared" si="116"/>
        <v>8.403827260255349E-2</v>
      </c>
      <c r="BU30" s="191">
        <f t="shared" si="116"/>
        <v>9.1731014824395038E-2</v>
      </c>
      <c r="BV30" s="191">
        <f t="shared" si="116"/>
        <v>1.7477663538193685E-2</v>
      </c>
      <c r="BW30" s="191">
        <f t="shared" ref="BW30:BW43" si="117">SUM(BN30:BV30)</f>
        <v>1</v>
      </c>
      <c r="BX30" s="30"/>
      <c r="BY30" s="28">
        <f t="shared" ref="BY30:BY43" si="118">BT30/(BT30+BU30+BV30)</f>
        <v>0.43487502484689794</v>
      </c>
      <c r="BZ30" s="28">
        <f t="shared" ref="BZ30:BZ43" si="119">BU30/(BT30+BU30+BV30)</f>
        <v>0.47468285717450431</v>
      </c>
      <c r="CA30" s="28">
        <f t="shared" ref="CA30:CA43" si="120">1-BY30-BZ30</f>
        <v>9.0442117978597691E-2</v>
      </c>
      <c r="CB30" s="28"/>
      <c r="CC30" s="4">
        <f>F30*100/P30</f>
        <v>66.976048039438595</v>
      </c>
      <c r="CD30" s="4">
        <f>(M30+N30)*100/P30</f>
        <v>8.3886821829154652</v>
      </c>
      <c r="CE30" s="28">
        <f t="shared" ref="CE30:CE54" si="121">IF(CA30+BZ30=0,CF30/2,+CA30/(CA30+BZ30)*(100-CF30)+0.5*CF30)</f>
        <v>30.787963040204666</v>
      </c>
      <c r="CF30" s="28">
        <f t="shared" ref="CF30:CF54" si="122">100*BY30/(BY30+BZ30+CA30)</f>
        <v>43.487502484689792</v>
      </c>
      <c r="CG30" s="32"/>
      <c r="CH30" s="28">
        <f t="shared" ref="CH30:CH43" si="123">LN(BY30/(AW30*AS30^2*AQ30^2))</f>
        <v>7.0832921266757474</v>
      </c>
      <c r="CI30" s="28">
        <f t="shared" ref="CI30:CI43" si="124">AX30/(AX30+AY30)</f>
        <v>0.37650387367824428</v>
      </c>
      <c r="CJ30" s="4"/>
      <c r="CK30" s="158">
        <f t="shared" ref="CK30:CK54" si="125">EXP(DF30)</f>
        <v>0.1831466991468963</v>
      </c>
      <c r="CL30" s="69">
        <f t="shared" ref="CL30:CL43" si="126">R30</f>
        <v>4.91</v>
      </c>
      <c r="CM30" s="107">
        <f t="shared" ref="CM30:CM43" si="127">$GS$2+$GS$3*CH30+$GS$4*D30+$GS$5*BZ30+$GS$6*CI30</f>
        <v>6.210508821900361</v>
      </c>
      <c r="CN30" s="109">
        <f t="shared" ref="CN30:CN43" si="128">CU30</f>
        <v>4.8459169233205293</v>
      </c>
      <c r="CO30" s="111">
        <f t="shared" ref="CO30:CO43" si="129">$EX$5+$EQ$5*EQ30+$ER$5*ER30+$ES$5*ES30+$ET$5*ET30+$EU$5*EU30+$EV$5*EV30+$EW$5*EW30</f>
        <v>4.9536188137254946</v>
      </c>
      <c r="CP30" s="113">
        <v>4.0626323543436342</v>
      </c>
      <c r="CQ30" s="30"/>
      <c r="CR30" s="27">
        <f t="shared" ref="CR30:CR43" si="130">10^4/(6.12+0.257*LN(BY30/(AQ30^2*AS30^2*AW30))-3.166*AW30-3.137*DD30+1.216*BZ30^2-2.475*10^-2*C30*10+0.2166*R30)-273.15</f>
        <v>923.75401680997709</v>
      </c>
      <c r="CS30" s="27">
        <f t="shared" ref="CS30:CS43" si="131">-273.15+(10^4/(8.759-6.396*AW30+0.2147*R30+1.221*AQ30^3-1.751*10^-2*DM30-8.043*AS30))</f>
        <v>937.95822382422386</v>
      </c>
      <c r="CT30" s="27">
        <f t="shared" ref="CT30:CT43" si="132">-273.15+(10^4/(6.4706+0.3128*DE30-8.103*AQ30+4.872*AY30+8.661*AQ30^2+1.5346*BZ30^2-3.341*10^-2*C30*10+0.18047*R30))</f>
        <v>905.47735910816721</v>
      </c>
      <c r="CU30" s="28">
        <f t="shared" ref="CU30:CU43" si="133">25.95-0.0032*D30*DE30-18.9*AY30+14.5*AV30-40.3*AW30+5.7*BY30^2+0.108*C30*10</f>
        <v>4.8459169233205293</v>
      </c>
      <c r="CV30" s="28">
        <f t="shared" ref="CV30:CV43" si="134">24.757-2.26*10^-3*(D30+273.15)*DE30-3.847*DR30+1.927*DQ30/(AW30/(AW30+AX30))</f>
        <v>4.9540113213574122</v>
      </c>
      <c r="CW30" s="28">
        <f t="shared" ref="CW30:CW43" si="135">-42.2+(4.94*(10^-2)*DK30)+(1.16*(10^-2)*DK30)*DF30-19.6*LN(BZ30)-382.3*AQ30^2+514.2*AQ30^3-139.8*AW30+287.2*AX30+163.9*AY30</f>
        <v>5.1868962490011707</v>
      </c>
      <c r="CX30" s="27">
        <f t="shared" ref="CX30:CX43" si="136">-273.15+10^4/(10.86-9.7654*AQ30+4.241*AW30-55.56*AW30*AS30+37.5*AY30*AS30+11.206*AQ30^3-3.151*10^-2*C30*10+0.1709*R30)</f>
        <v>885.38012355405579</v>
      </c>
      <c r="CY30" s="28">
        <f t="shared" ref="CY30:CY43" si="137">BZ30*AS30*AW30/(BY30*AX30*AQ30)</f>
        <v>0.1831466991468963</v>
      </c>
      <c r="CZ30" s="32"/>
      <c r="DA30" s="33">
        <f t="shared" ref="DA30:DA43" si="138">10^4/(17.3-1.03*LN(BZ30/(AX30*AS30*AQ30^3))-200*AW30-2.42*AX30-29.8*AY30+13500*(AW30-0.0037)^2-550*(AY30-0.056)*(AX30-0.089)-0.078*C30/10)-273.15</f>
        <v>727.19151270114185</v>
      </c>
      <c r="DB30" s="33">
        <f t="shared" ref="DB30:DB43" si="139">10^4/(14.6+0.055*R30-0.06*C30/10-99.6*AX30*AS30-2313*AW30*AS30+395*AY30*AS30-151*AY30*AQ30+15037*AW30^2)-273.15</f>
        <v>745.62233762822939</v>
      </c>
      <c r="DC30" s="32"/>
      <c r="DD30" s="82">
        <f t="shared" ref="DD30:DD43" si="140">AS30/(AS30+AQ30)</f>
        <v>0.24846918589053324</v>
      </c>
      <c r="DE30" s="82">
        <f t="shared" ref="DE30:DE43" si="141">LN(BY30/(AQ30^2*AS30^2*AW30))</f>
        <v>7.0832921266757474</v>
      </c>
      <c r="DF30" s="82">
        <f t="shared" ref="DF30:DF43" si="142">LN((BZ30*AS30*AW30)/(AX30*AQ30*BY30))</f>
        <v>-1.697467812595693</v>
      </c>
      <c r="DG30" s="82">
        <f t="shared" ref="DG30:DG43" si="143">(BQ30/BS30)/(AT30/AV30)</f>
        <v>4.1866386078974935</v>
      </c>
      <c r="DH30" s="82">
        <f t="shared" ref="DH30:DH43" si="144">AV30+AT30+AW30+AU30</f>
        <v>5.0179896862152122E-2</v>
      </c>
      <c r="DI30" s="82">
        <f t="shared" ref="DI30:DI43" si="145">(7/2)*LN(1-AS30)+7*LN(1-AR30)</f>
        <v>-0.82892388488060431</v>
      </c>
      <c r="DJ30" s="82"/>
      <c r="DK30" s="87">
        <f t="shared" ref="DK30:DK43" si="146">273.15+CR30</f>
        <v>1196.9040168099771</v>
      </c>
      <c r="DL30" s="87">
        <f t="shared" ref="DL30:DL43" si="147">CT30</f>
        <v>905.47735910816721</v>
      </c>
      <c r="DM30" s="82">
        <f t="shared" ref="DM30:DM43" si="148">10*C30</f>
        <v>3</v>
      </c>
      <c r="DN30" s="82"/>
      <c r="DO30" s="87">
        <f t="shared" ref="DO30:DO43" si="149">10^4/(8.588-0.0529*DM30+0.29484*R30+0.50575*DE30-15.9387*AQ30+7.4446*AY30+16.46*AQ30^2+2.58716*BZ30^2)</f>
        <v>905.67176112387472</v>
      </c>
      <c r="DP30" s="82">
        <f t="shared" ref="DP30:DP43" si="150">AV30/40.3/(AV30/40.3+AT30/71.85)</f>
        <v>0.45181182182648055</v>
      </c>
      <c r="DQ30" s="82">
        <f t="shared" ref="DQ30:DQ43" si="151">EXP(-3.485+22.93*AW30+0.0805*R30+1.0925*AW30/(AW30+AX30)+13.11*AS30/(AS30+AQ30)+5.59258*AQ30^3-38.786*D30/(273.15+D30)-125.04*AW30*AS30+8.958*AQ30*AY30-2589.27/(273.15+D30))</f>
        <v>1.2306512644517534E-13</v>
      </c>
      <c r="DR30" s="82">
        <f t="shared" ref="DR30:DR43" si="152">EXP(-2.748-0.1553*R30+1.1017*DP30-1.997*AQ30^3+54.556*DM30/DK30-67.878*AY30*AS30-99.03*AW30*AS30+4175.307/DK30)</f>
        <v>0.26590113871522719</v>
      </c>
      <c r="DS30" s="82">
        <f t="shared" ref="DS30:DS43" si="153">EXP(19.42-12.5*AV30-161.4*AX30-16.65*AW30/(AW30+AX30)-528.1*AY30*AS30-19.38*AQ30^3+168.2*AQ30*AX30-1951.2*AW30*AY30-10190/DK30)</f>
        <v>2.7278974720579708E-6</v>
      </c>
      <c r="DT30" s="82">
        <f t="shared" ref="DT30:DT43" si="154">BY30/(AW30/(AW30+AX30))</f>
        <v>1.2917751314807437</v>
      </c>
      <c r="DU30" s="82"/>
      <c r="DV30" s="88">
        <f t="shared" ref="DV30:DV43" si="155">D30</f>
        <v>900</v>
      </c>
      <c r="DW30" s="30">
        <f t="shared" ref="DW30:DW43" si="156">R30</f>
        <v>4.91</v>
      </c>
      <c r="DX30" s="30">
        <f t="shared" ref="DX30:DX43" si="157">LN(AQ30/(AX30+AY30+AW30))</f>
        <v>1.52133213945549</v>
      </c>
      <c r="DY30" s="30">
        <f t="shared" ref="DY30:DY43" si="158">BN30/(BP30+BN30)</f>
        <v>0.64179459737283195</v>
      </c>
      <c r="DZ30" s="30">
        <f t="shared" ref="DZ30:DZ43" si="159">(BT30/(BV30+BU30))</f>
        <v>0.76952009549583755</v>
      </c>
      <c r="EA30" s="30">
        <f t="shared" ref="EA30:EA43" si="160">-LN(AT30)</f>
        <v>3.9699901690852299</v>
      </c>
      <c r="EB30" s="30">
        <v>5.3064495200914674</v>
      </c>
      <c r="EC30" s="30">
        <f t="shared" ref="EC30:EC43" si="161">CA30*AX30*AQ30/BZ30*AQ30*AY30*100</f>
        <v>2.2930617913156585E-2</v>
      </c>
      <c r="ED30" s="30">
        <f t="shared" ref="ED30:ED43" si="162">-LN(BY30)</f>
        <v>0.83269658837430871</v>
      </c>
      <c r="EE30" s="30">
        <f t="shared" ref="EE30:EE43" si="163">CA30/(BY30+BZ30)</f>
        <v>9.9435252847899072E-2</v>
      </c>
      <c r="EF30" s="30">
        <f t="shared" ref="EF30:EF43" si="164">-LN(BT30)</f>
        <v>2.4764829576840572</v>
      </c>
      <c r="EG30" s="30">
        <f t="shared" ref="EG30:EG43" si="165">-LN(BV30)</f>
        <v>4.0468315825517527</v>
      </c>
      <c r="EH30" s="30">
        <f t="shared" ref="EH30:EH43" si="166">AX30+AY30</f>
        <v>0.11458789041414119</v>
      </c>
      <c r="EI30" s="30">
        <f t="shared" ref="EI30:EI43" si="167">AQ30+AS30+AW30</f>
        <v>0.85334685068354366</v>
      </c>
      <c r="EJ30" s="30">
        <f t="shared" ref="EJ30:EJ43" si="168">AQ30*AY30</f>
        <v>4.4643316067642755E-2</v>
      </c>
      <c r="EK30" s="30">
        <f t="shared" ref="EK30:EK43" si="169">AQ30*AX30</f>
        <v>2.6958277242985985E-2</v>
      </c>
      <c r="EL30" s="82"/>
      <c r="EM30" s="82">
        <v>4.29</v>
      </c>
      <c r="EN30" s="82">
        <v>3.08436360364523</v>
      </c>
      <c r="EO30" s="30"/>
      <c r="EP30" s="32"/>
      <c r="EQ30" s="34">
        <f t="shared" ref="EQ30:EQ43" si="170">10000/(D30+273)</f>
        <v>8.5251491901108274</v>
      </c>
      <c r="ER30" s="34">
        <f t="shared" ref="ER30:ER43" si="171">-FW30/GD30</f>
        <v>-2.2519780704309485E-2</v>
      </c>
      <c r="ES30" s="34">
        <f t="shared" ref="ES30:ES43" si="172">-FT30/GD30</f>
        <v>-0.74547420953222454</v>
      </c>
      <c r="ET30" s="34">
        <f t="shared" ref="ET30:ET43" si="173">-(FA30+FB30+FC30)</f>
        <v>-1.386279753204829</v>
      </c>
      <c r="EU30" s="34">
        <f t="shared" ref="EU30:EU43" si="174">-FY30/GD30</f>
        <v>-1.0408857735716641E-2</v>
      </c>
      <c r="EV30" s="34">
        <f t="shared" ref="EV30:EV43" si="175">-GH30</f>
        <v>-0.12324243046821508</v>
      </c>
      <c r="EW30" s="34">
        <f t="shared" ref="EW30:EW43" si="176">-GL30</f>
        <v>-2.6123718122698696E-2</v>
      </c>
      <c r="EX30" s="32"/>
      <c r="EY30" s="27">
        <f t="shared" ref="EY30:EY43" si="177">D30+273.15</f>
        <v>1173.1500000000001</v>
      </c>
      <c r="EZ30" s="27">
        <f t="shared" ref="EZ30:EZ43" si="178">C30*10000</f>
        <v>3000</v>
      </c>
      <c r="FA30" s="34">
        <f t="shared" ref="FA30:FA43" si="179">(FD30-FE30)+(FF30-FG30)</f>
        <v>-1.4734959580858589</v>
      </c>
      <c r="FB30" s="34">
        <f t="shared" ref="FB30:FB43" si="180">(-FH30-FI30+FJ30+FK30)/(8.3144*(EY30))</f>
        <v>-0.19042717805786027</v>
      </c>
      <c r="FC30" s="34">
        <f t="shared" ref="FC30:FC43" si="181">1000*(FL30-FM30)/(8.3144*EY30)</f>
        <v>3.0502028893485482</v>
      </c>
      <c r="FD30" s="34">
        <f t="shared" ref="FD30:FD43" si="182">LN(0.053675+0.92494*BZ30)</f>
        <v>-0.70779765272393369</v>
      </c>
      <c r="FE30" s="34">
        <f t="shared" ref="FE30:FE43" si="183">LN(0.26579+0.66862*BY30)</f>
        <v>-0.58598723444497958</v>
      </c>
      <c r="FF30" s="26">
        <f t="shared" ref="FF30:FF43" si="184">LN(GL30*GH30*GF30^2*64)</f>
        <v>-2.1670999181103943</v>
      </c>
      <c r="FG30" s="26">
        <f t="shared" ref="FG30:FG43" si="185">LN((GM30^0.5)*(GH30^0.5)*(GF30^3)*18.963)</f>
        <v>-0.81541437830348951</v>
      </c>
      <c r="FH30" s="33">
        <f t="shared" ref="FH30:FH43" si="186">0.1*((112.715+0.00382*(EY30-1373))-(100.57*EXP(0.0000268*(EY30-298))))*(EZ30-1)</f>
        <v>2697.5775125143127</v>
      </c>
      <c r="FI30" s="33">
        <f t="shared" ref="FI30:FI43" si="187">0.1*(((0.75*(-1.843)+0.125*(0.685+0.0024*(EY30-1673))+0.125*(-2.384-0.0035*(EY30-1673)))*4/10000)/2)*(EZ30^2)</f>
        <v>-274.66121249999998</v>
      </c>
      <c r="FJ30" s="33">
        <f t="shared" ref="FJ30:FJ43" si="188">0.1*((106.3+0.003708*(EY30-1673))-(100.61*EXP(0.0000141*(EY30-298))))*(EZ30-1)</f>
        <v>775.95411795139307</v>
      </c>
      <c r="FK30" s="26">
        <f t="shared" ref="FK30:FK43" si="189">0.1*(((0.5*(-1.906)+0.25*(-1.665)+0.25*(0.295-0.00101*(EY30-1673)))*4/10000)/2)*(EZ30^2)</f>
        <v>-210.47181750000001</v>
      </c>
      <c r="FL30" s="33">
        <f t="shared" ref="FL30:FL43" si="190">(FN30-EY30*FO30)/1000</f>
        <v>39.452655032886867</v>
      </c>
      <c r="FM30" s="33">
        <f t="shared" ref="FM30:FM43" si="191">(FP30-EY30*FQ30)/1000</f>
        <v>9.7008590443982907</v>
      </c>
      <c r="FN30" s="27">
        <f t="shared" ref="FN30:FN43" si="192">142406+((-7.57)*(EY30-1830) - (-3734/0.5)*(EY30^0.5-1830^0.5)-(317020000/-2)*(EY30^-2-1830^-2))</f>
        <v>83764.901919443131</v>
      </c>
      <c r="FO30" s="28">
        <f t="shared" ref="FO30:FO43" si="193">77.82+(-7.57*(LN(EY30)-LN(1830)) + (3734/-0.5)*(EY30^-0.5 - 1830^-0.5) + (0/-2)*(EY30^-2 - 1830^-2) - (317020000/-3)*(EY30^-3 - 1830^-3))</f>
        <v>37.772021383928958</v>
      </c>
      <c r="FP30" s="33">
        <f t="shared" ref="FP30:FP43" si="194">((-35.64)*(EY30-1373) - (-2415.5/0.5)*(EY30^0.5-1373^0.5)-(789280)*(EY30^-1-1373^-1)-(1070640000/-2)*(EY30^-2-1373^-2))+64500</f>
        <v>58089.692571324689</v>
      </c>
      <c r="FQ30" s="28">
        <f t="shared" ref="FQ30:FQ43" si="195">47+(-35.64*(LN(EY30)-LN(1373)) + (2415.5/-0.5)*(EY30^-0.5 - 1373^-0.5) + (7892800/-2)*(EY30^-2 - 1373^-2) - (1070640000/-3)*(EY30^-3 - 1373^-3))</f>
        <v>41.246927952032046</v>
      </c>
      <c r="FR30" s="32"/>
      <c r="FS30" s="26"/>
      <c r="FT30" s="34">
        <f t="shared" ref="FT30:FW43" si="196">F30/FT$3</f>
        <v>1.1146883255294764</v>
      </c>
      <c r="FU30" s="34">
        <f t="shared" si="196"/>
        <v>4.8282591081855921E-3</v>
      </c>
      <c r="FV30" s="34">
        <f t="shared" si="196"/>
        <v>0.18428122220217361</v>
      </c>
      <c r="FW30" s="34">
        <f t="shared" si="196"/>
        <v>3.3673246268746536E-2</v>
      </c>
      <c r="FX30" s="34">
        <v>0</v>
      </c>
      <c r="FY30" s="34">
        <f t="shared" ref="FY30:GC43" si="197">K30/FY$3</f>
        <v>1.5564096050192029E-2</v>
      </c>
      <c r="FZ30" s="34">
        <f t="shared" si="197"/>
        <v>3.9062120779560366E-2</v>
      </c>
      <c r="GA30" s="34">
        <f t="shared" si="197"/>
        <v>3.8484940190802126E-2</v>
      </c>
      <c r="GB30" s="34">
        <f t="shared" si="197"/>
        <v>6.3733999414297346E-2</v>
      </c>
      <c r="GC30" s="34">
        <f t="shared" si="197"/>
        <v>9.5795457409998371E-4</v>
      </c>
      <c r="GD30" s="34">
        <f t="shared" ref="GD30:GD43" si="198">SUM(FT30:GC30)</f>
        <v>1.495274164117534</v>
      </c>
      <c r="GE30" s="26"/>
      <c r="GF30" s="34">
        <f t="shared" ref="GF30:GO45" si="199">FT30/$GD30</f>
        <v>0.74547420953222454</v>
      </c>
      <c r="GG30" s="34">
        <f t="shared" si="199"/>
        <v>3.2290125945131178E-3</v>
      </c>
      <c r="GH30" s="34">
        <f t="shared" si="199"/>
        <v>0.12324243046821508</v>
      </c>
      <c r="GI30" s="34">
        <f t="shared" si="199"/>
        <v>2.2519780704309485E-2</v>
      </c>
      <c r="GJ30" s="34">
        <f t="shared" si="199"/>
        <v>0</v>
      </c>
      <c r="GK30" s="34">
        <f t="shared" si="199"/>
        <v>1.0408857735716641E-2</v>
      </c>
      <c r="GL30" s="34">
        <f t="shared" si="199"/>
        <v>2.6123718122698696E-2</v>
      </c>
      <c r="GM30" s="34">
        <f t="shared" si="199"/>
        <v>2.5737714938393778E-2</v>
      </c>
      <c r="GN30" s="34">
        <f t="shared" si="199"/>
        <v>4.2623621101559823E-2</v>
      </c>
      <c r="GO30" s="34">
        <f t="shared" si="199"/>
        <v>6.4065480236886172E-4</v>
      </c>
      <c r="GP30" s="34">
        <f t="shared" ref="GP30:GP43" si="200">SUM(GF30:GO30)</f>
        <v>1</v>
      </c>
      <c r="GQ30" s="32"/>
      <c r="GR30" s="62"/>
      <c r="GS30" s="32"/>
      <c r="GT30" s="116"/>
      <c r="GU30" s="28">
        <f t="shared" ref="GU30:GX45" si="201">CM30-$CL30</f>
        <v>1.3005088219003609</v>
      </c>
      <c r="GV30" s="28">
        <f t="shared" si="201"/>
        <v>-6.4083076679470885E-2</v>
      </c>
      <c r="GW30" s="28">
        <f t="shared" si="201"/>
        <v>4.3618813725494476E-2</v>
      </c>
      <c r="GX30" s="28">
        <f t="shared" si="201"/>
        <v>-0.84736764565636591</v>
      </c>
      <c r="GY30" s="32"/>
      <c r="GZ30" s="32"/>
      <c r="HA30" s="32"/>
      <c r="HB30" s="32"/>
      <c r="HC30" s="32"/>
      <c r="HD30" s="32"/>
      <c r="HE30" s="32"/>
      <c r="HF30" s="32"/>
      <c r="HG30" s="32"/>
      <c r="HH30" s="32"/>
    </row>
    <row r="31" spans="1:216" s="1" customFormat="1" ht="15" customHeight="1" x14ac:dyDescent="0.2">
      <c r="A31" s="44" t="s">
        <v>241</v>
      </c>
      <c r="B31" s="25" t="s">
        <v>243</v>
      </c>
      <c r="C31" s="28">
        <v>0.3</v>
      </c>
      <c r="D31" s="36">
        <v>950</v>
      </c>
      <c r="E31" s="4"/>
      <c r="F31" s="4">
        <v>62.411865328780486</v>
      </c>
      <c r="G31" s="4">
        <v>0.48329062321813615</v>
      </c>
      <c r="H31" s="4">
        <v>18.433074014117274</v>
      </c>
      <c r="I31" s="4">
        <v>2.4919549872525049</v>
      </c>
      <c r="J31" s="4">
        <v>6.9078968927571927E-2</v>
      </c>
      <c r="K31" s="4">
        <v>0.78241435584189156</v>
      </c>
      <c r="L31" s="4">
        <v>2.4570878036951345</v>
      </c>
      <c r="M31" s="4">
        <v>5.1952103500481712</v>
      </c>
      <c r="N31" s="4">
        <v>7.3512082265580432</v>
      </c>
      <c r="O31" s="4">
        <v>0.32481534156076519</v>
      </c>
      <c r="P31" s="4">
        <f t="shared" si="102"/>
        <v>99.999999999999972</v>
      </c>
      <c r="Q31" s="4"/>
      <c r="R31" s="35">
        <v>4.51</v>
      </c>
      <c r="S31" s="4"/>
      <c r="T31" s="4">
        <v>57.514249999999997</v>
      </c>
      <c r="U31" s="4">
        <v>0.02</v>
      </c>
      <c r="V31" s="4">
        <v>25.93825</v>
      </c>
      <c r="W31" s="4">
        <v>0.67874999999999996</v>
      </c>
      <c r="X31" s="4">
        <v>2.3E-2</v>
      </c>
      <c r="Y31" s="4">
        <v>4.8000000000000001E-2</v>
      </c>
      <c r="Z31" s="4">
        <v>8.0802499999999995</v>
      </c>
      <c r="AA31" s="4">
        <v>5.5467500000000003</v>
      </c>
      <c r="AB31" s="4">
        <v>1.712</v>
      </c>
      <c r="AC31" s="4">
        <f t="shared" si="103"/>
        <v>99.561249999999987</v>
      </c>
      <c r="AD31" s="29"/>
      <c r="AE31" s="191">
        <f t="shared" si="104"/>
        <v>1.0388126719171187</v>
      </c>
      <c r="AF31" s="191">
        <f t="shared" si="104"/>
        <v>6.0486936572983242E-3</v>
      </c>
      <c r="AG31" s="191">
        <f t="shared" si="105"/>
        <v>0.36157461777397559</v>
      </c>
      <c r="AH31" s="191">
        <f t="shared" si="106"/>
        <v>3.4682741645824702E-2</v>
      </c>
      <c r="AI31" s="191">
        <f t="shared" si="106"/>
        <v>9.7376612528294237E-4</v>
      </c>
      <c r="AJ31" s="191">
        <f t="shared" si="106"/>
        <v>1.9414748283917906E-2</v>
      </c>
      <c r="AK31" s="191">
        <f t="shared" si="106"/>
        <v>4.381397652808728E-2</v>
      </c>
      <c r="AL31" s="191">
        <f t="shared" si="107"/>
        <v>0.16764150855269996</v>
      </c>
      <c r="AM31" s="191">
        <f t="shared" si="107"/>
        <v>0.15607660778254867</v>
      </c>
      <c r="AN31" s="191">
        <f t="shared" si="107"/>
        <v>4.5768945597098034E-3</v>
      </c>
      <c r="AO31" s="191">
        <f t="shared" si="108"/>
        <v>1.8336162268264637</v>
      </c>
      <c r="AP31" s="191"/>
      <c r="AQ31" s="191">
        <f t="shared" si="109"/>
        <v>0.56653767387030951</v>
      </c>
      <c r="AR31" s="191">
        <f t="shared" si="109"/>
        <v>3.2987784296428903E-3</v>
      </c>
      <c r="AS31" s="191">
        <f t="shared" si="109"/>
        <v>0.19719209095338988</v>
      </c>
      <c r="AT31" s="191">
        <f t="shared" si="109"/>
        <v>1.891494039941605E-2</v>
      </c>
      <c r="AU31" s="191">
        <f t="shared" si="109"/>
        <v>5.3106321324844009E-4</v>
      </c>
      <c r="AV31" s="191">
        <f t="shared" si="109"/>
        <v>1.0588228877926126E-2</v>
      </c>
      <c r="AW31" s="191">
        <f t="shared" si="109"/>
        <v>2.3894845544598194E-2</v>
      </c>
      <c r="AX31" s="191">
        <f t="shared" si="109"/>
        <v>9.1426715198112074E-2</v>
      </c>
      <c r="AY31" s="191">
        <f t="shared" si="109"/>
        <v>8.5119560734188457E-2</v>
      </c>
      <c r="AZ31" s="191">
        <f t="shared" si="109"/>
        <v>2.4961027791683956E-3</v>
      </c>
      <c r="BA31" s="191">
        <f t="shared" si="110"/>
        <v>1</v>
      </c>
      <c r="BB31" s="191"/>
      <c r="BC31" s="191">
        <f t="shared" si="111"/>
        <v>0.95729444074567238</v>
      </c>
      <c r="BD31" s="191">
        <f t="shared" si="111"/>
        <v>2.5031289111389235E-4</v>
      </c>
      <c r="BE31" s="191">
        <f t="shared" si="112"/>
        <v>0.50879266378972154</v>
      </c>
      <c r="BF31" s="191">
        <f t="shared" si="113"/>
        <v>9.4467640918580384E-3</v>
      </c>
      <c r="BG31" s="191">
        <f t="shared" si="113"/>
        <v>3.2421764871722584E-4</v>
      </c>
      <c r="BH31" s="191">
        <f t="shared" si="113"/>
        <v>1.1910669975186106E-3</v>
      </c>
      <c r="BI31" s="191">
        <f t="shared" si="113"/>
        <v>0.14408434379457916</v>
      </c>
      <c r="BJ31" s="191">
        <f t="shared" si="114"/>
        <v>0.17898515650209748</v>
      </c>
      <c r="BK31" s="191">
        <f t="shared" si="114"/>
        <v>3.6348195329087049E-2</v>
      </c>
      <c r="BL31" s="191">
        <f t="shared" si="115"/>
        <v>1.8367171617903653</v>
      </c>
      <c r="BM31" s="191"/>
      <c r="BN31" s="191">
        <f t="shared" si="116"/>
        <v>0.52119861493129216</v>
      </c>
      <c r="BO31" s="191">
        <f t="shared" si="116"/>
        <v>1.3628276379249184E-4</v>
      </c>
      <c r="BP31" s="191">
        <f t="shared" si="116"/>
        <v>0.27701198332233629</v>
      </c>
      <c r="BQ31" s="191">
        <f t="shared" si="116"/>
        <v>5.1432873217396608E-3</v>
      </c>
      <c r="BR31" s="191">
        <f t="shared" si="116"/>
        <v>1.7652018256375971E-4</v>
      </c>
      <c r="BS31" s="191">
        <f t="shared" si="116"/>
        <v>6.4847599962402584E-4</v>
      </c>
      <c r="BT31" s="191">
        <f t="shared" si="116"/>
        <v>7.8446669303253516E-2</v>
      </c>
      <c r="BU31" s="191">
        <f t="shared" si="116"/>
        <v>9.7448404264720456E-2</v>
      </c>
      <c r="BV31" s="191">
        <f t="shared" si="116"/>
        <v>1.9789761910677717E-2</v>
      </c>
      <c r="BW31" s="191">
        <f t="shared" si="117"/>
        <v>1</v>
      </c>
      <c r="BX31" s="30"/>
      <c r="BY31" s="28">
        <f t="shared" si="118"/>
        <v>0.40088272099046579</v>
      </c>
      <c r="BZ31" s="28">
        <f t="shared" si="119"/>
        <v>0.49798648948120272</v>
      </c>
      <c r="CA31" s="28">
        <f t="shared" si="120"/>
        <v>0.10113078952833154</v>
      </c>
      <c r="CB31" s="28"/>
      <c r="CC31" s="4">
        <f t="shared" ref="CC31:CC48" si="202">F31*100/P31</f>
        <v>62.411865328780507</v>
      </c>
      <c r="CD31" s="4">
        <f t="shared" ref="CD31:CD48" si="203">(M31+N31)*100/P31</f>
        <v>12.54641857660622</v>
      </c>
      <c r="CE31" s="28">
        <f t="shared" si="121"/>
        <v>30.157215002356445</v>
      </c>
      <c r="CF31" s="28">
        <f t="shared" si="122"/>
        <v>40.088272099046577</v>
      </c>
      <c r="CG31" s="32"/>
      <c r="CH31" s="28">
        <f t="shared" si="123"/>
        <v>7.203583434504595</v>
      </c>
      <c r="CI31" s="28">
        <f t="shared" si="124"/>
        <v>0.51786260976227605</v>
      </c>
      <c r="CJ31" s="4"/>
      <c r="CK31" s="158">
        <f t="shared" si="125"/>
        <v>0.11300353539983049</v>
      </c>
      <c r="CL31" s="69">
        <f t="shared" si="126"/>
        <v>4.51</v>
      </c>
      <c r="CM31" s="107">
        <f t="shared" si="127"/>
        <v>3.9577448073244983</v>
      </c>
      <c r="CN31" s="109">
        <f t="shared" si="128"/>
        <v>2.872943353648191</v>
      </c>
      <c r="CO31" s="111">
        <f t="shared" si="129"/>
        <v>4.7558626722400774</v>
      </c>
      <c r="CP31" s="113">
        <v>1.9886980425017227</v>
      </c>
      <c r="CQ31" s="30"/>
      <c r="CR31" s="27">
        <f t="shared" si="130"/>
        <v>933.13993122190197</v>
      </c>
      <c r="CS31" s="27">
        <f t="shared" si="131"/>
        <v>952.64894907468044</v>
      </c>
      <c r="CT31" s="27">
        <f t="shared" si="132"/>
        <v>914.2076908905168</v>
      </c>
      <c r="CU31" s="28">
        <f t="shared" si="133"/>
        <v>2.872943353648191</v>
      </c>
      <c r="CV31" s="28">
        <f t="shared" si="134"/>
        <v>3.7638697050027301</v>
      </c>
      <c r="CW31" s="28">
        <f t="shared" si="135"/>
        <v>8.2110606913095321</v>
      </c>
      <c r="CX31" s="27">
        <f t="shared" si="136"/>
        <v>901.87917533455482</v>
      </c>
      <c r="CY31" s="28">
        <f t="shared" si="137"/>
        <v>0.1130035353998305</v>
      </c>
      <c r="CZ31" s="32"/>
      <c r="DA31" s="33">
        <f t="shared" si="138"/>
        <v>721.49937455002464</v>
      </c>
      <c r="DB31" s="33">
        <f t="shared" si="139"/>
        <v>718.33203778389145</v>
      </c>
      <c r="DC31" s="32"/>
      <c r="DD31" s="82">
        <f t="shared" si="140"/>
        <v>0.25819615790267125</v>
      </c>
      <c r="DE31" s="82">
        <f t="shared" si="141"/>
        <v>7.203583434504595</v>
      </c>
      <c r="DF31" s="82">
        <f t="shared" si="142"/>
        <v>-2.1803361740350522</v>
      </c>
      <c r="DG31" s="82">
        <f t="shared" si="143"/>
        <v>4.4398185589921617</v>
      </c>
      <c r="DH31" s="82">
        <f t="shared" si="144"/>
        <v>5.3929078035188809E-2</v>
      </c>
      <c r="DI31" s="82">
        <f t="shared" si="145"/>
        <v>-0.79186895574778926</v>
      </c>
      <c r="DJ31" s="82"/>
      <c r="DK31" s="87">
        <f t="shared" si="146"/>
        <v>1206.289931221902</v>
      </c>
      <c r="DL31" s="87">
        <f t="shared" si="147"/>
        <v>914.2076908905168</v>
      </c>
      <c r="DM31" s="82">
        <f t="shared" si="148"/>
        <v>3</v>
      </c>
      <c r="DN31" s="82"/>
      <c r="DO31" s="87">
        <f t="shared" si="149"/>
        <v>914.8526643506583</v>
      </c>
      <c r="DP31" s="82">
        <f t="shared" si="150"/>
        <v>0.49950498449218589</v>
      </c>
      <c r="DQ31" s="82">
        <f t="shared" si="151"/>
        <v>6.6320612966779185E-14</v>
      </c>
      <c r="DR31" s="82">
        <f t="shared" si="152"/>
        <v>0.28077144239968294</v>
      </c>
      <c r="DS31" s="82">
        <f t="shared" si="153"/>
        <v>3.027227911377633E-7</v>
      </c>
      <c r="DT31" s="82">
        <f t="shared" si="154"/>
        <v>1.9347445026635082</v>
      </c>
      <c r="DU31" s="82"/>
      <c r="DV31" s="88">
        <f t="shared" si="155"/>
        <v>950</v>
      </c>
      <c r="DW31" s="30">
        <f t="shared" si="156"/>
        <v>4.51</v>
      </c>
      <c r="DX31" s="30">
        <f t="shared" si="157"/>
        <v>1.0390230359658554</v>
      </c>
      <c r="DY31" s="30">
        <f t="shared" si="158"/>
        <v>0.65295877563089333</v>
      </c>
      <c r="DZ31" s="30">
        <f t="shared" si="159"/>
        <v>0.66912228212347413</v>
      </c>
      <c r="EA31" s="30">
        <f t="shared" si="160"/>
        <v>3.96780317187139</v>
      </c>
      <c r="EB31" s="30">
        <v>5.3064495200914674</v>
      </c>
      <c r="EC31" s="30">
        <f t="shared" si="161"/>
        <v>5.0725451100154549E-2</v>
      </c>
      <c r="ED31" s="30">
        <f t="shared" si="162"/>
        <v>0.9140863608101345</v>
      </c>
      <c r="EE31" s="30">
        <f t="shared" si="163"/>
        <v>0.1125089037984343</v>
      </c>
      <c r="EF31" s="30">
        <f t="shared" si="164"/>
        <v>2.5453362570045361</v>
      </c>
      <c r="EG31" s="30">
        <f t="shared" si="165"/>
        <v>3.9225905502294363</v>
      </c>
      <c r="EH31" s="30">
        <f t="shared" si="166"/>
        <v>0.17654627593230054</v>
      </c>
      <c r="EI31" s="30">
        <f t="shared" si="167"/>
        <v>0.78762461036829756</v>
      </c>
      <c r="EJ31" s="30">
        <f t="shared" si="168"/>
        <v>4.8223437939209662E-2</v>
      </c>
      <c r="EK31" s="30">
        <f t="shared" si="169"/>
        <v>5.1796678557941692E-2</v>
      </c>
      <c r="EL31" s="82"/>
      <c r="EM31" s="82">
        <v>4.29</v>
      </c>
      <c r="EN31" s="82">
        <v>3.08436360364523</v>
      </c>
      <c r="EO31" s="30"/>
      <c r="EP31" s="32"/>
      <c r="EQ31" s="34">
        <f t="shared" si="170"/>
        <v>8.1766148814390842</v>
      </c>
      <c r="ER31" s="34">
        <f t="shared" si="171"/>
        <v>-2.331545538546536E-2</v>
      </c>
      <c r="ES31" s="34">
        <f t="shared" si="172"/>
        <v>-0.69824430169014906</v>
      </c>
      <c r="ET31" s="34">
        <f t="shared" si="173"/>
        <v>-1.1772831442853366</v>
      </c>
      <c r="EU31" s="34">
        <f t="shared" si="174"/>
        <v>-1.3049532794500312E-2</v>
      </c>
      <c r="EV31" s="34">
        <f t="shared" si="175"/>
        <v>-0.12152621831409458</v>
      </c>
      <c r="EW31" s="34">
        <f t="shared" si="176"/>
        <v>-2.9452808826258014E-2</v>
      </c>
      <c r="EX31" s="32"/>
      <c r="EY31" s="27">
        <f t="shared" si="177"/>
        <v>1223.1500000000001</v>
      </c>
      <c r="EZ31" s="27">
        <f t="shared" si="178"/>
        <v>3000</v>
      </c>
      <c r="FA31" s="34">
        <f t="shared" si="179"/>
        <v>-1.6023801649813783</v>
      </c>
      <c r="FB31" s="34">
        <f t="shared" si="180"/>
        <v>-0.18095705843746371</v>
      </c>
      <c r="FC31" s="34">
        <f t="shared" si="181"/>
        <v>2.9606203677041787</v>
      </c>
      <c r="FD31" s="34">
        <f t="shared" si="182"/>
        <v>-0.66498231331541702</v>
      </c>
      <c r="FE31" s="34">
        <f t="shared" si="183"/>
        <v>-0.62768120543710404</v>
      </c>
      <c r="FF31" s="26">
        <f t="shared" si="184"/>
        <v>-2.1920806349260298</v>
      </c>
      <c r="FG31" s="26">
        <f t="shared" si="185"/>
        <v>-0.62700157782296462</v>
      </c>
      <c r="FH31" s="33">
        <f t="shared" si="186"/>
        <v>2713.4559020590482</v>
      </c>
      <c r="FI31" s="33">
        <f t="shared" si="187"/>
        <v>-275.89871250000004</v>
      </c>
      <c r="FJ31" s="33">
        <f t="shared" si="188"/>
        <v>810.01194921364311</v>
      </c>
      <c r="FK31" s="26">
        <f t="shared" si="189"/>
        <v>-212.74431750000005</v>
      </c>
      <c r="FL31" s="33">
        <f t="shared" si="190"/>
        <v>37.458457603447577</v>
      </c>
      <c r="FM31" s="33">
        <f t="shared" si="191"/>
        <v>7.3496638682017288</v>
      </c>
      <c r="FN31" s="27">
        <f t="shared" si="192"/>
        <v>88771.195918372367</v>
      </c>
      <c r="FO31" s="28">
        <f t="shared" si="193"/>
        <v>41.951304676388659</v>
      </c>
      <c r="FP31" s="33">
        <f t="shared" si="194"/>
        <v>59793.399251247793</v>
      </c>
      <c r="FQ31" s="28">
        <f t="shared" si="195"/>
        <v>42.87596401344566</v>
      </c>
      <c r="FR31" s="32"/>
      <c r="FS31" s="26"/>
      <c r="FT31" s="34">
        <f t="shared" si="196"/>
        <v>1.0387262266585751</v>
      </c>
      <c r="FU31" s="34">
        <f t="shared" si="196"/>
        <v>6.0487693615456535E-3</v>
      </c>
      <c r="FV31" s="34">
        <f t="shared" si="196"/>
        <v>0.18078553578443987</v>
      </c>
      <c r="FW31" s="34">
        <f t="shared" si="196"/>
        <v>3.4684672594890525E-2</v>
      </c>
      <c r="FX31" s="34">
        <v>0</v>
      </c>
      <c r="FY31" s="34">
        <f t="shared" si="197"/>
        <v>1.9412821453004454E-2</v>
      </c>
      <c r="FZ31" s="34">
        <f t="shared" si="197"/>
        <v>4.3814757818347948E-2</v>
      </c>
      <c r="GA31" s="34">
        <f t="shared" si="197"/>
        <v>8.3822106682072503E-2</v>
      </c>
      <c r="GB31" s="34">
        <f t="shared" si="197"/>
        <v>7.8042446271649704E-2</v>
      </c>
      <c r="GC31" s="34">
        <f t="shared" si="197"/>
        <v>2.2884472798549017E-3</v>
      </c>
      <c r="GD31" s="34">
        <f t="shared" si="198"/>
        <v>1.4876257839043809</v>
      </c>
      <c r="GE31" s="26"/>
      <c r="GF31" s="34">
        <f t="shared" si="199"/>
        <v>0.69824430169014906</v>
      </c>
      <c r="GG31" s="34">
        <f t="shared" si="199"/>
        <v>4.0660557426412869E-3</v>
      </c>
      <c r="GH31" s="34">
        <f t="shared" si="199"/>
        <v>0.12152621831409458</v>
      </c>
      <c r="GI31" s="34">
        <f t="shared" si="199"/>
        <v>2.331545538546536E-2</v>
      </c>
      <c r="GJ31" s="34">
        <f t="shared" si="199"/>
        <v>0</v>
      </c>
      <c r="GK31" s="34">
        <f t="shared" si="199"/>
        <v>1.3049532794500312E-2</v>
      </c>
      <c r="GL31" s="34">
        <f t="shared" si="199"/>
        <v>2.9452808826258014E-2</v>
      </c>
      <c r="GM31" s="34">
        <f t="shared" si="199"/>
        <v>5.6346231417201811E-2</v>
      </c>
      <c r="GN31" s="34">
        <f t="shared" si="199"/>
        <v>5.246107395827846E-2</v>
      </c>
      <c r="GO31" s="34">
        <f t="shared" si="199"/>
        <v>1.5383218714109049E-3</v>
      </c>
      <c r="GP31" s="34">
        <f t="shared" si="200"/>
        <v>0.99999999999999978</v>
      </c>
      <c r="GQ31" s="32"/>
      <c r="GR31" s="62"/>
      <c r="GS31" s="32"/>
      <c r="GT31" s="116"/>
      <c r="GU31" s="28">
        <f t="shared" si="201"/>
        <v>-0.55225519267550149</v>
      </c>
      <c r="GV31" s="28">
        <f t="shared" si="201"/>
        <v>-1.6370566463518088</v>
      </c>
      <c r="GW31" s="28">
        <f t="shared" si="201"/>
        <v>0.24586267224007763</v>
      </c>
      <c r="GX31" s="28">
        <f t="shared" si="201"/>
        <v>-2.5213019574982773</v>
      </c>
      <c r="GY31" s="32"/>
      <c r="GZ31" s="32"/>
      <c r="HA31" s="32"/>
      <c r="HB31" s="32"/>
      <c r="HC31" s="32"/>
      <c r="HD31" s="32"/>
      <c r="HE31" s="32"/>
      <c r="HF31" s="32"/>
      <c r="HG31" s="32"/>
      <c r="HH31" s="32"/>
    </row>
    <row r="32" spans="1:216" s="1" customFormat="1" ht="15" customHeight="1" x14ac:dyDescent="0.2">
      <c r="A32" s="44" t="s">
        <v>241</v>
      </c>
      <c r="B32" s="25" t="s">
        <v>244</v>
      </c>
      <c r="C32" s="28">
        <v>0.3</v>
      </c>
      <c r="D32" s="36">
        <v>950</v>
      </c>
      <c r="E32" s="4"/>
      <c r="F32" s="4">
        <v>63.52</v>
      </c>
      <c r="G32" s="4">
        <v>0.47</v>
      </c>
      <c r="H32" s="4">
        <v>18.190000000000001</v>
      </c>
      <c r="I32" s="4">
        <v>2.6</v>
      </c>
      <c r="J32" s="4">
        <v>7.0000000000000007E-2</v>
      </c>
      <c r="K32" s="4">
        <v>0.85</v>
      </c>
      <c r="L32" s="4">
        <v>2.65</v>
      </c>
      <c r="M32" s="4">
        <v>4.76</v>
      </c>
      <c r="N32" s="4">
        <v>6.59</v>
      </c>
      <c r="O32" s="4">
        <v>0.31</v>
      </c>
      <c r="P32" s="4">
        <f t="shared" si="102"/>
        <v>100.01</v>
      </c>
      <c r="Q32" s="4"/>
      <c r="R32" s="35">
        <v>3.4</v>
      </c>
      <c r="S32" s="4"/>
      <c r="T32" s="4">
        <v>57.329600000000006</v>
      </c>
      <c r="U32" s="4">
        <v>7.5799999999999992E-2</v>
      </c>
      <c r="V32" s="4">
        <v>26.4238</v>
      </c>
      <c r="W32" s="4">
        <v>0.89500000000000002</v>
      </c>
      <c r="X32" s="4">
        <v>1.1199999999999998E-2</v>
      </c>
      <c r="Y32" s="4">
        <v>4.0400000000000005E-2</v>
      </c>
      <c r="Z32" s="4">
        <v>8.8507999999999996</v>
      </c>
      <c r="AA32" s="4">
        <v>5.5568</v>
      </c>
      <c r="AB32" s="4">
        <v>1.4289999999999998</v>
      </c>
      <c r="AC32" s="4">
        <f t="shared" si="103"/>
        <v>100.61240000000002</v>
      </c>
      <c r="AD32" s="29"/>
      <c r="AE32" s="191">
        <f t="shared" si="104"/>
        <v>1.0572569906790947</v>
      </c>
      <c r="AF32" s="191">
        <f t="shared" si="104"/>
        <v>5.8823529411764696E-3</v>
      </c>
      <c r="AG32" s="191">
        <f t="shared" si="105"/>
        <v>0.35680659081992944</v>
      </c>
      <c r="AH32" s="191">
        <f t="shared" si="106"/>
        <v>3.6186499652052895E-2</v>
      </c>
      <c r="AI32" s="191">
        <f t="shared" si="106"/>
        <v>9.8674936566112213E-4</v>
      </c>
      <c r="AJ32" s="191">
        <f t="shared" si="106"/>
        <v>2.1091811414392061E-2</v>
      </c>
      <c r="AK32" s="191">
        <f t="shared" si="106"/>
        <v>4.7253922967189728E-2</v>
      </c>
      <c r="AL32" s="191">
        <f t="shared" si="107"/>
        <v>0.15359793481768313</v>
      </c>
      <c r="AM32" s="191">
        <f t="shared" si="107"/>
        <v>0.13991507430997877</v>
      </c>
      <c r="AN32" s="191">
        <f t="shared" si="107"/>
        <v>4.3681351585562606E-3</v>
      </c>
      <c r="AO32" s="191">
        <f t="shared" si="108"/>
        <v>1.8233460621257147</v>
      </c>
      <c r="AP32" s="191"/>
      <c r="AQ32" s="191">
        <f t="shared" si="109"/>
        <v>0.57984439303118962</v>
      </c>
      <c r="AR32" s="191">
        <f t="shared" si="109"/>
        <v>3.2261308280221012E-3</v>
      </c>
      <c r="AS32" s="191">
        <f t="shared" si="109"/>
        <v>0.19568780618855919</v>
      </c>
      <c r="AT32" s="191">
        <f t="shared" si="109"/>
        <v>1.9846204954568812E-2</v>
      </c>
      <c r="AU32" s="191">
        <f t="shared" si="109"/>
        <v>5.4117503317540195E-4</v>
      </c>
      <c r="AV32" s="191">
        <f t="shared" si="109"/>
        <v>1.1567640313875775E-2</v>
      </c>
      <c r="AW32" s="191">
        <f t="shared" si="109"/>
        <v>2.5916047397003511E-2</v>
      </c>
      <c r="AX32" s="191">
        <f t="shared" si="109"/>
        <v>8.423959554809568E-2</v>
      </c>
      <c r="AY32" s="191">
        <f t="shared" si="109"/>
        <v>7.6735336871192369E-2</v>
      </c>
      <c r="AZ32" s="191">
        <f t="shared" si="109"/>
        <v>2.3956698343175456E-3</v>
      </c>
      <c r="BA32" s="191">
        <f t="shared" si="110"/>
        <v>1</v>
      </c>
      <c r="BB32" s="191"/>
      <c r="BC32" s="191">
        <f t="shared" si="111"/>
        <v>0.95422103861517993</v>
      </c>
      <c r="BD32" s="191">
        <f t="shared" si="111"/>
        <v>9.4868585732165193E-4</v>
      </c>
      <c r="BE32" s="191">
        <f t="shared" si="112"/>
        <v>0.51831698705374663</v>
      </c>
      <c r="BF32" s="191">
        <f t="shared" si="113"/>
        <v>1.245650661099513E-2</v>
      </c>
      <c r="BG32" s="191">
        <f t="shared" si="113"/>
        <v>1.578798985057795E-4</v>
      </c>
      <c r="BH32" s="191">
        <f t="shared" si="113"/>
        <v>1.0024813895781639E-3</v>
      </c>
      <c r="BI32" s="191">
        <f t="shared" si="113"/>
        <v>0.15782453637660485</v>
      </c>
      <c r="BJ32" s="191">
        <f t="shared" si="114"/>
        <v>0.17930945466279447</v>
      </c>
      <c r="BK32" s="191">
        <f t="shared" si="114"/>
        <v>3.0339702760084922E-2</v>
      </c>
      <c r="BL32" s="191">
        <f t="shared" si="115"/>
        <v>1.8545772732248116</v>
      </c>
      <c r="BM32" s="191"/>
      <c r="BN32" s="191">
        <f t="shared" si="116"/>
        <v>0.51452212447095447</v>
      </c>
      <c r="BO32" s="191">
        <f t="shared" si="116"/>
        <v>5.1153751909837643E-4</v>
      </c>
      <c r="BP32" s="191">
        <f t="shared" si="116"/>
        <v>0.27947985480943416</v>
      </c>
      <c r="BQ32" s="191">
        <f t="shared" si="116"/>
        <v>6.7166285227550906E-3</v>
      </c>
      <c r="BR32" s="191">
        <f t="shared" si="116"/>
        <v>8.5129857237629003E-5</v>
      </c>
      <c r="BS32" s="191">
        <f t="shared" si="116"/>
        <v>5.4054441626743871E-4</v>
      </c>
      <c r="BT32" s="191">
        <f t="shared" si="116"/>
        <v>8.5100005621320571E-2</v>
      </c>
      <c r="BU32" s="191">
        <f t="shared" si="116"/>
        <v>9.6684811817522254E-2</v>
      </c>
      <c r="BV32" s="191">
        <f t="shared" si="116"/>
        <v>1.6359362965409935E-2</v>
      </c>
      <c r="BW32" s="191">
        <f t="shared" si="117"/>
        <v>1</v>
      </c>
      <c r="BX32" s="30"/>
      <c r="BY32" s="28">
        <f t="shared" si="118"/>
        <v>0.42948526395122966</v>
      </c>
      <c r="BZ32" s="28">
        <f t="shared" si="119"/>
        <v>0.48795181175781382</v>
      </c>
      <c r="CA32" s="28">
        <f t="shared" si="120"/>
        <v>8.2562924290956519E-2</v>
      </c>
      <c r="CB32" s="28"/>
      <c r="CC32" s="4">
        <f t="shared" si="202"/>
        <v>63.513648635136484</v>
      </c>
      <c r="CD32" s="4">
        <f t="shared" si="203"/>
        <v>11.348865113488651</v>
      </c>
      <c r="CE32" s="28">
        <f t="shared" si="121"/>
        <v>29.730555626657136</v>
      </c>
      <c r="CF32" s="28">
        <f t="shared" si="122"/>
        <v>42.948526395122968</v>
      </c>
      <c r="CG32" s="32"/>
      <c r="CH32" s="28">
        <f t="shared" si="123"/>
        <v>7.1601854926635244</v>
      </c>
      <c r="CI32" s="28">
        <f t="shared" si="124"/>
        <v>0.52330878033033468</v>
      </c>
      <c r="CJ32" s="4"/>
      <c r="CK32" s="158">
        <f t="shared" si="125"/>
        <v>0.1179596465312613</v>
      </c>
      <c r="CL32" s="69">
        <f t="shared" si="126"/>
        <v>3.4</v>
      </c>
      <c r="CM32" s="107">
        <f t="shared" si="127"/>
        <v>4.0883917102563831</v>
      </c>
      <c r="CN32" s="109">
        <f t="shared" si="128"/>
        <v>3.2314605840114745</v>
      </c>
      <c r="CO32" s="111">
        <f t="shared" si="129"/>
        <v>4.5480374844170504</v>
      </c>
      <c r="CP32" s="113">
        <v>2.3431939867192675</v>
      </c>
      <c r="CQ32" s="30"/>
      <c r="CR32" s="27">
        <f t="shared" si="130"/>
        <v>970.89673768426212</v>
      </c>
      <c r="CS32" s="27">
        <f t="shared" si="131"/>
        <v>987.11898755939376</v>
      </c>
      <c r="CT32" s="27">
        <f t="shared" si="132"/>
        <v>949.87760279195857</v>
      </c>
      <c r="CU32" s="28">
        <f t="shared" si="133"/>
        <v>3.2314605840114745</v>
      </c>
      <c r="CV32" s="28">
        <f t="shared" si="134"/>
        <v>3.730681738864301</v>
      </c>
      <c r="CW32" s="28">
        <f t="shared" si="135"/>
        <v>7.3313973832604233</v>
      </c>
      <c r="CX32" s="27">
        <f t="shared" si="136"/>
        <v>937.49940781977796</v>
      </c>
      <c r="CY32" s="28">
        <f t="shared" si="137"/>
        <v>0.11795964653126133</v>
      </c>
      <c r="CZ32" s="32"/>
      <c r="DA32" s="33">
        <f t="shared" si="138"/>
        <v>622.29163636752708</v>
      </c>
      <c r="DB32" s="33">
        <f t="shared" si="139"/>
        <v>659.23039627877131</v>
      </c>
      <c r="DC32" s="32"/>
      <c r="DD32" s="82">
        <f t="shared" si="140"/>
        <v>0.25232711986096479</v>
      </c>
      <c r="DE32" s="82">
        <f t="shared" si="141"/>
        <v>7.1601854926635244</v>
      </c>
      <c r="DF32" s="82">
        <f t="shared" si="142"/>
        <v>-2.137412691553104</v>
      </c>
      <c r="DG32" s="82">
        <f t="shared" si="143"/>
        <v>7.2424790555978662</v>
      </c>
      <c r="DH32" s="82">
        <f t="shared" si="144"/>
        <v>5.7871067698623505E-2</v>
      </c>
      <c r="DI32" s="82">
        <f t="shared" si="145"/>
        <v>-0.78480666749535222</v>
      </c>
      <c r="DJ32" s="82"/>
      <c r="DK32" s="87">
        <f t="shared" si="146"/>
        <v>1244.0467376842621</v>
      </c>
      <c r="DL32" s="87">
        <f t="shared" si="147"/>
        <v>949.87760279195857</v>
      </c>
      <c r="DM32" s="82">
        <f t="shared" si="148"/>
        <v>3</v>
      </c>
      <c r="DN32" s="82"/>
      <c r="DO32" s="87">
        <f t="shared" si="149"/>
        <v>949.44345261193064</v>
      </c>
      <c r="DP32" s="82">
        <f t="shared" si="150"/>
        <v>0.5096057961071514</v>
      </c>
      <c r="DQ32" s="82">
        <f t="shared" si="151"/>
        <v>6.0352306150488197E-14</v>
      </c>
      <c r="DR32" s="82">
        <f t="shared" si="152"/>
        <v>0.3205826514796089</v>
      </c>
      <c r="DS32" s="82">
        <f t="shared" si="153"/>
        <v>1.0138239773657852E-6</v>
      </c>
      <c r="DT32" s="82">
        <f t="shared" si="154"/>
        <v>1.8255185546335853</v>
      </c>
      <c r="DU32" s="82"/>
      <c r="DV32" s="88">
        <f t="shared" si="155"/>
        <v>950</v>
      </c>
      <c r="DW32" s="30">
        <f t="shared" si="156"/>
        <v>3.4</v>
      </c>
      <c r="DX32" s="30">
        <f t="shared" si="157"/>
        <v>1.1322343284558269</v>
      </c>
      <c r="DY32" s="30">
        <f t="shared" si="158"/>
        <v>0.64801113586299952</v>
      </c>
      <c r="DZ32" s="30">
        <f t="shared" si="159"/>
        <v>0.75280310360732783</v>
      </c>
      <c r="EA32" s="30">
        <f t="shared" si="160"/>
        <v>3.9197424762951609</v>
      </c>
      <c r="EB32" s="30">
        <v>5.3064495200914674</v>
      </c>
      <c r="EC32" s="30">
        <f t="shared" si="161"/>
        <v>3.6774157601470209E-2</v>
      </c>
      <c r="ED32" s="30">
        <f t="shared" si="162"/>
        <v>0.84516784792237043</v>
      </c>
      <c r="EE32" s="30">
        <f t="shared" si="163"/>
        <v>8.9993010394906439E-2</v>
      </c>
      <c r="EF32" s="30">
        <f t="shared" si="164"/>
        <v>2.46392817734734</v>
      </c>
      <c r="EG32" s="30">
        <f t="shared" si="165"/>
        <v>4.1129548871102859</v>
      </c>
      <c r="EH32" s="30">
        <f t="shared" si="166"/>
        <v>0.16097493241928806</v>
      </c>
      <c r="EI32" s="30">
        <f t="shared" si="167"/>
        <v>0.80144824661675229</v>
      </c>
      <c r="EJ32" s="30">
        <f t="shared" si="168"/>
        <v>4.4494554832120406E-2</v>
      </c>
      <c r="EK32" s="30">
        <f t="shared" si="169"/>
        <v>4.8845857149778446E-2</v>
      </c>
      <c r="EL32" s="82"/>
      <c r="EM32" s="82">
        <v>4.29</v>
      </c>
      <c r="EN32" s="82">
        <v>3.08436360364523</v>
      </c>
      <c r="EO32" s="30"/>
      <c r="EP32" s="32"/>
      <c r="EQ32" s="34">
        <f t="shared" si="170"/>
        <v>8.1766148814390842</v>
      </c>
      <c r="ER32" s="34">
        <f t="shared" si="171"/>
        <v>-2.4207473176648509E-2</v>
      </c>
      <c r="ES32" s="34">
        <f t="shared" si="172"/>
        <v>-0.70716886132977974</v>
      </c>
      <c r="ET32" s="34">
        <f t="shared" si="173"/>
        <v>-1.2189638114648045</v>
      </c>
      <c r="EU32" s="34">
        <f t="shared" si="174"/>
        <v>-1.4107481221295702E-2</v>
      </c>
      <c r="EV32" s="34">
        <f t="shared" si="175"/>
        <v>-0.11933760511629335</v>
      </c>
      <c r="EW32" s="34">
        <f t="shared" si="176"/>
        <v>-3.1609987094450169E-2</v>
      </c>
      <c r="EX32" s="32"/>
      <c r="EY32" s="27">
        <f t="shared" si="177"/>
        <v>1223.1500000000001</v>
      </c>
      <c r="EZ32" s="27">
        <f t="shared" si="178"/>
        <v>3000</v>
      </c>
      <c r="FA32" s="34">
        <f t="shared" si="179"/>
        <v>-1.5606994978019104</v>
      </c>
      <c r="FB32" s="34">
        <f t="shared" si="180"/>
        <v>-0.18095705843746371</v>
      </c>
      <c r="FC32" s="34">
        <f t="shared" si="181"/>
        <v>2.9606203677041787</v>
      </c>
      <c r="FD32" s="34">
        <f t="shared" si="182"/>
        <v>-0.68319457492268676</v>
      </c>
      <c r="FE32" s="34">
        <f t="shared" si="183"/>
        <v>-0.59248328986930388</v>
      </c>
      <c r="FF32" s="26">
        <f t="shared" si="184"/>
        <v>-2.1141694616019886</v>
      </c>
      <c r="FG32" s="26">
        <f t="shared" si="185"/>
        <v>-0.64418124885346106</v>
      </c>
      <c r="FH32" s="33">
        <f t="shared" si="186"/>
        <v>2713.4559020590482</v>
      </c>
      <c r="FI32" s="33">
        <f t="shared" si="187"/>
        <v>-275.89871250000004</v>
      </c>
      <c r="FJ32" s="33">
        <f t="shared" si="188"/>
        <v>810.01194921364311</v>
      </c>
      <c r="FK32" s="26">
        <f t="shared" si="189"/>
        <v>-212.74431750000005</v>
      </c>
      <c r="FL32" s="33">
        <f t="shared" si="190"/>
        <v>37.458457603447577</v>
      </c>
      <c r="FM32" s="33">
        <f t="shared" si="191"/>
        <v>7.3496638682017288</v>
      </c>
      <c r="FN32" s="27">
        <f t="shared" si="192"/>
        <v>88771.195918372367</v>
      </c>
      <c r="FO32" s="28">
        <f t="shared" si="193"/>
        <v>41.951304676388659</v>
      </c>
      <c r="FP32" s="33">
        <f t="shared" si="194"/>
        <v>59793.399251247793</v>
      </c>
      <c r="FQ32" s="28">
        <f t="shared" si="195"/>
        <v>42.87596401344566</v>
      </c>
      <c r="FR32" s="32"/>
      <c r="FS32" s="26"/>
      <c r="FT32" s="34">
        <f t="shared" si="196"/>
        <v>1.0571690105683615</v>
      </c>
      <c r="FU32" s="34">
        <f t="shared" si="196"/>
        <v>5.8824265635364645E-3</v>
      </c>
      <c r="FV32" s="34">
        <f t="shared" si="196"/>
        <v>0.17840154568903799</v>
      </c>
      <c r="FW32" s="34">
        <f t="shared" si="196"/>
        <v>3.6188514322300476E-2</v>
      </c>
      <c r="FX32" s="34">
        <v>0</v>
      </c>
      <c r="FY32" s="34">
        <f t="shared" si="197"/>
        <v>2.1089718142119886E-2</v>
      </c>
      <c r="FZ32" s="34">
        <f t="shared" si="197"/>
        <v>4.7254765598530639E-2</v>
      </c>
      <c r="GA32" s="34">
        <f t="shared" si="197"/>
        <v>7.6800206521563746E-2</v>
      </c>
      <c r="GB32" s="34">
        <f t="shared" si="197"/>
        <v>6.9961250597165459E-2</v>
      </c>
      <c r="GC32" s="34">
        <f t="shared" si="197"/>
        <v>2.1840675792781303E-3</v>
      </c>
      <c r="GD32" s="34">
        <f t="shared" si="198"/>
        <v>1.4949315055818944</v>
      </c>
      <c r="GE32" s="26"/>
      <c r="GF32" s="34">
        <f t="shared" si="199"/>
        <v>0.70716886132977974</v>
      </c>
      <c r="GG32" s="34">
        <f t="shared" si="199"/>
        <v>3.9349137680035453E-3</v>
      </c>
      <c r="GH32" s="34">
        <f t="shared" si="199"/>
        <v>0.11933760511629335</v>
      </c>
      <c r="GI32" s="34">
        <f t="shared" si="199"/>
        <v>2.4207473176648509E-2</v>
      </c>
      <c r="GJ32" s="34">
        <f t="shared" si="199"/>
        <v>0</v>
      </c>
      <c r="GK32" s="34">
        <f t="shared" si="199"/>
        <v>1.4107481221295702E-2</v>
      </c>
      <c r="GL32" s="34">
        <f t="shared" si="199"/>
        <v>3.1609987094450169E-2</v>
      </c>
      <c r="GM32" s="34">
        <f t="shared" si="199"/>
        <v>5.137372932124383E-2</v>
      </c>
      <c r="GN32" s="34">
        <f t="shared" si="199"/>
        <v>4.6798967267689902E-2</v>
      </c>
      <c r="GO32" s="34">
        <f t="shared" si="199"/>
        <v>1.4609817045952171E-3</v>
      </c>
      <c r="GP32" s="34">
        <f t="shared" si="200"/>
        <v>1</v>
      </c>
      <c r="GQ32" s="32"/>
      <c r="GR32" s="62"/>
      <c r="GS32" s="32"/>
      <c r="GT32" s="116"/>
      <c r="GU32" s="28">
        <f t="shared" si="201"/>
        <v>0.68839171025638324</v>
      </c>
      <c r="GV32" s="28">
        <f t="shared" si="201"/>
        <v>-0.1685394159885254</v>
      </c>
      <c r="GW32" s="28">
        <f t="shared" si="201"/>
        <v>1.1480374844170504</v>
      </c>
      <c r="GX32" s="28">
        <f t="shared" si="201"/>
        <v>-1.0568060132807324</v>
      </c>
      <c r="GY32" s="32"/>
      <c r="GZ32" s="32"/>
      <c r="HA32" s="32"/>
      <c r="HB32" s="32"/>
      <c r="HC32" s="32"/>
      <c r="HE32" s="32"/>
      <c r="HF32" s="32"/>
      <c r="HG32" s="32"/>
      <c r="HH32" s="32"/>
    </row>
    <row r="33" spans="1:206" s="1" customFormat="1" ht="15" customHeight="1" x14ac:dyDescent="0.2">
      <c r="A33" s="164" t="s">
        <v>241</v>
      </c>
      <c r="B33" s="2" t="s">
        <v>245</v>
      </c>
      <c r="C33" s="28">
        <v>0.3</v>
      </c>
      <c r="D33" s="36">
        <v>950</v>
      </c>
      <c r="E33" s="4"/>
      <c r="F33" s="4">
        <v>64.59</v>
      </c>
      <c r="G33" s="4">
        <v>0.35</v>
      </c>
      <c r="H33" s="4">
        <v>18.2</v>
      </c>
      <c r="I33" s="4">
        <v>2.99</v>
      </c>
      <c r="J33" s="4">
        <v>0.09</v>
      </c>
      <c r="K33" s="4">
        <v>0.71</v>
      </c>
      <c r="L33" s="4">
        <v>2.11</v>
      </c>
      <c r="M33" s="4">
        <v>4.04</v>
      </c>
      <c r="N33" s="4">
        <v>6.72</v>
      </c>
      <c r="O33" s="4">
        <v>0.2</v>
      </c>
      <c r="P33" s="4">
        <f t="shared" si="102"/>
        <v>100</v>
      </c>
      <c r="Q33" s="4"/>
      <c r="R33" s="35">
        <v>2.97</v>
      </c>
      <c r="S33" s="4"/>
      <c r="T33" s="4">
        <v>56.231750000000005</v>
      </c>
      <c r="U33" s="4">
        <v>8.6499999999999994E-2</v>
      </c>
      <c r="V33" s="4">
        <v>26.236750000000001</v>
      </c>
      <c r="W33" s="4">
        <v>0.70900000000000007</v>
      </c>
      <c r="X33" s="4">
        <v>1.6500000000000001E-2</v>
      </c>
      <c r="Y33" s="4">
        <v>0.19199999999999998</v>
      </c>
      <c r="Z33" s="4">
        <v>8.17075</v>
      </c>
      <c r="AA33" s="4">
        <v>5.9087500000000004</v>
      </c>
      <c r="AB33" s="4">
        <v>1.68275</v>
      </c>
      <c r="AC33" s="4">
        <f t="shared" si="103"/>
        <v>99.234749999999991</v>
      </c>
      <c r="AD33" s="5"/>
      <c r="AE33" s="194">
        <f t="shared" si="104"/>
        <v>1.0750665778961386</v>
      </c>
      <c r="AF33" s="194">
        <f t="shared" si="104"/>
        <v>4.3804755944931162E-3</v>
      </c>
      <c r="AG33" s="194">
        <f t="shared" si="105"/>
        <v>0.35700274617497058</v>
      </c>
      <c r="AH33" s="194">
        <f t="shared" si="106"/>
        <v>4.1614474599860826E-2</v>
      </c>
      <c r="AI33" s="194">
        <f t="shared" si="106"/>
        <v>1.268677755850014E-3</v>
      </c>
      <c r="AJ33" s="194">
        <f t="shared" si="106"/>
        <v>1.761786600496278E-2</v>
      </c>
      <c r="AK33" s="194">
        <f t="shared" si="106"/>
        <v>3.7624821683309558E-2</v>
      </c>
      <c r="AL33" s="194">
        <f t="shared" si="107"/>
        <v>0.13036463375282351</v>
      </c>
      <c r="AM33" s="194">
        <f t="shared" si="107"/>
        <v>0.14267515923566879</v>
      </c>
      <c r="AN33" s="194">
        <f t="shared" si="107"/>
        <v>2.8181517151975874E-3</v>
      </c>
      <c r="AO33" s="194">
        <f t="shared" si="108"/>
        <v>1.8104335844132751</v>
      </c>
      <c r="AP33" s="194"/>
      <c r="AQ33" s="194">
        <f t="shared" si="109"/>
        <v>0.5938171867511759</v>
      </c>
      <c r="AR33" s="194">
        <f t="shared" si="109"/>
        <v>2.4195726549741067E-3</v>
      </c>
      <c r="AS33" s="194">
        <f t="shared" si="109"/>
        <v>0.19719184909545739</v>
      </c>
      <c r="AT33" s="194">
        <f t="shared" si="109"/>
        <v>2.2985916168444941E-2</v>
      </c>
      <c r="AU33" s="194">
        <f t="shared" si="109"/>
        <v>7.0075907051910273E-4</v>
      </c>
      <c r="AV33" s="194">
        <f t="shared" si="109"/>
        <v>9.7312965008171642E-3</v>
      </c>
      <c r="AW33" s="194">
        <f t="shared" si="109"/>
        <v>2.0782215932821972E-2</v>
      </c>
      <c r="AX33" s="194">
        <f t="shared" si="109"/>
        <v>7.2007410200066554E-2</v>
      </c>
      <c r="AY33" s="194">
        <f t="shared" si="109"/>
        <v>7.8807176614494212E-2</v>
      </c>
      <c r="AZ33" s="194">
        <f t="shared" si="109"/>
        <v>1.5566170112287733E-3</v>
      </c>
      <c r="BA33" s="194">
        <f t="shared" si="110"/>
        <v>1</v>
      </c>
      <c r="BB33" s="194"/>
      <c r="BC33" s="194">
        <f t="shared" si="111"/>
        <v>0.93594790279627171</v>
      </c>
      <c r="BD33" s="194">
        <f t="shared" si="111"/>
        <v>1.0826032540675844E-3</v>
      </c>
      <c r="BE33" s="194">
        <f t="shared" si="112"/>
        <v>0.51464790113770109</v>
      </c>
      <c r="BF33" s="194">
        <f t="shared" si="113"/>
        <v>9.8677800974251925E-3</v>
      </c>
      <c r="BG33" s="194">
        <f t="shared" si="113"/>
        <v>2.3259092190583593E-4</v>
      </c>
      <c r="BH33" s="194">
        <f t="shared" si="113"/>
        <v>4.7642679900744417E-3</v>
      </c>
      <c r="BI33" s="194">
        <f t="shared" si="113"/>
        <v>0.14569810984308132</v>
      </c>
      <c r="BJ33" s="194">
        <f t="shared" si="114"/>
        <v>0.19066634398192966</v>
      </c>
      <c r="BK33" s="194">
        <f t="shared" si="114"/>
        <v>3.5727176220806789E-2</v>
      </c>
      <c r="BL33" s="194">
        <f t="shared" si="115"/>
        <v>1.8386346762432635</v>
      </c>
      <c r="BM33" s="194"/>
      <c r="BN33" s="194">
        <f t="shared" si="116"/>
        <v>0.50904506201776845</v>
      </c>
      <c r="BO33" s="194">
        <f t="shared" si="116"/>
        <v>5.888082434513754E-4</v>
      </c>
      <c r="BP33" s="194">
        <f t="shared" si="116"/>
        <v>0.27990764439907134</v>
      </c>
      <c r="BQ33" s="194">
        <f t="shared" si="116"/>
        <v>5.3669063381243552E-3</v>
      </c>
      <c r="BR33" s="194">
        <f t="shared" si="116"/>
        <v>1.2650197720684271E-4</v>
      </c>
      <c r="BS33" s="194">
        <f t="shared" si="116"/>
        <v>2.591198812702093E-3</v>
      </c>
      <c r="BT33" s="194">
        <f t="shared" si="116"/>
        <v>7.9242555209920615E-2</v>
      </c>
      <c r="BU33" s="194">
        <f t="shared" si="116"/>
        <v>0.10369996087069515</v>
      </c>
      <c r="BV33" s="194">
        <f t="shared" si="116"/>
        <v>1.9431362131059823E-2</v>
      </c>
      <c r="BW33" s="194">
        <f t="shared" si="117"/>
        <v>1</v>
      </c>
      <c r="BX33" s="63"/>
      <c r="BY33" s="4">
        <f t="shared" si="118"/>
        <v>0.39156513632177292</v>
      </c>
      <c r="BZ33" s="4">
        <f t="shared" si="119"/>
        <v>0.51241771807243242</v>
      </c>
      <c r="CA33" s="4">
        <f t="shared" si="120"/>
        <v>9.6017145605794663E-2</v>
      </c>
      <c r="CB33" s="28"/>
      <c r="CC33" s="4">
        <f t="shared" si="202"/>
        <v>64.59</v>
      </c>
      <c r="CD33" s="4">
        <f t="shared" si="203"/>
        <v>10.76</v>
      </c>
      <c r="CE33" s="4">
        <f t="shared" si="121"/>
        <v>29.179971376668114</v>
      </c>
      <c r="CF33" s="4">
        <f t="shared" si="122"/>
        <v>39.156513632177294</v>
      </c>
      <c r="CH33" s="4">
        <f t="shared" si="123"/>
        <v>7.2255781486521276</v>
      </c>
      <c r="CI33" s="28">
        <f t="shared" si="124"/>
        <v>0.4774565360087199</v>
      </c>
      <c r="CJ33" s="4"/>
      <c r="CK33" s="158">
        <f t="shared" si="125"/>
        <v>0.1254212079420842</v>
      </c>
      <c r="CL33" s="69">
        <f t="shared" si="126"/>
        <v>2.97</v>
      </c>
      <c r="CM33" s="120">
        <f t="shared" si="127"/>
        <v>3.8257832981362867</v>
      </c>
      <c r="CN33" s="121">
        <f t="shared" si="128"/>
        <v>2.9963098463540385</v>
      </c>
      <c r="CO33" s="122">
        <f t="shared" si="129"/>
        <v>4.468025630942547</v>
      </c>
      <c r="CP33" s="123">
        <v>2.2303170394104317</v>
      </c>
      <c r="CQ33" s="63"/>
      <c r="CR33" s="36">
        <f t="shared" si="130"/>
        <v>974.12330065801223</v>
      </c>
      <c r="CS33" s="36">
        <f t="shared" si="131"/>
        <v>995.74729411378041</v>
      </c>
      <c r="CT33" s="36">
        <f t="shared" si="132"/>
        <v>946.99467927064882</v>
      </c>
      <c r="CU33" s="4">
        <f t="shared" si="133"/>
        <v>2.9963098463540385</v>
      </c>
      <c r="CV33" s="4">
        <f t="shared" si="134"/>
        <v>3.5471987339508684</v>
      </c>
      <c r="CW33" s="4">
        <f t="shared" si="135"/>
        <v>6.0371040477137985</v>
      </c>
      <c r="CX33" s="36">
        <f t="shared" si="136"/>
        <v>936.94404327454561</v>
      </c>
      <c r="CY33" s="4">
        <f t="shared" si="137"/>
        <v>0.1254212079420842</v>
      </c>
      <c r="DA33" s="64">
        <f t="shared" si="138"/>
        <v>783.15062163254868</v>
      </c>
      <c r="DB33" s="64">
        <f t="shared" si="139"/>
        <v>786.74242413257855</v>
      </c>
      <c r="DD33" s="78">
        <f t="shared" si="140"/>
        <v>0.24929152532928892</v>
      </c>
      <c r="DE33" s="78">
        <f t="shared" si="141"/>
        <v>7.2255781486521276</v>
      </c>
      <c r="DF33" s="78">
        <f t="shared" si="142"/>
        <v>-2.0760775427377194</v>
      </c>
      <c r="DG33" s="78">
        <f t="shared" si="143"/>
        <v>0.87686385172798231</v>
      </c>
      <c r="DH33" s="78">
        <f t="shared" si="144"/>
        <v>5.4200187672603178E-2</v>
      </c>
      <c r="DI33" s="78">
        <f t="shared" si="145"/>
        <v>-0.78569581341622508</v>
      </c>
      <c r="DJ33" s="78"/>
      <c r="DK33" s="83">
        <f t="shared" si="146"/>
        <v>1247.2733006580122</v>
      </c>
      <c r="DL33" s="83">
        <f t="shared" si="147"/>
        <v>946.99467927064882</v>
      </c>
      <c r="DM33" s="78">
        <f t="shared" si="148"/>
        <v>3</v>
      </c>
      <c r="DN33" s="78"/>
      <c r="DO33" s="83">
        <f t="shared" si="149"/>
        <v>946.54422568426401</v>
      </c>
      <c r="DP33" s="78">
        <f t="shared" si="150"/>
        <v>0.43013376670055031</v>
      </c>
      <c r="DQ33" s="78">
        <f t="shared" si="151"/>
        <v>6.1485351639208409E-14</v>
      </c>
      <c r="DR33" s="78">
        <f t="shared" si="152"/>
        <v>0.32128887542130546</v>
      </c>
      <c r="DS33" s="78">
        <f t="shared" si="153"/>
        <v>3.7608212293297333E-6</v>
      </c>
      <c r="DT33" s="78">
        <f t="shared" si="154"/>
        <v>1.7482824123961085</v>
      </c>
      <c r="DU33" s="78"/>
      <c r="DV33" s="84">
        <f t="shared" si="155"/>
        <v>950</v>
      </c>
      <c r="DW33" s="63">
        <f t="shared" si="156"/>
        <v>2.97</v>
      </c>
      <c r="DX33" s="63">
        <f t="shared" si="157"/>
        <v>1.2414239507086566</v>
      </c>
      <c r="DY33" s="63">
        <f t="shared" si="158"/>
        <v>0.64521619341377434</v>
      </c>
      <c r="DZ33" s="63">
        <f t="shared" si="159"/>
        <v>0.64356130737579409</v>
      </c>
      <c r="EA33" s="63">
        <f t="shared" si="160"/>
        <v>3.7728735911123965</v>
      </c>
      <c r="EB33" s="63">
        <v>5.3064495200914674</v>
      </c>
      <c r="EC33" s="63">
        <f t="shared" si="161"/>
        <v>3.7494981128051254E-2</v>
      </c>
      <c r="ED33" s="63">
        <f t="shared" si="162"/>
        <v>0.93760340108945617</v>
      </c>
      <c r="EE33" s="63">
        <f t="shared" si="163"/>
        <v>0.10621567117015682</v>
      </c>
      <c r="EF33" s="63">
        <f t="shared" si="164"/>
        <v>2.5352418112062636</v>
      </c>
      <c r="EG33" s="63">
        <f t="shared" si="165"/>
        <v>3.9408669135178385</v>
      </c>
      <c r="EH33" s="63">
        <f t="shared" si="166"/>
        <v>0.15081458681456078</v>
      </c>
      <c r="EI33" s="63">
        <f t="shared" si="167"/>
        <v>0.81179125177945521</v>
      </c>
      <c r="EJ33" s="63">
        <f t="shared" si="168"/>
        <v>4.6797055913022009E-2</v>
      </c>
      <c r="EK33" s="63">
        <f t="shared" si="169"/>
        <v>4.2759237750241451E-2</v>
      </c>
      <c r="EL33" s="78"/>
      <c r="EM33" s="78">
        <v>4.29</v>
      </c>
      <c r="EN33" s="78">
        <v>3.08436360364523</v>
      </c>
      <c r="EO33" s="63"/>
      <c r="EQ33" s="65">
        <f t="shared" si="170"/>
        <v>8.1766148814390842</v>
      </c>
      <c r="ER33" s="65">
        <f t="shared" si="171"/>
        <v>-2.7881154955195858E-2</v>
      </c>
      <c r="ES33" s="65">
        <f t="shared" si="172"/>
        <v>-0.72018054440190549</v>
      </c>
      <c r="ET33" s="65">
        <f t="shared" si="173"/>
        <v>-1.1474362476065674</v>
      </c>
      <c r="EU33" s="65">
        <f t="shared" si="174"/>
        <v>-1.1801911790018028E-2</v>
      </c>
      <c r="EV33" s="65">
        <f t="shared" si="175"/>
        <v>-0.11958575987815469</v>
      </c>
      <c r="EW33" s="65">
        <f t="shared" si="176"/>
        <v>-2.5207185672327714E-2</v>
      </c>
      <c r="EY33" s="36">
        <f t="shared" si="177"/>
        <v>1223.1500000000001</v>
      </c>
      <c r="EZ33" s="36">
        <f t="shared" si="178"/>
        <v>3000</v>
      </c>
      <c r="FA33" s="65">
        <f t="shared" si="179"/>
        <v>-1.6322270616601475</v>
      </c>
      <c r="FB33" s="65">
        <f t="shared" si="180"/>
        <v>-0.18095705843746371</v>
      </c>
      <c r="FC33" s="65">
        <f t="shared" si="181"/>
        <v>2.9606203677041787</v>
      </c>
      <c r="FD33" s="65">
        <f t="shared" si="182"/>
        <v>-0.63935877765374149</v>
      </c>
      <c r="FE33" s="65">
        <f t="shared" si="183"/>
        <v>-0.63942011544628441</v>
      </c>
      <c r="FF33" s="3">
        <f t="shared" si="184"/>
        <v>-2.3019712897270672</v>
      </c>
      <c r="FG33" s="3">
        <f t="shared" si="185"/>
        <v>-0.66968289027437689</v>
      </c>
      <c r="FH33" s="64">
        <f t="shared" si="186"/>
        <v>2713.4559020590482</v>
      </c>
      <c r="FI33" s="64">
        <f t="shared" si="187"/>
        <v>-275.89871250000004</v>
      </c>
      <c r="FJ33" s="64">
        <f t="shared" si="188"/>
        <v>810.01194921364311</v>
      </c>
      <c r="FK33" s="3">
        <f t="shared" si="189"/>
        <v>-212.74431750000005</v>
      </c>
      <c r="FL33" s="64">
        <f t="shared" si="190"/>
        <v>37.458457603447577</v>
      </c>
      <c r="FM33" s="64">
        <f t="shared" si="191"/>
        <v>7.3496638682017288</v>
      </c>
      <c r="FN33" s="36">
        <f t="shared" si="192"/>
        <v>88771.195918372367</v>
      </c>
      <c r="FO33" s="4">
        <f t="shared" si="193"/>
        <v>41.951304676388659</v>
      </c>
      <c r="FP33" s="64">
        <f t="shared" si="194"/>
        <v>59793.399251247793</v>
      </c>
      <c r="FQ33" s="4">
        <f t="shared" si="195"/>
        <v>42.87596401344566</v>
      </c>
      <c r="FS33" s="3"/>
      <c r="FT33" s="65">
        <f t="shared" si="196"/>
        <v>1.0749771157526837</v>
      </c>
      <c r="FU33" s="65">
        <f t="shared" si="196"/>
        <v>4.380530419654814E-3</v>
      </c>
      <c r="FV33" s="65">
        <f t="shared" si="196"/>
        <v>0.1784996224046449</v>
      </c>
      <c r="FW33" s="65">
        <f t="shared" si="196"/>
        <v>4.1616791470645551E-2</v>
      </c>
      <c r="FX33" s="65">
        <v>0</v>
      </c>
      <c r="FY33" s="65">
        <f t="shared" si="197"/>
        <v>1.76161175069472E-2</v>
      </c>
      <c r="FZ33" s="65">
        <f t="shared" si="197"/>
        <v>3.7625492608641377E-2</v>
      </c>
      <c r="GA33" s="65">
        <f t="shared" si="197"/>
        <v>6.5183368560318825E-2</v>
      </c>
      <c r="GB33" s="65">
        <f t="shared" si="197"/>
        <v>7.1341366314560228E-2</v>
      </c>
      <c r="GC33" s="65">
        <f t="shared" si="197"/>
        <v>1.4090758575987937E-3</v>
      </c>
      <c r="GD33" s="65">
        <f t="shared" si="198"/>
        <v>1.4926494808956956</v>
      </c>
      <c r="GE33" s="3"/>
      <c r="GF33" s="65">
        <f t="shared" si="199"/>
        <v>0.72018054440190549</v>
      </c>
      <c r="GG33" s="65">
        <f t="shared" si="199"/>
        <v>2.9347348293895397E-3</v>
      </c>
      <c r="GH33" s="65">
        <f t="shared" si="199"/>
        <v>0.11958575987815469</v>
      </c>
      <c r="GI33" s="65">
        <f t="shared" si="199"/>
        <v>2.7881154955195858E-2</v>
      </c>
      <c r="GJ33" s="65">
        <f t="shared" si="199"/>
        <v>0</v>
      </c>
      <c r="GK33" s="65">
        <f t="shared" si="199"/>
        <v>1.1801911790018028E-2</v>
      </c>
      <c r="GL33" s="65">
        <f t="shared" si="199"/>
        <v>2.5207185672327714E-2</v>
      </c>
      <c r="GM33" s="65">
        <f t="shared" si="199"/>
        <v>4.3669575070768914E-2</v>
      </c>
      <c r="GN33" s="65">
        <f t="shared" si="199"/>
        <v>4.7795123522067849E-2</v>
      </c>
      <c r="GO33" s="65">
        <f t="shared" si="199"/>
        <v>9.4400988017176554E-4</v>
      </c>
      <c r="GP33" s="65">
        <f t="shared" si="200"/>
        <v>0.99999999999999978</v>
      </c>
      <c r="GR33" s="59"/>
      <c r="GS33" s="32"/>
      <c r="GT33" s="124"/>
      <c r="GU33" s="28">
        <f t="shared" si="201"/>
        <v>0.85578329813628651</v>
      </c>
      <c r="GV33" s="28">
        <f t="shared" si="201"/>
        <v>2.6309846354038324E-2</v>
      </c>
      <c r="GW33" s="28">
        <f t="shared" si="201"/>
        <v>1.4980256309425468</v>
      </c>
      <c r="GX33" s="28">
        <f t="shared" si="201"/>
        <v>-0.73968296058956851</v>
      </c>
    </row>
    <row r="34" spans="1:206" ht="15" customHeight="1" x14ac:dyDescent="0.2">
      <c r="A34" s="165" t="s">
        <v>246</v>
      </c>
      <c r="B34" s="25" t="s">
        <v>247</v>
      </c>
      <c r="C34" s="28">
        <v>0.2</v>
      </c>
      <c r="D34" s="27">
        <v>875</v>
      </c>
      <c r="E34" s="27"/>
      <c r="F34" s="28">
        <v>62.1</v>
      </c>
      <c r="G34" s="28">
        <v>0.45</v>
      </c>
      <c r="H34" s="28">
        <v>20.2</v>
      </c>
      <c r="I34" s="28">
        <v>1.86</v>
      </c>
      <c r="J34" s="28">
        <v>0.12</v>
      </c>
      <c r="K34" s="28">
        <v>0.26</v>
      </c>
      <c r="L34" s="28">
        <v>0.71</v>
      </c>
      <c r="M34" s="28">
        <v>9.1</v>
      </c>
      <c r="N34" s="28">
        <v>5.2</v>
      </c>
      <c r="O34" s="28">
        <v>0</v>
      </c>
      <c r="P34" s="28">
        <f t="shared" si="102"/>
        <v>100</v>
      </c>
      <c r="R34" s="37">
        <v>4.7</v>
      </c>
      <c r="S34" s="4"/>
      <c r="T34" s="28">
        <v>63.7</v>
      </c>
      <c r="U34" s="28">
        <v>0.16</v>
      </c>
      <c r="V34" s="28">
        <v>19.32</v>
      </c>
      <c r="W34" s="28">
        <v>1.07</v>
      </c>
      <c r="X34" s="28">
        <v>0</v>
      </c>
      <c r="Y34" s="28">
        <v>0.28000000000000003</v>
      </c>
      <c r="Z34" s="28">
        <v>1.71</v>
      </c>
      <c r="AA34" s="28">
        <v>7.69</v>
      </c>
      <c r="AB34" s="28">
        <v>4.1500000000000004</v>
      </c>
      <c r="AC34" s="28">
        <f t="shared" si="103"/>
        <v>98.08</v>
      </c>
      <c r="AE34" s="191">
        <f t="shared" si="104"/>
        <v>1.0336218375499335</v>
      </c>
      <c r="AF34" s="191">
        <f t="shared" si="104"/>
        <v>5.6320400500625778E-3</v>
      </c>
      <c r="AG34" s="191">
        <f t="shared" si="105"/>
        <v>0.3962338171832091</v>
      </c>
      <c r="AH34" s="191">
        <f t="shared" si="106"/>
        <v>2.5887265135699378E-2</v>
      </c>
      <c r="AI34" s="191">
        <f t="shared" si="106"/>
        <v>1.6915703411333521E-3</v>
      </c>
      <c r="AJ34" s="191">
        <f t="shared" si="106"/>
        <v>6.4516129032258073E-3</v>
      </c>
      <c r="AK34" s="191">
        <f t="shared" si="106"/>
        <v>1.2660485021398002E-2</v>
      </c>
      <c r="AL34" s="191">
        <f t="shared" si="107"/>
        <v>0.29364311068086479</v>
      </c>
      <c r="AM34" s="191">
        <f t="shared" si="107"/>
        <v>0.11040339702760085</v>
      </c>
      <c r="AN34" s="191">
        <f t="shared" si="107"/>
        <v>0</v>
      </c>
      <c r="AO34" s="191">
        <f t="shared" si="108"/>
        <v>1.8862251358931275</v>
      </c>
      <c r="AP34" s="191"/>
      <c r="AQ34" s="191">
        <f t="shared" si="109"/>
        <v>0.5479843407242655</v>
      </c>
      <c r="AR34" s="191">
        <f t="shared" si="109"/>
        <v>2.9858790145937735E-3</v>
      </c>
      <c r="AS34" s="191">
        <f t="shared" si="109"/>
        <v>0.21006708565337426</v>
      </c>
      <c r="AT34" s="191">
        <f t="shared" si="109"/>
        <v>1.3724377139869764E-2</v>
      </c>
      <c r="AU34" s="191">
        <f t="shared" si="109"/>
        <v>8.9680192939025477E-4</v>
      </c>
      <c r="AV34" s="191">
        <f t="shared" si="109"/>
        <v>3.4203832726314343E-3</v>
      </c>
      <c r="AW34" s="191">
        <f t="shared" si="109"/>
        <v>6.7120752345415351E-3</v>
      </c>
      <c r="AX34" s="191">
        <f t="shared" si="109"/>
        <v>0.15567765750392507</v>
      </c>
      <c r="AY34" s="191">
        <f t="shared" si="109"/>
        <v>5.8531399527408406E-2</v>
      </c>
      <c r="AZ34" s="191">
        <f t="shared" si="109"/>
        <v>0</v>
      </c>
      <c r="BA34" s="191">
        <f t="shared" si="110"/>
        <v>0.99999999999999989</v>
      </c>
      <c r="BB34" s="191"/>
      <c r="BC34" s="191">
        <f t="shared" si="111"/>
        <v>1.0602529960053264</v>
      </c>
      <c r="BD34" s="191">
        <f t="shared" si="111"/>
        <v>2.0025031289111388E-3</v>
      </c>
      <c r="BE34" s="191">
        <f t="shared" si="112"/>
        <v>0.37897214593958417</v>
      </c>
      <c r="BF34" s="191">
        <f t="shared" si="113"/>
        <v>1.4892136395267921E-2</v>
      </c>
      <c r="BG34" s="191">
        <f t="shared" si="113"/>
        <v>0</v>
      </c>
      <c r="BH34" s="191">
        <f t="shared" si="113"/>
        <v>6.9478908188585617E-3</v>
      </c>
      <c r="BI34" s="191">
        <f t="shared" si="113"/>
        <v>3.0492154065620541E-2</v>
      </c>
      <c r="BJ34" s="191">
        <f t="shared" si="114"/>
        <v>0.24814456276218139</v>
      </c>
      <c r="BK34" s="191">
        <f t="shared" si="114"/>
        <v>8.8110403397027609E-2</v>
      </c>
      <c r="BL34" s="191">
        <f t="shared" si="115"/>
        <v>1.8298147925127775</v>
      </c>
      <c r="BM34" s="191"/>
      <c r="BN34" s="191">
        <f t="shared" si="116"/>
        <v>0.579431864002664</v>
      </c>
      <c r="BO34" s="191">
        <f t="shared" si="116"/>
        <v>1.0943747624650136E-3</v>
      </c>
      <c r="BP34" s="191">
        <f t="shared" si="116"/>
        <v>0.20710956512662351</v>
      </c>
      <c r="BQ34" s="191">
        <f t="shared" si="116"/>
        <v>8.1386031286901032E-3</v>
      </c>
      <c r="BR34" s="191">
        <f t="shared" si="116"/>
        <v>0</v>
      </c>
      <c r="BS34" s="191">
        <f t="shared" si="116"/>
        <v>3.7970459345327678E-3</v>
      </c>
      <c r="BT34" s="191">
        <f t="shared" si="116"/>
        <v>1.6664065778890909E-2</v>
      </c>
      <c r="BU34" s="191">
        <f t="shared" si="116"/>
        <v>0.1356118464980923</v>
      </c>
      <c r="BV34" s="191">
        <f t="shared" si="116"/>
        <v>4.8152634768041609E-2</v>
      </c>
      <c r="BW34" s="191">
        <f t="shared" si="117"/>
        <v>1.0000000000000002</v>
      </c>
      <c r="BX34" s="30"/>
      <c r="BY34" s="28">
        <f t="shared" si="118"/>
        <v>8.3142177222626124E-2</v>
      </c>
      <c r="BZ34" s="28">
        <f t="shared" si="119"/>
        <v>0.67660943761483283</v>
      </c>
      <c r="CA34" s="28">
        <f t="shared" si="120"/>
        <v>0.24024838516254099</v>
      </c>
      <c r="CB34" s="28"/>
      <c r="CC34" s="4">
        <f t="shared" si="202"/>
        <v>62.1</v>
      </c>
      <c r="CD34" s="4">
        <f t="shared" si="203"/>
        <v>14.3</v>
      </c>
      <c r="CE34" s="28">
        <f t="shared" si="121"/>
        <v>28.181947377385409</v>
      </c>
      <c r="CF34" s="28">
        <f t="shared" si="122"/>
        <v>8.3142177222626117</v>
      </c>
      <c r="CH34" s="28">
        <f t="shared" si="123"/>
        <v>6.840317765946641</v>
      </c>
      <c r="CI34" s="28">
        <f t="shared" si="124"/>
        <v>0.72675572014283829</v>
      </c>
      <c r="CJ34" s="4"/>
      <c r="CK34" s="158">
        <f t="shared" si="125"/>
        <v>0.13450457233114502</v>
      </c>
      <c r="CL34" s="69">
        <f t="shared" si="126"/>
        <v>4.7</v>
      </c>
      <c r="CM34" s="107">
        <f t="shared" si="127"/>
        <v>4.2176837953424133</v>
      </c>
      <c r="CN34" s="109">
        <f t="shared" si="128"/>
        <v>5.7253676730924319</v>
      </c>
      <c r="CO34" s="111">
        <f t="shared" si="129"/>
        <v>7.430673280403866</v>
      </c>
      <c r="CP34" s="113">
        <v>4.3459416580847119</v>
      </c>
      <c r="CQ34" s="30"/>
      <c r="CR34" s="27">
        <f t="shared" si="130"/>
        <v>901.57811111654826</v>
      </c>
      <c r="CS34" s="27">
        <f t="shared" si="131"/>
        <v>946.14085207924802</v>
      </c>
      <c r="CT34" s="27">
        <f t="shared" si="132"/>
        <v>897.8358349608294</v>
      </c>
      <c r="CU34" s="28">
        <f t="shared" si="133"/>
        <v>5.7253676730924319</v>
      </c>
      <c r="CV34" s="28">
        <f t="shared" si="134"/>
        <v>5.2698008144520196</v>
      </c>
      <c r="CW34" s="28">
        <f t="shared" si="135"/>
        <v>19.329733033979775</v>
      </c>
      <c r="CX34" s="27">
        <f t="shared" si="136"/>
        <v>902.75228611857835</v>
      </c>
      <c r="CY34" s="28">
        <f t="shared" si="137"/>
        <v>0.13450457233114504</v>
      </c>
      <c r="DA34" s="33">
        <f t="shared" si="138"/>
        <v>852.27772817121252</v>
      </c>
      <c r="DB34" s="33">
        <f t="shared" si="139"/>
        <v>834.29827546670992</v>
      </c>
      <c r="DD34" s="82">
        <f t="shared" si="140"/>
        <v>0.27711455759298942</v>
      </c>
      <c r="DE34" s="82">
        <f t="shared" si="141"/>
        <v>6.840317765946641</v>
      </c>
      <c r="DF34" s="82">
        <f t="shared" si="142"/>
        <v>-2.0061570854909605</v>
      </c>
      <c r="DG34" s="82">
        <f t="shared" si="143"/>
        <v>0.53417818740399392</v>
      </c>
      <c r="DH34" s="82">
        <f t="shared" si="144"/>
        <v>2.4753637576432987E-2</v>
      </c>
      <c r="DI34" s="82">
        <f t="shared" si="145"/>
        <v>-0.84625781437736425</v>
      </c>
      <c r="DK34" s="87">
        <f t="shared" si="146"/>
        <v>1174.7281111165482</v>
      </c>
      <c r="DL34" s="87">
        <f t="shared" si="147"/>
        <v>897.8358349608294</v>
      </c>
      <c r="DM34" s="82">
        <f t="shared" si="148"/>
        <v>2</v>
      </c>
      <c r="DO34" s="87">
        <f t="shared" si="149"/>
        <v>896.36677024458447</v>
      </c>
      <c r="DP34" s="82">
        <f t="shared" si="150"/>
        <v>0.30763657816581785</v>
      </c>
      <c r="DQ34" s="82">
        <f t="shared" si="151"/>
        <v>8.8380161068002651E-14</v>
      </c>
      <c r="DR34" s="82">
        <f t="shared" si="152"/>
        <v>0.45173191589191714</v>
      </c>
      <c r="DS34" s="82">
        <f t="shared" si="153"/>
        <v>1.35169416401904E-5</v>
      </c>
      <c r="DT34" s="82">
        <f t="shared" si="154"/>
        <v>2.0115143925973427</v>
      </c>
      <c r="DV34" s="88">
        <f t="shared" si="155"/>
        <v>875</v>
      </c>
      <c r="DW34" s="30">
        <f t="shared" si="156"/>
        <v>4.7</v>
      </c>
      <c r="DX34" s="30">
        <f t="shared" si="157"/>
        <v>0.90844094096891004</v>
      </c>
      <c r="DY34" s="30">
        <f t="shared" si="158"/>
        <v>0.7366832089748957</v>
      </c>
      <c r="DZ34" s="30">
        <f t="shared" si="159"/>
        <v>9.0681646769146043E-2</v>
      </c>
      <c r="EA34" s="30">
        <f t="shared" si="160"/>
        <v>4.288581674046565</v>
      </c>
      <c r="EB34" s="30">
        <v>6.840317765946641</v>
      </c>
      <c r="EC34" s="30">
        <f t="shared" si="161"/>
        <v>9.7156960358793301E-2</v>
      </c>
      <c r="ED34" s="30">
        <f t="shared" si="162"/>
        <v>2.4872031580741876</v>
      </c>
      <c r="EE34" s="30">
        <f t="shared" si="163"/>
        <v>0.31621964398712027</v>
      </c>
      <c r="EF34" s="30">
        <f t="shared" si="164"/>
        <v>4.0945006276662239</v>
      </c>
      <c r="EG34" s="30">
        <f t="shared" si="165"/>
        <v>3.0333794222342227</v>
      </c>
      <c r="EH34" s="30">
        <f t="shared" si="166"/>
        <v>0.21420905703133347</v>
      </c>
      <c r="EI34" s="30">
        <f t="shared" si="167"/>
        <v>0.76476350161218132</v>
      </c>
      <c r="EJ34" s="30">
        <f t="shared" si="168"/>
        <v>3.2074290381695479E-2</v>
      </c>
      <c r="EK34" s="30">
        <f t="shared" si="169"/>
        <v>8.530891851278638E-2</v>
      </c>
      <c r="EM34" s="82">
        <v>4.7</v>
      </c>
      <c r="EN34" s="82">
        <v>4.0211433470804403</v>
      </c>
      <c r="EO34" s="30">
        <v>3.4663498227299261</v>
      </c>
      <c r="EQ34" s="34">
        <f t="shared" si="170"/>
        <v>8.7108013937282234</v>
      </c>
      <c r="ER34" s="34">
        <f t="shared" si="171"/>
        <v>-1.7441554833171967E-2</v>
      </c>
      <c r="ES34" s="34">
        <f t="shared" si="172"/>
        <v>-0.69630639215042978</v>
      </c>
      <c r="ET34" s="34">
        <f t="shared" si="173"/>
        <v>-0.67287659026956925</v>
      </c>
      <c r="EU34" s="34">
        <f t="shared" si="174"/>
        <v>-4.346103306022869E-3</v>
      </c>
      <c r="EV34" s="34">
        <f t="shared" si="175"/>
        <v>-0.13347260311627837</v>
      </c>
      <c r="EW34" s="34">
        <f t="shared" si="176"/>
        <v>-8.5296838682669789E-3</v>
      </c>
      <c r="EY34" s="27">
        <f t="shared" si="177"/>
        <v>1148.1500000000001</v>
      </c>
      <c r="EZ34" s="27">
        <f t="shared" si="178"/>
        <v>2000</v>
      </c>
      <c r="FA34" s="34">
        <f t="shared" si="179"/>
        <v>-2.2873087636026757</v>
      </c>
      <c r="FB34" s="34">
        <f t="shared" si="180"/>
        <v>-0.13179711801865357</v>
      </c>
      <c r="FC34" s="34">
        <f t="shared" si="181"/>
        <v>3.0919824718908986</v>
      </c>
      <c r="FD34" s="34">
        <f t="shared" si="182"/>
        <v>-0.38640079266849675</v>
      </c>
      <c r="FE34" s="34">
        <f t="shared" si="183"/>
        <v>-1.1351294294609826</v>
      </c>
      <c r="FF34" s="26">
        <f t="shared" si="184"/>
        <v>-3.343109932092406</v>
      </c>
      <c r="FG34" s="26">
        <f t="shared" si="185"/>
        <v>-0.30707253169724474</v>
      </c>
      <c r="FH34" s="33">
        <f t="shared" si="186"/>
        <v>1792.7794021405587</v>
      </c>
      <c r="FI34" s="33">
        <f t="shared" si="187"/>
        <v>-121.79664999999997</v>
      </c>
      <c r="FJ34" s="33">
        <f t="shared" si="188"/>
        <v>505.86198620052181</v>
      </c>
      <c r="FK34" s="26">
        <f t="shared" si="189"/>
        <v>-93.03803000000002</v>
      </c>
      <c r="FL34" s="33">
        <f t="shared" si="190"/>
        <v>40.369686916189934</v>
      </c>
      <c r="FM34" s="33">
        <f t="shared" si="191"/>
        <v>10.853070753525731</v>
      </c>
      <c r="FN34" s="27">
        <f t="shared" si="192"/>
        <v>81219.099585988646</v>
      </c>
      <c r="FO34" s="28">
        <f t="shared" si="193"/>
        <v>35.578463327787055</v>
      </c>
      <c r="FP34" s="33">
        <f t="shared" si="194"/>
        <v>57210.599019894595</v>
      </c>
      <c r="FQ34" s="28">
        <f t="shared" si="195"/>
        <v>40.375846593536437</v>
      </c>
      <c r="FS34" s="26"/>
      <c r="FT34" s="34">
        <f t="shared" si="196"/>
        <v>1.0335358242489807</v>
      </c>
      <c r="FU34" s="34">
        <f t="shared" si="196"/>
        <v>5.6321105395561897E-3</v>
      </c>
      <c r="FV34" s="34">
        <f t="shared" si="196"/>
        <v>0.19811496552603447</v>
      </c>
      <c r="FW34" s="34">
        <f t="shared" si="196"/>
        <v>2.5888706399799573E-2</v>
      </c>
      <c r="FX34" s="34">
        <v>0</v>
      </c>
      <c r="FY34" s="34">
        <f t="shared" si="197"/>
        <v>6.4509726081778485E-3</v>
      </c>
      <c r="FZ34" s="34">
        <f t="shared" si="197"/>
        <v>1.2660710783002549E-2</v>
      </c>
      <c r="GA34" s="34">
        <f t="shared" si="197"/>
        <v>0.14682392423240129</v>
      </c>
      <c r="GB34" s="34">
        <f t="shared" si="197"/>
        <v>5.5204628695790653E-2</v>
      </c>
      <c r="GC34" s="34">
        <f t="shared" si="197"/>
        <v>0</v>
      </c>
      <c r="GD34" s="34">
        <f t="shared" si="198"/>
        <v>1.4843118430337432</v>
      </c>
      <c r="GE34" s="26"/>
      <c r="GF34" s="34">
        <f t="shared" si="199"/>
        <v>0.69630639215042978</v>
      </c>
      <c r="GG34" s="34">
        <f t="shared" si="199"/>
        <v>3.7944253870836721E-3</v>
      </c>
      <c r="GH34" s="34">
        <f t="shared" si="199"/>
        <v>0.13347260311627837</v>
      </c>
      <c r="GI34" s="34">
        <f t="shared" si="199"/>
        <v>1.7441554833171967E-2</v>
      </c>
      <c r="GJ34" s="34">
        <f t="shared" si="199"/>
        <v>0</v>
      </c>
      <c r="GK34" s="34">
        <f t="shared" si="199"/>
        <v>4.346103306022869E-3</v>
      </c>
      <c r="GL34" s="34">
        <f t="shared" si="199"/>
        <v>8.5296838682669789E-3</v>
      </c>
      <c r="GM34" s="34">
        <f t="shared" si="199"/>
        <v>9.8917168195809854E-2</v>
      </c>
      <c r="GN34" s="34">
        <f t="shared" si="199"/>
        <v>3.7192069142936615E-2</v>
      </c>
      <c r="GO34" s="34">
        <f t="shared" si="199"/>
        <v>0</v>
      </c>
      <c r="GP34" s="34">
        <f t="shared" si="200"/>
        <v>1.0000000000000002</v>
      </c>
      <c r="GR34" s="62"/>
      <c r="GT34" s="116"/>
      <c r="GU34" s="28">
        <f t="shared" si="201"/>
        <v>-0.48231620465758684</v>
      </c>
      <c r="GV34" s="28">
        <f t="shared" si="201"/>
        <v>1.0253676730924317</v>
      </c>
      <c r="GW34" s="28">
        <f t="shared" si="201"/>
        <v>2.7306732804038658</v>
      </c>
      <c r="GX34" s="28">
        <f t="shared" si="201"/>
        <v>-0.35405834191528829</v>
      </c>
    </row>
    <row r="35" spans="1:206" ht="15" customHeight="1" x14ac:dyDescent="0.2">
      <c r="A35" s="165" t="s">
        <v>246</v>
      </c>
      <c r="B35" s="25" t="s">
        <v>248</v>
      </c>
      <c r="C35" s="28">
        <v>0.1</v>
      </c>
      <c r="D35" s="27">
        <v>850</v>
      </c>
      <c r="E35" s="27"/>
      <c r="F35" s="28">
        <v>62</v>
      </c>
      <c r="G35" s="28">
        <v>0.46</v>
      </c>
      <c r="H35" s="28">
        <v>20.6</v>
      </c>
      <c r="I35" s="28">
        <v>1.77</v>
      </c>
      <c r="J35" s="28">
        <v>0.13</v>
      </c>
      <c r="K35" s="28">
        <v>0.2</v>
      </c>
      <c r="L35" s="28">
        <v>0.56000000000000005</v>
      </c>
      <c r="M35" s="28">
        <v>8.9</v>
      </c>
      <c r="N35" s="28">
        <v>5.4</v>
      </c>
      <c r="O35" s="28">
        <v>0</v>
      </c>
      <c r="P35" s="28">
        <f t="shared" si="102"/>
        <v>100.02000000000001</v>
      </c>
      <c r="R35" s="37">
        <v>4.9000000000000004</v>
      </c>
      <c r="S35" s="4"/>
      <c r="T35" s="28">
        <v>64.900000000000006</v>
      </c>
      <c r="U35" s="28">
        <v>0.09</v>
      </c>
      <c r="V35" s="28">
        <v>20.22</v>
      </c>
      <c r="W35" s="28">
        <v>0.49</v>
      </c>
      <c r="X35" s="28">
        <v>0</v>
      </c>
      <c r="Y35" s="28">
        <v>0.01</v>
      </c>
      <c r="Z35" s="28">
        <v>1.1100000000000001</v>
      </c>
      <c r="AA35" s="28">
        <v>8.5500000000000007</v>
      </c>
      <c r="AB35" s="28">
        <v>4.47</v>
      </c>
      <c r="AC35" s="28">
        <f t="shared" si="103"/>
        <v>99.84</v>
      </c>
      <c r="AE35" s="191">
        <f t="shared" si="104"/>
        <v>1.0319573901464714</v>
      </c>
      <c r="AF35" s="191">
        <f t="shared" si="104"/>
        <v>5.7571964956195246E-3</v>
      </c>
      <c r="AG35" s="191">
        <f t="shared" si="105"/>
        <v>0.40408003138485687</v>
      </c>
      <c r="AH35" s="191">
        <f t="shared" si="106"/>
        <v>2.4634655532359082E-2</v>
      </c>
      <c r="AI35" s="191">
        <f t="shared" si="106"/>
        <v>1.8325345362277983E-3</v>
      </c>
      <c r="AJ35" s="191">
        <f t="shared" si="106"/>
        <v>4.9627791563275443E-3</v>
      </c>
      <c r="AK35" s="191">
        <f t="shared" si="106"/>
        <v>9.9857346647646231E-3</v>
      </c>
      <c r="AL35" s="191">
        <f t="shared" si="107"/>
        <v>0.28718941594062602</v>
      </c>
      <c r="AM35" s="191">
        <f t="shared" si="107"/>
        <v>0.11464968152866242</v>
      </c>
      <c r="AN35" s="191">
        <f t="shared" si="107"/>
        <v>0</v>
      </c>
      <c r="AO35" s="191">
        <f t="shared" si="108"/>
        <v>1.8850494193859155</v>
      </c>
      <c r="AP35" s="191"/>
      <c r="AQ35" s="191">
        <f t="shared" si="109"/>
        <v>0.54744314898791757</v>
      </c>
      <c r="AR35" s="191">
        <f t="shared" si="109"/>
        <v>3.0541355767187378E-3</v>
      </c>
      <c r="AS35" s="191">
        <f t="shared" si="109"/>
        <v>0.2143604444686083</v>
      </c>
      <c r="AT35" s="191">
        <f t="shared" si="109"/>
        <v>1.3068440158128166E-2</v>
      </c>
      <c r="AU35" s="191">
        <f t="shared" si="109"/>
        <v>9.7214137591404646E-4</v>
      </c>
      <c r="AV35" s="191">
        <f t="shared" si="109"/>
        <v>2.632705066132562E-3</v>
      </c>
      <c r="AW35" s="191">
        <f t="shared" si="109"/>
        <v>5.2973330895577436E-3</v>
      </c>
      <c r="AX35" s="191">
        <f t="shared" si="109"/>
        <v>0.1523511336027373</v>
      </c>
      <c r="AY35" s="191">
        <f t="shared" si="109"/>
        <v>6.0820517674285354E-2</v>
      </c>
      <c r="AZ35" s="191">
        <f t="shared" si="109"/>
        <v>0</v>
      </c>
      <c r="BA35" s="191">
        <f t="shared" si="110"/>
        <v>0.99999999999999967</v>
      </c>
      <c r="BB35" s="191"/>
      <c r="BC35" s="191">
        <f t="shared" si="111"/>
        <v>1.0802263648468711</v>
      </c>
      <c r="BD35" s="191">
        <f t="shared" si="111"/>
        <v>1.1264080100125155E-3</v>
      </c>
      <c r="BE35" s="191">
        <f t="shared" si="112"/>
        <v>0.39662612789329149</v>
      </c>
      <c r="BF35" s="191">
        <f t="shared" si="113"/>
        <v>6.8197633959638142E-3</v>
      </c>
      <c r="BG35" s="191">
        <f t="shared" si="113"/>
        <v>0</v>
      </c>
      <c r="BH35" s="191">
        <f t="shared" si="113"/>
        <v>2.4813895781637717E-4</v>
      </c>
      <c r="BI35" s="191">
        <f t="shared" si="113"/>
        <v>1.9793152639087021E-2</v>
      </c>
      <c r="BJ35" s="191">
        <f t="shared" si="114"/>
        <v>0.27589545014520817</v>
      </c>
      <c r="BK35" s="191">
        <f t="shared" si="114"/>
        <v>9.4904458598726107E-2</v>
      </c>
      <c r="BL35" s="191">
        <f t="shared" si="115"/>
        <v>1.8756398644869769</v>
      </c>
      <c r="BM35" s="191"/>
      <c r="BN35" s="191">
        <f t="shared" si="116"/>
        <v>0.57592418741981333</v>
      </c>
      <c r="BO35" s="191">
        <f t="shared" si="116"/>
        <v>6.0054599571043421E-4</v>
      </c>
      <c r="BP35" s="191">
        <f t="shared" si="116"/>
        <v>0.2114617712082891</v>
      </c>
      <c r="BQ35" s="191">
        <f t="shared" si="116"/>
        <v>3.6359663307908787E-3</v>
      </c>
      <c r="BR35" s="191">
        <f t="shared" si="116"/>
        <v>0</v>
      </c>
      <c r="BS35" s="191">
        <f t="shared" si="116"/>
        <v>1.3229563015512463E-4</v>
      </c>
      <c r="BT35" s="191">
        <f t="shared" si="116"/>
        <v>1.0552746832612678E-2</v>
      </c>
      <c r="BU35" s="191">
        <f t="shared" si="116"/>
        <v>0.14709404260858511</v>
      </c>
      <c r="BV35" s="191">
        <f t="shared" si="116"/>
        <v>5.0598443974043103E-2</v>
      </c>
      <c r="BW35" s="191">
        <f t="shared" si="117"/>
        <v>0.99999999999999989</v>
      </c>
      <c r="BX35" s="30"/>
      <c r="BY35" s="28">
        <f t="shared" si="118"/>
        <v>5.0674614057410416E-2</v>
      </c>
      <c r="BZ35" s="28">
        <f t="shared" si="119"/>
        <v>0.70635010557614863</v>
      </c>
      <c r="CA35" s="28">
        <f t="shared" si="120"/>
        <v>0.242975280366441</v>
      </c>
      <c r="CB35" s="28"/>
      <c r="CC35" s="4">
        <f t="shared" si="202"/>
        <v>61.987602479504091</v>
      </c>
      <c r="CD35" s="4">
        <f t="shared" si="203"/>
        <v>14.297140571885622</v>
      </c>
      <c r="CE35" s="28">
        <f t="shared" si="121"/>
        <v>26.83125873951462</v>
      </c>
      <c r="CF35" s="28">
        <f t="shared" si="122"/>
        <v>5.0674614057410414</v>
      </c>
      <c r="CH35" s="28">
        <f t="shared" si="123"/>
        <v>6.5434076150831642</v>
      </c>
      <c r="CI35" s="28">
        <f t="shared" si="124"/>
        <v>0.71468758950857236</v>
      </c>
      <c r="CJ35" s="4"/>
      <c r="CK35" s="158">
        <f t="shared" si="125"/>
        <v>0.1897783996543064</v>
      </c>
      <c r="CL35" s="69">
        <f t="shared" si="126"/>
        <v>4.9000000000000004</v>
      </c>
      <c r="CM35" s="107">
        <f t="shared" si="127"/>
        <v>4.8358454945163318</v>
      </c>
      <c r="CN35" s="109">
        <f t="shared" si="128"/>
        <v>6.9497523269857879</v>
      </c>
      <c r="CO35" s="111">
        <f t="shared" si="129"/>
        <v>8.0658838358540326</v>
      </c>
      <c r="CP35" s="113">
        <v>4.8315804096139097</v>
      </c>
      <c r="CQ35" s="30"/>
      <c r="CR35" s="27">
        <f t="shared" si="130"/>
        <v>897.06096353432611</v>
      </c>
      <c r="CS35" s="27">
        <f t="shared" si="131"/>
        <v>941.05212053170033</v>
      </c>
      <c r="CT35" s="27">
        <f t="shared" si="132"/>
        <v>890.99908699305922</v>
      </c>
      <c r="CU35" s="28">
        <f t="shared" si="133"/>
        <v>6.9497523269857879</v>
      </c>
      <c r="CV35" s="28">
        <f t="shared" si="134"/>
        <v>6.6272735687646609</v>
      </c>
      <c r="CW35" s="28">
        <f t="shared" si="135"/>
        <v>22.635487301513511</v>
      </c>
      <c r="CX35" s="27">
        <f t="shared" si="136"/>
        <v>888.73576926909561</v>
      </c>
      <c r="CY35" s="28">
        <f t="shared" si="137"/>
        <v>0.1897783996543064</v>
      </c>
      <c r="DA35" s="33">
        <f t="shared" si="138"/>
        <v>850.80662243447148</v>
      </c>
      <c r="DB35" s="33">
        <f t="shared" si="139"/>
        <v>775.75228659203378</v>
      </c>
      <c r="DD35" s="82">
        <f t="shared" si="140"/>
        <v>0.28138544673436394</v>
      </c>
      <c r="DE35" s="82">
        <f t="shared" si="141"/>
        <v>6.5434076150831642</v>
      </c>
      <c r="DF35" s="82">
        <f t="shared" si="142"/>
        <v>-1.661898205108256</v>
      </c>
      <c r="DG35" s="82">
        <f t="shared" si="143"/>
        <v>5.5367231638418097</v>
      </c>
      <c r="DH35" s="82">
        <f t="shared" si="144"/>
        <v>2.1970619689732518E-2</v>
      </c>
      <c r="DI35" s="82">
        <f t="shared" si="145"/>
        <v>-0.86581176645391089</v>
      </c>
      <c r="DK35" s="87">
        <f t="shared" si="146"/>
        <v>1170.2109635343261</v>
      </c>
      <c r="DL35" s="87">
        <f t="shared" si="147"/>
        <v>890.99908699305922</v>
      </c>
      <c r="DM35" s="82">
        <f t="shared" si="148"/>
        <v>1</v>
      </c>
      <c r="DO35" s="87">
        <f t="shared" si="149"/>
        <v>889.66602757909834</v>
      </c>
      <c r="DP35" s="82">
        <f t="shared" si="150"/>
        <v>0.26425691962972869</v>
      </c>
      <c r="DQ35" s="82">
        <f t="shared" si="151"/>
        <v>1.1111667008818871E-13</v>
      </c>
      <c r="DR35" s="82">
        <f t="shared" si="152"/>
        <v>0.39523539306769728</v>
      </c>
      <c r="DS35" s="82">
        <f t="shared" si="153"/>
        <v>1.4599022641642464E-5</v>
      </c>
      <c r="DT35" s="82">
        <f t="shared" si="154"/>
        <v>1.5080749258758672</v>
      </c>
      <c r="DV35" s="88">
        <f t="shared" si="155"/>
        <v>850</v>
      </c>
      <c r="DW35" s="30">
        <f t="shared" si="156"/>
        <v>4.9000000000000004</v>
      </c>
      <c r="DX35" s="30">
        <f t="shared" si="157"/>
        <v>0.91861456235314254</v>
      </c>
      <c r="DY35" s="30">
        <f t="shared" si="158"/>
        <v>0.73143822430269345</v>
      </c>
      <c r="DZ35" s="30">
        <f t="shared" si="159"/>
        <v>5.3379604936083479E-2</v>
      </c>
      <c r="EA35" s="30">
        <f t="shared" si="160"/>
        <v>4.337555103676463</v>
      </c>
      <c r="EB35" s="30">
        <v>6.5434076150831642</v>
      </c>
      <c r="EC35" s="30">
        <f t="shared" si="161"/>
        <v>9.5524754482668228E-2</v>
      </c>
      <c r="ED35" s="30">
        <f t="shared" si="162"/>
        <v>2.9823302027083902</v>
      </c>
      <c r="EE35" s="30">
        <f t="shared" si="163"/>
        <v>0.32096082738758408</v>
      </c>
      <c r="EF35" s="30">
        <f t="shared" si="164"/>
        <v>4.551369089667876</v>
      </c>
      <c r="EG35" s="30">
        <f t="shared" si="165"/>
        <v>2.9838344546626789</v>
      </c>
      <c r="EH35" s="30">
        <f t="shared" si="166"/>
        <v>0.21317165127702264</v>
      </c>
      <c r="EI35" s="30">
        <f t="shared" si="167"/>
        <v>0.76710092654608364</v>
      </c>
      <c r="EJ35" s="30">
        <f t="shared" si="168"/>
        <v>3.3295775718686069E-2</v>
      </c>
      <c r="EK35" s="30">
        <f t="shared" si="169"/>
        <v>8.3403584331361455E-2</v>
      </c>
      <c r="EM35" s="82">
        <v>4.9000000000000004</v>
      </c>
      <c r="EN35" s="82">
        <v>5.2117275493501101</v>
      </c>
      <c r="EO35" s="30">
        <v>4.744878293474649</v>
      </c>
      <c r="EQ35" s="34">
        <f t="shared" si="170"/>
        <v>8.9047195013357072</v>
      </c>
      <c r="ER35" s="34">
        <f t="shared" si="171"/>
        <v>-1.6643985473113545E-2</v>
      </c>
      <c r="ES35" s="34">
        <f t="shared" si="172"/>
        <v>-0.69712760386704131</v>
      </c>
      <c r="ET35" s="34">
        <f t="shared" si="173"/>
        <v>-0.67050346763726631</v>
      </c>
      <c r="EU35" s="34">
        <f t="shared" si="174"/>
        <v>-3.3524977972530685E-3</v>
      </c>
      <c r="EV35" s="34">
        <f t="shared" si="175"/>
        <v>-0.13649595762801689</v>
      </c>
      <c r="EW35" s="34">
        <f t="shared" si="176"/>
        <v>-6.7464362670048589E-3</v>
      </c>
      <c r="EY35" s="27">
        <f t="shared" si="177"/>
        <v>1123.1500000000001</v>
      </c>
      <c r="EZ35" s="27">
        <f t="shared" si="178"/>
        <v>1000</v>
      </c>
      <c r="FA35" s="34">
        <f t="shared" si="179"/>
        <v>-2.3924871111801145</v>
      </c>
      <c r="FB35" s="34">
        <f t="shared" si="180"/>
        <v>-6.8418011031957701E-2</v>
      </c>
      <c r="FC35" s="34">
        <f t="shared" si="181"/>
        <v>3.1314085898493387</v>
      </c>
      <c r="FD35" s="34">
        <f t="shared" si="182"/>
        <v>-0.34671546651975221</v>
      </c>
      <c r="FE35" s="34">
        <f t="shared" si="183"/>
        <v>-1.2050665340600806</v>
      </c>
      <c r="FF35" s="26">
        <f t="shared" si="184"/>
        <v>-3.5528916881014183</v>
      </c>
      <c r="FG35" s="26">
        <f t="shared" si="185"/>
        <v>-0.30205350938097536</v>
      </c>
      <c r="FH35" s="33">
        <f t="shared" si="186"/>
        <v>893.2851073955901</v>
      </c>
      <c r="FI35" s="33">
        <f t="shared" si="187"/>
        <v>-30.380412500000002</v>
      </c>
      <c r="FJ35" s="33">
        <f t="shared" si="188"/>
        <v>247.12878382117697</v>
      </c>
      <c r="FK35" s="26">
        <f t="shared" si="189"/>
        <v>-23.133257500000003</v>
      </c>
      <c r="FL35" s="33">
        <f t="shared" si="190"/>
        <v>41.230958207176521</v>
      </c>
      <c r="FM35" s="33">
        <f t="shared" si="191"/>
        <v>11.988867879924735</v>
      </c>
      <c r="FN35" s="27">
        <f t="shared" si="192"/>
        <v>78643.641683355949</v>
      </c>
      <c r="FO35" s="28">
        <f t="shared" si="193"/>
        <v>33.310495905426194</v>
      </c>
      <c r="FP35" s="33">
        <f t="shared" si="194"/>
        <v>56312.603968713229</v>
      </c>
      <c r="FQ35" s="28">
        <f t="shared" si="195"/>
        <v>39.463772504819914</v>
      </c>
      <c r="FS35" s="26"/>
      <c r="FT35" s="34">
        <f t="shared" si="196"/>
        <v>1.0318715153532496</v>
      </c>
      <c r="FU35" s="34">
        <f t="shared" si="196"/>
        <v>5.7572685515463271E-3</v>
      </c>
      <c r="FV35" s="34">
        <f t="shared" si="196"/>
        <v>0.20203803415031238</v>
      </c>
      <c r="FW35" s="34">
        <f t="shared" si="196"/>
        <v>2.4636027057873783E-2</v>
      </c>
      <c r="FX35" s="34">
        <v>0</v>
      </c>
      <c r="FY35" s="34">
        <f t="shared" si="197"/>
        <v>4.9622866216752683E-3</v>
      </c>
      <c r="FZ35" s="34">
        <f t="shared" si="197"/>
        <v>9.9859127302555327E-3</v>
      </c>
      <c r="GA35" s="34">
        <f t="shared" si="197"/>
        <v>0.14359702479872216</v>
      </c>
      <c r="GB35" s="34">
        <f t="shared" si="197"/>
        <v>5.7327883645628755E-2</v>
      </c>
      <c r="GC35" s="34">
        <f t="shared" si="197"/>
        <v>0</v>
      </c>
      <c r="GD35" s="34">
        <f t="shared" si="198"/>
        <v>1.4801759529092637</v>
      </c>
      <c r="GE35" s="26"/>
      <c r="GF35" s="34">
        <f t="shared" si="199"/>
        <v>0.69712760386704131</v>
      </c>
      <c r="GG35" s="34">
        <f t="shared" si="199"/>
        <v>3.8895838972593101E-3</v>
      </c>
      <c r="GH35" s="34">
        <f t="shared" si="199"/>
        <v>0.13649595762801689</v>
      </c>
      <c r="GI35" s="34">
        <f t="shared" si="199"/>
        <v>1.6643985473113545E-2</v>
      </c>
      <c r="GJ35" s="34">
        <f t="shared" si="199"/>
        <v>0</v>
      </c>
      <c r="GK35" s="34">
        <f t="shared" si="199"/>
        <v>3.3524977972530685E-3</v>
      </c>
      <c r="GL35" s="34">
        <f t="shared" si="199"/>
        <v>6.7464362670048589E-3</v>
      </c>
      <c r="GM35" s="34">
        <f t="shared" si="199"/>
        <v>9.7013483104143358E-2</v>
      </c>
      <c r="GN35" s="34">
        <f t="shared" si="199"/>
        <v>3.8730451966167707E-2</v>
      </c>
      <c r="GO35" s="34">
        <f t="shared" si="199"/>
        <v>0</v>
      </c>
      <c r="GP35" s="34">
        <f t="shared" si="200"/>
        <v>1.0000000000000002</v>
      </c>
      <c r="GR35" s="62"/>
      <c r="GT35" s="116"/>
      <c r="GU35" s="28">
        <f t="shared" si="201"/>
        <v>-6.4154505483668522E-2</v>
      </c>
      <c r="GV35" s="28">
        <f t="shared" si="201"/>
        <v>2.0497523269857876</v>
      </c>
      <c r="GW35" s="28">
        <f t="shared" si="201"/>
        <v>3.1658838358540322</v>
      </c>
      <c r="GX35" s="28">
        <f t="shared" si="201"/>
        <v>-6.841959038609069E-2</v>
      </c>
    </row>
    <row r="36" spans="1:206" ht="15" customHeight="1" x14ac:dyDescent="0.2">
      <c r="A36" s="165" t="s">
        <v>246</v>
      </c>
      <c r="B36" s="25" t="s">
        <v>249</v>
      </c>
      <c r="C36" s="28">
        <v>0.1</v>
      </c>
      <c r="D36" s="27">
        <v>850</v>
      </c>
      <c r="E36" s="27"/>
      <c r="F36" s="28">
        <v>60.5</v>
      </c>
      <c r="G36" s="28">
        <v>0.54</v>
      </c>
      <c r="H36" s="28">
        <v>20.7</v>
      </c>
      <c r="I36" s="28">
        <v>2.2799999999999998</v>
      </c>
      <c r="J36" s="28">
        <v>0.15</v>
      </c>
      <c r="K36" s="28">
        <v>0.24</v>
      </c>
      <c r="L36" s="28">
        <v>0.6</v>
      </c>
      <c r="M36" s="28">
        <v>9.3000000000000007</v>
      </c>
      <c r="N36" s="28">
        <v>5.7</v>
      </c>
      <c r="O36" s="28">
        <v>0</v>
      </c>
      <c r="P36" s="28">
        <f t="shared" si="102"/>
        <v>100.00999999999999</v>
      </c>
      <c r="R36" s="37">
        <v>4.9000000000000004</v>
      </c>
      <c r="S36" s="4"/>
      <c r="T36" s="28">
        <v>64</v>
      </c>
      <c r="U36" s="28">
        <v>0.35</v>
      </c>
      <c r="V36" s="28">
        <v>19.68</v>
      </c>
      <c r="W36" s="28">
        <v>1.45</v>
      </c>
      <c r="X36" s="28">
        <v>0</v>
      </c>
      <c r="Y36" s="28">
        <v>0.16</v>
      </c>
      <c r="Z36" s="28">
        <v>0.87</v>
      </c>
      <c r="AA36" s="28">
        <v>8.5500000000000007</v>
      </c>
      <c r="AB36" s="28">
        <v>3.96</v>
      </c>
      <c r="AC36" s="28">
        <f t="shared" si="103"/>
        <v>99.02</v>
      </c>
      <c r="AE36" s="191">
        <f t="shared" si="104"/>
        <v>1.0069906790945407</v>
      </c>
      <c r="AF36" s="191">
        <f t="shared" si="104"/>
        <v>6.7584480600750936E-3</v>
      </c>
      <c r="AG36" s="191">
        <f t="shared" si="105"/>
        <v>0.40604158493526876</v>
      </c>
      <c r="AH36" s="191">
        <f t="shared" si="106"/>
        <v>3.1732776617954074E-2</v>
      </c>
      <c r="AI36" s="191">
        <f t="shared" si="106"/>
        <v>2.11446292641669E-3</v>
      </c>
      <c r="AJ36" s="191">
        <f t="shared" si="106"/>
        <v>5.9553349875930521E-3</v>
      </c>
      <c r="AK36" s="191">
        <f t="shared" si="106"/>
        <v>1.0699001426533523E-2</v>
      </c>
      <c r="AL36" s="191">
        <f t="shared" si="107"/>
        <v>0.30009680542110362</v>
      </c>
      <c r="AM36" s="191">
        <f t="shared" si="107"/>
        <v>0.12101910828025478</v>
      </c>
      <c r="AN36" s="191">
        <f t="shared" si="107"/>
        <v>0</v>
      </c>
      <c r="AO36" s="191">
        <f t="shared" si="108"/>
        <v>1.8914082017497404</v>
      </c>
      <c r="AP36" s="191"/>
      <c r="AQ36" s="191">
        <f t="shared" si="109"/>
        <v>0.53240261841043846</v>
      </c>
      <c r="AR36" s="191">
        <f t="shared" si="109"/>
        <v>3.573236096693912E-3</v>
      </c>
      <c r="AS36" s="191">
        <f t="shared" si="109"/>
        <v>0.21467686592436258</v>
      </c>
      <c r="AT36" s="191">
        <f t="shared" si="109"/>
        <v>1.677732844163312E-2</v>
      </c>
      <c r="AU36" s="191">
        <f t="shared" si="109"/>
        <v>1.1179305051445805E-3</v>
      </c>
      <c r="AV36" s="191">
        <f t="shared" si="109"/>
        <v>3.1486249145392178E-3</v>
      </c>
      <c r="AW36" s="191">
        <f t="shared" si="109"/>
        <v>5.6566326701110231E-3</v>
      </c>
      <c r="AX36" s="191">
        <f t="shared" si="109"/>
        <v>0.15866316173498893</v>
      </c>
      <c r="AY36" s="191">
        <f t="shared" si="109"/>
        <v>6.3983601302088092E-2</v>
      </c>
      <c r="AZ36" s="191">
        <f t="shared" si="109"/>
        <v>0</v>
      </c>
      <c r="BA36" s="191">
        <f t="shared" si="110"/>
        <v>1</v>
      </c>
      <c r="BB36" s="191"/>
      <c r="BC36" s="191">
        <f t="shared" si="111"/>
        <v>1.0652463382157125</v>
      </c>
      <c r="BD36" s="191">
        <f t="shared" si="111"/>
        <v>4.3804755944931162E-3</v>
      </c>
      <c r="BE36" s="191">
        <f t="shared" si="112"/>
        <v>0.38603373872106711</v>
      </c>
      <c r="BF36" s="191">
        <f t="shared" si="113"/>
        <v>2.0180932498260265E-2</v>
      </c>
      <c r="BG36" s="191">
        <f t="shared" si="113"/>
        <v>0</v>
      </c>
      <c r="BH36" s="191">
        <f t="shared" si="113"/>
        <v>3.9702233250620347E-3</v>
      </c>
      <c r="BI36" s="191">
        <f t="shared" si="113"/>
        <v>1.551355206847361E-2</v>
      </c>
      <c r="BJ36" s="191">
        <f t="shared" si="114"/>
        <v>0.27589545014520817</v>
      </c>
      <c r="BK36" s="191">
        <f t="shared" si="114"/>
        <v>8.4076433121019103E-2</v>
      </c>
      <c r="BL36" s="191">
        <f t="shared" si="115"/>
        <v>1.855297143689296</v>
      </c>
      <c r="BM36" s="191"/>
      <c r="BN36" s="191">
        <f t="shared" si="116"/>
        <v>0.57416481335030167</v>
      </c>
      <c r="BO36" s="191">
        <f t="shared" si="116"/>
        <v>2.361064161281708E-3</v>
      </c>
      <c r="BP36" s="191">
        <f t="shared" si="116"/>
        <v>0.20807111143039395</v>
      </c>
      <c r="BQ36" s="191">
        <f t="shared" si="116"/>
        <v>1.087746648395635E-2</v>
      </c>
      <c r="BR36" s="191">
        <f t="shared" si="116"/>
        <v>0</v>
      </c>
      <c r="BS36" s="191">
        <f t="shared" si="116"/>
        <v>2.1399393291616701E-3</v>
      </c>
      <c r="BT36" s="191">
        <f t="shared" si="116"/>
        <v>8.361761414467872E-3</v>
      </c>
      <c r="BU36" s="191">
        <f t="shared" si="116"/>
        <v>0.14870688023406561</v>
      </c>
      <c r="BV36" s="191">
        <f t="shared" si="116"/>
        <v>4.53169635963711E-2</v>
      </c>
      <c r="BW36" s="191">
        <f t="shared" si="117"/>
        <v>0.99999999999999989</v>
      </c>
      <c r="BX36" s="30"/>
      <c r="BY36" s="28">
        <f t="shared" si="118"/>
        <v>4.13159888735634E-2</v>
      </c>
      <c r="BZ36" s="28">
        <f t="shared" si="119"/>
        <v>0.73477004480687769</v>
      </c>
      <c r="CA36" s="28">
        <f t="shared" si="120"/>
        <v>0.22391396631955895</v>
      </c>
      <c r="CB36" s="28"/>
      <c r="CC36" s="4">
        <f t="shared" si="202"/>
        <v>60.493950604939513</v>
      </c>
      <c r="CD36" s="4">
        <f t="shared" si="203"/>
        <v>14.998500149985002</v>
      </c>
      <c r="CE36" s="28">
        <f t="shared" si="121"/>
        <v>24.457196075634062</v>
      </c>
      <c r="CF36" s="28">
        <f t="shared" si="122"/>
        <v>4.1315988873563398</v>
      </c>
      <c r="CH36" s="28">
        <f t="shared" si="123"/>
        <v>6.3263739941845722</v>
      </c>
      <c r="CI36" s="28">
        <f t="shared" si="124"/>
        <v>0.71262280920098975</v>
      </c>
      <c r="CJ36" s="4"/>
      <c r="CK36" s="158">
        <f t="shared" si="125"/>
        <v>0.25565849476570363</v>
      </c>
      <c r="CL36" s="69">
        <f t="shared" si="126"/>
        <v>4.9000000000000004</v>
      </c>
      <c r="CM36" s="107">
        <f t="shared" si="127"/>
        <v>4.5601915279187084</v>
      </c>
      <c r="CN36" s="109">
        <f t="shared" si="128"/>
        <v>7.4683953982024649</v>
      </c>
      <c r="CO36" s="111">
        <f t="shared" si="129"/>
        <v>7.9568236802580765</v>
      </c>
      <c r="CP36" s="113">
        <v>4.5374285261591174</v>
      </c>
      <c r="CQ36" s="30"/>
      <c r="CR36" s="27">
        <f t="shared" si="130"/>
        <v>900.60991176856589</v>
      </c>
      <c r="CS36" s="27">
        <f t="shared" si="131"/>
        <v>944.14192474568256</v>
      </c>
      <c r="CT36" s="27">
        <f t="shared" si="132"/>
        <v>892.14124847948722</v>
      </c>
      <c r="CU36" s="28">
        <f t="shared" si="133"/>
        <v>7.4683953982024649</v>
      </c>
      <c r="CV36" s="28">
        <f t="shared" si="134"/>
        <v>7.2592363356835161</v>
      </c>
      <c r="CW36" s="28">
        <f t="shared" si="135"/>
        <v>27.752543630526908</v>
      </c>
      <c r="CX36" s="27">
        <f t="shared" si="136"/>
        <v>885.66624965490371</v>
      </c>
      <c r="CY36" s="28">
        <f t="shared" si="137"/>
        <v>0.25565849476570357</v>
      </c>
      <c r="DA36" s="33">
        <f t="shared" si="138"/>
        <v>901.70672932444506</v>
      </c>
      <c r="DB36" s="33">
        <f t="shared" si="139"/>
        <v>787.23100954572658</v>
      </c>
      <c r="DD36" s="82">
        <f t="shared" si="140"/>
        <v>0.28735478677414183</v>
      </c>
      <c r="DE36" s="82">
        <f t="shared" si="141"/>
        <v>6.3263739941845722</v>
      </c>
      <c r="DF36" s="82">
        <f t="shared" si="142"/>
        <v>-1.3639127299005871</v>
      </c>
      <c r="DG36" s="82">
        <f t="shared" si="143"/>
        <v>0.95394736842105254</v>
      </c>
      <c r="DH36" s="82">
        <f t="shared" si="144"/>
        <v>2.6700516531427944E-2</v>
      </c>
      <c r="DI36" s="82">
        <f t="shared" si="145"/>
        <v>-0.87086748294036387</v>
      </c>
      <c r="DK36" s="87">
        <f t="shared" si="146"/>
        <v>1173.7599117685659</v>
      </c>
      <c r="DL36" s="87">
        <f t="shared" si="147"/>
        <v>892.14124847948722</v>
      </c>
      <c r="DM36" s="82">
        <f t="shared" si="148"/>
        <v>1</v>
      </c>
      <c r="DO36" s="87">
        <f t="shared" si="149"/>
        <v>890.28886672811302</v>
      </c>
      <c r="DP36" s="82">
        <f t="shared" si="150"/>
        <v>0.25070918984992557</v>
      </c>
      <c r="DQ36" s="82">
        <f t="shared" si="151"/>
        <v>1.123304270922843E-13</v>
      </c>
      <c r="DR36" s="82">
        <f t="shared" si="152"/>
        <v>0.37416385593402279</v>
      </c>
      <c r="DS36" s="82">
        <f t="shared" si="153"/>
        <v>5.2426277507670769E-6</v>
      </c>
      <c r="DT36" s="82">
        <f t="shared" si="154"/>
        <v>1.2001901472619549</v>
      </c>
      <c r="DV36" s="88">
        <f t="shared" si="155"/>
        <v>850</v>
      </c>
      <c r="DW36" s="30">
        <f t="shared" si="156"/>
        <v>4.9000000000000004</v>
      </c>
      <c r="DX36" s="30">
        <f t="shared" si="157"/>
        <v>0.84672457732833883</v>
      </c>
      <c r="DY36" s="30">
        <f t="shared" si="158"/>
        <v>0.73400465915864466</v>
      </c>
      <c r="DZ36" s="30">
        <f t="shared" si="159"/>
        <v>4.3096566119860333E-2</v>
      </c>
      <c r="EA36" s="30">
        <f t="shared" si="160"/>
        <v>4.087726801486582</v>
      </c>
      <c r="EB36" s="30">
        <v>6.3263739941845722</v>
      </c>
      <c r="EC36" s="30">
        <f t="shared" si="161"/>
        <v>8.7690973355799451E-2</v>
      </c>
      <c r="ED36" s="30">
        <f t="shared" si="162"/>
        <v>3.186505714138701</v>
      </c>
      <c r="EE36" s="30">
        <f t="shared" si="163"/>
        <v>0.28851693833181019</v>
      </c>
      <c r="EF36" s="30">
        <f t="shared" si="164"/>
        <v>4.7840861785681978</v>
      </c>
      <c r="EG36" s="30">
        <f t="shared" si="165"/>
        <v>3.0940738442643383</v>
      </c>
      <c r="EH36" s="30">
        <f t="shared" si="166"/>
        <v>0.22264676303707703</v>
      </c>
      <c r="EI36" s="30">
        <f t="shared" si="167"/>
        <v>0.75273611700491205</v>
      </c>
      <c r="EJ36" s="30">
        <f t="shared" si="168"/>
        <v>3.4065036868561237E-2</v>
      </c>
      <c r="EK36" s="30">
        <f t="shared" si="169"/>
        <v>8.4472682752986986E-2</v>
      </c>
      <c r="EM36" s="82">
        <v>4.9000000000000004</v>
      </c>
      <c r="EN36" s="82">
        <v>3.3073307700485199</v>
      </c>
      <c r="EO36" s="30">
        <v>3.4842163660988086</v>
      </c>
      <c r="EQ36" s="34">
        <f t="shared" si="170"/>
        <v>8.9047195013357072</v>
      </c>
      <c r="ER36" s="34">
        <f t="shared" si="171"/>
        <v>-2.1505667520759202E-2</v>
      </c>
      <c r="ES36" s="34">
        <f t="shared" si="172"/>
        <v>-0.68235437965905155</v>
      </c>
      <c r="ET36" s="34">
        <f t="shared" si="173"/>
        <v>-0.80203471646954494</v>
      </c>
      <c r="EU36" s="34">
        <f t="shared" si="174"/>
        <v>-4.0353737612473248E-3</v>
      </c>
      <c r="EV36" s="34">
        <f t="shared" si="175"/>
        <v>-0.13758051584746303</v>
      </c>
      <c r="EW36" s="34">
        <f t="shared" si="176"/>
        <v>-7.2505618891792033E-3</v>
      </c>
      <c r="EY36" s="27">
        <f t="shared" si="177"/>
        <v>1123.1500000000001</v>
      </c>
      <c r="EZ36" s="27">
        <f t="shared" si="178"/>
        <v>1000</v>
      </c>
      <c r="FA36" s="34">
        <f t="shared" si="179"/>
        <v>-2.2609558623478359</v>
      </c>
      <c r="FB36" s="34">
        <f t="shared" si="180"/>
        <v>-6.8418011031957701E-2</v>
      </c>
      <c r="FC36" s="34">
        <f t="shared" si="181"/>
        <v>3.1314085898493387</v>
      </c>
      <c r="FD36" s="34">
        <f t="shared" si="182"/>
        <v>-0.31020964992330347</v>
      </c>
      <c r="FE36" s="34">
        <f t="shared" si="183"/>
        <v>-1.226168324273327</v>
      </c>
      <c r="FF36" s="26">
        <f t="shared" si="184"/>
        <v>-3.5157514669083172</v>
      </c>
      <c r="FG36" s="26">
        <f t="shared" si="185"/>
        <v>-0.3388369302104578</v>
      </c>
      <c r="FH36" s="33">
        <f t="shared" si="186"/>
        <v>893.2851073955901</v>
      </c>
      <c r="FI36" s="33">
        <f t="shared" si="187"/>
        <v>-30.380412500000002</v>
      </c>
      <c r="FJ36" s="33">
        <f t="shared" si="188"/>
        <v>247.12878382117697</v>
      </c>
      <c r="FK36" s="26">
        <f t="shared" si="189"/>
        <v>-23.133257500000003</v>
      </c>
      <c r="FL36" s="33">
        <f t="shared" si="190"/>
        <v>41.230958207176521</v>
      </c>
      <c r="FM36" s="33">
        <f t="shared" si="191"/>
        <v>11.988867879924735</v>
      </c>
      <c r="FN36" s="27">
        <f t="shared" si="192"/>
        <v>78643.641683355949</v>
      </c>
      <c r="FO36" s="28">
        <f t="shared" si="193"/>
        <v>33.310495905426194</v>
      </c>
      <c r="FP36" s="33">
        <f t="shared" si="194"/>
        <v>56312.603968713229</v>
      </c>
      <c r="FQ36" s="28">
        <f t="shared" si="195"/>
        <v>39.463772504819914</v>
      </c>
      <c r="FS36" s="26"/>
      <c r="FT36" s="34">
        <f t="shared" si="196"/>
        <v>1.0069068819172837</v>
      </c>
      <c r="FU36" s="34">
        <f t="shared" si="196"/>
        <v>6.758532647467428E-3</v>
      </c>
      <c r="FV36" s="34">
        <f t="shared" si="196"/>
        <v>0.20301880130638184</v>
      </c>
      <c r="FW36" s="34">
        <f t="shared" si="196"/>
        <v>3.1734543328786564E-2</v>
      </c>
      <c r="FX36" s="34">
        <v>0</v>
      </c>
      <c r="FY36" s="34">
        <f t="shared" si="197"/>
        <v>5.9547439460103206E-3</v>
      </c>
      <c r="FZ36" s="34">
        <f t="shared" si="197"/>
        <v>1.069919221098807E-2</v>
      </c>
      <c r="GA36" s="34">
        <f t="shared" si="197"/>
        <v>0.15005082366608047</v>
      </c>
      <c r="GB36" s="34">
        <f t="shared" si="197"/>
        <v>6.0512766070385908E-2</v>
      </c>
      <c r="GC36" s="34">
        <f t="shared" si="197"/>
        <v>0</v>
      </c>
      <c r="GD36" s="34">
        <f t="shared" si="198"/>
        <v>1.4756362850933844</v>
      </c>
      <c r="GE36" s="26"/>
      <c r="GF36" s="34">
        <f t="shared" si="199"/>
        <v>0.68235437965905155</v>
      </c>
      <c r="GG36" s="34">
        <f t="shared" si="199"/>
        <v>4.5800802784134028E-3</v>
      </c>
      <c r="GH36" s="34">
        <f t="shared" si="199"/>
        <v>0.13758051584746303</v>
      </c>
      <c r="GI36" s="34">
        <f t="shared" si="199"/>
        <v>2.1505667520759202E-2</v>
      </c>
      <c r="GJ36" s="34">
        <f t="shared" si="199"/>
        <v>0</v>
      </c>
      <c r="GK36" s="34">
        <f t="shared" si="199"/>
        <v>4.0353737612473248E-3</v>
      </c>
      <c r="GL36" s="34">
        <f t="shared" si="199"/>
        <v>7.2505618891792033E-3</v>
      </c>
      <c r="GM36" s="34">
        <f t="shared" si="199"/>
        <v>0.10168550691106422</v>
      </c>
      <c r="GN36" s="34">
        <f t="shared" si="199"/>
        <v>4.1007914132821968E-2</v>
      </c>
      <c r="GO36" s="34">
        <f t="shared" si="199"/>
        <v>0</v>
      </c>
      <c r="GP36" s="34">
        <f t="shared" si="200"/>
        <v>0.99999999999999989</v>
      </c>
      <c r="GR36" s="62"/>
      <c r="GT36" s="116"/>
      <c r="GU36" s="28">
        <f t="shared" si="201"/>
        <v>-0.33980847208129195</v>
      </c>
      <c r="GV36" s="28">
        <f t="shared" si="201"/>
        <v>2.5683953982024645</v>
      </c>
      <c r="GW36" s="28">
        <f t="shared" si="201"/>
        <v>3.0568236802580762</v>
      </c>
      <c r="GX36" s="28">
        <f t="shared" si="201"/>
        <v>-0.36257147384088295</v>
      </c>
    </row>
    <row r="37" spans="1:206" ht="15" customHeight="1" x14ac:dyDescent="0.2">
      <c r="A37" s="165" t="s">
        <v>246</v>
      </c>
      <c r="B37" s="25" t="s">
        <v>250</v>
      </c>
      <c r="C37" s="28">
        <v>0.1</v>
      </c>
      <c r="D37" s="27">
        <v>875</v>
      </c>
      <c r="E37" s="27"/>
      <c r="F37" s="28">
        <v>62</v>
      </c>
      <c r="G37" s="28">
        <v>0.51</v>
      </c>
      <c r="H37" s="28">
        <v>20.100000000000001</v>
      </c>
      <c r="I37" s="28">
        <v>2.12</v>
      </c>
      <c r="J37" s="28">
        <v>0.14000000000000001</v>
      </c>
      <c r="K37" s="28">
        <v>0.25</v>
      </c>
      <c r="L37" s="28">
        <v>0.6</v>
      </c>
      <c r="M37" s="28">
        <v>9.4</v>
      </c>
      <c r="N37" s="28">
        <v>4.9000000000000004</v>
      </c>
      <c r="O37" s="28">
        <v>0</v>
      </c>
      <c r="P37" s="28">
        <f t="shared" si="102"/>
        <v>100.02000000000001</v>
      </c>
      <c r="R37" s="37">
        <v>2.5</v>
      </c>
      <c r="S37" s="4"/>
      <c r="T37" s="28">
        <v>63.4</v>
      </c>
      <c r="U37" s="28">
        <v>0.35</v>
      </c>
      <c r="V37" s="28">
        <v>19.600000000000001</v>
      </c>
      <c r="W37" s="28">
        <v>1.55</v>
      </c>
      <c r="X37" s="28">
        <v>0</v>
      </c>
      <c r="Y37" s="28">
        <v>0.16</v>
      </c>
      <c r="Z37" s="28">
        <v>1.38</v>
      </c>
      <c r="AA37" s="28">
        <v>8.48</v>
      </c>
      <c r="AB37" s="28">
        <v>3.45</v>
      </c>
      <c r="AC37" s="28">
        <f t="shared" si="103"/>
        <v>98.36999999999999</v>
      </c>
      <c r="AE37" s="191">
        <f t="shared" si="104"/>
        <v>1.0319573901464714</v>
      </c>
      <c r="AF37" s="191">
        <f t="shared" si="104"/>
        <v>6.382978723404255E-3</v>
      </c>
      <c r="AG37" s="191">
        <f t="shared" si="105"/>
        <v>0.39427226363279722</v>
      </c>
      <c r="AH37" s="191">
        <f t="shared" si="106"/>
        <v>2.9505915100904667E-2</v>
      </c>
      <c r="AI37" s="191">
        <f t="shared" si="106"/>
        <v>1.9734987313222443E-3</v>
      </c>
      <c r="AJ37" s="191">
        <f t="shared" si="106"/>
        <v>6.2034739454094297E-3</v>
      </c>
      <c r="AK37" s="191">
        <f t="shared" si="106"/>
        <v>1.0699001426533523E-2</v>
      </c>
      <c r="AL37" s="191">
        <f t="shared" si="107"/>
        <v>0.30332365279122298</v>
      </c>
      <c r="AM37" s="191">
        <f t="shared" si="107"/>
        <v>0.1040339702760085</v>
      </c>
      <c r="AN37" s="191">
        <f t="shared" si="107"/>
        <v>0</v>
      </c>
      <c r="AO37" s="191">
        <f t="shared" si="108"/>
        <v>1.8883521447740741</v>
      </c>
      <c r="AP37" s="191"/>
      <c r="AQ37" s="191">
        <f t="shared" si="109"/>
        <v>0.5464856716488844</v>
      </c>
      <c r="AR37" s="191">
        <f t="shared" si="109"/>
        <v>3.3801845387095033E-3</v>
      </c>
      <c r="AS37" s="191">
        <f t="shared" si="109"/>
        <v>0.20879170483319395</v>
      </c>
      <c r="AT37" s="191">
        <f t="shared" si="109"/>
        <v>1.5625218623846672E-2</v>
      </c>
      <c r="AU37" s="191">
        <f t="shared" si="109"/>
        <v>1.0450904174752625E-3</v>
      </c>
      <c r="AV37" s="191">
        <f t="shared" si="109"/>
        <v>3.2851255855944309E-3</v>
      </c>
      <c r="AW37" s="191">
        <f t="shared" si="109"/>
        <v>5.6657872082505941E-3</v>
      </c>
      <c r="AX37" s="191">
        <f t="shared" si="109"/>
        <v>0.1606287543510658</v>
      </c>
      <c r="AY37" s="191">
        <f t="shared" si="109"/>
        <v>5.5092462792979385E-2</v>
      </c>
      <c r="AZ37" s="191">
        <f t="shared" si="109"/>
        <v>0</v>
      </c>
      <c r="BA37" s="191">
        <f t="shared" si="110"/>
        <v>1</v>
      </c>
      <c r="BB37" s="191"/>
      <c r="BC37" s="191">
        <f t="shared" si="111"/>
        <v>1.0552596537949401</v>
      </c>
      <c r="BD37" s="191">
        <f t="shared" si="111"/>
        <v>4.3804755944931162E-3</v>
      </c>
      <c r="BE37" s="191">
        <f t="shared" si="112"/>
        <v>0.38446449588073761</v>
      </c>
      <c r="BF37" s="191">
        <f t="shared" si="113"/>
        <v>2.1572720946416147E-2</v>
      </c>
      <c r="BG37" s="191">
        <f t="shared" si="113"/>
        <v>0</v>
      </c>
      <c r="BH37" s="191">
        <f t="shared" si="113"/>
        <v>3.9702233250620347E-3</v>
      </c>
      <c r="BI37" s="191">
        <f t="shared" si="113"/>
        <v>2.4607703281027102E-2</v>
      </c>
      <c r="BJ37" s="191">
        <f t="shared" si="114"/>
        <v>0.2736366569861246</v>
      </c>
      <c r="BK37" s="191">
        <f t="shared" si="114"/>
        <v>7.32484076433121E-2</v>
      </c>
      <c r="BL37" s="191">
        <f t="shared" si="115"/>
        <v>1.8411403374521129</v>
      </c>
      <c r="BM37" s="191"/>
      <c r="BN37" s="191">
        <f t="shared" si="116"/>
        <v>0.57315546910197812</v>
      </c>
      <c r="BO37" s="191">
        <f t="shared" si="116"/>
        <v>2.3792187403569123E-3</v>
      </c>
      <c r="BP37" s="191">
        <f t="shared" si="116"/>
        <v>0.20881868049927363</v>
      </c>
      <c r="BQ37" s="191">
        <f t="shared" si="116"/>
        <v>1.1717043240859005E-2</v>
      </c>
      <c r="BR37" s="191">
        <f t="shared" si="116"/>
        <v>0</v>
      </c>
      <c r="BS37" s="191">
        <f t="shared" si="116"/>
        <v>2.1563936459923975E-3</v>
      </c>
      <c r="BT37" s="191">
        <f t="shared" si="116"/>
        <v>1.3365468552538916E-2</v>
      </c>
      <c r="BU37" s="191">
        <f t="shared" si="116"/>
        <v>0.14862346526218659</v>
      </c>
      <c r="BV37" s="191">
        <f t="shared" si="116"/>
        <v>3.9784260956814352E-2</v>
      </c>
      <c r="BW37" s="191">
        <f t="shared" si="117"/>
        <v>1</v>
      </c>
      <c r="BX37" s="30"/>
      <c r="BY37" s="28">
        <f t="shared" si="118"/>
        <v>6.6240060121326466E-2</v>
      </c>
      <c r="BZ37" s="28">
        <f t="shared" si="119"/>
        <v>0.73658676728822825</v>
      </c>
      <c r="CA37" s="28">
        <f t="shared" si="120"/>
        <v>0.19717317259044531</v>
      </c>
      <c r="CB37" s="28"/>
      <c r="CC37" s="4">
        <f t="shared" si="202"/>
        <v>61.987602479504091</v>
      </c>
      <c r="CD37" s="4">
        <f t="shared" si="203"/>
        <v>14.297140571885622</v>
      </c>
      <c r="CE37" s="28">
        <f t="shared" si="121"/>
        <v>23.029320265110854</v>
      </c>
      <c r="CF37" s="28">
        <f t="shared" si="122"/>
        <v>6.6240060121326465</v>
      </c>
      <c r="CH37" s="28">
        <f t="shared" si="123"/>
        <v>6.8001702562542476</v>
      </c>
      <c r="CI37" s="28">
        <f t="shared" si="124"/>
        <v>0.74461268334031294</v>
      </c>
      <c r="CJ37" s="4"/>
      <c r="CK37" s="158">
        <f t="shared" si="125"/>
        <v>0.1498561681537523</v>
      </c>
      <c r="CL37" s="69">
        <f t="shared" si="126"/>
        <v>2.5</v>
      </c>
      <c r="CM37" s="107">
        <f t="shared" si="127"/>
        <v>3.4693873261861494</v>
      </c>
      <c r="CN37" s="109">
        <f t="shared" si="128"/>
        <v>5.8205889819192098</v>
      </c>
      <c r="CO37" s="111">
        <f t="shared" si="129"/>
        <v>7.4046942643693763</v>
      </c>
      <c r="CP37" s="113">
        <v>4.2996392889643831</v>
      </c>
      <c r="CQ37" s="30"/>
      <c r="CR37" s="27">
        <f t="shared" si="130"/>
        <v>952.48966220019599</v>
      </c>
      <c r="CS37" s="27">
        <f t="shared" si="131"/>
        <v>1015.1836313858859</v>
      </c>
      <c r="CT37" s="27">
        <f t="shared" si="132"/>
        <v>935.32584481108654</v>
      </c>
      <c r="CU37" s="28">
        <f t="shared" si="133"/>
        <v>5.8205889819192098</v>
      </c>
      <c r="CV37" s="28">
        <f t="shared" si="134"/>
        <v>5.0185769834447962</v>
      </c>
      <c r="CW37" s="28">
        <f t="shared" si="135"/>
        <v>21.471213807150221</v>
      </c>
      <c r="CX37" s="27">
        <f t="shared" si="136"/>
        <v>955.70813361119565</v>
      </c>
      <c r="CY37" s="28">
        <f t="shared" si="137"/>
        <v>0.1498561681537523</v>
      </c>
      <c r="DA37" s="33">
        <f t="shared" si="138"/>
        <v>816.8450725374513</v>
      </c>
      <c r="DB37" s="33">
        <f t="shared" si="139"/>
        <v>820.88818724263126</v>
      </c>
      <c r="DD37" s="82">
        <f t="shared" si="140"/>
        <v>0.27644374283485279</v>
      </c>
      <c r="DE37" s="82">
        <f t="shared" si="141"/>
        <v>6.8001702562542476</v>
      </c>
      <c r="DF37" s="82">
        <f t="shared" si="142"/>
        <v>-1.8980793238794018</v>
      </c>
      <c r="DG37" s="82">
        <f t="shared" si="143"/>
        <v>1.142393867924528</v>
      </c>
      <c r="DH37" s="82">
        <f t="shared" si="144"/>
        <v>2.5621221835166956E-2</v>
      </c>
      <c r="DI37" s="82">
        <f t="shared" si="145"/>
        <v>-0.84338042243184519</v>
      </c>
      <c r="DK37" s="87">
        <f t="shared" si="146"/>
        <v>1225.639662200196</v>
      </c>
      <c r="DL37" s="87">
        <f t="shared" si="147"/>
        <v>935.32584481108654</v>
      </c>
      <c r="DM37" s="82">
        <f t="shared" si="148"/>
        <v>1</v>
      </c>
      <c r="DO37" s="87">
        <f t="shared" si="149"/>
        <v>931.90835989820982</v>
      </c>
      <c r="DP37" s="82">
        <f t="shared" si="150"/>
        <v>0.27264339788497477</v>
      </c>
      <c r="DQ37" s="82">
        <f t="shared" si="151"/>
        <v>7.1311894759684993E-14</v>
      </c>
      <c r="DR37" s="82">
        <f t="shared" si="152"/>
        <v>0.54411542302985372</v>
      </c>
      <c r="DS37" s="82">
        <f t="shared" si="153"/>
        <v>2.7271365352883194E-5</v>
      </c>
      <c r="DT37" s="82">
        <f t="shared" si="154"/>
        <v>1.9441888701179646</v>
      </c>
      <c r="DV37" s="88">
        <f t="shared" si="155"/>
        <v>875</v>
      </c>
      <c r="DW37" s="30">
        <f t="shared" si="156"/>
        <v>2.5</v>
      </c>
      <c r="DX37" s="30">
        <f t="shared" si="157"/>
        <v>0.9035957679250991</v>
      </c>
      <c r="DY37" s="30">
        <f t="shared" si="158"/>
        <v>0.7329596117649726</v>
      </c>
      <c r="DZ37" s="30">
        <f t="shared" si="159"/>
        <v>7.0939068268374483E-2</v>
      </c>
      <c r="EA37" s="30">
        <f t="shared" si="160"/>
        <v>4.1588690915313711</v>
      </c>
      <c r="EB37" s="30">
        <v>6.8001702562542476</v>
      </c>
      <c r="EC37" s="30">
        <f t="shared" si="161"/>
        <v>7.0745195279600021E-2</v>
      </c>
      <c r="ED37" s="30">
        <f t="shared" si="162"/>
        <v>2.7144698612768239</v>
      </c>
      <c r="EE37" s="30">
        <f t="shared" si="163"/>
        <v>0.24559863454819408</v>
      </c>
      <c r="EF37" s="30">
        <f t="shared" si="164"/>
        <v>4.3150808718285303</v>
      </c>
      <c r="EG37" s="30">
        <f t="shared" si="165"/>
        <v>3.2242838982504129</v>
      </c>
      <c r="EH37" s="30">
        <f t="shared" si="166"/>
        <v>0.21572121714404519</v>
      </c>
      <c r="EI37" s="30">
        <f t="shared" si="167"/>
        <v>0.76094316369032899</v>
      </c>
      <c r="EJ37" s="30">
        <f t="shared" si="168"/>
        <v>3.0107241532212514E-2</v>
      </c>
      <c r="EK37" s="30">
        <f t="shared" si="169"/>
        <v>8.7781312707665857E-2</v>
      </c>
      <c r="EM37" s="82">
        <v>2.5</v>
      </c>
      <c r="EN37" s="82">
        <v>3.3501256952841398</v>
      </c>
      <c r="EO37" s="30">
        <v>3.0080108262099148</v>
      </c>
      <c r="EQ37" s="34">
        <f t="shared" si="170"/>
        <v>8.7108013937282234</v>
      </c>
      <c r="ER37" s="34">
        <f t="shared" si="171"/>
        <v>-1.9863956534184508E-2</v>
      </c>
      <c r="ES37" s="34">
        <f t="shared" si="172"/>
        <v>-0.69463732127607947</v>
      </c>
      <c r="ET37" s="34">
        <f t="shared" si="173"/>
        <v>-0.66691038816784598</v>
      </c>
      <c r="EU37" s="34">
        <f t="shared" si="174"/>
        <v>-4.175652485552666E-3</v>
      </c>
      <c r="EV37" s="34">
        <f t="shared" si="175"/>
        <v>-0.13270719217473603</v>
      </c>
      <c r="EW37" s="34">
        <f t="shared" si="176"/>
        <v>-7.2025035158707392E-3</v>
      </c>
      <c r="EY37" s="27">
        <f t="shared" si="177"/>
        <v>1148.1500000000001</v>
      </c>
      <c r="EZ37" s="27">
        <f t="shared" si="178"/>
        <v>1000</v>
      </c>
      <c r="FA37" s="34">
        <f t="shared" si="179"/>
        <v>-2.3584540991549447</v>
      </c>
      <c r="FB37" s="34">
        <f t="shared" si="180"/>
        <v>-6.6617984568107719E-2</v>
      </c>
      <c r="FC37" s="34">
        <f t="shared" si="181"/>
        <v>3.0919824718908986</v>
      </c>
      <c r="FD37" s="34">
        <f t="shared" si="182"/>
        <v>-0.3079207470343816</v>
      </c>
      <c r="FE37" s="34">
        <f t="shared" si="183"/>
        <v>-1.1709267917471131</v>
      </c>
      <c r="FF37" s="26">
        <f t="shared" si="184"/>
        <v>-3.5227844788856242</v>
      </c>
      <c r="FG37" s="26">
        <f t="shared" si="185"/>
        <v>-0.30132433501794836</v>
      </c>
      <c r="FH37" s="33">
        <f t="shared" si="186"/>
        <v>895.94128201021408</v>
      </c>
      <c r="FI37" s="33">
        <f t="shared" si="187"/>
        <v>-30.449162499999993</v>
      </c>
      <c r="FJ37" s="33">
        <f t="shared" si="188"/>
        <v>252.80446433933031</v>
      </c>
      <c r="FK37" s="26">
        <f t="shared" si="189"/>
        <v>-23.259507500000005</v>
      </c>
      <c r="FL37" s="33">
        <f t="shared" si="190"/>
        <v>40.369686916189934</v>
      </c>
      <c r="FM37" s="33">
        <f t="shared" si="191"/>
        <v>10.853070753525731</v>
      </c>
      <c r="FN37" s="27">
        <f t="shared" si="192"/>
        <v>81219.099585988646</v>
      </c>
      <c r="FO37" s="28">
        <f t="shared" si="193"/>
        <v>35.578463327787055</v>
      </c>
      <c r="FP37" s="33">
        <f t="shared" si="194"/>
        <v>57210.599019894595</v>
      </c>
      <c r="FQ37" s="28">
        <f t="shared" si="195"/>
        <v>40.375846593536437</v>
      </c>
      <c r="FS37" s="26"/>
      <c r="FT37" s="34">
        <f t="shared" si="196"/>
        <v>1.0318715153532496</v>
      </c>
      <c r="FU37" s="34">
        <f t="shared" si="196"/>
        <v>6.383058611497015E-3</v>
      </c>
      <c r="FV37" s="34">
        <f t="shared" si="196"/>
        <v>0.19713419836996501</v>
      </c>
      <c r="FW37" s="34">
        <f t="shared" si="196"/>
        <v>2.9507557832029619E-2</v>
      </c>
      <c r="FX37" s="34">
        <v>0</v>
      </c>
      <c r="FY37" s="34">
        <f t="shared" si="197"/>
        <v>6.202858277094085E-3</v>
      </c>
      <c r="FZ37" s="34">
        <f t="shared" si="197"/>
        <v>1.069919221098807E-2</v>
      </c>
      <c r="GA37" s="34">
        <f t="shared" si="197"/>
        <v>0.15166427338292002</v>
      </c>
      <c r="GB37" s="34">
        <f t="shared" si="197"/>
        <v>5.20197462710335E-2</v>
      </c>
      <c r="GC37" s="34">
        <f t="shared" si="197"/>
        <v>0</v>
      </c>
      <c r="GD37" s="34">
        <f t="shared" si="198"/>
        <v>1.485482400308777</v>
      </c>
      <c r="GE37" s="26"/>
      <c r="GF37" s="34">
        <f t="shared" si="199"/>
        <v>0.69463732127607947</v>
      </c>
      <c r="GG37" s="34">
        <f t="shared" si="199"/>
        <v>4.2969601054648728E-3</v>
      </c>
      <c r="GH37" s="34">
        <f t="shared" si="199"/>
        <v>0.13270719217473603</v>
      </c>
      <c r="GI37" s="34">
        <f t="shared" si="199"/>
        <v>1.9863956534184508E-2</v>
      </c>
      <c r="GJ37" s="34">
        <f t="shared" si="199"/>
        <v>0</v>
      </c>
      <c r="GK37" s="34">
        <f t="shared" si="199"/>
        <v>4.175652485552666E-3</v>
      </c>
      <c r="GL37" s="34">
        <f t="shared" si="199"/>
        <v>7.2025035158707392E-3</v>
      </c>
      <c r="GM37" s="34">
        <f t="shared" si="199"/>
        <v>0.1020976575362957</v>
      </c>
      <c r="GN37" s="34">
        <f t="shared" si="199"/>
        <v>3.5018756371815993E-2</v>
      </c>
      <c r="GO37" s="34">
        <f t="shared" si="199"/>
        <v>0</v>
      </c>
      <c r="GP37" s="34">
        <f t="shared" si="200"/>
        <v>0.99999999999999989</v>
      </c>
      <c r="GR37" s="62"/>
      <c r="GT37" s="116"/>
      <c r="GU37" s="28">
        <f t="shared" si="201"/>
        <v>0.96938732618614942</v>
      </c>
      <c r="GV37" s="28">
        <f t="shared" si="201"/>
        <v>3.3205889819192098</v>
      </c>
      <c r="GW37" s="28">
        <f t="shared" si="201"/>
        <v>4.9046942643693763</v>
      </c>
      <c r="GX37" s="28">
        <f t="shared" si="201"/>
        <v>1.7996392889643831</v>
      </c>
    </row>
    <row r="38" spans="1:206" ht="15" customHeight="1" x14ac:dyDescent="0.2">
      <c r="A38" s="165" t="s">
        <v>246</v>
      </c>
      <c r="B38" s="25" t="s">
        <v>251</v>
      </c>
      <c r="C38" s="28">
        <v>0.2</v>
      </c>
      <c r="D38" s="27">
        <v>775</v>
      </c>
      <c r="E38" s="27"/>
      <c r="F38" s="28">
        <v>60.9</v>
      </c>
      <c r="G38" s="28">
        <v>0.26</v>
      </c>
      <c r="H38" s="28">
        <v>21.8</v>
      </c>
      <c r="I38" s="28">
        <v>1.85</v>
      </c>
      <c r="J38" s="28">
        <v>0.18</v>
      </c>
      <c r="K38" s="28">
        <v>0.11</v>
      </c>
      <c r="L38" s="28">
        <v>0.35</v>
      </c>
      <c r="M38" s="28">
        <v>9.6</v>
      </c>
      <c r="N38" s="28">
        <v>5</v>
      </c>
      <c r="O38" s="28">
        <v>0</v>
      </c>
      <c r="P38" s="28">
        <f t="shared" si="102"/>
        <v>100.04999999999998</v>
      </c>
      <c r="R38" s="37">
        <v>8.1</v>
      </c>
      <c r="S38" s="4"/>
      <c r="T38" s="28">
        <v>62.9</v>
      </c>
      <c r="U38" s="28">
        <v>0.06</v>
      </c>
      <c r="V38" s="28">
        <v>19.47</v>
      </c>
      <c r="W38" s="28">
        <v>0.49</v>
      </c>
      <c r="X38" s="28">
        <v>0</v>
      </c>
      <c r="Y38" s="28">
        <v>0</v>
      </c>
      <c r="Z38" s="28">
        <v>0.49</v>
      </c>
      <c r="AA38" s="28">
        <v>5.72</v>
      </c>
      <c r="AB38" s="28">
        <v>7.99</v>
      </c>
      <c r="AC38" s="28">
        <f t="shared" si="103"/>
        <v>97.11999999999999</v>
      </c>
      <c r="AE38" s="191">
        <f t="shared" si="104"/>
        <v>1.0136484687083889</v>
      </c>
      <c r="AF38" s="191">
        <f t="shared" si="104"/>
        <v>3.2540675844806004E-3</v>
      </c>
      <c r="AG38" s="191">
        <f t="shared" si="105"/>
        <v>0.42761867398979997</v>
      </c>
      <c r="AH38" s="191">
        <f t="shared" si="106"/>
        <v>2.5748086290883789E-2</v>
      </c>
      <c r="AI38" s="191">
        <f t="shared" si="106"/>
        <v>2.5373555117000281E-3</v>
      </c>
      <c r="AJ38" s="191">
        <f t="shared" si="106"/>
        <v>2.7295285359801489E-3</v>
      </c>
      <c r="AK38" s="191">
        <f t="shared" si="106"/>
        <v>6.2410841654778884E-3</v>
      </c>
      <c r="AL38" s="191">
        <f t="shared" si="107"/>
        <v>0.30977734753146174</v>
      </c>
      <c r="AM38" s="191">
        <f t="shared" si="107"/>
        <v>0.10615711252653927</v>
      </c>
      <c r="AN38" s="191">
        <f t="shared" si="107"/>
        <v>0</v>
      </c>
      <c r="AO38" s="191">
        <f t="shared" si="108"/>
        <v>1.8977117248447124</v>
      </c>
      <c r="AP38" s="191"/>
      <c r="AQ38" s="191">
        <f t="shared" si="109"/>
        <v>0.53414249142152215</v>
      </c>
      <c r="AR38" s="191">
        <f t="shared" si="109"/>
        <v>1.714732296733255E-3</v>
      </c>
      <c r="AS38" s="191">
        <f t="shared" si="109"/>
        <v>0.22533384201164247</v>
      </c>
      <c r="AT38" s="191">
        <f t="shared" si="109"/>
        <v>1.3567965014807887E-2</v>
      </c>
      <c r="AU38" s="191">
        <f t="shared" si="109"/>
        <v>1.3370605653541278E-3</v>
      </c>
      <c r="AV38" s="191">
        <f t="shared" si="109"/>
        <v>1.4383262221787153E-3</v>
      </c>
      <c r="AW38" s="191">
        <f t="shared" si="109"/>
        <v>3.2887419536750712E-3</v>
      </c>
      <c r="AX38" s="191">
        <f t="shared" si="109"/>
        <v>0.16323730494778413</v>
      </c>
      <c r="AY38" s="191">
        <f t="shared" si="109"/>
        <v>5.5939535566302087E-2</v>
      </c>
      <c r="AZ38" s="191">
        <f t="shared" si="109"/>
        <v>0</v>
      </c>
      <c r="BA38" s="191">
        <f t="shared" si="110"/>
        <v>0.99999999999999989</v>
      </c>
      <c r="BB38" s="191"/>
      <c r="BC38" s="191">
        <f t="shared" si="111"/>
        <v>1.0469374167776297</v>
      </c>
      <c r="BD38" s="191">
        <f t="shared" si="111"/>
        <v>7.5093867334167705E-4</v>
      </c>
      <c r="BE38" s="191">
        <f t="shared" si="112"/>
        <v>0.38191447626520203</v>
      </c>
      <c r="BF38" s="191">
        <f t="shared" si="113"/>
        <v>6.8197633959638142E-3</v>
      </c>
      <c r="BG38" s="191">
        <f t="shared" si="113"/>
        <v>0</v>
      </c>
      <c r="BH38" s="191">
        <f t="shared" si="113"/>
        <v>0</v>
      </c>
      <c r="BI38" s="191">
        <f t="shared" si="113"/>
        <v>8.7375178316690446E-3</v>
      </c>
      <c r="BJ38" s="191">
        <f t="shared" si="114"/>
        <v>0.1845756695708293</v>
      </c>
      <c r="BK38" s="191">
        <f t="shared" si="114"/>
        <v>0.16963906581740976</v>
      </c>
      <c r="BL38" s="191">
        <f t="shared" si="115"/>
        <v>1.7993748483320458</v>
      </c>
      <c r="BM38" s="191"/>
      <c r="BN38" s="191">
        <f t="shared" si="116"/>
        <v>0.58183397292015182</v>
      </c>
      <c r="BO38" s="191">
        <f t="shared" si="116"/>
        <v>4.1733309434538864E-4</v>
      </c>
      <c r="BP38" s="191">
        <f t="shared" si="116"/>
        <v>0.21224842428981527</v>
      </c>
      <c r="BQ38" s="191">
        <f t="shared" si="116"/>
        <v>3.790073759386758E-3</v>
      </c>
      <c r="BR38" s="191">
        <f t="shared" si="116"/>
        <v>0</v>
      </c>
      <c r="BS38" s="191">
        <f t="shared" si="116"/>
        <v>0</v>
      </c>
      <c r="BT38" s="191">
        <f t="shared" si="116"/>
        <v>4.8558630458619568E-3</v>
      </c>
      <c r="BU38" s="191">
        <f t="shared" si="116"/>
        <v>0.10257766453828347</v>
      </c>
      <c r="BV38" s="191">
        <f t="shared" si="116"/>
        <v>9.427666835215516E-2</v>
      </c>
      <c r="BW38" s="191">
        <f t="shared" si="117"/>
        <v>0.99999999999999989</v>
      </c>
      <c r="BX38" s="30"/>
      <c r="BY38" s="28">
        <f t="shared" si="118"/>
        <v>2.407346353178608E-2</v>
      </c>
      <c r="BZ38" s="28">
        <f t="shared" si="119"/>
        <v>0.50853980911642749</v>
      </c>
      <c r="CA38" s="28">
        <f t="shared" si="120"/>
        <v>0.46738672735178644</v>
      </c>
      <c r="CB38" s="28"/>
      <c r="CC38" s="4">
        <f t="shared" si="202"/>
        <v>60.869565217391312</v>
      </c>
      <c r="CD38" s="4">
        <f t="shared" si="203"/>
        <v>14.592703648175915</v>
      </c>
      <c r="CE38" s="28">
        <f t="shared" si="121"/>
        <v>47.942345911767944</v>
      </c>
      <c r="CF38" s="28">
        <f t="shared" si="122"/>
        <v>2.4073463531786081</v>
      </c>
      <c r="CH38" s="28">
        <f t="shared" si="123"/>
        <v>6.2251347726491302</v>
      </c>
      <c r="CI38" s="28">
        <f t="shared" si="124"/>
        <v>0.74477442308642594</v>
      </c>
      <c r="CJ38" s="4"/>
      <c r="CK38" s="158">
        <f t="shared" si="125"/>
        <v>0.17954199802872234</v>
      </c>
      <c r="CL38" s="69">
        <f t="shared" si="126"/>
        <v>8.1</v>
      </c>
      <c r="CM38" s="107">
        <f t="shared" si="127"/>
        <v>9.9477163866664551</v>
      </c>
      <c r="CN38" s="109">
        <f t="shared" si="128"/>
        <v>9.5620313015001042</v>
      </c>
      <c r="CO38" s="111">
        <f t="shared" si="129"/>
        <v>11.525355008701771</v>
      </c>
      <c r="CP38" s="113">
        <v>7.3145064456858515</v>
      </c>
      <c r="CQ38" s="30"/>
      <c r="CR38" s="27">
        <f t="shared" si="130"/>
        <v>863.45333356990079</v>
      </c>
      <c r="CS38" s="27">
        <f t="shared" si="131"/>
        <v>861.18604997353225</v>
      </c>
      <c r="CT38" s="27">
        <f t="shared" si="132"/>
        <v>886.25531461764115</v>
      </c>
      <c r="CU38" s="28">
        <f t="shared" si="133"/>
        <v>9.5620313015001042</v>
      </c>
      <c r="CV38" s="28">
        <f t="shared" si="134"/>
        <v>8.9567183861033275</v>
      </c>
      <c r="CW38" s="28">
        <f t="shared" si="135"/>
        <v>29.438217544668611</v>
      </c>
      <c r="CX38" s="27">
        <f t="shared" si="136"/>
        <v>823.53843559952441</v>
      </c>
      <c r="CY38" s="28">
        <f t="shared" si="137"/>
        <v>0.17954199802872231</v>
      </c>
      <c r="DA38" s="33">
        <f t="shared" si="138"/>
        <v>732.84685210481041</v>
      </c>
      <c r="DB38" s="33">
        <f t="shared" si="139"/>
        <v>698.05857193172733</v>
      </c>
      <c r="DD38" s="82">
        <f t="shared" si="140"/>
        <v>0.29669633152758706</v>
      </c>
      <c r="DE38" s="82">
        <f t="shared" si="141"/>
        <v>6.2251347726491302</v>
      </c>
      <c r="DF38" s="82">
        <f t="shared" si="142"/>
        <v>-1.7173461261161946</v>
      </c>
      <c r="DG38" s="82" t="e">
        <f t="shared" si="143"/>
        <v>#DIV/0!</v>
      </c>
      <c r="DH38" s="82">
        <f t="shared" si="144"/>
        <v>1.9632093756015802E-2</v>
      </c>
      <c r="DI38" s="82">
        <f t="shared" si="145"/>
        <v>-0.90564430105123139</v>
      </c>
      <c r="DK38" s="87">
        <f t="shared" si="146"/>
        <v>1136.6033335699008</v>
      </c>
      <c r="DL38" s="87">
        <f t="shared" si="147"/>
        <v>886.25531461764115</v>
      </c>
      <c r="DM38" s="82">
        <f t="shared" si="148"/>
        <v>2</v>
      </c>
      <c r="DO38" s="87">
        <f t="shared" si="149"/>
        <v>885.98114049711944</v>
      </c>
      <c r="DP38" s="82">
        <f t="shared" si="150"/>
        <v>0.15895790879043711</v>
      </c>
      <c r="DQ38" s="82">
        <f t="shared" si="151"/>
        <v>2.6274127961213678E-13</v>
      </c>
      <c r="DR38" s="82">
        <f t="shared" si="152"/>
        <v>0.27399638339234972</v>
      </c>
      <c r="DS38" s="82">
        <f t="shared" si="153"/>
        <v>9.7130368819018769E-6</v>
      </c>
      <c r="DT38" s="82">
        <f t="shared" si="154"/>
        <v>1.2189642038333217</v>
      </c>
      <c r="DV38" s="88">
        <f t="shared" si="155"/>
        <v>775</v>
      </c>
      <c r="DW38" s="30">
        <f t="shared" si="156"/>
        <v>8.1</v>
      </c>
      <c r="DX38" s="30">
        <f t="shared" si="157"/>
        <v>0.87589023713022029</v>
      </c>
      <c r="DY38" s="30">
        <f t="shared" si="158"/>
        <v>0.73271234189857803</v>
      </c>
      <c r="DZ38" s="30">
        <f t="shared" si="159"/>
        <v>2.4667290653767517E-2</v>
      </c>
      <c r="EA38" s="30">
        <f t="shared" si="160"/>
        <v>4.3000437784435874</v>
      </c>
      <c r="EB38" s="30">
        <v>6.2251347726491302</v>
      </c>
      <c r="EC38" s="30">
        <f t="shared" si="161"/>
        <v>0.23944399369142463</v>
      </c>
      <c r="ED38" s="30">
        <f t="shared" si="162"/>
        <v>3.7266451434057259</v>
      </c>
      <c r="EE38" s="30">
        <f t="shared" si="163"/>
        <v>0.87753488573029104</v>
      </c>
      <c r="EF38" s="30">
        <f t="shared" si="164"/>
        <v>5.3275684286988572</v>
      </c>
      <c r="EG38" s="30">
        <f t="shared" si="165"/>
        <v>2.3615215393392468</v>
      </c>
      <c r="EH38" s="30">
        <f t="shared" si="166"/>
        <v>0.2191768405140862</v>
      </c>
      <c r="EI38" s="30">
        <f t="shared" si="167"/>
        <v>0.7627650753868398</v>
      </c>
      <c r="EJ38" s="30">
        <f t="shared" si="168"/>
        <v>2.9879682896347445E-2</v>
      </c>
      <c r="EK38" s="30">
        <f t="shared" si="169"/>
        <v>8.7191980757744175E-2</v>
      </c>
      <c r="EM38" s="82">
        <v>8.1</v>
      </c>
      <c r="EN38" s="82">
        <v>6.7016151907661099</v>
      </c>
      <c r="EO38" s="30">
        <v>8.3243106471775352</v>
      </c>
      <c r="EQ38" s="34">
        <f t="shared" si="170"/>
        <v>9.5419847328244281</v>
      </c>
      <c r="ER38" s="34">
        <f t="shared" si="171"/>
        <v>-1.7477231706344826E-2</v>
      </c>
      <c r="ES38" s="34">
        <f t="shared" si="172"/>
        <v>-0.6879466127553503</v>
      </c>
      <c r="ET38" s="34">
        <f t="shared" si="173"/>
        <v>7.0508472759200913E-3</v>
      </c>
      <c r="EU38" s="34">
        <f t="shared" si="174"/>
        <v>-1.852456610961363E-3</v>
      </c>
      <c r="EV38" s="34">
        <f t="shared" si="175"/>
        <v>-0.14511954795643536</v>
      </c>
      <c r="EW38" s="34">
        <f t="shared" si="176"/>
        <v>-4.236149642284727E-3</v>
      </c>
      <c r="EY38" s="27">
        <f t="shared" si="177"/>
        <v>1048.1500000000001</v>
      </c>
      <c r="EZ38" s="27">
        <f t="shared" si="178"/>
        <v>2000</v>
      </c>
      <c r="FA38" s="34">
        <f t="shared" si="179"/>
        <v>-3.0924145028164101</v>
      </c>
      <c r="FB38" s="34">
        <f t="shared" si="180"/>
        <v>-0.14703445042711444</v>
      </c>
      <c r="FC38" s="34">
        <f t="shared" si="181"/>
        <v>3.2323981059676044</v>
      </c>
      <c r="FD38" s="34">
        <f t="shared" si="182"/>
        <v>-0.64617998929324238</v>
      </c>
      <c r="FE38" s="34">
        <f t="shared" si="183"/>
        <v>-1.2662525479818647</v>
      </c>
      <c r="FF38" s="26">
        <f t="shared" si="184"/>
        <v>-3.9835029333708949</v>
      </c>
      <c r="FG38" s="26">
        <f t="shared" si="185"/>
        <v>-0.27101587186586257</v>
      </c>
      <c r="FH38" s="33">
        <f t="shared" si="186"/>
        <v>1771.4640358749273</v>
      </c>
      <c r="FI38" s="33">
        <f t="shared" si="187"/>
        <v>-120.69664999999999</v>
      </c>
      <c r="FJ38" s="33">
        <f t="shared" si="188"/>
        <v>460.4186504962347</v>
      </c>
      <c r="FK38" s="26">
        <f t="shared" si="189"/>
        <v>-91.01803000000001</v>
      </c>
      <c r="FL38" s="33">
        <f t="shared" si="190"/>
        <v>43.460525698320723</v>
      </c>
      <c r="FM38" s="33">
        <f t="shared" si="191"/>
        <v>15.291021929453498</v>
      </c>
      <c r="FN38" s="27">
        <f t="shared" si="192"/>
        <v>70729.302459825107</v>
      </c>
      <c r="FO38" s="28">
        <f t="shared" si="193"/>
        <v>26.016101475460943</v>
      </c>
      <c r="FP38" s="33">
        <f t="shared" si="194"/>
        <v>53499.166373013795</v>
      </c>
      <c r="FQ38" s="28">
        <f t="shared" si="195"/>
        <v>36.452935594676617</v>
      </c>
      <c r="FS38" s="26"/>
      <c r="FT38" s="34">
        <f t="shared" si="196"/>
        <v>1.0135641175002079</v>
      </c>
      <c r="FU38" s="34">
        <f t="shared" si="196"/>
        <v>3.2541083117435762E-3</v>
      </c>
      <c r="FV38" s="34">
        <f t="shared" si="196"/>
        <v>0.21380724002314611</v>
      </c>
      <c r="FW38" s="34">
        <f t="shared" si="196"/>
        <v>2.5749519806252261E-2</v>
      </c>
      <c r="FX38" s="34">
        <v>0</v>
      </c>
      <c r="FY38" s="34">
        <f t="shared" si="197"/>
        <v>2.7292576419213972E-3</v>
      </c>
      <c r="FZ38" s="34">
        <f t="shared" si="197"/>
        <v>6.2411954564097075E-3</v>
      </c>
      <c r="GA38" s="34">
        <f t="shared" si="197"/>
        <v>0.15489117281659917</v>
      </c>
      <c r="GB38" s="34">
        <f t="shared" si="197"/>
        <v>5.3081373745952551E-2</v>
      </c>
      <c r="GC38" s="34">
        <f t="shared" si="197"/>
        <v>0</v>
      </c>
      <c r="GD38" s="34">
        <f t="shared" si="198"/>
        <v>1.4733179853022327</v>
      </c>
      <c r="GE38" s="26"/>
      <c r="GF38" s="34">
        <f t="shared" si="199"/>
        <v>0.6879466127553503</v>
      </c>
      <c r="GG38" s="34">
        <f t="shared" si="199"/>
        <v>2.2086938082657268E-3</v>
      </c>
      <c r="GH38" s="34">
        <f t="shared" si="199"/>
        <v>0.14511954795643536</v>
      </c>
      <c r="GI38" s="34">
        <f t="shared" si="199"/>
        <v>1.7477231706344826E-2</v>
      </c>
      <c r="GJ38" s="34">
        <f t="shared" si="199"/>
        <v>0</v>
      </c>
      <c r="GK38" s="34">
        <f t="shared" si="199"/>
        <v>1.852456610961363E-3</v>
      </c>
      <c r="GL38" s="34">
        <f t="shared" si="199"/>
        <v>4.236149642284727E-3</v>
      </c>
      <c r="GM38" s="34">
        <f t="shared" si="199"/>
        <v>0.105130850476128</v>
      </c>
      <c r="GN38" s="34">
        <f t="shared" si="199"/>
        <v>3.602845704422971E-2</v>
      </c>
      <c r="GO38" s="34">
        <f t="shared" si="199"/>
        <v>0</v>
      </c>
      <c r="GP38" s="34">
        <f t="shared" si="200"/>
        <v>1</v>
      </c>
      <c r="GR38" s="62"/>
      <c r="GT38" s="116"/>
      <c r="GU38" s="28">
        <f t="shared" si="201"/>
        <v>1.8477163866664554</v>
      </c>
      <c r="GV38" s="28">
        <f t="shared" si="201"/>
        <v>1.4620313015001045</v>
      </c>
      <c r="GW38" s="28">
        <f t="shared" si="201"/>
        <v>3.4253550087017715</v>
      </c>
      <c r="GX38" s="28">
        <f t="shared" si="201"/>
        <v>-0.78549355431414813</v>
      </c>
    </row>
    <row r="39" spans="1:206" ht="15" customHeight="1" x14ac:dyDescent="0.2">
      <c r="A39" s="165" t="s">
        <v>246</v>
      </c>
      <c r="B39" s="25" t="s">
        <v>252</v>
      </c>
      <c r="C39" s="28">
        <v>0.25</v>
      </c>
      <c r="D39" s="27">
        <v>775</v>
      </c>
      <c r="E39" s="27"/>
      <c r="F39" s="28">
        <v>62.4</v>
      </c>
      <c r="G39" s="28">
        <v>0.2</v>
      </c>
      <c r="H39" s="28">
        <v>21.3</v>
      </c>
      <c r="I39" s="28">
        <v>1.55</v>
      </c>
      <c r="J39" s="28">
        <v>0.12</v>
      </c>
      <c r="K39" s="28">
        <v>0.08</v>
      </c>
      <c r="L39" s="28">
        <v>0.39</v>
      </c>
      <c r="M39" s="28">
        <v>8.9</v>
      </c>
      <c r="N39" s="28">
        <v>5</v>
      </c>
      <c r="O39" s="28">
        <v>0</v>
      </c>
      <c r="P39" s="28">
        <f t="shared" si="102"/>
        <v>99.940000000000012</v>
      </c>
      <c r="R39" s="37">
        <v>9.5</v>
      </c>
      <c r="S39" s="4"/>
      <c r="T39" s="28">
        <v>64.7</v>
      </c>
      <c r="U39" s="28">
        <v>0.04</v>
      </c>
      <c r="V39" s="28">
        <v>19.43</v>
      </c>
      <c r="W39" s="28">
        <v>0.36</v>
      </c>
      <c r="X39" s="28">
        <v>0</v>
      </c>
      <c r="Y39" s="28">
        <v>0.02</v>
      </c>
      <c r="Z39" s="28">
        <v>0.43</v>
      </c>
      <c r="AA39" s="28">
        <v>5.81</v>
      </c>
      <c r="AB39" s="28">
        <v>7.35</v>
      </c>
      <c r="AC39" s="28">
        <f t="shared" si="103"/>
        <v>98.140000000000015</v>
      </c>
      <c r="AE39" s="191">
        <f t="shared" si="104"/>
        <v>1.0386151797603196</v>
      </c>
      <c r="AF39" s="191">
        <f t="shared" si="104"/>
        <v>2.5031289111389237E-3</v>
      </c>
      <c r="AG39" s="191">
        <f t="shared" si="105"/>
        <v>0.41781090623774031</v>
      </c>
      <c r="AH39" s="191">
        <f t="shared" si="106"/>
        <v>2.1572720946416147E-2</v>
      </c>
      <c r="AI39" s="191">
        <f t="shared" si="106"/>
        <v>1.6915703411333521E-3</v>
      </c>
      <c r="AJ39" s="191">
        <f t="shared" si="106"/>
        <v>1.9851116625310174E-3</v>
      </c>
      <c r="AK39" s="191">
        <f t="shared" si="106"/>
        <v>6.9543509272467904E-3</v>
      </c>
      <c r="AL39" s="191">
        <f t="shared" si="107"/>
        <v>0.28718941594062602</v>
      </c>
      <c r="AM39" s="191">
        <f t="shared" si="107"/>
        <v>0.10615711252653927</v>
      </c>
      <c r="AN39" s="191">
        <f t="shared" si="107"/>
        <v>0</v>
      </c>
      <c r="AO39" s="191">
        <f t="shared" si="108"/>
        <v>1.8844794972536913</v>
      </c>
      <c r="AP39" s="191"/>
      <c r="AQ39" s="191">
        <f t="shared" si="109"/>
        <v>0.55114167136014203</v>
      </c>
      <c r="AR39" s="191">
        <f t="shared" si="109"/>
        <v>1.3282866249204669E-3</v>
      </c>
      <c r="AS39" s="191">
        <f t="shared" si="109"/>
        <v>0.22171156908134512</v>
      </c>
      <c r="AT39" s="191">
        <f t="shared" si="109"/>
        <v>1.1447575300158332E-2</v>
      </c>
      <c r="AU39" s="191">
        <f t="shared" si="109"/>
        <v>8.9763265856621338E-4</v>
      </c>
      <c r="AV39" s="191">
        <f t="shared" si="109"/>
        <v>1.0534005094902758E-3</v>
      </c>
      <c r="AW39" s="191">
        <f t="shared" si="109"/>
        <v>3.6903298430052303E-3</v>
      </c>
      <c r="AX39" s="191">
        <f t="shared" si="109"/>
        <v>0.15239720907505536</v>
      </c>
      <c r="AY39" s="191">
        <f t="shared" si="109"/>
        <v>5.6332325547317028E-2</v>
      </c>
      <c r="AZ39" s="191">
        <f t="shared" si="109"/>
        <v>0</v>
      </c>
      <c r="BA39" s="191">
        <f t="shared" si="110"/>
        <v>1.0000000000000002</v>
      </c>
      <c r="BB39" s="191"/>
      <c r="BC39" s="191">
        <f t="shared" si="111"/>
        <v>1.0768974700399467</v>
      </c>
      <c r="BD39" s="191">
        <f t="shared" si="111"/>
        <v>5.006257822277847E-4</v>
      </c>
      <c r="BE39" s="191">
        <f t="shared" si="112"/>
        <v>0.38112985484503731</v>
      </c>
      <c r="BF39" s="191">
        <f t="shared" si="113"/>
        <v>5.0104384133611689E-3</v>
      </c>
      <c r="BG39" s="191">
        <f t="shared" si="113"/>
        <v>0</v>
      </c>
      <c r="BH39" s="191">
        <f t="shared" si="113"/>
        <v>4.9627791563275434E-4</v>
      </c>
      <c r="BI39" s="191">
        <f t="shared" si="113"/>
        <v>7.6676176890156916E-3</v>
      </c>
      <c r="BJ39" s="191">
        <f t="shared" si="114"/>
        <v>0.18747983220393674</v>
      </c>
      <c r="BK39" s="191">
        <f t="shared" si="114"/>
        <v>0.15605095541401273</v>
      </c>
      <c r="BL39" s="191">
        <f t="shared" si="115"/>
        <v>1.8152330723031709</v>
      </c>
      <c r="BM39" s="191"/>
      <c r="BN39" s="191">
        <f t="shared" si="116"/>
        <v>0.59325575677925335</v>
      </c>
      <c r="BO39" s="191">
        <f t="shared" si="116"/>
        <v>2.7579146164001398E-4</v>
      </c>
      <c r="BP39" s="191">
        <f t="shared" si="116"/>
        <v>0.20996193858536252</v>
      </c>
      <c r="BQ39" s="191">
        <f t="shared" si="116"/>
        <v>2.7602176766226036E-3</v>
      </c>
      <c r="BR39" s="191">
        <f t="shared" si="116"/>
        <v>0</v>
      </c>
      <c r="BS39" s="191">
        <f t="shared" si="116"/>
        <v>2.7339625043470371E-4</v>
      </c>
      <c r="BT39" s="191">
        <f t="shared" si="116"/>
        <v>4.2240403207765521E-3</v>
      </c>
      <c r="BU39" s="191">
        <f t="shared" si="116"/>
        <v>0.1032814105607177</v>
      </c>
      <c r="BV39" s="191">
        <f t="shared" si="116"/>
        <v>8.5967448365192586E-2</v>
      </c>
      <c r="BW39" s="191">
        <f t="shared" si="117"/>
        <v>0.99999999999999989</v>
      </c>
      <c r="BX39" s="30"/>
      <c r="BY39" s="28">
        <f t="shared" si="118"/>
        <v>2.1832723535045114E-2</v>
      </c>
      <c r="BZ39" s="28">
        <f t="shared" si="119"/>
        <v>0.53382882544717103</v>
      </c>
      <c r="CA39" s="28">
        <f t="shared" si="120"/>
        <v>0.44433845101778391</v>
      </c>
      <c r="CB39" s="28"/>
      <c r="CC39" s="4">
        <f t="shared" si="202"/>
        <v>62.437462477486484</v>
      </c>
      <c r="CD39" s="4">
        <f t="shared" si="203"/>
        <v>13.908345007004201</v>
      </c>
      <c r="CE39" s="28">
        <f t="shared" si="121"/>
        <v>45.525481278530641</v>
      </c>
      <c r="CF39" s="28">
        <f t="shared" si="122"/>
        <v>2.1832723535045115</v>
      </c>
      <c r="CH39" s="28">
        <f t="shared" si="123"/>
        <v>5.9819768140768872</v>
      </c>
      <c r="CI39" s="28">
        <f t="shared" si="124"/>
        <v>0.73011808966454184</v>
      </c>
      <c r="CJ39" s="4"/>
      <c r="CK39" s="158">
        <f t="shared" si="125"/>
        <v>0.23818114780457203</v>
      </c>
      <c r="CL39" s="69">
        <f t="shared" si="126"/>
        <v>9.5</v>
      </c>
      <c r="CM39" s="107">
        <f t="shared" si="127"/>
        <v>9.7356679463136189</v>
      </c>
      <c r="CN39" s="109">
        <f t="shared" si="128"/>
        <v>10.189287569516184</v>
      </c>
      <c r="CO39" s="111">
        <f t="shared" si="129"/>
        <v>11.079797294137379</v>
      </c>
      <c r="CP39" s="113">
        <v>7.1465054662896987</v>
      </c>
      <c r="CQ39" s="30"/>
      <c r="CR39" s="27">
        <f t="shared" si="130"/>
        <v>827.18844684912904</v>
      </c>
      <c r="CS39" s="27">
        <f t="shared" si="131"/>
        <v>819.4527793191279</v>
      </c>
      <c r="CT39" s="27">
        <f t="shared" si="132"/>
        <v>856.86845738195518</v>
      </c>
      <c r="CU39" s="28">
        <f t="shared" si="133"/>
        <v>10.189287569516184</v>
      </c>
      <c r="CV39" s="28">
        <f t="shared" si="134"/>
        <v>9.6500684910018251</v>
      </c>
      <c r="CW39" s="28">
        <f t="shared" si="135"/>
        <v>28.589500402903795</v>
      </c>
      <c r="CX39" s="27">
        <f t="shared" si="136"/>
        <v>797.83050966619442</v>
      </c>
      <c r="CY39" s="28">
        <f t="shared" si="137"/>
        <v>0.23818114780457206</v>
      </c>
      <c r="DA39" s="33">
        <f t="shared" si="138"/>
        <v>745.46805335642648</v>
      </c>
      <c r="DB39" s="33">
        <f t="shared" si="139"/>
        <v>696.47581314289232</v>
      </c>
      <c r="DD39" s="82">
        <f t="shared" si="140"/>
        <v>0.28687408873991899</v>
      </c>
      <c r="DE39" s="82">
        <f t="shared" si="141"/>
        <v>5.9819768140768872</v>
      </c>
      <c r="DF39" s="82">
        <f t="shared" si="142"/>
        <v>-1.434723769590283</v>
      </c>
      <c r="DG39" s="82">
        <f t="shared" si="143"/>
        <v>0.92903225806451595</v>
      </c>
      <c r="DH39" s="82">
        <f t="shared" si="144"/>
        <v>1.7088938311220051E-2</v>
      </c>
      <c r="DI39" s="82">
        <f t="shared" si="145"/>
        <v>-0.88660750093675789</v>
      </c>
      <c r="DK39" s="87">
        <f t="shared" si="146"/>
        <v>1100.338446849129</v>
      </c>
      <c r="DL39" s="87">
        <f t="shared" si="147"/>
        <v>856.86845738195518</v>
      </c>
      <c r="DM39" s="82">
        <f t="shared" si="148"/>
        <v>2.5</v>
      </c>
      <c r="DO39" s="87">
        <f t="shared" si="149"/>
        <v>858.06575548197793</v>
      </c>
      <c r="DP39" s="82">
        <f t="shared" si="150"/>
        <v>0.14093748311838791</v>
      </c>
      <c r="DQ39" s="82">
        <f t="shared" si="151"/>
        <v>2.8524992317065103E-13</v>
      </c>
      <c r="DR39" s="82">
        <f t="shared" si="152"/>
        <v>0.24349133721773494</v>
      </c>
      <c r="DS39" s="82">
        <f t="shared" si="153"/>
        <v>1.7334749808367238E-5</v>
      </c>
      <c r="DT39" s="82">
        <f t="shared" si="154"/>
        <v>0.92344484895378554</v>
      </c>
      <c r="DV39" s="88">
        <f t="shared" si="155"/>
        <v>775</v>
      </c>
      <c r="DW39" s="30">
        <f t="shared" si="156"/>
        <v>9.5</v>
      </c>
      <c r="DX39" s="30">
        <f t="shared" si="157"/>
        <v>0.95342708406712362</v>
      </c>
      <c r="DY39" s="30">
        <f t="shared" si="158"/>
        <v>0.7385989629000248</v>
      </c>
      <c r="DZ39" s="30">
        <f t="shared" si="159"/>
        <v>2.232003059225967E-2</v>
      </c>
      <c r="EA39" s="30">
        <f t="shared" si="160"/>
        <v>4.4699773355853996</v>
      </c>
      <c r="EB39" s="30">
        <v>5.9819768140768872</v>
      </c>
      <c r="EC39" s="30">
        <f t="shared" si="161"/>
        <v>0.21705663588121207</v>
      </c>
      <c r="ED39" s="30">
        <f t="shared" si="162"/>
        <v>3.8243453550916717</v>
      </c>
      <c r="EE39" s="30">
        <f t="shared" si="163"/>
        <v>0.79965664680534687</v>
      </c>
      <c r="EF39" s="30">
        <f t="shared" si="164"/>
        <v>5.4669631869853479</v>
      </c>
      <c r="EG39" s="30">
        <f t="shared" si="165"/>
        <v>2.4537865617621111</v>
      </c>
      <c r="EH39" s="30">
        <f t="shared" si="166"/>
        <v>0.20872953462237237</v>
      </c>
      <c r="EI39" s="30">
        <f t="shared" si="167"/>
        <v>0.77654357028449239</v>
      </c>
      <c r="EJ39" s="30">
        <f t="shared" si="168"/>
        <v>3.1047092053751935E-2</v>
      </c>
      <c r="EK39" s="30">
        <f t="shared" si="169"/>
        <v>8.3992452520247007E-2</v>
      </c>
      <c r="EM39" s="82">
        <v>9.5</v>
      </c>
      <c r="EN39" s="82">
        <v>7.3630811461448298</v>
      </c>
      <c r="EO39" s="30">
        <v>8.5959141199814226</v>
      </c>
      <c r="EQ39" s="34">
        <f t="shared" si="170"/>
        <v>9.5419847328244281</v>
      </c>
      <c r="ER39" s="34">
        <f t="shared" si="171"/>
        <v>-1.4605326168081759E-2</v>
      </c>
      <c r="ES39" s="34">
        <f t="shared" si="172"/>
        <v>-0.70307342088614178</v>
      </c>
      <c r="ET39" s="34">
        <f t="shared" si="173"/>
        <v>-0.11636878779847448</v>
      </c>
      <c r="EU39" s="34">
        <f t="shared" si="174"/>
        <v>-1.3437670656200004E-3</v>
      </c>
      <c r="EV39" s="34">
        <f t="shared" si="175"/>
        <v>-0.14142548381385323</v>
      </c>
      <c r="EW39" s="34">
        <f t="shared" si="176"/>
        <v>-4.7081089282467398E-3</v>
      </c>
      <c r="EY39" s="27">
        <f t="shared" si="177"/>
        <v>1048.1500000000001</v>
      </c>
      <c r="EZ39" s="27">
        <f t="shared" si="178"/>
        <v>2500</v>
      </c>
      <c r="FA39" s="34">
        <f t="shared" si="179"/>
        <v>-2.9332816802207811</v>
      </c>
      <c r="FB39" s="34">
        <f t="shared" si="180"/>
        <v>-0.18274763794834861</v>
      </c>
      <c r="FC39" s="34">
        <f t="shared" si="181"/>
        <v>3.2323981059676044</v>
      </c>
      <c r="FD39" s="34">
        <f t="shared" si="182"/>
        <v>-0.60251221472207273</v>
      </c>
      <c r="FE39" s="34">
        <f t="shared" si="183"/>
        <v>-1.2715816496976058</v>
      </c>
      <c r="FF39" s="26">
        <f t="shared" si="184"/>
        <v>-3.8601560929016561</v>
      </c>
      <c r="FG39" s="26">
        <f t="shared" si="185"/>
        <v>-0.25780497770534205</v>
      </c>
      <c r="FH39" s="33">
        <f t="shared" si="186"/>
        <v>2214.5515886200315</v>
      </c>
      <c r="FI39" s="33">
        <f t="shared" si="187"/>
        <v>-188.58851562499999</v>
      </c>
      <c r="FJ39" s="33">
        <f t="shared" si="188"/>
        <v>575.58089424216632</v>
      </c>
      <c r="FK39" s="26">
        <f t="shared" si="189"/>
        <v>-142.215671875</v>
      </c>
      <c r="FL39" s="33">
        <f t="shared" si="190"/>
        <v>43.460525698320723</v>
      </c>
      <c r="FM39" s="33">
        <f t="shared" si="191"/>
        <v>15.291021929453498</v>
      </c>
      <c r="FN39" s="27">
        <f t="shared" si="192"/>
        <v>70729.302459825107</v>
      </c>
      <c r="FO39" s="28">
        <f t="shared" si="193"/>
        <v>26.016101475460943</v>
      </c>
      <c r="FP39" s="33">
        <f t="shared" si="194"/>
        <v>53499.166373013795</v>
      </c>
      <c r="FQ39" s="28">
        <f t="shared" si="195"/>
        <v>36.452935594676617</v>
      </c>
      <c r="FS39" s="26"/>
      <c r="FT39" s="34">
        <f t="shared" si="196"/>
        <v>1.0385287509361738</v>
      </c>
      <c r="FU39" s="34">
        <f t="shared" si="196"/>
        <v>2.5031602398027509E-3</v>
      </c>
      <c r="FV39" s="34">
        <f t="shared" si="196"/>
        <v>0.20890340424279874</v>
      </c>
      <c r="FW39" s="34">
        <f t="shared" si="196"/>
        <v>2.1573921999832976E-2</v>
      </c>
      <c r="FX39" s="34">
        <v>0</v>
      </c>
      <c r="FY39" s="34">
        <f t="shared" si="197"/>
        <v>1.9849146486701072E-3</v>
      </c>
      <c r="FZ39" s="34">
        <f t="shared" si="197"/>
        <v>6.9544749371422462E-3</v>
      </c>
      <c r="GA39" s="34">
        <f t="shared" si="197"/>
        <v>0.14359702479872216</v>
      </c>
      <c r="GB39" s="34">
        <f t="shared" si="197"/>
        <v>5.3081373745952551E-2</v>
      </c>
      <c r="GC39" s="34">
        <f t="shared" si="197"/>
        <v>0</v>
      </c>
      <c r="GD39" s="34">
        <f t="shared" si="198"/>
        <v>1.4771270255490954</v>
      </c>
      <c r="GE39" s="26"/>
      <c r="GF39" s="34">
        <f t="shared" si="199"/>
        <v>0.70307342088614178</v>
      </c>
      <c r="GG39" s="34">
        <f t="shared" si="199"/>
        <v>1.694614069411022E-3</v>
      </c>
      <c r="GH39" s="34">
        <f t="shared" si="199"/>
        <v>0.14142548381385323</v>
      </c>
      <c r="GI39" s="34">
        <f t="shared" si="199"/>
        <v>1.4605326168081759E-2</v>
      </c>
      <c r="GJ39" s="34">
        <f t="shared" si="199"/>
        <v>0</v>
      </c>
      <c r="GK39" s="34">
        <f t="shared" si="199"/>
        <v>1.3437670656200004E-3</v>
      </c>
      <c r="GL39" s="34">
        <f t="shared" si="199"/>
        <v>4.7081089282467398E-3</v>
      </c>
      <c r="GM39" s="34">
        <f t="shared" si="199"/>
        <v>9.7213727942823708E-2</v>
      </c>
      <c r="GN39" s="34">
        <f t="shared" si="199"/>
        <v>3.5935551125821766E-2</v>
      </c>
      <c r="GO39" s="34">
        <f t="shared" si="199"/>
        <v>0</v>
      </c>
      <c r="GP39" s="34">
        <f t="shared" si="200"/>
        <v>1</v>
      </c>
      <c r="GR39" s="62"/>
      <c r="GT39" s="116"/>
      <c r="GU39" s="28">
        <f t="shared" si="201"/>
        <v>0.23566794631361887</v>
      </c>
      <c r="GV39" s="28">
        <f t="shared" si="201"/>
        <v>0.68928756951618375</v>
      </c>
      <c r="GW39" s="28">
        <f t="shared" si="201"/>
        <v>1.5797972941373786</v>
      </c>
      <c r="GX39" s="28">
        <f t="shared" si="201"/>
        <v>-2.3534945337103013</v>
      </c>
    </row>
    <row r="40" spans="1:206" ht="15" customHeight="1" x14ac:dyDescent="0.2">
      <c r="A40" s="165" t="s">
        <v>246</v>
      </c>
      <c r="B40" s="25" t="s">
        <v>253</v>
      </c>
      <c r="C40" s="28">
        <v>0.1</v>
      </c>
      <c r="D40" s="27">
        <v>887</v>
      </c>
      <c r="E40" s="27"/>
      <c r="F40" s="28">
        <v>61.4</v>
      </c>
      <c r="G40" s="28">
        <v>0.49</v>
      </c>
      <c r="H40" s="28">
        <v>19.899999999999999</v>
      </c>
      <c r="I40" s="28">
        <v>2.31</v>
      </c>
      <c r="J40" s="28">
        <v>0.16</v>
      </c>
      <c r="K40" s="28">
        <v>0.26</v>
      </c>
      <c r="L40" s="28">
        <v>0.73</v>
      </c>
      <c r="M40" s="28">
        <v>9.1</v>
      </c>
      <c r="N40" s="28">
        <v>5.7</v>
      </c>
      <c r="O40" s="28">
        <v>0</v>
      </c>
      <c r="P40" s="28">
        <f t="shared" si="102"/>
        <v>100.05</v>
      </c>
      <c r="R40" s="37">
        <v>4.0999999999999996</v>
      </c>
      <c r="S40" s="4"/>
      <c r="T40" s="28">
        <v>65.2</v>
      </c>
      <c r="U40" s="28">
        <v>0.19</v>
      </c>
      <c r="V40" s="28">
        <v>20</v>
      </c>
      <c r="W40" s="28">
        <v>0.95</v>
      </c>
      <c r="X40" s="28">
        <v>0</v>
      </c>
      <c r="Y40" s="28">
        <v>0.3</v>
      </c>
      <c r="Z40" s="28">
        <v>2.31</v>
      </c>
      <c r="AA40" s="28">
        <v>7.54</v>
      </c>
      <c r="AB40" s="28">
        <v>3.2</v>
      </c>
      <c r="AC40" s="28">
        <f t="shared" si="103"/>
        <v>99.690000000000012</v>
      </c>
      <c r="AE40" s="191">
        <f t="shared" si="104"/>
        <v>1.021970705725699</v>
      </c>
      <c r="AF40" s="191">
        <f t="shared" si="104"/>
        <v>6.1326658322903623E-3</v>
      </c>
      <c r="AG40" s="191">
        <f t="shared" si="105"/>
        <v>0.39034915653197333</v>
      </c>
      <c r="AH40" s="191">
        <f t="shared" si="106"/>
        <v>3.2150313152400842E-2</v>
      </c>
      <c r="AI40" s="191">
        <f t="shared" si="106"/>
        <v>2.2554271215111362E-3</v>
      </c>
      <c r="AJ40" s="191">
        <f t="shared" si="106"/>
        <v>6.4516129032258073E-3</v>
      </c>
      <c r="AK40" s="191">
        <f t="shared" si="106"/>
        <v>1.3017118402282453E-2</v>
      </c>
      <c r="AL40" s="191">
        <f t="shared" si="107"/>
        <v>0.29364311068086479</v>
      </c>
      <c r="AM40" s="191">
        <f t="shared" si="107"/>
        <v>0.12101910828025478</v>
      </c>
      <c r="AN40" s="191">
        <f t="shared" si="107"/>
        <v>0</v>
      </c>
      <c r="AO40" s="191">
        <f t="shared" si="108"/>
        <v>1.8869892186305024</v>
      </c>
      <c r="AP40" s="191"/>
      <c r="AQ40" s="191">
        <f t="shared" si="109"/>
        <v>0.54158799405722224</v>
      </c>
      <c r="AR40" s="191">
        <f t="shared" si="109"/>
        <v>3.2499739647379616E-3</v>
      </c>
      <c r="AS40" s="191">
        <f t="shared" si="109"/>
        <v>0.20686348002309857</v>
      </c>
      <c r="AT40" s="191">
        <f t="shared" si="109"/>
        <v>1.7037889159607487E-2</v>
      </c>
      <c r="AU40" s="191">
        <f t="shared" si="109"/>
        <v>1.1952517265297522E-3</v>
      </c>
      <c r="AV40" s="191">
        <f t="shared" si="109"/>
        <v>3.4189982854847031E-3</v>
      </c>
      <c r="AW40" s="191">
        <f t="shared" si="109"/>
        <v>6.8983533524000374E-3</v>
      </c>
      <c r="AX40" s="191">
        <f t="shared" si="109"/>
        <v>0.1556146202541521</v>
      </c>
      <c r="AY40" s="191">
        <f t="shared" si="109"/>
        <v>6.4133439176767199E-2</v>
      </c>
      <c r="AZ40" s="191">
        <f t="shared" si="109"/>
        <v>0</v>
      </c>
      <c r="BA40" s="191">
        <f t="shared" si="110"/>
        <v>1.0000000000000002</v>
      </c>
      <c r="BB40" s="191"/>
      <c r="BC40" s="191">
        <f t="shared" si="111"/>
        <v>1.0852197070572571</v>
      </c>
      <c r="BD40" s="191">
        <f t="shared" si="111"/>
        <v>2.3779724655819774E-3</v>
      </c>
      <c r="BE40" s="191">
        <f t="shared" si="112"/>
        <v>0.39231071008238527</v>
      </c>
      <c r="BF40" s="191">
        <f t="shared" si="113"/>
        <v>1.3221990257480864E-2</v>
      </c>
      <c r="BG40" s="191">
        <f t="shared" si="113"/>
        <v>0</v>
      </c>
      <c r="BH40" s="191">
        <f t="shared" si="113"/>
        <v>7.4441687344913151E-3</v>
      </c>
      <c r="BI40" s="191">
        <f t="shared" si="113"/>
        <v>4.1191155492154068E-2</v>
      </c>
      <c r="BJ40" s="191">
        <f t="shared" si="114"/>
        <v>0.24330429170700227</v>
      </c>
      <c r="BK40" s="191">
        <f t="shared" si="114"/>
        <v>6.7940552016985137E-2</v>
      </c>
      <c r="BL40" s="191">
        <f t="shared" si="115"/>
        <v>1.8530105478133378</v>
      </c>
      <c r="BM40" s="191"/>
      <c r="BN40" s="191">
        <f t="shared" si="116"/>
        <v>0.58565220167682297</v>
      </c>
      <c r="BO40" s="191">
        <f t="shared" si="116"/>
        <v>1.2833021746088415E-3</v>
      </c>
      <c r="BP40" s="191">
        <f t="shared" si="116"/>
        <v>0.21171531405762106</v>
      </c>
      <c r="BQ40" s="191">
        <f t="shared" si="116"/>
        <v>7.1354101427450562E-3</v>
      </c>
      <c r="BR40" s="191">
        <f t="shared" si="116"/>
        <v>0</v>
      </c>
      <c r="BS40" s="191">
        <f t="shared" si="116"/>
        <v>4.0173374853563976E-3</v>
      </c>
      <c r="BT40" s="191">
        <f t="shared" si="116"/>
        <v>2.2229315176193719E-2</v>
      </c>
      <c r="BU40" s="191">
        <f t="shared" si="116"/>
        <v>0.131302162307773</v>
      </c>
      <c r="BV40" s="191">
        <f t="shared" si="116"/>
        <v>3.6664956978879053E-2</v>
      </c>
      <c r="BW40" s="191">
        <f t="shared" si="117"/>
        <v>1</v>
      </c>
      <c r="BX40" s="30"/>
      <c r="BY40" s="28">
        <f t="shared" si="118"/>
        <v>0.11687556204181176</v>
      </c>
      <c r="BZ40" s="28">
        <f t="shared" si="119"/>
        <v>0.69035028274109111</v>
      </c>
      <c r="CA40" s="28">
        <f t="shared" si="120"/>
        <v>0.19277415521709707</v>
      </c>
      <c r="CB40" s="28"/>
      <c r="CC40" s="4">
        <f t="shared" si="202"/>
        <v>61.369315342328839</v>
      </c>
      <c r="CD40" s="4">
        <f t="shared" si="203"/>
        <v>14.792603698150925</v>
      </c>
      <c r="CE40" s="28">
        <f t="shared" si="121"/>
        <v>25.121193623800295</v>
      </c>
      <c r="CF40" s="28">
        <f t="shared" si="122"/>
        <v>11.687556204181178</v>
      </c>
      <c r="CH40" s="28">
        <f t="shared" si="123"/>
        <v>7.2077189484994042</v>
      </c>
      <c r="CI40" s="28">
        <f t="shared" si="124"/>
        <v>0.70815014547635446</v>
      </c>
      <c r="CJ40" s="4"/>
      <c r="CK40" s="158">
        <f t="shared" si="125"/>
        <v>0.10001281054077604</v>
      </c>
      <c r="CL40" s="69">
        <f t="shared" si="126"/>
        <v>4.0999999999999996</v>
      </c>
      <c r="CM40" s="107">
        <f t="shared" si="127"/>
        <v>3.5341120145911922</v>
      </c>
      <c r="CN40" s="109">
        <f t="shared" si="128"/>
        <v>4.2369217840909572</v>
      </c>
      <c r="CO40" s="111">
        <f t="shared" si="129"/>
        <v>7.1111262427276829</v>
      </c>
      <c r="CP40" s="113">
        <v>3.7915029139569341</v>
      </c>
      <c r="CQ40" s="30"/>
      <c r="CR40" s="27">
        <f t="shared" si="130"/>
        <v>899.68507656205668</v>
      </c>
      <c r="CS40" s="27">
        <f t="shared" si="131"/>
        <v>960.23021936528482</v>
      </c>
      <c r="CT40" s="27">
        <f t="shared" si="132"/>
        <v>885.94097466647474</v>
      </c>
      <c r="CU40" s="28">
        <f t="shared" si="133"/>
        <v>4.2369217840909572</v>
      </c>
      <c r="CV40" s="28">
        <f t="shared" si="134"/>
        <v>4.2095770197744438</v>
      </c>
      <c r="CW40" s="28">
        <f t="shared" si="135"/>
        <v>15.464991217877522</v>
      </c>
      <c r="CX40" s="27">
        <f t="shared" si="136"/>
        <v>907.76786217322763</v>
      </c>
      <c r="CY40" s="28">
        <f t="shared" si="137"/>
        <v>0.10001281054077603</v>
      </c>
      <c r="DA40" s="33">
        <f t="shared" si="138"/>
        <v>914.57319842934442</v>
      </c>
      <c r="DB40" s="33">
        <f t="shared" si="139"/>
        <v>834.37394598048206</v>
      </c>
      <c r="DD40" s="82">
        <f t="shared" si="140"/>
        <v>0.2763886333142539</v>
      </c>
      <c r="DE40" s="82">
        <f t="shared" si="141"/>
        <v>7.2077189484994042</v>
      </c>
      <c r="DF40" s="82">
        <f t="shared" si="142"/>
        <v>-2.3024569957910823</v>
      </c>
      <c r="DG40" s="82">
        <f t="shared" si="143"/>
        <v>0.35642135642135642</v>
      </c>
      <c r="DH40" s="82">
        <f t="shared" si="144"/>
        <v>2.8550492524021979E-2</v>
      </c>
      <c r="DI40" s="82">
        <f t="shared" si="145"/>
        <v>-0.83394657159253327</v>
      </c>
      <c r="DK40" s="87">
        <f t="shared" si="146"/>
        <v>1172.8350765620567</v>
      </c>
      <c r="DL40" s="87">
        <f t="shared" si="147"/>
        <v>885.94097466647474</v>
      </c>
      <c r="DM40" s="82">
        <f t="shared" si="148"/>
        <v>1</v>
      </c>
      <c r="DO40" s="87">
        <f t="shared" si="149"/>
        <v>885.30894659617843</v>
      </c>
      <c r="DP40" s="82">
        <f t="shared" si="150"/>
        <v>0.26349863814458446</v>
      </c>
      <c r="DQ40" s="82">
        <f t="shared" si="151"/>
        <v>7.7250039696260043E-14</v>
      </c>
      <c r="DR40" s="82">
        <f t="shared" si="152"/>
        <v>0.42870381287223397</v>
      </c>
      <c r="DS40" s="82">
        <f t="shared" si="153"/>
        <v>6.7468006440429146E-6</v>
      </c>
      <c r="DT40" s="82">
        <f t="shared" si="154"/>
        <v>2.7533810112443264</v>
      </c>
      <c r="DV40" s="88">
        <f t="shared" si="155"/>
        <v>887</v>
      </c>
      <c r="DW40" s="30">
        <f t="shared" si="156"/>
        <v>4.0999999999999996</v>
      </c>
      <c r="DX40" s="30">
        <f t="shared" si="157"/>
        <v>0.87111440366470716</v>
      </c>
      <c r="DY40" s="30">
        <f t="shared" si="158"/>
        <v>0.73448214295184444</v>
      </c>
      <c r="DZ40" s="30">
        <f t="shared" si="159"/>
        <v>0.1323432542666714</v>
      </c>
      <c r="EA40" s="30">
        <f t="shared" si="160"/>
        <v>4.0723156408640735</v>
      </c>
      <c r="EB40" s="30">
        <v>7.2077189484994042</v>
      </c>
      <c r="EC40" s="30">
        <f t="shared" si="161"/>
        <v>8.1743322376898853E-2</v>
      </c>
      <c r="ED40" s="30">
        <f t="shared" si="162"/>
        <v>2.1466454824709511</v>
      </c>
      <c r="EE40" s="30">
        <f t="shared" si="163"/>
        <v>0.23881068286278939</v>
      </c>
      <c r="EF40" s="30">
        <f t="shared" si="164"/>
        <v>3.8063433577696366</v>
      </c>
      <c r="EG40" s="30">
        <f t="shared" si="165"/>
        <v>3.3059338307936956</v>
      </c>
      <c r="EH40" s="30">
        <f t="shared" si="166"/>
        <v>0.2197480594309193</v>
      </c>
      <c r="EI40" s="30">
        <f t="shared" si="167"/>
        <v>0.75534982743272083</v>
      </c>
      <c r="EJ40" s="30">
        <f t="shared" si="168"/>
        <v>3.4733900675736215E-2</v>
      </c>
      <c r="EK40" s="30">
        <f t="shared" si="169"/>
        <v>8.4279010029422619E-2</v>
      </c>
      <c r="EM40" s="82">
        <v>4.0999999999999996</v>
      </c>
      <c r="EN40" s="82">
        <v>4.2960496892533202</v>
      </c>
      <c r="EO40" s="30">
        <v>2.6993738170941843</v>
      </c>
      <c r="EQ40" s="34">
        <f t="shared" si="170"/>
        <v>8.6206896551724146</v>
      </c>
      <c r="ER40" s="34">
        <f t="shared" si="171"/>
        <v>-2.1692907248531821E-2</v>
      </c>
      <c r="ES40" s="34">
        <f t="shared" si="172"/>
        <v>-0.68946254646127392</v>
      </c>
      <c r="ET40" s="34">
        <f t="shared" si="173"/>
        <v>-0.70145259579404184</v>
      </c>
      <c r="EU40" s="34">
        <f t="shared" si="174"/>
        <v>-4.3524478002493223E-3</v>
      </c>
      <c r="EV40" s="34">
        <f t="shared" si="175"/>
        <v>-0.13168228791894218</v>
      </c>
      <c r="EW40" s="34">
        <f t="shared" si="176"/>
        <v>-8.7827591421930553E-3</v>
      </c>
      <c r="EY40" s="27">
        <f t="shared" si="177"/>
        <v>1160.1500000000001</v>
      </c>
      <c r="EZ40" s="27">
        <f t="shared" si="178"/>
        <v>1000</v>
      </c>
      <c r="FA40" s="34">
        <f t="shared" si="179"/>
        <v>-2.3049708915354188</v>
      </c>
      <c r="FB40" s="34">
        <f t="shared" si="180"/>
        <v>-6.5781403983361741E-2</v>
      </c>
      <c r="FC40" s="34">
        <f t="shared" si="181"/>
        <v>3.0722048913128224</v>
      </c>
      <c r="FD40" s="34">
        <f t="shared" si="182"/>
        <v>-0.36786938205288516</v>
      </c>
      <c r="FE40" s="34">
        <f t="shared" si="183"/>
        <v>-1.067301609357572</v>
      </c>
      <c r="FF40" s="26">
        <f t="shared" si="184"/>
        <v>-3.3471305577642321</v>
      </c>
      <c r="FG40" s="26">
        <f t="shared" si="185"/>
        <v>-0.3427274389241266</v>
      </c>
      <c r="FH40" s="33">
        <f t="shared" si="186"/>
        <v>897.2146071192135</v>
      </c>
      <c r="FI40" s="33">
        <f t="shared" si="187"/>
        <v>-30.482162499999998</v>
      </c>
      <c r="FJ40" s="33">
        <f t="shared" si="188"/>
        <v>255.52834205947667</v>
      </c>
      <c r="FK40" s="26">
        <f t="shared" si="189"/>
        <v>-23.320107500000006</v>
      </c>
      <c r="FL40" s="33">
        <f t="shared" si="190"/>
        <v>39.936356764955718</v>
      </c>
      <c r="FM40" s="33">
        <f t="shared" si="191"/>
        <v>10.302018429839125</v>
      </c>
      <c r="FN40" s="27">
        <f t="shared" si="192"/>
        <v>82444.727598186029</v>
      </c>
      <c r="FO40" s="28">
        <f t="shared" si="193"/>
        <v>36.640409286066728</v>
      </c>
      <c r="FP40" s="33">
        <f t="shared" si="194"/>
        <v>57634.887583609416</v>
      </c>
      <c r="FQ40" s="28">
        <f t="shared" si="195"/>
        <v>40.798921823704077</v>
      </c>
      <c r="FS40" s="26"/>
      <c r="FT40" s="34">
        <f t="shared" si="196"/>
        <v>1.0218856619788632</v>
      </c>
      <c r="FU40" s="34">
        <f t="shared" si="196"/>
        <v>6.1327425875167393E-3</v>
      </c>
      <c r="FV40" s="34">
        <f t="shared" si="196"/>
        <v>0.19517266405782602</v>
      </c>
      <c r="FW40" s="34">
        <f t="shared" si="196"/>
        <v>3.2152103109428502E-2</v>
      </c>
      <c r="FX40" s="34">
        <v>0</v>
      </c>
      <c r="FY40" s="34">
        <f t="shared" si="197"/>
        <v>6.4509726081778485E-3</v>
      </c>
      <c r="FZ40" s="34">
        <f t="shared" si="197"/>
        <v>1.3017350523368819E-2</v>
      </c>
      <c r="GA40" s="34">
        <f t="shared" si="197"/>
        <v>0.14682392423240129</v>
      </c>
      <c r="GB40" s="34">
        <f t="shared" si="197"/>
        <v>6.0512766070385908E-2</v>
      </c>
      <c r="GC40" s="34">
        <f t="shared" si="197"/>
        <v>0</v>
      </c>
      <c r="GD40" s="34">
        <f t="shared" si="198"/>
        <v>1.4821481851679683</v>
      </c>
      <c r="GE40" s="26"/>
      <c r="GF40" s="34">
        <f t="shared" si="199"/>
        <v>0.68946254646127392</v>
      </c>
      <c r="GG40" s="34">
        <f t="shared" si="199"/>
        <v>4.1377391605561557E-3</v>
      </c>
      <c r="GH40" s="34">
        <f t="shared" si="199"/>
        <v>0.13168228791894218</v>
      </c>
      <c r="GI40" s="34">
        <f t="shared" si="199"/>
        <v>2.1692907248531821E-2</v>
      </c>
      <c r="GJ40" s="34">
        <f t="shared" si="199"/>
        <v>0</v>
      </c>
      <c r="GK40" s="34">
        <f t="shared" si="199"/>
        <v>4.3524478002493223E-3</v>
      </c>
      <c r="GL40" s="34">
        <f t="shared" si="199"/>
        <v>8.7827591421930553E-3</v>
      </c>
      <c r="GM40" s="34">
        <f t="shared" si="199"/>
        <v>9.9061568675578873E-2</v>
      </c>
      <c r="GN40" s="34">
        <f t="shared" si="199"/>
        <v>4.0827743592674673E-2</v>
      </c>
      <c r="GO40" s="34">
        <f t="shared" si="199"/>
        <v>0</v>
      </c>
      <c r="GP40" s="34">
        <f t="shared" si="200"/>
        <v>1</v>
      </c>
      <c r="GR40" s="62"/>
      <c r="GT40" s="116"/>
      <c r="GU40" s="28">
        <f t="shared" si="201"/>
        <v>-0.56588798540880747</v>
      </c>
      <c r="GV40" s="28">
        <f t="shared" si="201"/>
        <v>0.13692178409095757</v>
      </c>
      <c r="GW40" s="28">
        <f t="shared" si="201"/>
        <v>3.0111262427276833</v>
      </c>
      <c r="GX40" s="28">
        <f t="shared" si="201"/>
        <v>-0.30849708604306558</v>
      </c>
    </row>
    <row r="41" spans="1:206" ht="15" customHeight="1" x14ac:dyDescent="0.2">
      <c r="A41" s="165" t="s">
        <v>246</v>
      </c>
      <c r="B41" s="25" t="s">
        <v>254</v>
      </c>
      <c r="C41" s="28">
        <v>0.1</v>
      </c>
      <c r="D41" s="27">
        <v>900</v>
      </c>
      <c r="E41" s="27"/>
      <c r="F41" s="28">
        <v>60.9</v>
      </c>
      <c r="G41" s="28">
        <v>0.39</v>
      </c>
      <c r="H41" s="28">
        <v>19.899999999999999</v>
      </c>
      <c r="I41" s="28">
        <v>2.5</v>
      </c>
      <c r="J41" s="28">
        <v>0.2</v>
      </c>
      <c r="K41" s="28">
        <v>0.25</v>
      </c>
      <c r="L41" s="28">
        <v>0.69</v>
      </c>
      <c r="M41" s="28">
        <v>9.4</v>
      </c>
      <c r="N41" s="28">
        <v>5.8</v>
      </c>
      <c r="O41" s="28">
        <v>0</v>
      </c>
      <c r="P41" s="28">
        <f t="shared" si="102"/>
        <v>100.03</v>
      </c>
      <c r="R41" s="37">
        <v>2</v>
      </c>
      <c r="S41" s="4"/>
      <c r="T41" s="28">
        <v>64.400000000000006</v>
      </c>
      <c r="U41" s="28">
        <v>0.4</v>
      </c>
      <c r="V41" s="28">
        <v>19.59</v>
      </c>
      <c r="W41" s="28">
        <v>1.94</v>
      </c>
      <c r="X41" s="28">
        <v>0</v>
      </c>
      <c r="Y41" s="28">
        <v>0.33</v>
      </c>
      <c r="Z41" s="28">
        <v>1.58</v>
      </c>
      <c r="AA41" s="28">
        <v>7.48</v>
      </c>
      <c r="AB41" s="28">
        <v>3.99</v>
      </c>
      <c r="AC41" s="28">
        <f t="shared" si="103"/>
        <v>99.710000000000008</v>
      </c>
      <c r="AE41" s="191">
        <f t="shared" si="104"/>
        <v>1.0136484687083889</v>
      </c>
      <c r="AF41" s="191">
        <f t="shared" si="104"/>
        <v>4.8811013767209007E-3</v>
      </c>
      <c r="AG41" s="191">
        <f t="shared" si="105"/>
        <v>0.39034915653197333</v>
      </c>
      <c r="AH41" s="191">
        <f t="shared" si="106"/>
        <v>3.4794711203897009E-2</v>
      </c>
      <c r="AI41" s="191">
        <f t="shared" si="106"/>
        <v>2.8192839018889204E-3</v>
      </c>
      <c r="AJ41" s="191">
        <f t="shared" si="106"/>
        <v>6.2034739454094297E-3</v>
      </c>
      <c r="AK41" s="191">
        <f t="shared" si="106"/>
        <v>1.2303851640513551E-2</v>
      </c>
      <c r="AL41" s="191">
        <f t="shared" si="107"/>
        <v>0.30332365279122298</v>
      </c>
      <c r="AM41" s="191">
        <f t="shared" si="107"/>
        <v>0.12314225053078555</v>
      </c>
      <c r="AN41" s="191">
        <f t="shared" si="107"/>
        <v>0</v>
      </c>
      <c r="AO41" s="191">
        <f t="shared" si="108"/>
        <v>1.8914659506308005</v>
      </c>
      <c r="AP41" s="191"/>
      <c r="AQ41" s="191">
        <f t="shared" si="109"/>
        <v>0.53590627331691532</v>
      </c>
      <c r="AR41" s="191">
        <f t="shared" si="109"/>
        <v>2.5805917230987225E-3</v>
      </c>
      <c r="AS41" s="191">
        <f t="shared" si="109"/>
        <v>0.2063738744024404</v>
      </c>
      <c r="AT41" s="191">
        <f t="shared" si="109"/>
        <v>1.8395631807325442E-2</v>
      </c>
      <c r="AU41" s="191">
        <f t="shared" si="109"/>
        <v>1.490528497723522E-3</v>
      </c>
      <c r="AV41" s="191">
        <f t="shared" si="109"/>
        <v>3.2797174822737796E-3</v>
      </c>
      <c r="AW41" s="191">
        <f t="shared" si="109"/>
        <v>6.504928960740868E-3</v>
      </c>
      <c r="AX41" s="191">
        <f t="shared" si="109"/>
        <v>0.16036432095965836</v>
      </c>
      <c r="AY41" s="191">
        <f t="shared" si="109"/>
        <v>6.5104132849823609E-2</v>
      </c>
      <c r="AZ41" s="191">
        <f t="shared" si="109"/>
        <v>0</v>
      </c>
      <c r="BA41" s="191">
        <f t="shared" si="110"/>
        <v>1</v>
      </c>
      <c r="BB41" s="191"/>
      <c r="BC41" s="191">
        <f t="shared" si="111"/>
        <v>1.0719041278295607</v>
      </c>
      <c r="BD41" s="191">
        <f t="shared" si="111"/>
        <v>5.0062578222778474E-3</v>
      </c>
      <c r="BE41" s="191">
        <f t="shared" si="112"/>
        <v>0.38426834052569636</v>
      </c>
      <c r="BF41" s="191">
        <f t="shared" si="113"/>
        <v>2.7000695894224078E-2</v>
      </c>
      <c r="BG41" s="191">
        <f t="shared" si="113"/>
        <v>0</v>
      </c>
      <c r="BH41" s="191">
        <f t="shared" si="113"/>
        <v>8.1885856079404479E-3</v>
      </c>
      <c r="BI41" s="191">
        <f t="shared" si="113"/>
        <v>2.8174037089871613E-2</v>
      </c>
      <c r="BJ41" s="191">
        <f t="shared" si="114"/>
        <v>0.24136818328493065</v>
      </c>
      <c r="BK41" s="191">
        <f t="shared" si="114"/>
        <v>8.4713375796178339E-2</v>
      </c>
      <c r="BL41" s="191">
        <f t="shared" si="115"/>
        <v>1.85062360385068</v>
      </c>
      <c r="BM41" s="191"/>
      <c r="BN41" s="191">
        <f t="shared" si="116"/>
        <v>0.57921239391910873</v>
      </c>
      <c r="BO41" s="191">
        <f t="shared" si="116"/>
        <v>2.70517344092072E-3</v>
      </c>
      <c r="BP41" s="191">
        <f t="shared" si="116"/>
        <v>0.2076426236681144</v>
      </c>
      <c r="BQ41" s="191">
        <f t="shared" si="116"/>
        <v>1.4590052692531563E-2</v>
      </c>
      <c r="BR41" s="191">
        <f t="shared" si="116"/>
        <v>0</v>
      </c>
      <c r="BS41" s="191">
        <f t="shared" si="116"/>
        <v>4.4247709749849025E-3</v>
      </c>
      <c r="BT41" s="191">
        <f t="shared" si="116"/>
        <v>1.5224077457592437E-2</v>
      </c>
      <c r="BU41" s="191">
        <f t="shared" si="116"/>
        <v>0.13042532408140933</v>
      </c>
      <c r="BV41" s="191">
        <f t="shared" si="116"/>
        <v>4.577558376533792E-2</v>
      </c>
      <c r="BW41" s="191">
        <f t="shared" si="117"/>
        <v>1</v>
      </c>
      <c r="BX41" s="30"/>
      <c r="BY41" s="28">
        <f t="shared" si="118"/>
        <v>7.9530252716949273E-2</v>
      </c>
      <c r="BZ41" s="28">
        <f t="shared" si="119"/>
        <v>0.68133908368362062</v>
      </c>
      <c r="CA41" s="28">
        <f t="shared" si="120"/>
        <v>0.23913066359943014</v>
      </c>
      <c r="CB41" s="28"/>
      <c r="CC41" s="4">
        <f t="shared" si="202"/>
        <v>60.881735479356195</v>
      </c>
      <c r="CD41" s="4">
        <f t="shared" si="203"/>
        <v>15.195441367589723</v>
      </c>
      <c r="CE41" s="28">
        <f t="shared" si="121"/>
        <v>27.88957899579048</v>
      </c>
      <c r="CF41" s="28">
        <f t="shared" si="122"/>
        <v>7.9530252716949272</v>
      </c>
      <c r="CH41" s="28">
        <f t="shared" si="123"/>
        <v>6.9073009500264293</v>
      </c>
      <c r="CI41" s="28">
        <f t="shared" si="124"/>
        <v>0.71124948191273007</v>
      </c>
      <c r="CJ41" s="4"/>
      <c r="CK41" s="158">
        <f t="shared" si="125"/>
        <v>0.13382326597458877</v>
      </c>
      <c r="CL41" s="69">
        <f t="shared" si="126"/>
        <v>2</v>
      </c>
      <c r="CM41" s="107">
        <f t="shared" si="127"/>
        <v>3.2870327268388304</v>
      </c>
      <c r="CN41" s="109">
        <f t="shared" si="128"/>
        <v>4.7559652676914901</v>
      </c>
      <c r="CO41" s="111">
        <f t="shared" si="129"/>
        <v>6.906225028408242</v>
      </c>
      <c r="CP41" s="113">
        <v>3.2747258138096895</v>
      </c>
      <c r="CQ41" s="30"/>
      <c r="CR41" s="27">
        <f t="shared" si="130"/>
        <v>980.71246888929352</v>
      </c>
      <c r="CS41" s="27">
        <f t="shared" si="131"/>
        <v>1032.7859504832027</v>
      </c>
      <c r="CT41" s="27">
        <f t="shared" si="132"/>
        <v>956.36783248358677</v>
      </c>
      <c r="CU41" s="28">
        <f t="shared" si="133"/>
        <v>4.7559652676914901</v>
      </c>
      <c r="CV41" s="28">
        <f t="shared" si="134"/>
        <v>4.6653592180898835</v>
      </c>
      <c r="CW41" s="28">
        <f t="shared" si="135"/>
        <v>23.171630724175188</v>
      </c>
      <c r="CX41" s="27">
        <f t="shared" si="136"/>
        <v>958.60337250666373</v>
      </c>
      <c r="CY41" s="28">
        <f t="shared" si="137"/>
        <v>0.13382326597458877</v>
      </c>
      <c r="DA41" s="33">
        <f t="shared" si="138"/>
        <v>920.74099633732214</v>
      </c>
      <c r="DB41" s="33">
        <f t="shared" si="139"/>
        <v>840.04837132373029</v>
      </c>
      <c r="DD41" s="82">
        <f t="shared" si="140"/>
        <v>0.27802693502786102</v>
      </c>
      <c r="DE41" s="82">
        <f t="shared" si="141"/>
        <v>6.9073009500264293</v>
      </c>
      <c r="DF41" s="82">
        <f t="shared" si="142"/>
        <v>-2.0112352601967745</v>
      </c>
      <c r="DG41" s="82">
        <f t="shared" si="143"/>
        <v>0.58787878787878789</v>
      </c>
      <c r="DH41" s="82">
        <f t="shared" si="144"/>
        <v>2.9670806748063615E-2</v>
      </c>
      <c r="DI41" s="82">
        <f t="shared" si="145"/>
        <v>-0.82708730150359322</v>
      </c>
      <c r="DK41" s="87">
        <f t="shared" si="146"/>
        <v>1253.8624688892935</v>
      </c>
      <c r="DL41" s="87">
        <f t="shared" si="147"/>
        <v>956.36783248358677</v>
      </c>
      <c r="DM41" s="82">
        <f t="shared" si="148"/>
        <v>1</v>
      </c>
      <c r="DO41" s="87">
        <f t="shared" si="149"/>
        <v>953.34065864563991</v>
      </c>
      <c r="DP41" s="82">
        <f t="shared" si="150"/>
        <v>0.24119724869818698</v>
      </c>
      <c r="DQ41" s="82">
        <f t="shared" si="151"/>
        <v>6.0009809620945416E-14</v>
      </c>
      <c r="DR41" s="82">
        <f t="shared" si="152"/>
        <v>0.4622257692721502</v>
      </c>
      <c r="DS41" s="82">
        <f t="shared" si="153"/>
        <v>8.0556693780944911E-6</v>
      </c>
      <c r="DT41" s="82">
        <f t="shared" si="154"/>
        <v>2.0401688776237799</v>
      </c>
      <c r="DV41" s="88">
        <f t="shared" si="155"/>
        <v>900</v>
      </c>
      <c r="DW41" s="30">
        <f t="shared" si="156"/>
        <v>2</v>
      </c>
      <c r="DX41" s="30">
        <f t="shared" si="157"/>
        <v>0.8373366469200475</v>
      </c>
      <c r="DY41" s="30">
        <f t="shared" si="158"/>
        <v>0.73611069507465254</v>
      </c>
      <c r="DZ41" s="30">
        <f t="shared" si="159"/>
        <v>8.6401810544777399E-2</v>
      </c>
      <c r="EA41" s="30">
        <f t="shared" si="160"/>
        <v>3.9956420443272505</v>
      </c>
      <c r="EB41" s="30">
        <v>6.9073009500264293</v>
      </c>
      <c r="EC41" s="30">
        <f t="shared" si="161"/>
        <v>0.10523639373025891</v>
      </c>
      <c r="ED41" s="30">
        <f t="shared" si="162"/>
        <v>2.531617792387697</v>
      </c>
      <c r="EE41" s="30">
        <f t="shared" si="163"/>
        <v>0.3142861095318692</v>
      </c>
      <c r="EF41" s="30">
        <f t="shared" si="164"/>
        <v>4.1848770611404573</v>
      </c>
      <c r="EG41" s="30">
        <f t="shared" si="165"/>
        <v>3.0840044355735978</v>
      </c>
      <c r="EH41" s="30">
        <f t="shared" si="166"/>
        <v>0.22546845380948197</v>
      </c>
      <c r="EI41" s="30">
        <f t="shared" si="167"/>
        <v>0.74878507668009653</v>
      </c>
      <c r="EJ41" s="30">
        <f t="shared" si="168"/>
        <v>3.4889713213078336E-2</v>
      </c>
      <c r="EK41" s="30">
        <f t="shared" si="169"/>
        <v>8.5940245618488204E-2</v>
      </c>
      <c r="EM41" s="82">
        <v>2</v>
      </c>
      <c r="EN41" s="82">
        <v>2.9078428750884502</v>
      </c>
      <c r="EO41" s="30">
        <v>2.7160296998772351</v>
      </c>
      <c r="EQ41" s="34">
        <f t="shared" si="170"/>
        <v>8.5251491901108274</v>
      </c>
      <c r="ER41" s="34">
        <f t="shared" si="171"/>
        <v>-2.3508704431727007E-2</v>
      </c>
      <c r="ES41" s="34">
        <f t="shared" si="172"/>
        <v>-0.68476650383192594</v>
      </c>
      <c r="ET41" s="34">
        <f t="shared" si="173"/>
        <v>-0.67920041721598068</v>
      </c>
      <c r="EU41" s="34">
        <f t="shared" si="174"/>
        <v>-4.1906668782300972E-3</v>
      </c>
      <c r="EV41" s="34">
        <f t="shared" si="175"/>
        <v>-0.13185914980895433</v>
      </c>
      <c r="EW41" s="34">
        <f t="shared" si="176"/>
        <v>-8.3126617895132385E-3</v>
      </c>
      <c r="EY41" s="27">
        <f t="shared" si="177"/>
        <v>1173.1500000000001</v>
      </c>
      <c r="EZ41" s="27">
        <f t="shared" si="178"/>
        <v>1000</v>
      </c>
      <c r="FA41" s="34">
        <f t="shared" si="179"/>
        <v>-2.3061081398213688</v>
      </c>
      <c r="FB41" s="34">
        <f t="shared" si="180"/>
        <v>-6.4894332311198968E-2</v>
      </c>
      <c r="FC41" s="34">
        <f t="shared" si="181"/>
        <v>3.0502028893485482</v>
      </c>
      <c r="FD41" s="34">
        <f t="shared" si="182"/>
        <v>-0.37998338441763307</v>
      </c>
      <c r="FE41" s="34">
        <f t="shared" si="183"/>
        <v>-1.142672277426833</v>
      </c>
      <c r="FF41" s="26">
        <f t="shared" si="184"/>
        <v>-3.4144680377228074</v>
      </c>
      <c r="FG41" s="26">
        <f t="shared" si="185"/>
        <v>-0.34567100489223879</v>
      </c>
      <c r="FH41" s="33">
        <f t="shared" si="186"/>
        <v>898.59284261480434</v>
      </c>
      <c r="FI41" s="33">
        <f t="shared" si="187"/>
        <v>-30.517912499999998</v>
      </c>
      <c r="FJ41" s="33">
        <f t="shared" si="188"/>
        <v>258.47888090478216</v>
      </c>
      <c r="FK41" s="26">
        <f t="shared" si="189"/>
        <v>-23.385757500000004</v>
      </c>
      <c r="FL41" s="33">
        <f t="shared" si="190"/>
        <v>39.452655032886867</v>
      </c>
      <c r="FM41" s="33">
        <f t="shared" si="191"/>
        <v>9.7008590443982907</v>
      </c>
      <c r="FN41" s="27">
        <f t="shared" si="192"/>
        <v>83764.901919443131</v>
      </c>
      <c r="FO41" s="28">
        <f t="shared" si="193"/>
        <v>37.772021383928958</v>
      </c>
      <c r="FP41" s="33">
        <f t="shared" si="194"/>
        <v>58089.692571324689</v>
      </c>
      <c r="FQ41" s="28">
        <f t="shared" si="195"/>
        <v>41.246927952032046</v>
      </c>
      <c r="FS41" s="26"/>
      <c r="FT41" s="34">
        <f t="shared" si="196"/>
        <v>1.0135641175002079</v>
      </c>
      <c r="FU41" s="34">
        <f t="shared" si="196"/>
        <v>4.8811624676153645E-3</v>
      </c>
      <c r="FV41" s="34">
        <f t="shared" si="196"/>
        <v>0.19517266405782602</v>
      </c>
      <c r="FW41" s="34">
        <f t="shared" si="196"/>
        <v>3.4796648386827382E-2</v>
      </c>
      <c r="FX41" s="34">
        <v>0</v>
      </c>
      <c r="FY41" s="34">
        <f t="shared" si="197"/>
        <v>6.202858277094085E-3</v>
      </c>
      <c r="FZ41" s="34">
        <f t="shared" si="197"/>
        <v>1.230407104263628E-2</v>
      </c>
      <c r="GA41" s="34">
        <f t="shared" si="197"/>
        <v>0.15166427338292002</v>
      </c>
      <c r="GB41" s="34">
        <f t="shared" si="197"/>
        <v>6.1574393545304952E-2</v>
      </c>
      <c r="GC41" s="34">
        <f t="shared" si="197"/>
        <v>0</v>
      </c>
      <c r="GD41" s="34">
        <f t="shared" si="198"/>
        <v>1.4801601886604321</v>
      </c>
      <c r="GE41" s="26"/>
      <c r="GF41" s="34">
        <f t="shared" si="199"/>
        <v>0.68476650383192594</v>
      </c>
      <c r="GG41" s="34">
        <f t="shared" si="199"/>
        <v>3.2977258171177351E-3</v>
      </c>
      <c r="GH41" s="34">
        <f t="shared" si="199"/>
        <v>0.13185914980895433</v>
      </c>
      <c r="GI41" s="34">
        <f t="shared" si="199"/>
        <v>2.3508704431727007E-2</v>
      </c>
      <c r="GJ41" s="34">
        <f t="shared" si="199"/>
        <v>0</v>
      </c>
      <c r="GK41" s="34">
        <f t="shared" si="199"/>
        <v>4.1906668782300972E-3</v>
      </c>
      <c r="GL41" s="34">
        <f t="shared" si="199"/>
        <v>8.3126617895132385E-3</v>
      </c>
      <c r="GM41" s="34">
        <f t="shared" si="199"/>
        <v>0.10246477005990719</v>
      </c>
      <c r="GN41" s="34">
        <f t="shared" si="199"/>
        <v>4.1599817382624464E-2</v>
      </c>
      <c r="GO41" s="34">
        <f t="shared" si="199"/>
        <v>0</v>
      </c>
      <c r="GP41" s="34">
        <f t="shared" si="200"/>
        <v>1</v>
      </c>
      <c r="GR41" s="62"/>
      <c r="GT41" s="116"/>
      <c r="GU41" s="28">
        <f t="shared" si="201"/>
        <v>1.2870327268388304</v>
      </c>
      <c r="GV41" s="28">
        <f t="shared" si="201"/>
        <v>2.7559652676914901</v>
      </c>
      <c r="GW41" s="28">
        <f t="shared" si="201"/>
        <v>4.906225028408242</v>
      </c>
      <c r="GX41" s="28">
        <f t="shared" si="201"/>
        <v>1.2747258138096895</v>
      </c>
    </row>
    <row r="42" spans="1:206" ht="15" customHeight="1" x14ac:dyDescent="0.2">
      <c r="A42" s="165" t="s">
        <v>246</v>
      </c>
      <c r="B42" s="25" t="s">
        <v>255</v>
      </c>
      <c r="C42" s="168">
        <v>0.2</v>
      </c>
      <c r="D42" s="27">
        <v>900</v>
      </c>
      <c r="E42" s="27"/>
      <c r="F42" s="28">
        <v>61.4</v>
      </c>
      <c r="G42" s="28">
        <v>0.31</v>
      </c>
      <c r="H42" s="28">
        <v>19.8</v>
      </c>
      <c r="I42" s="28">
        <v>2.2999999999999998</v>
      </c>
      <c r="J42" s="28">
        <v>0.14000000000000001</v>
      </c>
      <c r="K42" s="28">
        <v>0.21</v>
      </c>
      <c r="L42" s="28">
        <v>0.61</v>
      </c>
      <c r="M42" s="28">
        <v>9.5</v>
      </c>
      <c r="N42" s="28">
        <v>5.7</v>
      </c>
      <c r="O42" s="28">
        <v>0</v>
      </c>
      <c r="P42" s="28">
        <f t="shared" si="102"/>
        <v>99.97</v>
      </c>
      <c r="R42" s="37">
        <v>3.4</v>
      </c>
      <c r="S42" s="4"/>
      <c r="T42" s="28">
        <v>65.2</v>
      </c>
      <c r="U42" s="28">
        <v>0.38</v>
      </c>
      <c r="V42" s="28">
        <v>19.18</v>
      </c>
      <c r="W42" s="28">
        <v>1.24</v>
      </c>
      <c r="X42" s="28">
        <v>0</v>
      </c>
      <c r="Y42" s="28">
        <v>0.19</v>
      </c>
      <c r="Z42" s="28">
        <v>1.34</v>
      </c>
      <c r="AA42" s="28">
        <v>7.58</v>
      </c>
      <c r="AB42" s="28">
        <v>4.3899999999999997</v>
      </c>
      <c r="AC42" s="28">
        <f t="shared" si="103"/>
        <v>99.499999999999986</v>
      </c>
      <c r="AE42" s="191">
        <f t="shared" si="104"/>
        <v>1.021970705725699</v>
      </c>
      <c r="AF42" s="191">
        <f t="shared" si="104"/>
        <v>3.8798498122653313E-3</v>
      </c>
      <c r="AG42" s="191">
        <f t="shared" si="105"/>
        <v>0.38838760298156144</v>
      </c>
      <c r="AH42" s="191">
        <f t="shared" si="106"/>
        <v>3.2011134307585246E-2</v>
      </c>
      <c r="AI42" s="191">
        <f t="shared" si="106"/>
        <v>1.9734987313222443E-3</v>
      </c>
      <c r="AJ42" s="191">
        <f t="shared" si="106"/>
        <v>5.210918114143921E-3</v>
      </c>
      <c r="AK42" s="191">
        <f t="shared" si="106"/>
        <v>1.0877318116975749E-2</v>
      </c>
      <c r="AL42" s="191">
        <f t="shared" si="107"/>
        <v>0.30655050016134239</v>
      </c>
      <c r="AM42" s="191">
        <f t="shared" si="107"/>
        <v>0.12101910828025478</v>
      </c>
      <c r="AN42" s="191">
        <f t="shared" si="107"/>
        <v>0</v>
      </c>
      <c r="AO42" s="191">
        <f t="shared" si="108"/>
        <v>1.8918806362311502</v>
      </c>
      <c r="AP42" s="191"/>
      <c r="AQ42" s="191">
        <f t="shared" si="109"/>
        <v>0.54018772968763262</v>
      </c>
      <c r="AR42" s="191">
        <f t="shared" si="109"/>
        <v>2.0507899589238625E-3</v>
      </c>
      <c r="AS42" s="191">
        <f t="shared" si="109"/>
        <v>0.20529181151474515</v>
      </c>
      <c r="AT42" s="191">
        <f t="shared" si="109"/>
        <v>1.692027165696627E-2</v>
      </c>
      <c r="AU42" s="191">
        <f t="shared" si="109"/>
        <v>1.0431412497850219E-3</v>
      </c>
      <c r="AV42" s="191">
        <f t="shared" si="109"/>
        <v>2.7543588186010964E-3</v>
      </c>
      <c r="AW42" s="191">
        <f t="shared" si="109"/>
        <v>5.7494737821539585E-3</v>
      </c>
      <c r="AX42" s="191">
        <f t="shared" si="109"/>
        <v>0.1620347998127552</v>
      </c>
      <c r="AY42" s="191">
        <f t="shared" si="109"/>
        <v>6.3967623518436739E-2</v>
      </c>
      <c r="AZ42" s="191">
        <f t="shared" si="109"/>
        <v>0</v>
      </c>
      <c r="BA42" s="191">
        <f t="shared" si="110"/>
        <v>1</v>
      </c>
      <c r="BB42" s="191"/>
      <c r="BC42" s="191">
        <f t="shared" si="111"/>
        <v>1.0852197070572571</v>
      </c>
      <c r="BD42" s="191">
        <f t="shared" si="111"/>
        <v>4.7559449311639548E-3</v>
      </c>
      <c r="BE42" s="191">
        <f t="shared" si="112"/>
        <v>0.37622597096900745</v>
      </c>
      <c r="BF42" s="191">
        <f t="shared" si="113"/>
        <v>1.7258176757132915E-2</v>
      </c>
      <c r="BG42" s="191">
        <f t="shared" si="113"/>
        <v>0</v>
      </c>
      <c r="BH42" s="191">
        <f t="shared" si="113"/>
        <v>4.7146401985111667E-3</v>
      </c>
      <c r="BI42" s="191">
        <f t="shared" si="113"/>
        <v>2.3894436519258204E-2</v>
      </c>
      <c r="BJ42" s="191">
        <f t="shared" si="114"/>
        <v>0.24459503065505003</v>
      </c>
      <c r="BK42" s="191">
        <f t="shared" si="114"/>
        <v>9.3205944798301479E-2</v>
      </c>
      <c r="BL42" s="191">
        <f t="shared" si="115"/>
        <v>1.8498698518856824</v>
      </c>
      <c r="BM42" s="191"/>
      <c r="BN42" s="191">
        <f t="shared" si="116"/>
        <v>0.58664651783531041</v>
      </c>
      <c r="BO42" s="191">
        <f t="shared" si="116"/>
        <v>2.5709619118966325E-3</v>
      </c>
      <c r="BP42" s="191">
        <f t="shared" si="116"/>
        <v>0.20337969754223409</v>
      </c>
      <c r="BQ42" s="191">
        <f t="shared" si="116"/>
        <v>9.3294005194693181E-3</v>
      </c>
      <c r="BR42" s="191">
        <f t="shared" si="116"/>
        <v>0</v>
      </c>
      <c r="BS42" s="191">
        <f t="shared" si="116"/>
        <v>2.5486334585675058E-3</v>
      </c>
      <c r="BT42" s="191">
        <f t="shared" si="116"/>
        <v>1.2916820334631209E-2</v>
      </c>
      <c r="BU42" s="191">
        <f t="shared" si="116"/>
        <v>0.13222283200394869</v>
      </c>
      <c r="BV42" s="191">
        <f t="shared" si="116"/>
        <v>5.0385136393942043E-2</v>
      </c>
      <c r="BW42" s="191">
        <f t="shared" si="117"/>
        <v>0.99999999999999989</v>
      </c>
      <c r="BX42" s="30"/>
      <c r="BY42" s="28">
        <f t="shared" si="118"/>
        <v>6.6062315772663638E-2</v>
      </c>
      <c r="BZ42" s="28">
        <f t="shared" si="119"/>
        <v>0.67624587583536333</v>
      </c>
      <c r="CA42" s="28">
        <f t="shared" si="120"/>
        <v>0.25769180839197303</v>
      </c>
      <c r="CB42" s="28"/>
      <c r="CC42" s="4">
        <f t="shared" si="202"/>
        <v>61.4184255276583</v>
      </c>
      <c r="CD42" s="4">
        <f t="shared" si="203"/>
        <v>15.204561368410523</v>
      </c>
      <c r="CE42" s="28">
        <f t="shared" si="121"/>
        <v>29.07229662783049</v>
      </c>
      <c r="CF42" s="28">
        <f t="shared" si="122"/>
        <v>6.6062315772663638</v>
      </c>
      <c r="CH42" s="28">
        <f t="shared" si="123"/>
        <v>6.8398129274373849</v>
      </c>
      <c r="CI42" s="28">
        <f t="shared" si="124"/>
        <v>0.71696045300940725</v>
      </c>
      <c r="CJ42" s="4"/>
      <c r="CK42" s="158">
        <f t="shared" si="125"/>
        <v>0.13803764741507007</v>
      </c>
      <c r="CL42" s="69">
        <f t="shared" si="126"/>
        <v>3.4</v>
      </c>
      <c r="CM42" s="107">
        <f t="shared" si="127"/>
        <v>3.3644446456361794</v>
      </c>
      <c r="CN42" s="109">
        <f t="shared" si="128"/>
        <v>5.0914612024526953</v>
      </c>
      <c r="CO42" s="111">
        <f t="shared" si="129"/>
        <v>7.1887989022219285</v>
      </c>
      <c r="CP42" s="113">
        <v>3.2737382931348789</v>
      </c>
      <c r="CQ42" s="30"/>
      <c r="CR42" s="27">
        <f t="shared" si="130"/>
        <v>940.62162088488833</v>
      </c>
      <c r="CS42" s="27">
        <f t="shared" si="131"/>
        <v>983.37001019988236</v>
      </c>
      <c r="CT42" s="27">
        <f t="shared" si="132"/>
        <v>928.70517232631084</v>
      </c>
      <c r="CU42" s="28">
        <f t="shared" si="133"/>
        <v>5.0914612024526953</v>
      </c>
      <c r="CV42" s="28">
        <f t="shared" si="134"/>
        <v>4.93051941870322</v>
      </c>
      <c r="CW42" s="28">
        <f t="shared" si="135"/>
        <v>23.25985187504201</v>
      </c>
      <c r="CX42" s="27">
        <f t="shared" si="136"/>
        <v>928.69661396568324</v>
      </c>
      <c r="CY42" s="28">
        <f t="shared" si="137"/>
        <v>0.13803764741507007</v>
      </c>
      <c r="DA42" s="33">
        <f t="shared" si="138"/>
        <v>892.15202324659401</v>
      </c>
      <c r="DB42" s="33">
        <f t="shared" si="139"/>
        <v>812.73572250151517</v>
      </c>
      <c r="DD42" s="82">
        <f t="shared" si="140"/>
        <v>0.27538222066246337</v>
      </c>
      <c r="DE42" s="82">
        <f t="shared" si="141"/>
        <v>6.8398129274373849</v>
      </c>
      <c r="DF42" s="82">
        <f t="shared" si="142"/>
        <v>-1.9802288236745123</v>
      </c>
      <c r="DG42" s="82">
        <f t="shared" si="143"/>
        <v>0.59588100686498868</v>
      </c>
      <c r="DH42" s="82">
        <f t="shared" si="144"/>
        <v>2.6467245507506346E-2</v>
      </c>
      <c r="DI42" s="82">
        <f t="shared" si="145"/>
        <v>-0.81860128572461144</v>
      </c>
      <c r="DK42" s="87">
        <f t="shared" si="146"/>
        <v>1213.7716208848883</v>
      </c>
      <c r="DL42" s="87">
        <f t="shared" si="147"/>
        <v>928.70517232631084</v>
      </c>
      <c r="DM42" s="82">
        <f t="shared" si="148"/>
        <v>2</v>
      </c>
      <c r="DO42" s="87">
        <f t="shared" si="149"/>
        <v>926.23307312305496</v>
      </c>
      <c r="DP42" s="82">
        <f t="shared" si="150"/>
        <v>0.22494142292688551</v>
      </c>
      <c r="DQ42" s="82">
        <f t="shared" si="151"/>
        <v>6.5899259185762938E-14</v>
      </c>
      <c r="DR42" s="82">
        <f t="shared" si="152"/>
        <v>0.43981144017159496</v>
      </c>
      <c r="DS42" s="82">
        <f t="shared" si="153"/>
        <v>8.1477233261875882E-6</v>
      </c>
      <c r="DT42" s="82">
        <f t="shared" si="154"/>
        <v>1.9278664594173234</v>
      </c>
      <c r="DV42" s="88">
        <f t="shared" si="155"/>
        <v>900</v>
      </c>
      <c r="DW42" s="30">
        <f t="shared" si="156"/>
        <v>3.4</v>
      </c>
      <c r="DX42" s="30">
        <f t="shared" si="157"/>
        <v>0.8462493362662814</v>
      </c>
      <c r="DY42" s="30">
        <f t="shared" si="158"/>
        <v>0.7425658875825516</v>
      </c>
      <c r="DZ42" s="30">
        <f t="shared" si="159"/>
        <v>7.0735250208174422E-2</v>
      </c>
      <c r="EA42" s="30">
        <f t="shared" si="160"/>
        <v>4.0792428695566887</v>
      </c>
      <c r="EB42" s="30">
        <v>6.8398129274373849</v>
      </c>
      <c r="EC42" s="30">
        <f t="shared" si="161"/>
        <v>0.11525344803837337</v>
      </c>
      <c r="ED42" s="30">
        <f t="shared" si="162"/>
        <v>2.7171568040380496</v>
      </c>
      <c r="EE42" s="30">
        <f t="shared" si="163"/>
        <v>0.34714935293081911</v>
      </c>
      <c r="EF42" s="30">
        <f t="shared" si="164"/>
        <v>4.3492249150469835</v>
      </c>
      <c r="EG42" s="30">
        <f t="shared" si="165"/>
        <v>2.9880590602187613</v>
      </c>
      <c r="EH42" s="30">
        <f t="shared" si="166"/>
        <v>0.22600242333119194</v>
      </c>
      <c r="EI42" s="30">
        <f t="shared" si="167"/>
        <v>0.75122901498453176</v>
      </c>
      <c r="EJ42" s="30">
        <f t="shared" si="168"/>
        <v>3.4554525321937556E-2</v>
      </c>
      <c r="EK42" s="30">
        <f t="shared" si="169"/>
        <v>8.7529210641242278E-2</v>
      </c>
      <c r="EM42" s="82">
        <v>3.4</v>
      </c>
      <c r="EN42" s="82">
        <v>3.6460193632685201</v>
      </c>
      <c r="EO42" s="30">
        <v>3.6020711108470036</v>
      </c>
      <c r="EQ42" s="34">
        <f t="shared" si="170"/>
        <v>8.5251491901108274</v>
      </c>
      <c r="ER42" s="34">
        <f t="shared" si="171"/>
        <v>-2.1603362660860496E-2</v>
      </c>
      <c r="ES42" s="34">
        <f t="shared" si="172"/>
        <v>-0.68960185313672329</v>
      </c>
      <c r="ET42" s="34">
        <f t="shared" si="173"/>
        <v>-0.49820898219515186</v>
      </c>
      <c r="EU42" s="34">
        <f t="shared" si="174"/>
        <v>-3.516148906179972E-3</v>
      </c>
      <c r="EV42" s="34">
        <f t="shared" si="175"/>
        <v>-0.13104704073082177</v>
      </c>
      <c r="EW42" s="34">
        <f t="shared" si="176"/>
        <v>-7.3405007700831342E-3</v>
      </c>
      <c r="EY42" s="27">
        <f t="shared" si="177"/>
        <v>1173.1500000000001</v>
      </c>
      <c r="EZ42" s="27">
        <f t="shared" si="178"/>
        <v>2000</v>
      </c>
      <c r="FA42" s="34">
        <f t="shared" si="179"/>
        <v>-2.4236019517483256</v>
      </c>
      <c r="FB42" s="34">
        <f t="shared" si="180"/>
        <v>-0.1283919554050709</v>
      </c>
      <c r="FC42" s="34">
        <f t="shared" si="181"/>
        <v>3.0502028893485482</v>
      </c>
      <c r="FD42" s="34">
        <f t="shared" si="182"/>
        <v>-0.38689579927905038</v>
      </c>
      <c r="FE42" s="34">
        <f t="shared" si="183"/>
        <v>-1.171310132902734</v>
      </c>
      <c r="FF42" s="26">
        <f t="shared" si="184"/>
        <v>-3.5309458059522996</v>
      </c>
      <c r="FG42" s="26">
        <f t="shared" si="185"/>
        <v>-0.32292952058029029</v>
      </c>
      <c r="FH42" s="33">
        <f t="shared" si="186"/>
        <v>1798.0851775645585</v>
      </c>
      <c r="FI42" s="33">
        <f t="shared" si="187"/>
        <v>-122.07164999999999</v>
      </c>
      <c r="FJ42" s="33">
        <f t="shared" si="188"/>
        <v>517.21649942808756</v>
      </c>
      <c r="FK42" s="26">
        <f t="shared" si="189"/>
        <v>-93.543030000000016</v>
      </c>
      <c r="FL42" s="33">
        <f t="shared" si="190"/>
        <v>39.452655032886867</v>
      </c>
      <c r="FM42" s="33">
        <f t="shared" si="191"/>
        <v>9.7008590443982907</v>
      </c>
      <c r="FN42" s="27">
        <f t="shared" si="192"/>
        <v>83764.901919443131</v>
      </c>
      <c r="FO42" s="28">
        <f t="shared" si="193"/>
        <v>37.772021383928958</v>
      </c>
      <c r="FP42" s="33">
        <f t="shared" si="194"/>
        <v>58089.692571324689</v>
      </c>
      <c r="FQ42" s="28">
        <f t="shared" si="195"/>
        <v>41.246927952032046</v>
      </c>
      <c r="FS42" s="26"/>
      <c r="FT42" s="34">
        <f t="shared" si="196"/>
        <v>1.0218856619788632</v>
      </c>
      <c r="FU42" s="34">
        <f t="shared" si="196"/>
        <v>3.879898371694264E-3</v>
      </c>
      <c r="FV42" s="34">
        <f t="shared" si="196"/>
        <v>0.19419189690175656</v>
      </c>
      <c r="FW42" s="34">
        <f t="shared" si="196"/>
        <v>3.2012916515881187E-2</v>
      </c>
      <c r="FX42" s="34">
        <v>0</v>
      </c>
      <c r="FY42" s="34">
        <f t="shared" si="197"/>
        <v>5.210400952759031E-3</v>
      </c>
      <c r="FZ42" s="34">
        <f t="shared" si="197"/>
        <v>1.0877512081171204E-2</v>
      </c>
      <c r="GA42" s="34">
        <f t="shared" si="197"/>
        <v>0.15327772309975959</v>
      </c>
      <c r="GB42" s="34">
        <f t="shared" si="197"/>
        <v>6.0512766070385908E-2</v>
      </c>
      <c r="GC42" s="34">
        <f t="shared" si="197"/>
        <v>0</v>
      </c>
      <c r="GD42" s="34">
        <f t="shared" si="198"/>
        <v>1.4818487759722709</v>
      </c>
      <c r="GE42" s="26"/>
      <c r="GF42" s="34">
        <f t="shared" si="199"/>
        <v>0.68960185313672329</v>
      </c>
      <c r="GG42" s="34">
        <f t="shared" si="199"/>
        <v>2.6182822664536629E-3</v>
      </c>
      <c r="GH42" s="34">
        <f t="shared" si="199"/>
        <v>0.13104704073082177</v>
      </c>
      <c r="GI42" s="34">
        <f t="shared" si="199"/>
        <v>2.1603362660860496E-2</v>
      </c>
      <c r="GJ42" s="34">
        <f t="shared" si="199"/>
        <v>0</v>
      </c>
      <c r="GK42" s="34">
        <f t="shared" si="199"/>
        <v>3.516148906179972E-3</v>
      </c>
      <c r="GL42" s="34">
        <f t="shared" si="199"/>
        <v>7.3405007700831342E-3</v>
      </c>
      <c r="GM42" s="34">
        <f t="shared" si="199"/>
        <v>0.10343681864513535</v>
      </c>
      <c r="GN42" s="34">
        <f t="shared" si="199"/>
        <v>4.083599288374231E-2</v>
      </c>
      <c r="GO42" s="34">
        <f t="shared" si="199"/>
        <v>0</v>
      </c>
      <c r="GP42" s="34">
        <f t="shared" si="200"/>
        <v>0.99999999999999989</v>
      </c>
      <c r="GR42" s="62"/>
      <c r="GT42" s="116"/>
      <c r="GU42" s="28">
        <f t="shared" si="201"/>
        <v>-3.5555354363820513E-2</v>
      </c>
      <c r="GV42" s="28">
        <f t="shared" si="201"/>
        <v>1.6914612024526954</v>
      </c>
      <c r="GW42" s="28">
        <f t="shared" si="201"/>
        <v>3.7887989022219286</v>
      </c>
      <c r="GX42" s="28">
        <f t="shared" si="201"/>
        <v>-0.12626170686512106</v>
      </c>
    </row>
    <row r="43" spans="1:206" s="1" customFormat="1" ht="15" customHeight="1" x14ac:dyDescent="0.2">
      <c r="A43" s="166" t="s">
        <v>246</v>
      </c>
      <c r="B43" s="2" t="s">
        <v>256</v>
      </c>
      <c r="C43" s="168">
        <v>0.2</v>
      </c>
      <c r="D43" s="36">
        <v>925</v>
      </c>
      <c r="E43" s="36"/>
      <c r="F43" s="4">
        <v>61.7</v>
      </c>
      <c r="G43" s="4">
        <v>0.33</v>
      </c>
      <c r="H43" s="4">
        <v>19.600000000000001</v>
      </c>
      <c r="I43" s="4">
        <v>2.3199999999999998</v>
      </c>
      <c r="J43" s="4">
        <v>0.19</v>
      </c>
      <c r="K43" s="4">
        <v>0.24</v>
      </c>
      <c r="L43" s="4">
        <v>0.68</v>
      </c>
      <c r="M43" s="4">
        <v>9.1999999999999993</v>
      </c>
      <c r="N43" s="4">
        <v>5.7</v>
      </c>
      <c r="O43" s="4">
        <v>0</v>
      </c>
      <c r="P43" s="4">
        <f t="shared" si="102"/>
        <v>99.96</v>
      </c>
      <c r="Q43" s="4"/>
      <c r="R43" s="35">
        <v>2.8</v>
      </c>
      <c r="S43" s="4"/>
      <c r="T43" s="4">
        <v>65.3</v>
      </c>
      <c r="U43" s="4">
        <v>0.26</v>
      </c>
      <c r="V43" s="4">
        <v>19.45</v>
      </c>
      <c r="W43" s="4">
        <v>1.29</v>
      </c>
      <c r="X43" s="4">
        <v>0</v>
      </c>
      <c r="Y43" s="4">
        <v>0.21</v>
      </c>
      <c r="Z43" s="4">
        <v>1.65</v>
      </c>
      <c r="AA43" s="4">
        <v>7.43</v>
      </c>
      <c r="AB43" s="4">
        <v>3.33</v>
      </c>
      <c r="AC43" s="4">
        <f t="shared" si="103"/>
        <v>98.92</v>
      </c>
      <c r="AD43" s="5"/>
      <c r="AE43" s="194">
        <f t="shared" si="104"/>
        <v>1.0269640479360853</v>
      </c>
      <c r="AF43" s="194">
        <f t="shared" si="104"/>
        <v>4.1301627033792235E-3</v>
      </c>
      <c r="AG43" s="194">
        <f t="shared" si="105"/>
        <v>0.38446449588073761</v>
      </c>
      <c r="AH43" s="194">
        <f t="shared" si="106"/>
        <v>3.2289491997216424E-2</v>
      </c>
      <c r="AI43" s="194">
        <f t="shared" si="106"/>
        <v>2.6783197067944743E-3</v>
      </c>
      <c r="AJ43" s="194">
        <f t="shared" si="106"/>
        <v>5.9553349875930521E-3</v>
      </c>
      <c r="AK43" s="194">
        <f t="shared" si="106"/>
        <v>1.2125534950071327E-2</v>
      </c>
      <c r="AL43" s="194">
        <f t="shared" si="107"/>
        <v>0.29686995805098421</v>
      </c>
      <c r="AM43" s="194">
        <f t="shared" si="107"/>
        <v>0.12101910828025478</v>
      </c>
      <c r="AN43" s="194">
        <f t="shared" si="107"/>
        <v>0</v>
      </c>
      <c r="AO43" s="194">
        <f t="shared" si="108"/>
        <v>1.8864964544931164</v>
      </c>
      <c r="AP43" s="194"/>
      <c r="AQ43" s="194">
        <f t="shared" si="109"/>
        <v>0.54437634668760659</v>
      </c>
      <c r="AR43" s="194">
        <f t="shared" si="109"/>
        <v>2.1893296929036419E-3</v>
      </c>
      <c r="AS43" s="194">
        <f t="shared" si="109"/>
        <v>0.20379815449164973</v>
      </c>
      <c r="AT43" s="194">
        <f t="shared" si="109"/>
        <v>1.7116115919704869E-2</v>
      </c>
      <c r="AU43" s="194">
        <f t="shared" si="109"/>
        <v>1.419732170932764E-3</v>
      </c>
      <c r="AV43" s="194">
        <f t="shared" si="109"/>
        <v>3.1568227830002437E-3</v>
      </c>
      <c r="AW43" s="194">
        <f t="shared" si="109"/>
        <v>6.4275418706415451E-3</v>
      </c>
      <c r="AX43" s="194">
        <f t="shared" si="109"/>
        <v>0.15736576516956685</v>
      </c>
      <c r="AY43" s="194">
        <f t="shared" si="109"/>
        <v>6.4150191213993804E-2</v>
      </c>
      <c r="AZ43" s="194">
        <f t="shared" si="109"/>
        <v>0</v>
      </c>
      <c r="BA43" s="194">
        <f t="shared" si="110"/>
        <v>0.99999999999999989</v>
      </c>
      <c r="BB43" s="194"/>
      <c r="BC43" s="194">
        <f t="shared" si="111"/>
        <v>1.0868841544607191</v>
      </c>
      <c r="BD43" s="194">
        <f t="shared" si="111"/>
        <v>3.2540675844806004E-3</v>
      </c>
      <c r="BE43" s="194">
        <f t="shared" si="112"/>
        <v>0.38152216555511964</v>
      </c>
      <c r="BF43" s="194">
        <f t="shared" si="113"/>
        <v>1.7954070981210858E-2</v>
      </c>
      <c r="BG43" s="194">
        <f t="shared" si="113"/>
        <v>0</v>
      </c>
      <c r="BH43" s="194">
        <f t="shared" si="113"/>
        <v>5.210918114143921E-3</v>
      </c>
      <c r="BI43" s="194">
        <f t="shared" si="113"/>
        <v>2.9422253922967188E-2</v>
      </c>
      <c r="BJ43" s="194">
        <f t="shared" si="114"/>
        <v>0.23975475959987094</v>
      </c>
      <c r="BK43" s="194">
        <f t="shared" si="114"/>
        <v>7.0700636942675157E-2</v>
      </c>
      <c r="BL43" s="194">
        <f t="shared" si="115"/>
        <v>1.8347030271611877</v>
      </c>
      <c r="BM43" s="194"/>
      <c r="BN43" s="194">
        <f t="shared" si="116"/>
        <v>0.59240331452575234</v>
      </c>
      <c r="BO43" s="194">
        <f t="shared" si="116"/>
        <v>1.7736208728644097E-3</v>
      </c>
      <c r="BP43" s="194">
        <f t="shared" si="116"/>
        <v>0.20794764052111689</v>
      </c>
      <c r="BQ43" s="194">
        <f t="shared" si="116"/>
        <v>9.785818585033329E-3</v>
      </c>
      <c r="BR43" s="194">
        <f t="shared" si="116"/>
        <v>0</v>
      </c>
      <c r="BS43" s="194">
        <f t="shared" si="116"/>
        <v>2.8401970438816505E-3</v>
      </c>
      <c r="BT43" s="194">
        <f t="shared" si="116"/>
        <v>1.6036521163041773E-2</v>
      </c>
      <c r="BU43" s="194">
        <f t="shared" si="116"/>
        <v>0.13067769336536189</v>
      </c>
      <c r="BV43" s="194">
        <f t="shared" si="116"/>
        <v>3.8535193922947485E-2</v>
      </c>
      <c r="BW43" s="194">
        <f t="shared" si="117"/>
        <v>0.99999999999999978</v>
      </c>
      <c r="BX43" s="63"/>
      <c r="BY43" s="4">
        <f t="shared" si="118"/>
        <v>8.6567192290134445E-2</v>
      </c>
      <c r="BZ43" s="4">
        <f t="shared" si="119"/>
        <v>0.70541490230820092</v>
      </c>
      <c r="CA43" s="4">
        <f t="shared" si="120"/>
        <v>0.20801790540166465</v>
      </c>
      <c r="CB43" s="28"/>
      <c r="CC43" s="4">
        <f t="shared" si="202"/>
        <v>61.724689875950382</v>
      </c>
      <c r="CD43" s="4">
        <f t="shared" si="203"/>
        <v>14.90596238495398</v>
      </c>
      <c r="CE43" s="4">
        <f t="shared" si="121"/>
        <v>25.130150154673188</v>
      </c>
      <c r="CF43" s="4">
        <f t="shared" si="122"/>
        <v>8.6567192290134454</v>
      </c>
      <c r="CH43" s="4">
        <f t="shared" si="123"/>
        <v>6.9978080699951324</v>
      </c>
      <c r="CI43" s="4">
        <f t="shared" si="124"/>
        <v>0.71040374580097487</v>
      </c>
      <c r="CJ43" s="4"/>
      <c r="CK43" s="158">
        <f t="shared" si="125"/>
        <v>0.12460255711877706</v>
      </c>
      <c r="CL43" s="119">
        <f t="shared" si="126"/>
        <v>2.8</v>
      </c>
      <c r="CM43" s="120">
        <f t="shared" si="127"/>
        <v>2.0913643121590488</v>
      </c>
      <c r="CN43" s="121">
        <f t="shared" si="128"/>
        <v>4.0695086008882564</v>
      </c>
      <c r="CO43" s="122">
        <f t="shared" si="129"/>
        <v>6.4710410972120531</v>
      </c>
      <c r="CP43" s="123">
        <v>2.766687915433554</v>
      </c>
      <c r="CQ43" s="63"/>
      <c r="CR43" s="36">
        <f t="shared" si="130"/>
        <v>945.5207976869109</v>
      </c>
      <c r="CS43" s="36">
        <f t="shared" si="131"/>
        <v>1002.0581673675548</v>
      </c>
      <c r="CT43" s="36">
        <f t="shared" si="132"/>
        <v>927.36615734489135</v>
      </c>
      <c r="CU43" s="4">
        <f t="shared" si="133"/>
        <v>4.0695086008882564</v>
      </c>
      <c r="CV43" s="4">
        <f t="shared" si="134"/>
        <v>3.9614570188535203</v>
      </c>
      <c r="CW43" s="4">
        <f t="shared" si="135"/>
        <v>19.871650570623004</v>
      </c>
      <c r="CX43" s="36">
        <f t="shared" si="136"/>
        <v>944.58279325858564</v>
      </c>
      <c r="CY43" s="4">
        <f t="shared" si="137"/>
        <v>0.12460255711877706</v>
      </c>
      <c r="DA43" s="64">
        <f t="shared" si="138"/>
        <v>910.03415480279079</v>
      </c>
      <c r="DB43" s="64">
        <f t="shared" si="139"/>
        <v>832.94284753424643</v>
      </c>
      <c r="DD43" s="78">
        <f t="shared" si="140"/>
        <v>0.27239387892854877</v>
      </c>
      <c r="DE43" s="78">
        <f t="shared" si="141"/>
        <v>6.9978080699951324</v>
      </c>
      <c r="DF43" s="78">
        <f t="shared" si="142"/>
        <v>-2.0826261502167616</v>
      </c>
      <c r="DG43" s="78">
        <f t="shared" si="143"/>
        <v>0.63546798029556673</v>
      </c>
      <c r="DH43" s="78">
        <f t="shared" si="144"/>
        <v>2.8120212744279425E-2</v>
      </c>
      <c r="DI43" s="78">
        <f t="shared" si="145"/>
        <v>-0.8130010352830187</v>
      </c>
      <c r="DJ43" s="78"/>
      <c r="DK43" s="83">
        <f t="shared" si="146"/>
        <v>1218.6707976869109</v>
      </c>
      <c r="DL43" s="83">
        <f t="shared" si="147"/>
        <v>927.36615734489135</v>
      </c>
      <c r="DM43" s="78">
        <f t="shared" si="148"/>
        <v>2</v>
      </c>
      <c r="DN43" s="78"/>
      <c r="DO43" s="83">
        <f t="shared" si="149"/>
        <v>924.80754921198832</v>
      </c>
      <c r="DP43" s="78">
        <f t="shared" si="150"/>
        <v>0.24745626519337371</v>
      </c>
      <c r="DQ43" s="78">
        <f t="shared" si="151"/>
        <v>5.3893290134114355E-14</v>
      </c>
      <c r="DR43" s="78">
        <f t="shared" si="152"/>
        <v>0.4800481754257806</v>
      </c>
      <c r="DS43" s="78">
        <f t="shared" si="153"/>
        <v>1.0549993657175288E-5</v>
      </c>
      <c r="DT43" s="78">
        <f t="shared" si="154"/>
        <v>2.2059952298640577</v>
      </c>
      <c r="DU43" s="78"/>
      <c r="DV43" s="84">
        <f t="shared" si="155"/>
        <v>925</v>
      </c>
      <c r="DW43" s="63">
        <f t="shared" si="156"/>
        <v>2.8</v>
      </c>
      <c r="DX43" s="63">
        <f t="shared" si="157"/>
        <v>0.87054303785833631</v>
      </c>
      <c r="DY43" s="63">
        <f t="shared" si="158"/>
        <v>0.74017943102355721</v>
      </c>
      <c r="DZ43" s="63">
        <f t="shared" si="159"/>
        <v>9.4771275521812498E-2</v>
      </c>
      <c r="EA43" s="63">
        <f t="shared" si="160"/>
        <v>4.0677348078573203</v>
      </c>
      <c r="EB43" s="63">
        <v>6.9978080699951324</v>
      </c>
      <c r="EC43" s="63">
        <f t="shared" si="161"/>
        <v>8.821913503146972E-2</v>
      </c>
      <c r="ED43" s="63">
        <f t="shared" si="162"/>
        <v>2.4468343771077818</v>
      </c>
      <c r="EE43" s="63">
        <f t="shared" si="163"/>
        <v>0.26265480851200784</v>
      </c>
      <c r="EF43" s="63">
        <f t="shared" si="164"/>
        <v>4.132886585163889</v>
      </c>
      <c r="EG43" s="63">
        <f t="shared" si="165"/>
        <v>3.2561833273800631</v>
      </c>
      <c r="EH43" s="63">
        <f t="shared" si="166"/>
        <v>0.22151595638356064</v>
      </c>
      <c r="EI43" s="63">
        <f t="shared" si="167"/>
        <v>0.75460204304989786</v>
      </c>
      <c r="EJ43" s="63">
        <f t="shared" si="168"/>
        <v>3.4921846732385346E-2</v>
      </c>
      <c r="EK43" s="63">
        <f t="shared" si="169"/>
        <v>8.5666200336708617E-2</v>
      </c>
      <c r="EL43" s="78"/>
      <c r="EM43" s="78">
        <v>2.8</v>
      </c>
      <c r="EN43" s="78">
        <v>3.3926686555344698</v>
      </c>
      <c r="EO43" s="63">
        <v>2.6290261980587388</v>
      </c>
      <c r="EQ43" s="65">
        <f t="shared" si="170"/>
        <v>8.3472454090150254</v>
      </c>
      <c r="ER43" s="65">
        <f t="shared" si="171"/>
        <v>-2.1780748132443326E-2</v>
      </c>
      <c r="ES43" s="65">
        <f t="shared" si="172"/>
        <v>-0.69263829683064948</v>
      </c>
      <c r="ET43" s="65">
        <f t="shared" si="173"/>
        <v>-0.56800872183303053</v>
      </c>
      <c r="EU43" s="65">
        <f t="shared" si="174"/>
        <v>-4.0165251767348923E-3</v>
      </c>
      <c r="EV43" s="65">
        <f t="shared" si="175"/>
        <v>-0.12966100609437325</v>
      </c>
      <c r="EW43" s="65">
        <f t="shared" si="176"/>
        <v>-8.1789217660000278E-3</v>
      </c>
      <c r="EY43" s="36">
        <f t="shared" si="177"/>
        <v>1198.1500000000001</v>
      </c>
      <c r="EZ43" s="36">
        <f t="shared" si="178"/>
        <v>2000</v>
      </c>
      <c r="FA43" s="65">
        <f t="shared" si="179"/>
        <v>-2.3131991796221487</v>
      </c>
      <c r="FB43" s="65">
        <f t="shared" si="180"/>
        <v>-0.12512822019683645</v>
      </c>
      <c r="FC43" s="65">
        <f t="shared" si="181"/>
        <v>3.0063361216520157</v>
      </c>
      <c r="FD43" s="65">
        <f t="shared" si="182"/>
        <v>-0.34793969365483812</v>
      </c>
      <c r="FE43" s="65">
        <f t="shared" si="183"/>
        <v>-1.1280290826164072</v>
      </c>
      <c r="FF43" s="3">
        <f t="shared" si="184"/>
        <v>-3.4246384554166687</v>
      </c>
      <c r="FG43" s="3">
        <f t="shared" si="185"/>
        <v>-0.33134988683295102</v>
      </c>
      <c r="FH43" s="64">
        <f t="shared" si="186"/>
        <v>1803.3817141619334</v>
      </c>
      <c r="FI43" s="64">
        <f t="shared" si="187"/>
        <v>-122.34665000000001</v>
      </c>
      <c r="FJ43" s="64">
        <f t="shared" si="188"/>
        <v>528.56848259334959</v>
      </c>
      <c r="FK43" s="3">
        <f t="shared" si="189"/>
        <v>-94.048030000000026</v>
      </c>
      <c r="FL43" s="64">
        <f t="shared" si="190"/>
        <v>38.481673187293346</v>
      </c>
      <c r="FM43" s="64">
        <f t="shared" si="191"/>
        <v>8.5328583073993727</v>
      </c>
      <c r="FN43" s="36">
        <f t="shared" si="192"/>
        <v>86281.974356949911</v>
      </c>
      <c r="FO43" s="4">
        <f t="shared" si="193"/>
        <v>39.895089237287955</v>
      </c>
      <c r="FP43" s="64">
        <f t="shared" si="194"/>
        <v>58950.447069711423</v>
      </c>
      <c r="FQ43" s="4">
        <f t="shared" si="195"/>
        <v>42.079529910538788</v>
      </c>
      <c r="FS43" s="3"/>
      <c r="FT43" s="65">
        <f t="shared" si="196"/>
        <v>1.0268785886660565</v>
      </c>
      <c r="FU43" s="65">
        <f t="shared" si="196"/>
        <v>4.1302143956745392E-3</v>
      </c>
      <c r="FV43" s="65">
        <f t="shared" si="196"/>
        <v>0.19223036258961762</v>
      </c>
      <c r="FW43" s="65">
        <f t="shared" si="196"/>
        <v>3.2291289702975803E-2</v>
      </c>
      <c r="FX43" s="34">
        <v>0</v>
      </c>
      <c r="FY43" s="65">
        <f t="shared" si="197"/>
        <v>5.9547439460103206E-3</v>
      </c>
      <c r="FZ43" s="65">
        <f t="shared" si="197"/>
        <v>1.2125751172453148E-2</v>
      </c>
      <c r="GA43" s="65">
        <f t="shared" si="197"/>
        <v>0.14843737394924086</v>
      </c>
      <c r="GB43" s="65">
        <f t="shared" si="197"/>
        <v>6.0512766070385908E-2</v>
      </c>
      <c r="GC43" s="65">
        <f t="shared" si="197"/>
        <v>0</v>
      </c>
      <c r="GD43" s="65">
        <f t="shared" si="198"/>
        <v>1.4825610904924147</v>
      </c>
      <c r="GE43" s="3"/>
      <c r="GF43" s="65">
        <f t="shared" si="199"/>
        <v>0.69263829683064948</v>
      </c>
      <c r="GG43" s="65">
        <f t="shared" si="199"/>
        <v>2.7858645570569634E-3</v>
      </c>
      <c r="GH43" s="65">
        <f t="shared" si="199"/>
        <v>0.12966100609437325</v>
      </c>
      <c r="GI43" s="65">
        <f t="shared" si="199"/>
        <v>2.1780748132443326E-2</v>
      </c>
      <c r="GJ43" s="65">
        <f t="shared" si="199"/>
        <v>0</v>
      </c>
      <c r="GK43" s="65">
        <f t="shared" si="199"/>
        <v>4.0165251767348923E-3</v>
      </c>
      <c r="GL43" s="65">
        <f t="shared" si="199"/>
        <v>8.1789217660000278E-3</v>
      </c>
      <c r="GM43" s="65">
        <f t="shared" si="199"/>
        <v>0.10012226470879469</v>
      </c>
      <c r="GN43" s="65">
        <f t="shared" si="199"/>
        <v>4.0816372733947393E-2</v>
      </c>
      <c r="GO43" s="65">
        <f t="shared" si="199"/>
        <v>0</v>
      </c>
      <c r="GP43" s="65">
        <f t="shared" si="200"/>
        <v>1</v>
      </c>
      <c r="GR43" s="59"/>
      <c r="GS43" s="32"/>
      <c r="GT43" s="124"/>
      <c r="GU43" s="4">
        <f t="shared" si="201"/>
        <v>-0.70863568784095099</v>
      </c>
      <c r="GV43" s="4">
        <f t="shared" si="201"/>
        <v>1.2695086008882566</v>
      </c>
      <c r="GW43" s="4">
        <f t="shared" si="201"/>
        <v>3.6710410972120533</v>
      </c>
      <c r="GX43" s="4">
        <f t="shared" si="201"/>
        <v>-3.3312084566445854E-2</v>
      </c>
    </row>
    <row r="44" spans="1:206" ht="15" customHeight="1" x14ac:dyDescent="0.2">
      <c r="A44" s="167" t="s">
        <v>257</v>
      </c>
      <c r="B44" s="25" t="s">
        <v>258</v>
      </c>
      <c r="C44" s="28">
        <v>0.15</v>
      </c>
      <c r="D44" s="26">
        <v>900</v>
      </c>
      <c r="F44" s="28">
        <v>66.569999999999993</v>
      </c>
      <c r="G44" s="28">
        <v>0.85</v>
      </c>
      <c r="H44" s="28">
        <v>15.96</v>
      </c>
      <c r="I44" s="28">
        <v>3.35</v>
      </c>
      <c r="J44" s="28">
        <v>0.18</v>
      </c>
      <c r="K44" s="28">
        <v>0.66</v>
      </c>
      <c r="L44" s="28">
        <v>1.35</v>
      </c>
      <c r="M44" s="28">
        <v>6.35</v>
      </c>
      <c r="N44" s="28">
        <v>4.59</v>
      </c>
      <c r="O44" s="28">
        <v>0.14000000000000001</v>
      </c>
      <c r="P44" s="28">
        <f t="shared" ref="P44:P45" si="204">SUM(F44:O44)</f>
        <v>99.999999999999986</v>
      </c>
      <c r="R44" s="37">
        <v>3.54</v>
      </c>
      <c r="S44" s="4"/>
      <c r="T44" s="28">
        <v>65.84</v>
      </c>
      <c r="U44" s="28">
        <v>0.22</v>
      </c>
      <c r="V44" s="28">
        <v>18.100000000000001</v>
      </c>
      <c r="W44" s="28">
        <v>1.1000000000000001</v>
      </c>
      <c r="X44" s="28">
        <v>0.02</v>
      </c>
      <c r="Y44" s="28">
        <v>7.0000000000000007E-2</v>
      </c>
      <c r="Z44" s="28">
        <v>0.97</v>
      </c>
      <c r="AA44" s="28">
        <v>7.61</v>
      </c>
      <c r="AB44" s="28">
        <v>4.75</v>
      </c>
      <c r="AC44" s="28">
        <f t="shared" ref="AC44:AC45" si="205">SUM(T44:AB44)</f>
        <v>98.679999999999978</v>
      </c>
      <c r="AE44" s="191">
        <f t="shared" si="104"/>
        <v>1.108022636484687</v>
      </c>
      <c r="AF44" s="191">
        <f t="shared" si="104"/>
        <v>1.0638297872340425E-2</v>
      </c>
      <c r="AG44" s="191">
        <f>H44*2/AG$3</f>
        <v>0.31306394664574344</v>
      </c>
      <c r="AH44" s="191">
        <f t="shared" si="106"/>
        <v>4.6624913013221997E-2</v>
      </c>
      <c r="AI44" s="191">
        <f t="shared" si="106"/>
        <v>2.5373555117000281E-3</v>
      </c>
      <c r="AJ44" s="191">
        <f t="shared" si="106"/>
        <v>1.6377171215880896E-2</v>
      </c>
      <c r="AK44" s="191">
        <f t="shared" si="106"/>
        <v>2.4072753209700429E-2</v>
      </c>
      <c r="AL44" s="191">
        <f t="shared" si="107"/>
        <v>0.20490480800258148</v>
      </c>
      <c r="AM44" s="191">
        <f t="shared" si="107"/>
        <v>9.745222929936305E-2</v>
      </c>
      <c r="AN44" s="191">
        <f t="shared" si="107"/>
        <v>1.9727062006383114E-3</v>
      </c>
      <c r="AO44" s="191">
        <f>SUM(AE44:AN44)</f>
        <v>1.8256668174558572</v>
      </c>
      <c r="AP44" s="191"/>
      <c r="AQ44" s="191">
        <f t="shared" si="109"/>
        <v>0.60691393735728993</v>
      </c>
      <c r="AR44" s="191">
        <f t="shared" si="109"/>
        <v>5.8270752202010971E-3</v>
      </c>
      <c r="AS44" s="191">
        <f t="shared" si="109"/>
        <v>0.17147923358875039</v>
      </c>
      <c r="AT44" s="191">
        <f t="shared" si="109"/>
        <v>2.553856627475749E-2</v>
      </c>
      <c r="AU44" s="191">
        <f t="shared" si="109"/>
        <v>1.3898239741443833E-3</v>
      </c>
      <c r="AV44" s="191">
        <f t="shared" si="109"/>
        <v>8.9705148054907233E-3</v>
      </c>
      <c r="AW44" s="191">
        <f t="shared" si="109"/>
        <v>1.318573190876461E-2</v>
      </c>
      <c r="AX44" s="191">
        <f t="shared" si="109"/>
        <v>0.11223559854591916</v>
      </c>
      <c r="AY44" s="191">
        <f t="shared" si="109"/>
        <v>5.3378978227345331E-2</v>
      </c>
      <c r="AZ44" s="191">
        <f t="shared" si="109"/>
        <v>1.0805400973367965E-3</v>
      </c>
      <c r="BA44" s="191">
        <f>SUM(AQ44:AZ44)</f>
        <v>0.99999999999999978</v>
      </c>
      <c r="BB44" s="191"/>
      <c r="BC44" s="191">
        <f t="shared" si="111"/>
        <v>1.0958721704394141</v>
      </c>
      <c r="BD44" s="191">
        <f t="shared" si="111"/>
        <v>2.753441802252816E-3</v>
      </c>
      <c r="BE44" s="191">
        <f>V44*2/AG$3</f>
        <v>0.35504119262455869</v>
      </c>
      <c r="BF44" s="191">
        <f t="shared" si="113"/>
        <v>1.5309672929714685E-2</v>
      </c>
      <c r="BG44" s="191">
        <f t="shared" si="113"/>
        <v>2.8192839018889202E-4</v>
      </c>
      <c r="BH44" s="191">
        <f t="shared" si="113"/>
        <v>1.7369727047146404E-3</v>
      </c>
      <c r="BI44" s="191">
        <f t="shared" si="113"/>
        <v>1.7296718972895864E-2</v>
      </c>
      <c r="BJ44" s="191">
        <f t="shared" si="114"/>
        <v>0.24556308486608586</v>
      </c>
      <c r="BK44" s="191">
        <f t="shared" si="114"/>
        <v>0.10084925690021231</v>
      </c>
      <c r="BL44" s="191">
        <f>SUM(BC44:BK44)</f>
        <v>1.834704439630038</v>
      </c>
      <c r="BM44" s="191"/>
      <c r="BN44" s="191">
        <f t="shared" si="116"/>
        <v>0.59730174886391674</v>
      </c>
      <c r="BO44" s="191">
        <f t="shared" si="116"/>
        <v>1.5007549678181615E-3</v>
      </c>
      <c r="BP44" s="191">
        <f t="shared" si="116"/>
        <v>0.19351410775250075</v>
      </c>
      <c r="BQ44" s="191">
        <f t="shared" si="116"/>
        <v>8.34449004374886E-3</v>
      </c>
      <c r="BR44" s="191">
        <f t="shared" si="116"/>
        <v>1.5366420012900931E-4</v>
      </c>
      <c r="BS44" s="191">
        <f t="shared" si="116"/>
        <v>9.4673161910748687E-4</v>
      </c>
      <c r="BT44" s="191">
        <f t="shared" si="116"/>
        <v>9.4275233652258931E-3</v>
      </c>
      <c r="BU44" s="191">
        <f t="shared" si="116"/>
        <v>0.13384340254586335</v>
      </c>
      <c r="BV44" s="191">
        <f t="shared" si="116"/>
        <v>5.4967576641689608E-2</v>
      </c>
      <c r="BW44" s="191">
        <f>SUM(BN44:BV44)</f>
        <v>0.99999999999999989</v>
      </c>
      <c r="BX44" s="30"/>
      <c r="BY44" s="28">
        <f>BT44/(BT44+BU44+BV44)</f>
        <v>4.7556469827126122E-2</v>
      </c>
      <c r="BZ44" s="28">
        <f>BU44/(BT44+BU44+BV44)</f>
        <v>0.67516350669683345</v>
      </c>
      <c r="CA44" s="28">
        <f>1-BY44-BZ44</f>
        <v>0.27728002347604042</v>
      </c>
      <c r="CB44" s="28"/>
      <c r="CC44" s="4">
        <f t="shared" si="202"/>
        <v>66.570000000000007</v>
      </c>
      <c r="CD44" s="4">
        <f t="shared" si="203"/>
        <v>10.940000000000001</v>
      </c>
      <c r="CE44" s="28">
        <f t="shared" si="121"/>
        <v>30.105825838960346</v>
      </c>
      <c r="CF44" s="28">
        <f t="shared" si="122"/>
        <v>4.7556469827126122</v>
      </c>
      <c r="CH44" s="28">
        <f>LN(BY44/(AW44*AS44^2*AQ44^2))</f>
        <v>5.808105290868113</v>
      </c>
      <c r="CI44" s="28">
        <f>AX44/(AX44+AY44)</f>
        <v>0.67769154583280367</v>
      </c>
      <c r="CJ44" s="4"/>
      <c r="CK44" s="158">
        <f t="shared" si="125"/>
        <v>0.47125653818713797</v>
      </c>
      <c r="CL44" s="69">
        <f>R44</f>
        <v>3.54</v>
      </c>
      <c r="CM44" s="107">
        <f>$GS$2+$GS$3*CH44+$GS$4*D44+$GS$5*BZ44+$GS$6*CI44</f>
        <v>3.7685959417257076</v>
      </c>
      <c r="CN44" s="109">
        <f>CU44</f>
        <v>7.9873727641471914</v>
      </c>
      <c r="CO44" s="111">
        <f>$EX$5+$EQ$5*EQ44+$ER$5*ER44+$ES$5*ES44+$ET$5*ET44+$EU$5*EU44+$EV$5*EV44+$EW$5*EW44</f>
        <v>4.3726531513457809</v>
      </c>
      <c r="CP44" s="113">
        <v>2.2583650535432258</v>
      </c>
      <c r="CQ44" s="30"/>
      <c r="CR44" s="27">
        <f>10^4/(6.12+0.257*LN(BY44/(AQ44^2*AS44^2*AW44))-3.166*AW44-3.137*DD44+1.216*BZ44^2-2.475*10^-2*C44*10+0.2166*R44)-273.15</f>
        <v>951.76878811873723</v>
      </c>
      <c r="CS44" s="27">
        <f>-273.15+(10^4/(8.759-6.396*AW44+0.2147*R44+1.221*AQ44^3-1.751*10^-2*DM44-8.043*AS44))</f>
        <v>931.35170692225768</v>
      </c>
      <c r="CT44" s="27">
        <f>-273.15+(10^4/(6.4706+0.3128*DE44-8.103*AQ44+4.872*AY44+8.661*AQ44^2+1.5346*BZ44^2-3.341*10^-2*C44*10+0.18047*R44))</f>
        <v>960.1791304673485</v>
      </c>
      <c r="CU44" s="28">
        <f>25.95-0.0032*D44*DE44-18.9*AY44+14.5*AV44-40.3*AW44+5.7*BY44^2+0.108*C44*10</f>
        <v>7.9873727641471914</v>
      </c>
      <c r="CV44" s="28">
        <f>24.757-2.26*10^-3*(D44+273.15)*DE44-3.847*DR44+1.927*DQ44/(AW44/(AW44+AX44))</f>
        <v>7.4277760671082227</v>
      </c>
      <c r="CW44" s="28">
        <f>-42.2+(4.94*(10^-2)*DK44)+(1.16*(10^-2)*DK44)*DF44-19.6*LN(BZ44)-382.3*AQ44^2+514.2*AQ44^3-139.8*AW44+287.2*AX44+163.9*AY44</f>
        <v>28.592225732800646</v>
      </c>
      <c r="CX44" s="27">
        <f>-273.15+10^4/(10.86-9.7654*AQ44+4.241*AW44-55.56*AW44*AS44+37.5*AY44*AS44+11.206*AQ44^3-3.151*10^-2*C44*10+0.1709*R44)</f>
        <v>936.09095297115175</v>
      </c>
      <c r="CY44" s="28">
        <f>BZ44*AS44*AW44/(BY44*AX44*AQ44)</f>
        <v>0.47125653818713803</v>
      </c>
      <c r="DA44" s="33">
        <f>10^4/(17.3-1.03*LN(BZ44/(AX44*AS44*AQ44^3))-200*AW44-2.42*AX44-29.8*AY44+13500*(AW44-0.0037)^2-550*(AY44-0.056)*(AX44-0.089)-0.078*C44/10)-273.15</f>
        <v>858.05018910916749</v>
      </c>
      <c r="DB44" s="33">
        <f>10^4/(14.6+0.055*R44-0.06*C44/10-99.6*AX44*AS44-2313*AW44*AS44+395*AY44*AS44-151*AY44*AQ44+15037*AW44^2)-273.15</f>
        <v>839.80058476643501</v>
      </c>
      <c r="DD44" s="82">
        <f>AS44/(AS44+AQ44)</f>
        <v>0.22029899540400472</v>
      </c>
      <c r="DE44" s="82">
        <f>LN(BY44/(AQ44^2*AS44^2*AW44))</f>
        <v>5.808105290868113</v>
      </c>
      <c r="DF44" s="82">
        <f>LN((BZ44*AS44*AW44)/(AX44*AQ44*BY44))</f>
        <v>-0.75235266617899865</v>
      </c>
      <c r="DG44" s="82">
        <f>(BQ44/BS44)/(AT44/AV44)</f>
        <v>3.0959488272921116</v>
      </c>
      <c r="DH44" s="82">
        <f>AV44+AT44+AW44+AU44</f>
        <v>4.9084636963157208E-2</v>
      </c>
      <c r="DI44" s="82">
        <f>(7/2)*LN(1-AS44)+7*LN(1-AR44)</f>
        <v>-0.69930565281053902</v>
      </c>
      <c r="DK44" s="87">
        <f>273.15+CR44</f>
        <v>1224.9187881187372</v>
      </c>
      <c r="DL44" s="87">
        <f>CT44</f>
        <v>960.1791304673485</v>
      </c>
      <c r="DM44" s="82">
        <f>10*C44</f>
        <v>1.5</v>
      </c>
      <c r="DO44" s="87">
        <f>10^4/(8.588-0.0529*DM44+0.29484*R44+0.50575*DE44-15.9387*AQ44+7.4446*AY44+16.46*AQ44^2+2.58716*BZ44^2)</f>
        <v>956.37992683731477</v>
      </c>
      <c r="DP44" s="82">
        <f>AV44/40.3/(AV44/40.3+AT44/71.85)</f>
        <v>0.38508558134925197</v>
      </c>
      <c r="DQ44" s="82">
        <f>EXP(-3.485+22.93*AW44+0.0805*R44+1.0925*AW44/(AW44+AX44)+13.11*AS44/(AS44+AQ44)+5.59258*AQ44^3-38.786*D44/(273.15+D44)-125.04*AW44*AS44+8.958*AQ44*AY44-2589.27/(273.15+D44))</f>
        <v>5.1388290416688221E-14</v>
      </c>
      <c r="DR44" s="82">
        <f>EXP(-2.748-0.1553*R44+1.1017*DP44-1.997*AQ44^3+54.556*DM44/DK44-67.878*AY44*AS44-99.03*AW44*AS44+4175.307/DK44)</f>
        <v>0.50171146899234886</v>
      </c>
      <c r="DS44" s="82">
        <f>EXP(19.42-12.5*AV44-161.4*AX44-16.65*AW44/(AW44+AX44)-528.1*AY44*AS44-19.38*AQ44^3+168.2*AQ44*AX44-1951.2*AW44*AY44-10190/DK44)</f>
        <v>3.4961421891964537E-4</v>
      </c>
      <c r="DT44" s="82">
        <f>BY44/(AW44/(AW44+AX44))</f>
        <v>0.45235226673170048</v>
      </c>
      <c r="DV44" s="88">
        <f>D44</f>
        <v>900</v>
      </c>
      <c r="DW44" s="30">
        <f>R44</f>
        <v>3.54</v>
      </c>
      <c r="DX44" s="30">
        <f>LN(AQ44/(AX44+AY44+AW44))</f>
        <v>1.2221174082638739</v>
      </c>
      <c r="DY44" s="30">
        <f>BN44/(BP44+BN44)</f>
        <v>0.75529814414638863</v>
      </c>
      <c r="DZ44" s="30">
        <f>(BT44/(BV44+BU44))</f>
        <v>4.9931012517345108E-2</v>
      </c>
      <c r="EA44" s="30">
        <f>-LN(AT44)</f>
        <v>3.6675655664155724</v>
      </c>
      <c r="EB44" s="30">
        <v>6.8398129274373849</v>
      </c>
      <c r="EC44" s="30">
        <f>CA44*AX44*AQ44/BZ44*AQ44*AY44*100</f>
        <v>9.0628486438367642E-2</v>
      </c>
      <c r="ED44" s="30">
        <f>-LN(BY44)</f>
        <v>3.0458374355845996</v>
      </c>
      <c r="EE44" s="30">
        <f>CA44/(BY44+BZ44)</f>
        <v>0.38366176732745677</v>
      </c>
      <c r="EF44" s="30">
        <f>-LN(BT44)</f>
        <v>4.664121850423177</v>
      </c>
      <c r="EG44" s="30">
        <f>-LN(BV44)</f>
        <v>2.9010117831879558</v>
      </c>
      <c r="EH44" s="30">
        <f>AX44+AY44</f>
        <v>0.16561457677326449</v>
      </c>
      <c r="EI44" s="30">
        <f>AQ44+AS44+AW44</f>
        <v>0.79157890285480492</v>
      </c>
      <c r="EJ44" s="30">
        <f>AQ44*AY44</f>
        <v>3.239644584806721E-2</v>
      </c>
      <c r="EK44" s="30">
        <f>AQ44*AX44</f>
        <v>6.8117349025155927E-2</v>
      </c>
      <c r="EM44" s="82">
        <v>3.4</v>
      </c>
      <c r="EN44" s="82">
        <v>3.6460193632685201</v>
      </c>
      <c r="EO44" s="30">
        <v>3.6020711108470036</v>
      </c>
      <c r="EQ44" s="34">
        <f>10000/(D44+273)</f>
        <v>8.5251491901108274</v>
      </c>
      <c r="ER44" s="34">
        <f>-FW44/GD44</f>
        <v>-3.0790552769379829E-2</v>
      </c>
      <c r="ES44" s="34">
        <f>-FT44/GD44</f>
        <v>-0.73162369763570367</v>
      </c>
      <c r="ET44" s="34">
        <f>-(FA44+FB44+FC44)</f>
        <v>-1.3762147200303625</v>
      </c>
      <c r="EU44" s="34">
        <f>-FY44/GD44</f>
        <v>-1.0813618853559588E-2</v>
      </c>
      <c r="EV44" s="34">
        <f>-GH44</f>
        <v>-0.10336513433108405</v>
      </c>
      <c r="EW44" s="34">
        <f>-GL44</f>
        <v>-1.5896765960296232E-2</v>
      </c>
      <c r="EY44" s="27">
        <f>D44+273.15</f>
        <v>1173.1500000000001</v>
      </c>
      <c r="EZ44" s="27">
        <f>C44*10000</f>
        <v>1500</v>
      </c>
      <c r="FA44" s="34">
        <f>(FD44-FE44)+(FF44-FG44)</f>
        <v>-1.5771622254049156</v>
      </c>
      <c r="FB44" s="34">
        <f>(-FH44-FI44+FJ44+FK44)/(8.3144*(EY44))</f>
        <v>-9.6825943913270235E-2</v>
      </c>
      <c r="FC44" s="34">
        <f>1000*(FL44-FM44)/(8.3144*EY44)</f>
        <v>3.0502028893485482</v>
      </c>
      <c r="FD44" s="34">
        <f>LN(0.053675+0.92494*BZ44)</f>
        <v>-0.38837094851292342</v>
      </c>
      <c r="FE44" s="34">
        <f>LN(0.26579+0.66862*BY44)</f>
        <v>-1.2120479646628803</v>
      </c>
      <c r="FF44" s="26">
        <f>LN(GL44*GH44*GF44^2*64)</f>
        <v>-2.8772220146747771</v>
      </c>
      <c r="FG44" s="26">
        <f>LN((GM44^0.5)*(GH44^0.5)*(GF44^3)*18.963)</f>
        <v>-0.47638277311990479</v>
      </c>
      <c r="FH44" s="33">
        <f>0.1*((112.715+0.00382*(EY44-1373))-(100.57*EXP(0.0000268*(EY44-298))))*(EZ44-1)</f>
        <v>1348.3390100896813</v>
      </c>
      <c r="FI44" s="33">
        <f>0.1*(((0.75*(-1.843)+0.125*(0.685+0.0024*(EY44-1673))+0.125*(-2.384-0.0035*(EY44-1673)))*4/10000)/2)*(EZ44^2)</f>
        <v>-68.665303124999994</v>
      </c>
      <c r="FJ44" s="33">
        <f>0.1*((106.3+0.003708*(EY44-1673))-(100.61*EXP(0.0000141*(EY44-298))))*(EZ44-1)</f>
        <v>387.84769016643486</v>
      </c>
      <c r="FK44" s="26">
        <f>0.1*(((0.5*(-1.906)+0.25*(-1.665)+0.25*(0.295-0.00101*(EY44-1673)))*4/10000)/2)*(EZ44^2)</f>
        <v>-52.617954375000004</v>
      </c>
      <c r="FL44" s="33">
        <f>(FN44-EY44*FO44)/1000</f>
        <v>39.452655032886867</v>
      </c>
      <c r="FM44" s="33">
        <f>(FP44-EY44*FQ44)/1000</f>
        <v>9.7008590443982907</v>
      </c>
      <c r="FN44" s="27">
        <f>142406+((-7.57)*(EY44-1830) - (-3734/0.5)*(EY44^0.5-1830^0.5)-(317020000/-2)*(EY44^-2-1830^-2))</f>
        <v>83764.901919443131</v>
      </c>
      <c r="FO44" s="28">
        <f>77.82+(-7.57*(LN(EY44)-LN(1830)) + (3734/-0.5)*(EY44^-0.5 - 1830^-0.5) + (0/-2)*(EY44^-2 - 1830^-2) - (317020000/-3)*(EY44^-3 - 1830^-3))</f>
        <v>37.772021383928958</v>
      </c>
      <c r="FP44" s="33">
        <f>((-35.64)*(EY44-1373) - (-2415.5/0.5)*(EY44^0.5-1373^0.5)-(789280)*(EY44^-1-1373^-1)-(1070640000/-2)*(EY44^-2-1373^-2))+64500</f>
        <v>58089.692571324689</v>
      </c>
      <c r="FQ44" s="28">
        <f>47+(-35.64*(LN(EY44)-LN(1373)) + (2415.5/-0.5)*(EY44^-0.5 - 1373^-0.5) + (7892800/-2)*(EY44^-2 - 1373^-2) - (1070640000/-3)*(EY44^-3 - 1373^-3))</f>
        <v>41.246927952032046</v>
      </c>
      <c r="FS44" s="26"/>
      <c r="FT44" s="34">
        <f>F44/FT$3</f>
        <v>1.1079304318881582</v>
      </c>
      <c r="FU44" s="34">
        <f>G44/FU$3</f>
        <v>1.0638431019161692E-2</v>
      </c>
      <c r="FV44" s="34">
        <f>H44/FV$3</f>
        <v>0.15653043810868864</v>
      </c>
      <c r="FW44" s="34">
        <f>I44/FW$3</f>
        <v>4.6627508838348687E-2</v>
      </c>
      <c r="FX44" s="34">
        <v>0</v>
      </c>
      <c r="FY44" s="34">
        <f>K44/FY$3</f>
        <v>1.6375545851528384E-2</v>
      </c>
      <c r="FZ44" s="34">
        <f>L44/FZ$3</f>
        <v>2.4073182474723159E-2</v>
      </c>
      <c r="GA44" s="34">
        <f>M44/GA$3</f>
        <v>0.10245405701931298</v>
      </c>
      <c r="GB44" s="34">
        <f>N44/GB$3</f>
        <v>4.8728701098784438E-2</v>
      </c>
      <c r="GC44" s="34">
        <f>O44/GC$3</f>
        <v>9.8635310031915569E-4</v>
      </c>
      <c r="GD44" s="34">
        <f>SUM(FT44:GC44)</f>
        <v>1.5143446493990254</v>
      </c>
      <c r="GE44" s="26"/>
      <c r="GF44" s="34">
        <f t="shared" si="199"/>
        <v>0.73162369763570367</v>
      </c>
      <c r="GG44" s="34">
        <f t="shared" si="199"/>
        <v>7.025105561923174E-3</v>
      </c>
      <c r="GH44" s="34">
        <f t="shared" si="199"/>
        <v>0.10336513433108405</v>
      </c>
      <c r="GI44" s="34">
        <f t="shared" si="199"/>
        <v>3.0790552769379829E-2</v>
      </c>
      <c r="GJ44" s="34">
        <f t="shared" si="199"/>
        <v>0</v>
      </c>
      <c r="GK44" s="34">
        <f t="shared" si="199"/>
        <v>1.0813618853559588E-2</v>
      </c>
      <c r="GL44" s="34">
        <f t="shared" si="199"/>
        <v>1.5896765960296232E-2</v>
      </c>
      <c r="GM44" s="34">
        <f t="shared" si="199"/>
        <v>6.765570642057761E-2</v>
      </c>
      <c r="GN44" s="34">
        <f t="shared" si="199"/>
        <v>3.2178078562315818E-2</v>
      </c>
      <c r="GO44" s="34">
        <f t="shared" si="199"/>
        <v>6.5133990516002714E-4</v>
      </c>
      <c r="GP44" s="34">
        <f>SUM(GF44:GO44)</f>
        <v>0.99999999999999989</v>
      </c>
      <c r="GR44" s="62"/>
      <c r="GT44" s="116"/>
      <c r="GU44" s="28">
        <f t="shared" si="201"/>
        <v>0.22859594172570752</v>
      </c>
      <c r="GV44" s="28">
        <f t="shared" si="201"/>
        <v>4.4473727641471914</v>
      </c>
      <c r="GW44" s="28">
        <f t="shared" si="201"/>
        <v>0.83265315134578088</v>
      </c>
      <c r="GX44" s="28">
        <f t="shared" si="201"/>
        <v>-1.2816349464567742</v>
      </c>
    </row>
    <row r="45" spans="1:206" ht="15" customHeight="1" x14ac:dyDescent="0.2">
      <c r="A45" s="167" t="s">
        <v>257</v>
      </c>
      <c r="B45" s="25" t="s">
        <v>259</v>
      </c>
      <c r="C45" s="28">
        <v>0.15</v>
      </c>
      <c r="D45" s="26">
        <v>850</v>
      </c>
      <c r="F45" s="28">
        <v>68.34</v>
      </c>
      <c r="G45" s="28">
        <v>0.56000000000000005</v>
      </c>
      <c r="H45" s="28">
        <v>14.59</v>
      </c>
      <c r="I45" s="28">
        <v>3.85</v>
      </c>
      <c r="J45" s="28">
        <v>0.17</v>
      </c>
      <c r="K45" s="28">
        <v>0.12</v>
      </c>
      <c r="L45" s="28">
        <v>0.45</v>
      </c>
      <c r="M45" s="28">
        <v>6.74</v>
      </c>
      <c r="N45" s="28">
        <v>5.08</v>
      </c>
      <c r="O45" s="28">
        <v>0.09</v>
      </c>
      <c r="P45" s="28">
        <f t="shared" si="204"/>
        <v>99.990000000000009</v>
      </c>
      <c r="R45" s="37">
        <v>4.47</v>
      </c>
      <c r="S45" s="4"/>
      <c r="T45" s="28">
        <v>68.48</v>
      </c>
      <c r="U45" s="28">
        <v>0.3</v>
      </c>
      <c r="V45" s="28">
        <v>17.829999999999998</v>
      </c>
      <c r="W45" s="28">
        <v>1.37</v>
      </c>
      <c r="X45" s="28">
        <v>0.14000000000000001</v>
      </c>
      <c r="Y45" s="28">
        <v>0.15</v>
      </c>
      <c r="Z45" s="28">
        <v>0.89</v>
      </c>
      <c r="AA45" s="28">
        <v>6.76</v>
      </c>
      <c r="AB45" s="28">
        <v>4.99</v>
      </c>
      <c r="AC45" s="28">
        <f t="shared" si="205"/>
        <v>100.91000000000001</v>
      </c>
      <c r="AE45" s="191">
        <f t="shared" si="104"/>
        <v>1.1374833555259656</v>
      </c>
      <c r="AF45" s="191">
        <f t="shared" si="104"/>
        <v>7.0087609511889862E-3</v>
      </c>
      <c r="AG45" s="191">
        <f>H45*2/AG$3</f>
        <v>0.28619066300510004</v>
      </c>
      <c r="AH45" s="191">
        <f t="shared" si="106"/>
        <v>5.3583855254001396E-2</v>
      </c>
      <c r="AI45" s="191">
        <f t="shared" si="106"/>
        <v>2.3963913166055823E-3</v>
      </c>
      <c r="AJ45" s="191">
        <f t="shared" si="106"/>
        <v>2.9776674937965261E-3</v>
      </c>
      <c r="AK45" s="191">
        <f t="shared" si="106"/>
        <v>8.0242510699001426E-3</v>
      </c>
      <c r="AL45" s="191">
        <f t="shared" si="107"/>
        <v>0.21748951274604714</v>
      </c>
      <c r="AM45" s="191">
        <f t="shared" si="107"/>
        <v>0.10785562632696391</v>
      </c>
      <c r="AN45" s="191">
        <f t="shared" si="107"/>
        <v>1.2681682718389143E-3</v>
      </c>
      <c r="AO45" s="191">
        <f>SUM(AE45:AN45)</f>
        <v>1.8242782519614085</v>
      </c>
      <c r="AP45" s="191"/>
      <c r="AQ45" s="191">
        <f t="shared" si="109"/>
        <v>0.62352514168437745</v>
      </c>
      <c r="AR45" s="191">
        <f t="shared" si="109"/>
        <v>3.8419363623139065E-3</v>
      </c>
      <c r="AS45" s="191">
        <f t="shared" si="109"/>
        <v>0.15687884383722525</v>
      </c>
      <c r="AT45" s="191">
        <f t="shared" si="109"/>
        <v>2.9372632818699486E-2</v>
      </c>
      <c r="AU45" s="191">
        <f t="shared" si="109"/>
        <v>1.313610636989755E-3</v>
      </c>
      <c r="AV45" s="191">
        <f t="shared" si="109"/>
        <v>1.6322441440032674E-3</v>
      </c>
      <c r="AW45" s="191">
        <f t="shared" si="109"/>
        <v>4.3985894483326276E-3</v>
      </c>
      <c r="AX45" s="191">
        <f t="shared" si="109"/>
        <v>0.11921948447952445</v>
      </c>
      <c r="AY45" s="191">
        <f t="shared" si="109"/>
        <v>5.9122354942838802E-2</v>
      </c>
      <c r="AZ45" s="191">
        <f t="shared" si="109"/>
        <v>6.9516164569490338E-4</v>
      </c>
      <c r="BA45" s="191">
        <f>SUM(AQ45:AZ45)</f>
        <v>1</v>
      </c>
      <c r="BB45" s="191"/>
      <c r="BC45" s="191">
        <f t="shared" si="111"/>
        <v>1.1398135818908124</v>
      </c>
      <c r="BD45" s="191">
        <f t="shared" si="111"/>
        <v>3.7546933667083849E-3</v>
      </c>
      <c r="BE45" s="191">
        <f>V45*2/AG$3</f>
        <v>0.34974499803844644</v>
      </c>
      <c r="BF45" s="191">
        <f t="shared" si="113"/>
        <v>1.9067501739735562E-2</v>
      </c>
      <c r="BG45" s="191">
        <f t="shared" si="113"/>
        <v>1.9734987313222443E-3</v>
      </c>
      <c r="BH45" s="191">
        <f t="shared" si="113"/>
        <v>3.7220843672456576E-3</v>
      </c>
      <c r="BI45" s="191">
        <f t="shared" si="113"/>
        <v>1.587018544935806E-2</v>
      </c>
      <c r="BJ45" s="191">
        <f t="shared" si="114"/>
        <v>0.21813488222007099</v>
      </c>
      <c r="BK45" s="191">
        <f t="shared" si="114"/>
        <v>0.1059447983014862</v>
      </c>
      <c r="BL45" s="191">
        <f>SUM(BC45:BK45)</f>
        <v>1.8580262241051859</v>
      </c>
      <c r="BM45" s="191"/>
      <c r="BN45" s="191">
        <f t="shared" si="116"/>
        <v>0.61345397987573591</v>
      </c>
      <c r="BO45" s="191">
        <f t="shared" si="116"/>
        <v>2.0207967562549459E-3</v>
      </c>
      <c r="BP45" s="191">
        <f t="shared" si="116"/>
        <v>0.18823469416147853</v>
      </c>
      <c r="BQ45" s="191">
        <f t="shared" si="116"/>
        <v>1.0262234995589663E-2</v>
      </c>
      <c r="BR45" s="191">
        <f t="shared" si="116"/>
        <v>1.062147942649555E-3</v>
      </c>
      <c r="BS45" s="191">
        <f t="shared" si="116"/>
        <v>2.0032464122179926E-3</v>
      </c>
      <c r="BT45" s="191">
        <f t="shared" si="116"/>
        <v>8.5414216675015146E-3</v>
      </c>
      <c r="BU45" s="191">
        <f t="shared" si="116"/>
        <v>0.11740140122356099</v>
      </c>
      <c r="BV45" s="191">
        <f t="shared" si="116"/>
        <v>5.7020076965010852E-2</v>
      </c>
      <c r="BW45" s="191">
        <f>SUM(BN45:BV45)</f>
        <v>1</v>
      </c>
      <c r="BY45" s="28">
        <f t="shared" ref="BY45:BY54" si="206">BT45/(BT45+BU45+BV45)</f>
        <v>4.6683899709835004E-2</v>
      </c>
      <c r="BZ45" s="28">
        <f t="shared" ref="BZ45:BZ54" si="207">BU45/(BT45+BU45+BV45)</f>
        <v>0.64166779885929925</v>
      </c>
      <c r="CA45" s="28">
        <f t="shared" ref="CA45:CA54" si="208">1-BY45-BZ45</f>
        <v>0.31164830143086575</v>
      </c>
      <c r="CB45" s="28"/>
      <c r="CC45" s="4">
        <f t="shared" si="202"/>
        <v>68.346834683468344</v>
      </c>
      <c r="CD45" s="4">
        <f t="shared" si="203"/>
        <v>11.821182118211819</v>
      </c>
      <c r="CE45" s="28">
        <f t="shared" si="121"/>
        <v>33.499025128578324</v>
      </c>
      <c r="CF45" s="28">
        <f t="shared" si="122"/>
        <v>4.6683899709835002</v>
      </c>
      <c r="CH45" s="28">
        <f t="shared" ref="CH45:CH54" si="209">LN(BY45/(AW45*AS45^2*AQ45^2))</f>
        <v>7.0114107517714865</v>
      </c>
      <c r="CI45" s="28">
        <f t="shared" ref="CI45:CI54" si="210">AX45/(AX45+AY45)</f>
        <v>0.66848858835183045</v>
      </c>
      <c r="CJ45" s="4"/>
      <c r="CK45" s="158">
        <f t="shared" si="125"/>
        <v>0.12759090468938841</v>
      </c>
      <c r="CL45" s="69">
        <f t="shared" ref="CL45:CL54" si="211">R45</f>
        <v>4.47</v>
      </c>
      <c r="CM45" s="107">
        <f t="shared" ref="CM45:CM54" si="212">$GS$2+$GS$3*CH45+$GS$4*D45+$GS$5*BZ45+$GS$6*CI45</f>
        <v>5.5383686975508102</v>
      </c>
      <c r="CN45" s="109">
        <f t="shared" ref="CN45:CN54" si="213">CU45</f>
        <v>5.7823771350872164</v>
      </c>
      <c r="CO45" s="111">
        <f>$EX$5+$EQ$5*EQ45+$ER$5*ER45+$ES$5*ES45+$ET$5*ET45+$EU$5*EU45+$EV$5*EV45+$EW$5*EW45</f>
        <v>7.2398813493155574</v>
      </c>
      <c r="CP45" s="113">
        <v>2.8740874003799517</v>
      </c>
      <c r="CQ45" s="30"/>
      <c r="CR45" s="27">
        <f t="shared" ref="CR45:CR54" si="214">10^4/(6.12+0.257*LN(BY45/(AQ45^2*AS45^2*AW45))-3.166*AW45-3.137*DD45+1.216*BZ45^2-2.475*10^-2*C45*10+0.2166*R45)-273.15</f>
        <v>875.06786524399092</v>
      </c>
      <c r="CS45" s="27">
        <f t="shared" ref="CS45:CS54" si="215">-273.15+(10^4/(8.759-6.396*AW45+0.2147*R45+1.221*AQ45^3-1.751*10^-2*DM45-8.043*AS45))</f>
        <v>876.47026756136745</v>
      </c>
      <c r="CT45" s="27">
        <f t="shared" ref="CT45:CT54" si="216">-273.15+(10^4/(6.4706+0.3128*DE45-8.103*AQ45+4.872*AY45+8.661*AQ45^2+1.5346*BZ45^2-3.341*10^-2*C45*10+0.18047*R45))</f>
        <v>882.24051294954586</v>
      </c>
      <c r="CU45" s="28">
        <f t="shared" ref="CU45:CU54" si="217">25.95-0.0032*D45*DE45-18.9*AY45+14.5*AV45-40.3*AW45+5.7*BY45^2+0.108*C45*10</f>
        <v>5.7823771350872164</v>
      </c>
      <c r="CV45" s="28">
        <f t="shared" ref="CV45:CV54" si="218">24.757-2.26*10^-3*(D45+273.15)*DE45-3.847*DR45+1.927*DQ45/(AW45/(AW45+AX45))</f>
        <v>5.260854777667336</v>
      </c>
      <c r="CW45" s="28">
        <f t="shared" ref="CW45:CW54" si="219">-42.2+(4.94*(10^-2)*DK45)+(1.16*(10^-2)*DK45)*DF45-19.6*LN(BZ45)-382.3*AQ45^2+514.2*AQ45^3-139.8*AW45+287.2*AX45+163.9*AY45</f>
        <v>15.128251649624227</v>
      </c>
      <c r="CX45" s="27">
        <f t="shared" ref="CX45:CX54" si="220">-273.15+10^4/(10.86-9.7654*AQ45+4.241*AW45-55.56*AW45*AS45+37.5*AY45*AS45+11.206*AQ45^3-3.151*10^-2*C45*10+0.1709*R45)</f>
        <v>898.86239906849698</v>
      </c>
      <c r="CY45" s="28">
        <f t="shared" ref="CY45:CY54" si="221">BZ45*AS45*AW45/(BY45*AX45*AQ45)</f>
        <v>0.12759090468938841</v>
      </c>
      <c r="DA45" s="33">
        <f t="shared" ref="DA45:DA54" si="222">10^4/(17.3-1.03*LN(BZ45/(AX45*AS45*AQ45^3))-200*AW45-2.42*AX45-29.8*AY45+13500*(AW45-0.0037)^2-550*(AY45-0.056)*(AX45-0.089)-0.078*C45/10)-273.15</f>
        <v>811.1678256251397</v>
      </c>
      <c r="DB45" s="33">
        <f t="shared" ref="DB45:DB54" si="223">10^4/(14.6+0.055*R45-0.06*C45/10-99.6*AX45*AS45-2313*AW45*AS45+395*AY45*AS45-151*AY45*AQ45+15037*AW45^2)-273.15</f>
        <v>749.95981678771068</v>
      </c>
      <c r="DD45" s="82">
        <f t="shared" ref="DD45:DD54" si="224">AS45/(AS45+AQ45)</f>
        <v>0.20102260719795184</v>
      </c>
      <c r="DE45" s="82">
        <f t="shared" ref="DE45:DE54" si="225">LN(BY45/(AQ45^2*AS45^2*AW45))</f>
        <v>7.0114107517714865</v>
      </c>
      <c r="DF45" s="82">
        <f t="shared" ref="DF45:DF54" si="226">LN((BZ45*AS45*AW45)/(AX45*AQ45*BY45))</f>
        <v>-2.058926190475705</v>
      </c>
      <c r="DG45" s="82">
        <f t="shared" ref="DG45:DG54" si="227">(BQ45/BS45)/(AT45/AV45)</f>
        <v>0.28467532467532469</v>
      </c>
      <c r="DH45" s="82">
        <f t="shared" ref="DH45:DH54" si="228">AV45+AT45+AW45+AU45</f>
        <v>3.6717077048025133E-2</v>
      </c>
      <c r="DI45" s="82">
        <f t="shared" ref="DI45:DI54" si="229">(7/2)*LN(1-AS45)+7*LN(1-AR45)</f>
        <v>-0.62420148763450989</v>
      </c>
      <c r="DK45" s="87">
        <f t="shared" ref="DK45:DK54" si="230">273.15+CR45</f>
        <v>1148.2178652439909</v>
      </c>
      <c r="DL45" s="87">
        <f t="shared" ref="DL45:DL54" si="231">CT45</f>
        <v>882.24051294954586</v>
      </c>
      <c r="DM45" s="82">
        <f t="shared" ref="DM45:DM54" si="232">10*C45</f>
        <v>1.5</v>
      </c>
      <c r="DO45" s="87">
        <f t="shared" ref="DO45:DO54" si="233">10^4/(8.588-0.0529*DM45+0.29484*R45+0.50575*DE45-15.9387*AQ45+7.4446*AY45+16.46*AQ45^2+2.58716*BZ45^2)</f>
        <v>881.89822309686008</v>
      </c>
      <c r="DP45" s="82">
        <f t="shared" ref="DP45:DP54" si="234">AV45/40.3/(AV45/40.3+AT45/71.85)</f>
        <v>9.0143963598928151E-2</v>
      </c>
      <c r="DQ45" s="82">
        <f t="shared" ref="DQ45:DQ54" si="235">EXP(-3.485+22.93*AW45+0.0805*R45+1.0925*AW45/(AW45+AX45)+13.11*AS45/(AS45+AQ45)+5.59258*AQ45^3-38.786*D45/(273.15+D45)-125.04*AW45*AS45+8.958*AQ45*AY45-2589.27/(273.15+D45))</f>
        <v>6.2166646608973355E-14</v>
      </c>
      <c r="DR45" s="82">
        <f t="shared" ref="DR45:DR54" si="236">EXP(-2.748-0.1553*R45+1.1017*DP45-1.997*AQ45^3+54.556*DM45/DK45-67.878*AY45*AS45-99.03*AW45*AS45+4175.307/DK45)</f>
        <v>0.44162934606451404</v>
      </c>
      <c r="DS45" s="82">
        <f t="shared" ref="DS45:DS54" si="237">EXP(19.42-12.5*AV45-161.4*AX45-16.65*AW45/(AW45+AX45)-528.1*AY45*AS45-19.38*AQ45^3+168.2*AQ45*AX45-1951.2*AW45*AY45-10190/DK45)</f>
        <v>9.9803825210723627E-4</v>
      </c>
      <c r="DT45" s="82">
        <f t="shared" ref="DT45:DT54" si="238">BY45/(AW45/(AW45+AX45))</f>
        <v>1.3120055493605232</v>
      </c>
      <c r="DV45" s="88">
        <f t="shared" ref="DV45:DV54" si="239">D45</f>
        <v>850</v>
      </c>
      <c r="DW45" s="30">
        <f t="shared" ref="DW45:DW54" si="240">R45</f>
        <v>4.47</v>
      </c>
      <c r="DX45" s="30">
        <f t="shared" ref="DX45:DX54" si="241">LN(AQ45/(AX45+AY45+AW45))</f>
        <v>1.2273223633206418</v>
      </c>
      <c r="DY45" s="30">
        <f t="shared" ref="DY45:DY54" si="242">BN45/(BP45+BN45)</f>
        <v>0.76520225337156167</v>
      </c>
      <c r="DZ45" s="30">
        <f t="shared" ref="DZ45:DZ54" si="243">(BT45/(BV45+BU45))</f>
        <v>4.8970010781970039E-2</v>
      </c>
      <c r="EA45" s="30">
        <f t="shared" ref="EA45:EA54" si="244">-LN(AT45)</f>
        <v>3.527691894660288</v>
      </c>
      <c r="EB45" s="30">
        <v>8.8398129274373893</v>
      </c>
      <c r="EC45" s="30">
        <f t="shared" ref="EC45:EC54" si="245">CA45*AX45*AQ45/BZ45*AQ45*AY45*100</f>
        <v>0.13309490243021818</v>
      </c>
      <c r="ED45" s="30">
        <f t="shared" ref="ED45:ED54" si="246">-LN(BY45)</f>
        <v>3.0643559337113699</v>
      </c>
      <c r="EE45" s="30">
        <f t="shared" ref="EE45:EE54" si="247">CA45/(BY45+BZ45)</f>
        <v>0.45274574331505846</v>
      </c>
      <c r="EF45" s="30">
        <f t="shared" ref="EF45:EF54" si="248">-LN(BT45)</f>
        <v>4.7628278134321258</v>
      </c>
      <c r="EG45" s="30">
        <f t="shared" ref="EG45:EG54" si="249">-LN(BV45)</f>
        <v>2.8643518457087844</v>
      </c>
      <c r="EH45" s="30">
        <f t="shared" ref="EH45:EH54" si="250">AX45+AY45</f>
        <v>0.17834183942236326</v>
      </c>
      <c r="EI45" s="30">
        <f t="shared" ref="EI45:EI54" si="251">AQ45+AS45+AW45</f>
        <v>0.78480257496993533</v>
      </c>
      <c r="EJ45" s="30">
        <f t="shared" ref="EJ45:EJ54" si="252">AQ45*AY45</f>
        <v>3.686427474244762E-2</v>
      </c>
      <c r="EK45" s="30">
        <f t="shared" ref="EK45:EK54" si="253">AQ45*AX45</f>
        <v>7.4336345951633923E-2</v>
      </c>
      <c r="EM45" s="82">
        <v>3.4</v>
      </c>
      <c r="EN45" s="82">
        <v>3.6460193632685201</v>
      </c>
      <c r="EO45" s="30">
        <v>3.6020711108470036</v>
      </c>
      <c r="EQ45" s="34">
        <f t="shared" ref="EQ45:EQ54" si="254">10000/(D45+273)</f>
        <v>8.9047195013357072</v>
      </c>
      <c r="ER45" s="34">
        <f t="shared" ref="ER45:ER54" si="255">-FW45/GD45</f>
        <v>-3.5361715943790208E-2</v>
      </c>
      <c r="ES45" s="34">
        <f t="shared" ref="ES45:ES54" si="256">-FT45/GD45</f>
        <v>-0.75055773428461492</v>
      </c>
      <c r="ET45" s="34">
        <f t="shared" ref="ET45:ET54" si="257">-(FA45+FB45+FC45)</f>
        <v>-0.20783742122086002</v>
      </c>
      <c r="EU45" s="34">
        <f t="shared" ref="EU45:EU54" si="258">-FY45/GD45</f>
        <v>-1.9647544972733596E-3</v>
      </c>
      <c r="EV45" s="34">
        <f t="shared" ref="EV45:EV54" si="259">-GH45</f>
        <v>-9.4427045481095664E-2</v>
      </c>
      <c r="EW45" s="34">
        <f t="shared" ref="EW45:EW54" si="260">-GL45</f>
        <v>-5.2952619468588178E-3</v>
      </c>
      <c r="EY45" s="27">
        <f t="shared" ref="EY45:EY54" si="261">D45+273.15</f>
        <v>1123.1500000000001</v>
      </c>
      <c r="EZ45" s="27">
        <f t="shared" ref="EZ45:EZ54" si="262">C45*10000</f>
        <v>1500</v>
      </c>
      <c r="FA45" s="34">
        <f t="shared" ref="FA45:FA54" si="263">(FD45-FE45)+(FF45-FG45)</f>
        <v>-2.8214915702011907</v>
      </c>
      <c r="FB45" s="34">
        <f t="shared" ref="FB45:FB54" si="264">(-FH45-FI45+FJ45+FK45)/(8.3144*(EY45))</f>
        <v>-0.10207959842728796</v>
      </c>
      <c r="FC45" s="34">
        <f t="shared" ref="FC45:FC54" si="265">1000*(FL45-FM45)/(8.3144*EY45)</f>
        <v>3.1314085898493387</v>
      </c>
      <c r="FD45" s="34">
        <f t="shared" ref="FD45:FD54" si="266">LN(0.053675+0.92494*BZ45)</f>
        <v>-0.43513203075466733</v>
      </c>
      <c r="FE45" s="34">
        <f t="shared" ref="FE45:FE54" si="267">LN(0.26579+0.66862*BY45)</f>
        <v>-1.2140103826042841</v>
      </c>
      <c r="FF45" s="26">
        <f t="shared" ref="FF45:FF54" si="268">LN(GL45*GH45*GF45^2*64)</f>
        <v>-4.0158649015227645</v>
      </c>
      <c r="FG45" s="26">
        <f t="shared" ref="FG45:FG54" si="269">LN((GM45^0.5)*(GH45^0.5)*(GF45^3)*18.963)</f>
        <v>-0.41549497947195718</v>
      </c>
      <c r="FH45" s="33">
        <f t="shared" ref="FH45:FH54" si="270">0.1*((112.715+0.00382*(EY45-1373))-(100.57*EXP(0.0000268*(EY45-298))))*(EZ45-1)</f>
        <v>1340.3747507367264</v>
      </c>
      <c r="FI45" s="33">
        <f t="shared" ref="FI45:FI54" si="271">0.1*(((0.75*(-1.843)+0.125*(0.685+0.0024*(EY45-1673))+0.125*(-2.384-0.0035*(EY45-1673)))*4/10000)/2)*(EZ45^2)</f>
        <v>-68.355928125000005</v>
      </c>
      <c r="FJ45" s="33">
        <f t="shared" ref="FJ45:FJ54" si="272">0.1*((106.3+0.003708*(EY45-1673))-(100.61*EXP(0.0000141*(EY45-298))))*(EZ45-1)</f>
        <v>370.81686381175604</v>
      </c>
      <c r="FK45" s="26">
        <f t="shared" ref="FK45:FK54" si="273">0.1*(((0.5*(-1.906)+0.25*(-1.665)+0.25*(0.295-0.00101*(EY45-1673)))*4/10000)/2)*(EZ45^2)</f>
        <v>-52.049829375000002</v>
      </c>
      <c r="FL45" s="33">
        <f t="shared" ref="FL45:FL54" si="274">(FN45-EY45*FO45)/1000</f>
        <v>41.230958207176521</v>
      </c>
      <c r="FM45" s="33">
        <f t="shared" ref="FM45:FM54" si="275">(FP45-EY45*FQ45)/1000</f>
        <v>11.988867879924735</v>
      </c>
      <c r="FN45" s="27">
        <f t="shared" ref="FN45:FN54" si="276">142406+((-7.57)*(EY45-1830) - (-3734/0.5)*(EY45^0.5-1830^0.5)-(317020000/-2)*(EY45^-2-1830^-2))</f>
        <v>78643.641683355949</v>
      </c>
      <c r="FO45" s="28">
        <f t="shared" ref="FO45:FO54" si="277">77.82+(-7.57*(LN(EY45)-LN(1830)) + (3734/-0.5)*(EY45^-0.5 - 1830^-0.5) + (0/-2)*(EY45^-2 - 1830^-2) - (317020000/-3)*(EY45^-3 - 1830^-3))</f>
        <v>33.310495905426194</v>
      </c>
      <c r="FP45" s="33">
        <f t="shared" ref="FP45:FP54" si="278">((-35.64)*(EY45-1373) - (-2415.5/0.5)*(EY45^0.5-1373^0.5)-(789280)*(EY45^-1-1373^-1)-(1070640000/-2)*(EY45^-2-1373^-2))+64500</f>
        <v>56312.603968713229</v>
      </c>
      <c r="FQ45" s="28">
        <f t="shared" ref="FQ45:FQ54" si="279">47+(-35.64*(LN(EY45)-LN(1373)) + (2415.5/-0.5)*(EY45^-0.5 - 1373^-0.5) + (7892800/-2)*(EY45^-2 - 1373^-2) - (1070640000/-3)*(EY45^-3 - 1373^-3))</f>
        <v>39.463772504819914</v>
      </c>
      <c r="FS45" s="26"/>
      <c r="FT45" s="34">
        <f t="shared" ref="FT45:FW54" si="280">F45/FT$3</f>
        <v>1.1373886993425981</v>
      </c>
      <c r="FU45" s="34">
        <f t="shared" si="280"/>
        <v>7.0088486714477037E-3</v>
      </c>
      <c r="FV45" s="34">
        <f t="shared" si="280"/>
        <v>0.14309392807053678</v>
      </c>
      <c r="FW45" s="34">
        <f t="shared" si="280"/>
        <v>5.3586838515714164E-2</v>
      </c>
      <c r="FX45" s="34">
        <v>0</v>
      </c>
      <c r="FY45" s="34">
        <f t="shared" ref="FY45:GC54" si="281">K45/FY$3</f>
        <v>2.9773719730051603E-3</v>
      </c>
      <c r="FZ45" s="34">
        <f t="shared" si="281"/>
        <v>8.0243941582410529E-3</v>
      </c>
      <c r="GA45" s="34">
        <f t="shared" si="281"/>
        <v>0.10874651091498734</v>
      </c>
      <c r="GB45" s="34">
        <f t="shared" si="281"/>
        <v>5.3930675725887792E-2</v>
      </c>
      <c r="GC45" s="34">
        <f t="shared" si="281"/>
        <v>6.3408413591945715E-4</v>
      </c>
      <c r="GD45" s="34">
        <f t="shared" ref="GD45:GD54" si="282">SUM(FT45:GC45)</f>
        <v>1.5153913515083373</v>
      </c>
      <c r="GE45" s="26"/>
      <c r="GF45" s="34">
        <f t="shared" si="199"/>
        <v>0.75055773428461492</v>
      </c>
      <c r="GG45" s="34">
        <f t="shared" si="199"/>
        <v>4.6251080055798666E-3</v>
      </c>
      <c r="GH45" s="34">
        <f t="shared" si="199"/>
        <v>9.4427045481095664E-2</v>
      </c>
      <c r="GI45" s="34">
        <f t="shared" si="199"/>
        <v>3.5361715943790208E-2</v>
      </c>
      <c r="GJ45" s="34">
        <f t="shared" si="199"/>
        <v>0</v>
      </c>
      <c r="GK45" s="34">
        <f t="shared" si="199"/>
        <v>1.9647544972733596E-3</v>
      </c>
      <c r="GL45" s="34">
        <f t="shared" si="199"/>
        <v>5.2952619468588178E-3</v>
      </c>
      <c r="GM45" s="34">
        <f t="shared" si="199"/>
        <v>7.1761337958506255E-2</v>
      </c>
      <c r="GN45" s="34">
        <f t="shared" si="199"/>
        <v>3.5588612586582441E-2</v>
      </c>
      <c r="GO45" s="34">
        <f t="shared" si="199"/>
        <v>4.1842929569864884E-4</v>
      </c>
      <c r="GP45" s="34">
        <f t="shared" ref="GP45:GP54" si="283">SUM(GF45:GO45)</f>
        <v>1.0000000000000002</v>
      </c>
      <c r="GR45" s="62"/>
      <c r="GT45" s="116"/>
      <c r="GU45" s="28">
        <f t="shared" si="201"/>
        <v>1.0683686975508104</v>
      </c>
      <c r="GV45" s="28">
        <f t="shared" si="201"/>
        <v>1.3123771350872167</v>
      </c>
      <c r="GW45" s="28">
        <f t="shared" si="201"/>
        <v>2.7698813493155576</v>
      </c>
      <c r="GX45" s="28">
        <f t="shared" si="201"/>
        <v>-1.5959125996200481</v>
      </c>
    </row>
    <row r="46" spans="1:206" ht="15" customHeight="1" x14ac:dyDescent="0.2">
      <c r="A46" s="167" t="s">
        <v>257</v>
      </c>
      <c r="B46" s="25" t="s">
        <v>260</v>
      </c>
      <c r="C46" s="28">
        <v>0.15</v>
      </c>
      <c r="D46" s="26">
        <v>950</v>
      </c>
      <c r="F46" s="28">
        <v>66.650000000000006</v>
      </c>
      <c r="G46" s="28">
        <v>0.68</v>
      </c>
      <c r="H46" s="28">
        <v>14.68</v>
      </c>
      <c r="I46" s="28">
        <v>4.8</v>
      </c>
      <c r="J46" s="28">
        <v>0.22</v>
      </c>
      <c r="K46" s="28">
        <v>0.35</v>
      </c>
      <c r="L46" s="28">
        <v>1</v>
      </c>
      <c r="M46" s="28">
        <v>6.36</v>
      </c>
      <c r="N46" s="28">
        <v>5.09</v>
      </c>
      <c r="O46" s="28">
        <v>0.16</v>
      </c>
      <c r="P46" s="28">
        <f t="shared" ref="P46:P54" si="284">SUM(F46:O46)</f>
        <v>99.990000000000009</v>
      </c>
      <c r="R46" s="37">
        <v>1.1100000000000001</v>
      </c>
      <c r="S46" s="4"/>
      <c r="T46" s="28">
        <v>64.78</v>
      </c>
      <c r="U46" s="28">
        <v>0.31</v>
      </c>
      <c r="V46" s="28">
        <v>19.02</v>
      </c>
      <c r="W46" s="28">
        <v>1.05</v>
      </c>
      <c r="X46" s="28">
        <v>0.02</v>
      </c>
      <c r="Y46" s="28">
        <v>0.04</v>
      </c>
      <c r="Z46" s="28">
        <v>1.04</v>
      </c>
      <c r="AA46" s="28">
        <v>8.01</v>
      </c>
      <c r="AB46" s="28">
        <v>4.33</v>
      </c>
      <c r="AC46" s="28">
        <f>SUM(T46:AB46)</f>
        <v>98.600000000000009</v>
      </c>
      <c r="AE46" s="191">
        <f t="shared" ref="AE46:AF54" si="285">F46/AE$3</f>
        <v>1.1093541944074568</v>
      </c>
      <c r="AF46" s="191">
        <f t="shared" si="285"/>
        <v>8.5106382978723406E-3</v>
      </c>
      <c r="AG46" s="191">
        <f t="shared" ref="AG46:AG54" si="286">H46*2/AG$3</f>
        <v>0.28795606120047079</v>
      </c>
      <c r="AH46" s="191">
        <f t="shared" ref="AH46:AK54" si="287">I46/AH$3</f>
        <v>6.6805845511482262E-2</v>
      </c>
      <c r="AI46" s="191">
        <f t="shared" si="287"/>
        <v>3.1012122920778123E-3</v>
      </c>
      <c r="AJ46" s="191">
        <f t="shared" si="287"/>
        <v>8.6848635235732014E-3</v>
      </c>
      <c r="AK46" s="191">
        <f t="shared" si="287"/>
        <v>1.783166904422254E-2</v>
      </c>
      <c r="AL46" s="191">
        <f t="shared" ref="AL46:AN54" si="288">M46*2/AL$3</f>
        <v>0.20522749273959343</v>
      </c>
      <c r="AM46" s="191">
        <f t="shared" si="288"/>
        <v>0.10806794055201698</v>
      </c>
      <c r="AN46" s="191">
        <f t="shared" si="288"/>
        <v>2.2545213721580702E-3</v>
      </c>
      <c r="AO46" s="191">
        <f t="shared" ref="AO46:AO54" si="289">SUM(AE46:AN46)</f>
        <v>1.8177944389409242</v>
      </c>
      <c r="AP46" s="191"/>
      <c r="AQ46" s="191">
        <f t="shared" ref="AQ46:AZ54" si="290">AE46/$AO46</f>
        <v>0.61027483121457016</v>
      </c>
      <c r="AR46" s="191">
        <f t="shared" si="290"/>
        <v>4.6818485718499465E-3</v>
      </c>
      <c r="AS46" s="191">
        <f t="shared" si="290"/>
        <v>0.1584095841817178</v>
      </c>
      <c r="AT46" s="191">
        <f t="shared" si="290"/>
        <v>3.675104515690146E-2</v>
      </c>
      <c r="AU46" s="191">
        <f t="shared" si="290"/>
        <v>1.7060302450284904E-3</v>
      </c>
      <c r="AV46" s="191">
        <f t="shared" si="290"/>
        <v>4.7776928664349638E-3</v>
      </c>
      <c r="AW46" s="191">
        <f t="shared" si="290"/>
        <v>9.8095079741863187E-3</v>
      </c>
      <c r="AX46" s="191">
        <f t="shared" si="290"/>
        <v>0.11289917514499725</v>
      </c>
      <c r="AY46" s="191">
        <f t="shared" si="290"/>
        <v>5.9450033643506504E-2</v>
      </c>
      <c r="AZ46" s="191">
        <f t="shared" si="290"/>
        <v>1.2402510008071045E-3</v>
      </c>
      <c r="BA46" s="191">
        <f t="shared" ref="BA46:BA54" si="291">SUM(AQ46:AZ46)</f>
        <v>1</v>
      </c>
      <c r="BB46" s="191"/>
      <c r="BC46" s="191">
        <f t="shared" ref="BC46:BD54" si="292">T46/AE$3</f>
        <v>1.0782290279627165</v>
      </c>
      <c r="BD46" s="191">
        <f t="shared" si="292"/>
        <v>3.8798498122653313E-3</v>
      </c>
      <c r="BE46" s="191">
        <f t="shared" ref="BE46:BE54" si="293">V46*2/AG$3</f>
        <v>0.3730874852883484</v>
      </c>
      <c r="BF46" s="191">
        <f t="shared" ref="BF46:BI54" si="294">W46/AH$3</f>
        <v>1.4613778705636744E-2</v>
      </c>
      <c r="BG46" s="191">
        <f t="shared" si="294"/>
        <v>2.8192839018889202E-4</v>
      </c>
      <c r="BH46" s="191">
        <f t="shared" si="294"/>
        <v>9.9255583126550868E-4</v>
      </c>
      <c r="BI46" s="191">
        <f t="shared" si="294"/>
        <v>1.8544935805991442E-2</v>
      </c>
      <c r="BJ46" s="191">
        <f t="shared" ref="BJ46:BK54" si="295">AA46*2/AL$3</f>
        <v>0.25847047434656339</v>
      </c>
      <c r="BK46" s="191">
        <f t="shared" si="295"/>
        <v>9.1932059447983008E-2</v>
      </c>
      <c r="BL46" s="191">
        <f t="shared" ref="BL46:BL54" si="296">SUM(BC46:BK46)</f>
        <v>1.8400320955909595</v>
      </c>
      <c r="BM46" s="191"/>
      <c r="BN46" s="191">
        <f t="shared" ref="BN46:BV54" si="297">BC46/$BL46</f>
        <v>0.58598381547057943</v>
      </c>
      <c r="BO46" s="191">
        <f t="shared" si="297"/>
        <v>2.108577247952432E-3</v>
      </c>
      <c r="BP46" s="191">
        <f t="shared" si="297"/>
        <v>0.20276140083769822</v>
      </c>
      <c r="BQ46" s="191">
        <f t="shared" si="297"/>
        <v>7.942132499022125E-3</v>
      </c>
      <c r="BR46" s="191">
        <f t="shared" si="297"/>
        <v>1.5321927854652212E-4</v>
      </c>
      <c r="BS46" s="191">
        <f t="shared" si="297"/>
        <v>5.3942310769678804E-4</v>
      </c>
      <c r="BT46" s="191">
        <f t="shared" si="297"/>
        <v>1.0078593656289133E-2</v>
      </c>
      <c r="BU46" s="191">
        <f t="shared" si="297"/>
        <v>0.14047063361878528</v>
      </c>
      <c r="BV46" s="191">
        <f t="shared" si="297"/>
        <v>4.9962204283429831E-2</v>
      </c>
      <c r="BW46" s="191">
        <f t="shared" ref="BW46:BW54" si="298">SUM(BN46:BV46)</f>
        <v>0.99999999999999978</v>
      </c>
      <c r="BY46" s="28">
        <f t="shared" si="206"/>
        <v>5.0264434191865263E-2</v>
      </c>
      <c r="BZ46" s="28">
        <f t="shared" si="207"/>
        <v>0.70056172122934268</v>
      </c>
      <c r="CA46" s="28">
        <f t="shared" si="208"/>
        <v>0.2491738445787921</v>
      </c>
      <c r="CB46" s="28"/>
      <c r="CC46" s="4">
        <f t="shared" si="202"/>
        <v>66.656665666566653</v>
      </c>
      <c r="CD46" s="4">
        <f t="shared" si="203"/>
        <v>11.45114511451145</v>
      </c>
      <c r="CE46" s="28">
        <f t="shared" si="121"/>
        <v>27.430606167472472</v>
      </c>
      <c r="CF46" s="28">
        <f t="shared" si="122"/>
        <v>5.0264434191865259</v>
      </c>
      <c r="CH46" s="28">
        <f t="shared" si="209"/>
        <v>6.306779987585144</v>
      </c>
      <c r="CI46" s="28">
        <f t="shared" si="210"/>
        <v>0.65506059435143738</v>
      </c>
      <c r="CJ46" s="4"/>
      <c r="CK46" s="158">
        <f t="shared" si="125"/>
        <v>0.31433884699622727</v>
      </c>
      <c r="CL46" s="132">
        <f t="shared" si="211"/>
        <v>1.1100000000000001</v>
      </c>
      <c r="CM46" s="107">
        <f t="shared" si="212"/>
        <v>1.5801740609090789</v>
      </c>
      <c r="CN46" s="109">
        <f t="shared" si="213"/>
        <v>5.504137703146867</v>
      </c>
      <c r="CO46" s="111">
        <f t="shared" ref="CO46:CO54" si="299">$EX$5+$EQ$5*EQ46+$ER$5*ER46+$ES$5*ES46+$ET$5*ET46+$EU$5*EU46+$EV$5*EV46+$EW$5*EW46</f>
        <v>3.8153569296764389</v>
      </c>
      <c r="CP46" s="113">
        <v>0.53625589847543609</v>
      </c>
      <c r="CQ46" s="30"/>
      <c r="CR46" s="27">
        <f t="shared" si="214"/>
        <v>998.56227334176504</v>
      </c>
      <c r="CS46" s="27">
        <f t="shared" si="215"/>
        <v>990.79436081122378</v>
      </c>
      <c r="CT46" s="27">
        <f t="shared" si="216"/>
        <v>989.95867899779284</v>
      </c>
      <c r="CU46" s="28">
        <f t="shared" si="217"/>
        <v>5.504137703146867</v>
      </c>
      <c r="CV46" s="28">
        <f t="shared" si="218"/>
        <v>5.2380643233544602</v>
      </c>
      <c r="CW46" s="28">
        <f t="shared" si="219"/>
        <v>25.812150197878047</v>
      </c>
      <c r="CX46" s="27">
        <f t="shared" si="220"/>
        <v>992.95074629107455</v>
      </c>
      <c r="CY46" s="28">
        <f t="shared" si="221"/>
        <v>0.31433884699622727</v>
      </c>
      <c r="DA46" s="33">
        <f t="shared" si="222"/>
        <v>910.7480407240829</v>
      </c>
      <c r="DB46" s="33">
        <f t="shared" si="223"/>
        <v>841.29235973091602</v>
      </c>
      <c r="DD46" s="82">
        <f t="shared" si="224"/>
        <v>0.20607882898217891</v>
      </c>
      <c r="DE46" s="82">
        <f t="shared" si="225"/>
        <v>6.306779987585144</v>
      </c>
      <c r="DF46" s="82">
        <f t="shared" si="226"/>
        <v>-1.1572837443554824</v>
      </c>
      <c r="DG46" s="82">
        <f t="shared" si="227"/>
        <v>1.9140624999999998</v>
      </c>
      <c r="DH46" s="82">
        <f t="shared" si="228"/>
        <v>5.304427624255123E-2</v>
      </c>
      <c r="DI46" s="82">
        <f t="shared" si="229"/>
        <v>-0.6364662871683936</v>
      </c>
      <c r="DK46" s="87">
        <f t="shared" si="230"/>
        <v>1271.712273341765</v>
      </c>
      <c r="DL46" s="87">
        <f t="shared" si="231"/>
        <v>989.95867899779284</v>
      </c>
      <c r="DM46" s="82">
        <f t="shared" si="232"/>
        <v>1.5</v>
      </c>
      <c r="DO46" s="87">
        <f t="shared" si="233"/>
        <v>986.07653864517317</v>
      </c>
      <c r="DP46" s="82">
        <f t="shared" si="234"/>
        <v>0.18816471354489558</v>
      </c>
      <c r="DQ46" s="82">
        <f t="shared" si="235"/>
        <v>2.7594074220739993E-14</v>
      </c>
      <c r="DR46" s="82">
        <f t="shared" si="236"/>
        <v>0.541976586468632</v>
      </c>
      <c r="DS46" s="82">
        <f t="shared" si="237"/>
        <v>7.9857479369671623E-4</v>
      </c>
      <c r="DT46" s="82">
        <f t="shared" si="238"/>
        <v>0.62876573867368357</v>
      </c>
      <c r="DV46" s="88">
        <f t="shared" si="239"/>
        <v>950</v>
      </c>
      <c r="DW46" s="30">
        <f t="shared" si="240"/>
        <v>1.1100000000000001</v>
      </c>
      <c r="DX46" s="30">
        <f t="shared" si="241"/>
        <v>1.2090310215088089</v>
      </c>
      <c r="DY46" s="30">
        <f t="shared" si="242"/>
        <v>0.74293168865514891</v>
      </c>
      <c r="DZ46" s="30">
        <f t="shared" si="243"/>
        <v>5.2924662402313014E-2</v>
      </c>
      <c r="EA46" s="30">
        <f t="shared" si="244"/>
        <v>3.3035886140841133</v>
      </c>
      <c r="EB46" s="30">
        <v>10.8398129274374</v>
      </c>
      <c r="EC46" s="30">
        <f t="shared" si="245"/>
        <v>8.8909842637175149E-2</v>
      </c>
      <c r="ED46" s="30">
        <f t="shared" si="246"/>
        <v>2.9904575256913364</v>
      </c>
      <c r="EE46" s="30">
        <f t="shared" si="247"/>
        <v>0.33186622865982529</v>
      </c>
      <c r="EF46" s="30">
        <f t="shared" si="248"/>
        <v>4.5973415442977723</v>
      </c>
      <c r="EG46" s="30">
        <f t="shared" si="249"/>
        <v>2.9964884737326924</v>
      </c>
      <c r="EH46" s="30">
        <f t="shared" si="250"/>
        <v>0.17234920878850377</v>
      </c>
      <c r="EI46" s="30">
        <f t="shared" si="251"/>
        <v>0.77849392337047429</v>
      </c>
      <c r="EJ46" s="30">
        <f t="shared" si="252"/>
        <v>3.628085924749145E-2</v>
      </c>
      <c r="EK46" s="30">
        <f t="shared" si="253"/>
        <v>6.8899525055877389E-2</v>
      </c>
      <c r="EM46" s="82">
        <v>3.4</v>
      </c>
      <c r="EN46" s="82">
        <v>3.6460193632685201</v>
      </c>
      <c r="EO46" s="30">
        <v>3.6020711108470036</v>
      </c>
      <c r="EQ46" s="34">
        <f t="shared" si="254"/>
        <v>8.1766148814390842</v>
      </c>
      <c r="ER46" s="34">
        <f t="shared" si="255"/>
        <v>-4.4161268560768026E-2</v>
      </c>
      <c r="ES46" s="34">
        <f t="shared" si="256"/>
        <v>-0.73322452876750666</v>
      </c>
      <c r="ET46" s="34">
        <f t="shared" si="257"/>
        <v>-0.97555432350066451</v>
      </c>
      <c r="EU46" s="34">
        <f t="shared" si="258"/>
        <v>-5.7401440477161531E-3</v>
      </c>
      <c r="EV46" s="34">
        <f t="shared" si="259"/>
        <v>-9.516885981512678E-2</v>
      </c>
      <c r="EW46" s="34">
        <f t="shared" si="260"/>
        <v>-1.1786982430354724E-2</v>
      </c>
      <c r="EY46" s="27">
        <f t="shared" si="261"/>
        <v>1223.1500000000001</v>
      </c>
      <c r="EZ46" s="27">
        <f t="shared" si="262"/>
        <v>1500</v>
      </c>
      <c r="FA46" s="34">
        <f t="shared" si="263"/>
        <v>-1.8930662150913751</v>
      </c>
      <c r="FB46" s="34">
        <f t="shared" si="264"/>
        <v>-9.1999829112139095E-2</v>
      </c>
      <c r="FC46" s="34">
        <f t="shared" si="265"/>
        <v>2.9606203677041787</v>
      </c>
      <c r="FD46" s="34">
        <f t="shared" si="266"/>
        <v>-0.35431692848098922</v>
      </c>
      <c r="FE46" s="34">
        <f t="shared" si="267"/>
        <v>-1.2059821350482922</v>
      </c>
      <c r="FF46" s="26">
        <f t="shared" si="268"/>
        <v>-3.2545855687996523</v>
      </c>
      <c r="FG46" s="26">
        <f t="shared" si="269"/>
        <v>-0.50985414714097432</v>
      </c>
      <c r="FH46" s="33">
        <f t="shared" si="270"/>
        <v>1356.2755575813649</v>
      </c>
      <c r="FI46" s="33">
        <f t="shared" si="271"/>
        <v>-68.974678125000011</v>
      </c>
      <c r="FJ46" s="33">
        <f t="shared" si="272"/>
        <v>404.87092759961689</v>
      </c>
      <c r="FK46" s="26">
        <f t="shared" si="273"/>
        <v>-53.186079375000013</v>
      </c>
      <c r="FL46" s="33">
        <f t="shared" si="274"/>
        <v>37.458457603447577</v>
      </c>
      <c r="FM46" s="33">
        <f t="shared" si="275"/>
        <v>7.3496638682017288</v>
      </c>
      <c r="FN46" s="27">
        <f t="shared" si="276"/>
        <v>88771.195918372367</v>
      </c>
      <c r="FO46" s="28">
        <f t="shared" si="277"/>
        <v>41.951304676388659</v>
      </c>
      <c r="FP46" s="33">
        <f t="shared" si="278"/>
        <v>59793.399251247793</v>
      </c>
      <c r="FQ46" s="28">
        <f t="shared" si="279"/>
        <v>42.87596401344566</v>
      </c>
      <c r="FS46" s="26"/>
      <c r="FT46" s="34">
        <f t="shared" si="280"/>
        <v>1.1092618790047433</v>
      </c>
      <c r="FU46" s="34">
        <f t="shared" si="280"/>
        <v>8.5107448153293533E-3</v>
      </c>
      <c r="FV46" s="34">
        <f t="shared" si="280"/>
        <v>0.1439766185109993</v>
      </c>
      <c r="FW46" s="34">
        <f t="shared" si="280"/>
        <v>6.6809564902708563E-2</v>
      </c>
      <c r="FX46" s="34">
        <v>0</v>
      </c>
      <c r="FY46" s="34">
        <f t="shared" si="281"/>
        <v>8.6840015879317174E-3</v>
      </c>
      <c r="FZ46" s="34">
        <f t="shared" si="281"/>
        <v>1.7831987018313452E-2</v>
      </c>
      <c r="GA46" s="34">
        <f t="shared" si="281"/>
        <v>0.10261540199099696</v>
      </c>
      <c r="GB46" s="34">
        <f t="shared" si="281"/>
        <v>5.4036838473379693E-2</v>
      </c>
      <c r="GC46" s="34">
        <f t="shared" si="281"/>
        <v>1.1272606860790351E-3</v>
      </c>
      <c r="GD46" s="34">
        <f t="shared" si="282"/>
        <v>1.5128542969904815</v>
      </c>
      <c r="GE46" s="26"/>
      <c r="GF46" s="34">
        <f t="shared" ref="GF46:GO54" si="300">FT46/$GD46</f>
        <v>0.73322452876750666</v>
      </c>
      <c r="GG46" s="34">
        <f t="shared" si="300"/>
        <v>5.625620941990094E-3</v>
      </c>
      <c r="GH46" s="34">
        <f t="shared" si="300"/>
        <v>9.516885981512678E-2</v>
      </c>
      <c r="GI46" s="34">
        <f t="shared" si="300"/>
        <v>4.4161268560768026E-2</v>
      </c>
      <c r="GJ46" s="34">
        <f t="shared" si="300"/>
        <v>0</v>
      </c>
      <c r="GK46" s="34">
        <f t="shared" si="300"/>
        <v>5.7401440477161531E-3</v>
      </c>
      <c r="GL46" s="34">
        <f t="shared" si="300"/>
        <v>1.1786982430354724E-2</v>
      </c>
      <c r="GM46" s="34">
        <f t="shared" si="300"/>
        <v>6.7829005208981205E-2</v>
      </c>
      <c r="GN46" s="34">
        <f t="shared" si="300"/>
        <v>3.5718468447936517E-2</v>
      </c>
      <c r="GO46" s="34">
        <f t="shared" si="300"/>
        <v>7.4512177961981723E-4</v>
      </c>
      <c r="GP46" s="34">
        <f t="shared" si="283"/>
        <v>0.99999999999999989</v>
      </c>
      <c r="GR46" s="62"/>
      <c r="GT46" s="116"/>
      <c r="GU46" s="28">
        <f t="shared" ref="GU46:GX54" si="301">CM46-$CL46</f>
        <v>0.47017406090907876</v>
      </c>
      <c r="GV46" s="28">
        <f t="shared" si="301"/>
        <v>4.3941377031468667</v>
      </c>
      <c r="GW46" s="28">
        <f t="shared" si="301"/>
        <v>2.705356929676439</v>
      </c>
      <c r="GX46" s="28">
        <f t="shared" si="301"/>
        <v>-0.57374410152456401</v>
      </c>
    </row>
    <row r="47" spans="1:206" ht="15" customHeight="1" x14ac:dyDescent="0.2">
      <c r="A47" s="167" t="s">
        <v>257</v>
      </c>
      <c r="B47" s="25" t="s">
        <v>261</v>
      </c>
      <c r="C47" s="28">
        <v>0.1</v>
      </c>
      <c r="D47" s="26">
        <v>900</v>
      </c>
      <c r="F47" s="28">
        <v>67.61</v>
      </c>
      <c r="G47" s="28">
        <v>0.48</v>
      </c>
      <c r="H47" s="28">
        <v>15.35</v>
      </c>
      <c r="I47" s="28">
        <v>3.35</v>
      </c>
      <c r="J47" s="28">
        <v>7.0000000000000007E-2</v>
      </c>
      <c r="K47" s="28">
        <v>0.3</v>
      </c>
      <c r="L47" s="28">
        <v>1.1299999999999999</v>
      </c>
      <c r="M47" s="28">
        <v>6.5</v>
      </c>
      <c r="N47" s="28">
        <v>4.95</v>
      </c>
      <c r="O47" s="28">
        <v>0.26</v>
      </c>
      <c r="P47" s="28">
        <f t="shared" si="284"/>
        <v>99.999999999999986</v>
      </c>
      <c r="R47" s="37">
        <v>2.65</v>
      </c>
      <c r="S47" s="4"/>
      <c r="T47" s="28">
        <v>65.09</v>
      </c>
      <c r="U47" s="28">
        <v>0.44</v>
      </c>
      <c r="V47" s="28">
        <v>18.46</v>
      </c>
      <c r="W47" s="28">
        <v>1.25</v>
      </c>
      <c r="X47" s="28">
        <v>7.0000000000000007E-2</v>
      </c>
      <c r="Y47" s="28">
        <v>0.35</v>
      </c>
      <c r="Z47" s="28">
        <v>1.88</v>
      </c>
      <c r="AA47" s="28">
        <v>7.51</v>
      </c>
      <c r="AB47" s="28">
        <v>3.54</v>
      </c>
      <c r="AC47" s="28">
        <f>SUM(T47:AB47)</f>
        <v>98.59</v>
      </c>
      <c r="AE47" s="191">
        <f t="shared" si="285"/>
        <v>1.1253328894806924</v>
      </c>
      <c r="AF47" s="191">
        <f t="shared" si="285"/>
        <v>6.0075093867334164E-3</v>
      </c>
      <c r="AG47" s="191">
        <f t="shared" si="286"/>
        <v>0.3010984699882307</v>
      </c>
      <c r="AH47" s="191">
        <f t="shared" si="287"/>
        <v>4.6624913013221997E-2</v>
      </c>
      <c r="AI47" s="191">
        <f t="shared" si="287"/>
        <v>9.8674936566112213E-4</v>
      </c>
      <c r="AJ47" s="191">
        <f t="shared" si="287"/>
        <v>7.4441687344913151E-3</v>
      </c>
      <c r="AK47" s="191">
        <f t="shared" si="287"/>
        <v>2.0149786019971468E-2</v>
      </c>
      <c r="AL47" s="191">
        <f t="shared" si="288"/>
        <v>0.20974507905776058</v>
      </c>
      <c r="AM47" s="191">
        <f t="shared" si="288"/>
        <v>0.10509554140127389</v>
      </c>
      <c r="AN47" s="191">
        <f t="shared" si="288"/>
        <v>3.6635972297568639E-3</v>
      </c>
      <c r="AO47" s="191">
        <f t="shared" si="289"/>
        <v>1.8261487036777939</v>
      </c>
      <c r="AP47" s="191"/>
      <c r="AQ47" s="191">
        <f t="shared" si="290"/>
        <v>0.61623288794297792</v>
      </c>
      <c r="AR47" s="191">
        <f t="shared" si="290"/>
        <v>3.2897153307583997E-3</v>
      </c>
      <c r="AS47" s="191">
        <f t="shared" si="290"/>
        <v>0.16488168207869922</v>
      </c>
      <c r="AT47" s="191">
        <f t="shared" si="290"/>
        <v>2.5531827128492439E-2</v>
      </c>
      <c r="AU47" s="191">
        <f t="shared" si="290"/>
        <v>5.4034447669778834E-4</v>
      </c>
      <c r="AV47" s="191">
        <f t="shared" si="290"/>
        <v>4.0764307525991954E-3</v>
      </c>
      <c r="AW47" s="191">
        <f t="shared" si="290"/>
        <v>1.1034033526070778E-2</v>
      </c>
      <c r="AX47" s="191">
        <f t="shared" si="290"/>
        <v>0.1148565166874647</v>
      </c>
      <c r="AY47" s="191">
        <f t="shared" si="290"/>
        <v>5.7550374287491199E-2</v>
      </c>
      <c r="AZ47" s="191">
        <f t="shared" si="290"/>
        <v>2.006187788748265E-3</v>
      </c>
      <c r="BA47" s="191">
        <f t="shared" si="291"/>
        <v>1</v>
      </c>
      <c r="BB47" s="191"/>
      <c r="BC47" s="191">
        <f t="shared" si="292"/>
        <v>1.0833888149134487</v>
      </c>
      <c r="BD47" s="191">
        <f t="shared" si="292"/>
        <v>5.5068836045056319E-3</v>
      </c>
      <c r="BE47" s="191">
        <f t="shared" si="293"/>
        <v>0.36210278540604163</v>
      </c>
      <c r="BF47" s="191">
        <f t="shared" si="294"/>
        <v>1.7397355601948505E-2</v>
      </c>
      <c r="BG47" s="191">
        <f t="shared" si="294"/>
        <v>9.8674936566112213E-4</v>
      </c>
      <c r="BH47" s="191">
        <f t="shared" si="294"/>
        <v>8.6848635235732014E-3</v>
      </c>
      <c r="BI47" s="191">
        <f t="shared" si="294"/>
        <v>3.3523537803138374E-2</v>
      </c>
      <c r="BJ47" s="191">
        <f t="shared" si="295"/>
        <v>0.24233623749596644</v>
      </c>
      <c r="BK47" s="191">
        <f t="shared" si="295"/>
        <v>7.5159235668789806E-2</v>
      </c>
      <c r="BL47" s="191">
        <f t="shared" si="296"/>
        <v>1.8290864633830737</v>
      </c>
      <c r="BM47" s="191"/>
      <c r="BN47" s="191">
        <f t="shared" si="297"/>
        <v>0.59231142791883962</v>
      </c>
      <c r="BO47" s="191">
        <f t="shared" si="297"/>
        <v>3.0107289703080048E-3</v>
      </c>
      <c r="BP47" s="191">
        <f t="shared" si="297"/>
        <v>0.19796920083061423</v>
      </c>
      <c r="BQ47" s="191">
        <f t="shared" si="297"/>
        <v>9.5114998389799459E-3</v>
      </c>
      <c r="BR47" s="191">
        <f t="shared" si="297"/>
        <v>5.3947661054580933E-4</v>
      </c>
      <c r="BS47" s="191">
        <f t="shared" si="297"/>
        <v>4.7481973637865651E-3</v>
      </c>
      <c r="BT47" s="191">
        <f t="shared" si="297"/>
        <v>1.8328022471465522E-2</v>
      </c>
      <c r="BU47" s="191">
        <f t="shared" si="297"/>
        <v>0.13249031270383027</v>
      </c>
      <c r="BV47" s="191">
        <f t="shared" si="297"/>
        <v>4.1091133291629896E-2</v>
      </c>
      <c r="BW47" s="191">
        <f t="shared" si="298"/>
        <v>0.99999999999999967</v>
      </c>
      <c r="BY47" s="28">
        <f t="shared" si="206"/>
        <v>9.5503482021389863E-2</v>
      </c>
      <c r="BZ47" s="28">
        <f t="shared" si="207"/>
        <v>0.69037923851403971</v>
      </c>
      <c r="CA47" s="28">
        <f t="shared" si="208"/>
        <v>0.21411727946457049</v>
      </c>
      <c r="CB47" s="28"/>
      <c r="CC47" s="4">
        <f t="shared" si="202"/>
        <v>67.610000000000014</v>
      </c>
      <c r="CD47" s="4">
        <f t="shared" si="203"/>
        <v>11.450000000000001</v>
      </c>
      <c r="CE47" s="28">
        <f t="shared" si="121"/>
        <v>26.186902047526541</v>
      </c>
      <c r="CF47" s="28">
        <f t="shared" si="122"/>
        <v>9.5503482021389861</v>
      </c>
      <c r="CH47" s="28">
        <f t="shared" si="209"/>
        <v>6.7314931798416868</v>
      </c>
      <c r="CI47" s="28">
        <f t="shared" si="210"/>
        <v>0.66619446611417021</v>
      </c>
      <c r="CJ47" s="4"/>
      <c r="CK47" s="158">
        <f t="shared" si="125"/>
        <v>0.18581240791491418</v>
      </c>
      <c r="CL47" s="69">
        <f t="shared" si="211"/>
        <v>2.65</v>
      </c>
      <c r="CM47" s="107">
        <f t="shared" si="212"/>
        <v>3.2925813167419204</v>
      </c>
      <c r="CN47" s="109">
        <f t="shared" si="213"/>
        <v>5.2500234787801867</v>
      </c>
      <c r="CO47" s="111">
        <f t="shared" si="299"/>
        <v>4.734239827890832</v>
      </c>
      <c r="CP47" s="113">
        <v>2.1757803643256732</v>
      </c>
      <c r="CQ47" s="30"/>
      <c r="CR47" s="27">
        <f t="shared" si="214"/>
        <v>934.33154617644993</v>
      </c>
      <c r="CS47" s="27">
        <f t="shared" si="215"/>
        <v>946.44335831717069</v>
      </c>
      <c r="CT47" s="27">
        <f t="shared" si="216"/>
        <v>927.5496918624093</v>
      </c>
      <c r="CU47" s="28">
        <f t="shared" si="217"/>
        <v>5.2500234787801867</v>
      </c>
      <c r="CV47" s="28">
        <f t="shared" si="218"/>
        <v>5.0068547592114738</v>
      </c>
      <c r="CW47" s="28">
        <f t="shared" si="219"/>
        <v>17.166998178234468</v>
      </c>
      <c r="CX47" s="27">
        <f t="shared" si="220"/>
        <v>948.22647772328253</v>
      </c>
      <c r="CY47" s="28">
        <f t="shared" si="221"/>
        <v>0.18581240791491421</v>
      </c>
      <c r="DA47" s="33">
        <f t="shared" si="222"/>
        <v>889.15141730416315</v>
      </c>
      <c r="DB47" s="33">
        <f t="shared" si="223"/>
        <v>853.65281417700032</v>
      </c>
      <c r="DD47" s="82">
        <f t="shared" si="224"/>
        <v>0.21108514474915438</v>
      </c>
      <c r="DE47" s="82">
        <f t="shared" si="225"/>
        <v>6.7314931798416868</v>
      </c>
      <c r="DF47" s="82">
        <f t="shared" si="226"/>
        <v>-1.6830176738046272</v>
      </c>
      <c r="DG47" s="82">
        <f t="shared" si="227"/>
        <v>0.31982942430703615</v>
      </c>
      <c r="DH47" s="82">
        <f t="shared" si="228"/>
        <v>4.1182635883860202E-2</v>
      </c>
      <c r="DI47" s="82">
        <f t="shared" si="229"/>
        <v>-0.65370249959719096</v>
      </c>
      <c r="DK47" s="87">
        <f t="shared" si="230"/>
        <v>1207.4815461764499</v>
      </c>
      <c r="DL47" s="87">
        <f t="shared" si="231"/>
        <v>927.5496918624093</v>
      </c>
      <c r="DM47" s="82">
        <f t="shared" si="232"/>
        <v>1</v>
      </c>
      <c r="DO47" s="87">
        <f t="shared" si="233"/>
        <v>924.98059410843291</v>
      </c>
      <c r="DP47" s="82">
        <f t="shared" si="234"/>
        <v>0.22158132176262052</v>
      </c>
      <c r="DQ47" s="82">
        <f t="shared" si="235"/>
        <v>4.5592082918300152E-14</v>
      </c>
      <c r="DR47" s="82">
        <f t="shared" si="236"/>
        <v>0.49462164666099573</v>
      </c>
      <c r="DS47" s="82">
        <f t="shared" si="237"/>
        <v>3.5352361014578596E-4</v>
      </c>
      <c r="DT47" s="82">
        <f t="shared" si="238"/>
        <v>1.0896274576811669</v>
      </c>
      <c r="DV47" s="88">
        <f t="shared" si="239"/>
        <v>900</v>
      </c>
      <c r="DW47" s="30">
        <f t="shared" si="240"/>
        <v>2.65</v>
      </c>
      <c r="DX47" s="30">
        <f t="shared" si="241"/>
        <v>1.2117322785899369</v>
      </c>
      <c r="DY47" s="30">
        <f t="shared" si="242"/>
        <v>0.74949506083189432</v>
      </c>
      <c r="DZ47" s="30">
        <f t="shared" si="243"/>
        <v>0.10558745127601295</v>
      </c>
      <c r="EA47" s="30">
        <f t="shared" si="244"/>
        <v>3.6678294823893913</v>
      </c>
      <c r="EB47" s="30">
        <v>11.8398129274374</v>
      </c>
      <c r="EC47" s="30">
        <f t="shared" si="245"/>
        <v>7.7849805685505133E-2</v>
      </c>
      <c r="ED47" s="30">
        <f t="shared" si="246"/>
        <v>2.348592571203175</v>
      </c>
      <c r="EE47" s="30">
        <f t="shared" si="247"/>
        <v>0.27245449463335991</v>
      </c>
      <c r="EF47" s="30">
        <f t="shared" si="248"/>
        <v>3.9993241077587172</v>
      </c>
      <c r="EG47" s="30">
        <f t="shared" si="249"/>
        <v>3.1919629157509295</v>
      </c>
      <c r="EH47" s="30">
        <f t="shared" si="250"/>
        <v>0.1724068909749559</v>
      </c>
      <c r="EI47" s="30">
        <f t="shared" si="251"/>
        <v>0.79214860354774796</v>
      </c>
      <c r="EJ47" s="30">
        <f t="shared" si="252"/>
        <v>3.5464433349380001E-2</v>
      </c>
      <c r="EK47" s="30">
        <f t="shared" si="253"/>
        <v>7.077836297738721E-2</v>
      </c>
      <c r="EM47" s="82">
        <v>3.4</v>
      </c>
      <c r="EN47" s="82">
        <v>3.6460193632685201</v>
      </c>
      <c r="EO47" s="30">
        <v>3.6020711108470036</v>
      </c>
      <c r="EQ47" s="34">
        <f t="shared" si="254"/>
        <v>8.5251491901108274</v>
      </c>
      <c r="ER47" s="34">
        <f t="shared" si="255"/>
        <v>-3.0771703551367352E-2</v>
      </c>
      <c r="ES47" s="34">
        <f t="shared" si="256"/>
        <v>-0.74259872156582929</v>
      </c>
      <c r="ET47" s="34">
        <f t="shared" si="257"/>
        <v>-1.1018283763172363</v>
      </c>
      <c r="EU47" s="34">
        <f t="shared" si="258"/>
        <v>-4.912272282929302E-3</v>
      </c>
      <c r="EV47" s="34">
        <f t="shared" si="259"/>
        <v>-9.9353602818713443E-2</v>
      </c>
      <c r="EW47" s="34">
        <f t="shared" si="260"/>
        <v>-1.3298036161072552E-2</v>
      </c>
      <c r="EY47" s="27">
        <f t="shared" si="261"/>
        <v>1173.1500000000001</v>
      </c>
      <c r="EZ47" s="27">
        <f t="shared" si="262"/>
        <v>1000</v>
      </c>
      <c r="FA47" s="34">
        <f t="shared" si="263"/>
        <v>-1.8834801807201129</v>
      </c>
      <c r="FB47" s="34">
        <f t="shared" si="264"/>
        <v>-6.4894332311198968E-2</v>
      </c>
      <c r="FC47" s="34">
        <f t="shared" si="265"/>
        <v>3.0502028893485482</v>
      </c>
      <c r="FD47" s="34">
        <f t="shared" si="266"/>
        <v>-0.36783069158648402</v>
      </c>
      <c r="FE47" s="34">
        <f t="shared" si="267"/>
        <v>-1.1097373286300312</v>
      </c>
      <c r="FF47" s="26">
        <f t="shared" si="268"/>
        <v>-3.0655247927099616</v>
      </c>
      <c r="FG47" s="26">
        <f t="shared" si="269"/>
        <v>-0.44013797494630147</v>
      </c>
      <c r="FH47" s="33">
        <f t="shared" si="270"/>
        <v>898.59284261480434</v>
      </c>
      <c r="FI47" s="33">
        <f t="shared" si="271"/>
        <v>-30.517912499999998</v>
      </c>
      <c r="FJ47" s="33">
        <f t="shared" si="272"/>
        <v>258.47888090478216</v>
      </c>
      <c r="FK47" s="26">
        <f t="shared" si="273"/>
        <v>-23.385757500000004</v>
      </c>
      <c r="FL47" s="33">
        <f t="shared" si="274"/>
        <v>39.452655032886867</v>
      </c>
      <c r="FM47" s="33">
        <f t="shared" si="275"/>
        <v>9.7008590443982907</v>
      </c>
      <c r="FN47" s="27">
        <f t="shared" si="276"/>
        <v>83764.901919443131</v>
      </c>
      <c r="FO47" s="28">
        <f t="shared" si="277"/>
        <v>37.772021383928958</v>
      </c>
      <c r="FP47" s="33">
        <f t="shared" si="278"/>
        <v>58089.692571324689</v>
      </c>
      <c r="FQ47" s="28">
        <f t="shared" si="279"/>
        <v>41.246927952032046</v>
      </c>
      <c r="FS47" s="26"/>
      <c r="FT47" s="34">
        <f t="shared" si="280"/>
        <v>1.1252392444037613</v>
      </c>
      <c r="FU47" s="34">
        <f t="shared" si="280"/>
        <v>6.0075845755266019E-3</v>
      </c>
      <c r="FV47" s="34">
        <f t="shared" si="280"/>
        <v>0.15054775845666479</v>
      </c>
      <c r="FW47" s="34">
        <f t="shared" si="280"/>
        <v>4.6627508838348687E-2</v>
      </c>
      <c r="FX47" s="34">
        <v>0</v>
      </c>
      <c r="FY47" s="34">
        <f t="shared" si="281"/>
        <v>7.4434299325129016E-3</v>
      </c>
      <c r="FZ47" s="34">
        <f t="shared" si="281"/>
        <v>2.0150145330694196E-2</v>
      </c>
      <c r="GA47" s="34">
        <f t="shared" si="281"/>
        <v>0.10487423159457236</v>
      </c>
      <c r="GB47" s="34">
        <f t="shared" si="281"/>
        <v>5.2550560008493029E-2</v>
      </c>
      <c r="GC47" s="34">
        <f t="shared" si="281"/>
        <v>1.831798614878432E-3</v>
      </c>
      <c r="GD47" s="34">
        <f t="shared" si="282"/>
        <v>1.5152722617554522</v>
      </c>
      <c r="GE47" s="26"/>
      <c r="GF47" s="34">
        <f t="shared" si="300"/>
        <v>0.74259872156582929</v>
      </c>
      <c r="GG47" s="34">
        <f t="shared" si="300"/>
        <v>3.9646898627754053E-3</v>
      </c>
      <c r="GH47" s="34">
        <f t="shared" si="300"/>
        <v>9.9353602818713443E-2</v>
      </c>
      <c r="GI47" s="34">
        <f t="shared" si="300"/>
        <v>3.0771703551367352E-2</v>
      </c>
      <c r="GJ47" s="34">
        <f t="shared" si="300"/>
        <v>0</v>
      </c>
      <c r="GK47" s="34">
        <f t="shared" si="300"/>
        <v>4.912272282929302E-3</v>
      </c>
      <c r="GL47" s="34">
        <f t="shared" si="300"/>
        <v>1.3298036161072552E-2</v>
      </c>
      <c r="GM47" s="34">
        <f t="shared" si="300"/>
        <v>6.9211477198873106E-2</v>
      </c>
      <c r="GN47" s="34">
        <f t="shared" si="300"/>
        <v>3.468060581245834E-2</v>
      </c>
      <c r="GO47" s="34">
        <f t="shared" si="300"/>
        <v>1.2088907459813737E-3</v>
      </c>
      <c r="GP47" s="34">
        <f t="shared" si="283"/>
        <v>1.0000000000000002</v>
      </c>
      <c r="GR47" s="62"/>
      <c r="GT47" s="116"/>
      <c r="GU47" s="28">
        <f t="shared" si="301"/>
        <v>0.64258131674192054</v>
      </c>
      <c r="GV47" s="28">
        <f t="shared" si="301"/>
        <v>2.6000234787801868</v>
      </c>
      <c r="GW47" s="28">
        <f t="shared" si="301"/>
        <v>2.0842398278908321</v>
      </c>
      <c r="GX47" s="28">
        <f t="shared" si="301"/>
        <v>-0.47421963567432668</v>
      </c>
    </row>
    <row r="48" spans="1:206" ht="15" customHeight="1" x14ac:dyDescent="0.2">
      <c r="A48" s="167" t="s">
        <v>257</v>
      </c>
      <c r="B48" s="25" t="s">
        <v>262</v>
      </c>
      <c r="C48" s="28">
        <v>0.1</v>
      </c>
      <c r="D48" s="26">
        <v>900</v>
      </c>
      <c r="F48" s="28">
        <v>67.69</v>
      </c>
      <c r="G48" s="28">
        <v>0.56000000000000005</v>
      </c>
      <c r="H48" s="28">
        <v>14.59</v>
      </c>
      <c r="I48" s="28">
        <v>4.2699999999999996</v>
      </c>
      <c r="J48" s="28">
        <v>0.19</v>
      </c>
      <c r="K48" s="28">
        <v>0.27</v>
      </c>
      <c r="L48" s="28">
        <v>0.91</v>
      </c>
      <c r="M48" s="28">
        <v>6.29</v>
      </c>
      <c r="N48" s="28">
        <v>4.9800000000000004</v>
      </c>
      <c r="O48" s="28">
        <v>0.25</v>
      </c>
      <c r="P48" s="28">
        <f t="shared" si="284"/>
        <v>100</v>
      </c>
      <c r="R48" s="37">
        <v>2.0099999999999998</v>
      </c>
      <c r="S48" s="4"/>
      <c r="T48" s="28">
        <v>64.959999999999994</v>
      </c>
      <c r="U48" s="28">
        <v>0.5</v>
      </c>
      <c r="V48" s="28">
        <v>18.72</v>
      </c>
      <c r="W48" s="28">
        <v>1</v>
      </c>
      <c r="X48" s="28">
        <v>0</v>
      </c>
      <c r="Y48" s="28">
        <v>0.05</v>
      </c>
      <c r="Z48" s="28">
        <v>2</v>
      </c>
      <c r="AA48" s="28">
        <v>7.5</v>
      </c>
      <c r="AB48" s="28">
        <v>4.01</v>
      </c>
      <c r="AC48" s="28">
        <f>SUM(T48:AB48)</f>
        <v>98.74</v>
      </c>
      <c r="AE48" s="191">
        <f t="shared" si="285"/>
        <v>1.1266644474034619</v>
      </c>
      <c r="AF48" s="191">
        <f t="shared" si="285"/>
        <v>7.0087609511889862E-3</v>
      </c>
      <c r="AG48" s="191">
        <f t="shared" si="286"/>
        <v>0.28619066300510004</v>
      </c>
      <c r="AH48" s="191">
        <f t="shared" si="287"/>
        <v>5.9429366736256088E-2</v>
      </c>
      <c r="AI48" s="191">
        <f t="shared" si="287"/>
        <v>2.6783197067944743E-3</v>
      </c>
      <c r="AJ48" s="191">
        <f t="shared" si="287"/>
        <v>6.6997518610421849E-3</v>
      </c>
      <c r="AK48" s="191">
        <f t="shared" si="287"/>
        <v>1.6226818830242511E-2</v>
      </c>
      <c r="AL48" s="191">
        <f t="shared" si="288"/>
        <v>0.20296869958050986</v>
      </c>
      <c r="AM48" s="191">
        <f t="shared" si="288"/>
        <v>0.10573248407643313</v>
      </c>
      <c r="AN48" s="191">
        <f t="shared" si="288"/>
        <v>3.5226896439969845E-3</v>
      </c>
      <c r="AO48" s="191">
        <f t="shared" si="289"/>
        <v>1.8171220017950263</v>
      </c>
      <c r="AP48" s="191"/>
      <c r="AQ48" s="191">
        <f t="shared" si="290"/>
        <v>0.62002685911595223</v>
      </c>
      <c r="AR48" s="191">
        <f t="shared" si="290"/>
        <v>3.8570668035858078E-3</v>
      </c>
      <c r="AS48" s="191">
        <f t="shared" si="290"/>
        <v>0.15749666930585254</v>
      </c>
      <c r="AT48" s="191">
        <f t="shared" si="290"/>
        <v>3.2705215542792043E-2</v>
      </c>
      <c r="AU48" s="191">
        <f t="shared" si="290"/>
        <v>1.473934993989794E-3</v>
      </c>
      <c r="AV48" s="191">
        <f t="shared" si="290"/>
        <v>3.6870126796240982E-3</v>
      </c>
      <c r="AW48" s="191">
        <f t="shared" si="290"/>
        <v>8.9299556189474383E-3</v>
      </c>
      <c r="AX48" s="191">
        <f t="shared" si="290"/>
        <v>0.11169789336104521</v>
      </c>
      <c r="AY48" s="191">
        <f t="shared" si="290"/>
        <v>5.8186783260555056E-2</v>
      </c>
      <c r="AZ48" s="191">
        <f t="shared" si="290"/>
        <v>1.938609317655683E-3</v>
      </c>
      <c r="BA48" s="191">
        <f t="shared" si="291"/>
        <v>0.99999999999999978</v>
      </c>
      <c r="BB48" s="191"/>
      <c r="BC48" s="191">
        <f t="shared" si="292"/>
        <v>1.0812250332889479</v>
      </c>
      <c r="BD48" s="191">
        <f t="shared" si="292"/>
        <v>6.2578222778473091E-3</v>
      </c>
      <c r="BE48" s="191">
        <f t="shared" si="293"/>
        <v>0.36720282463711257</v>
      </c>
      <c r="BF48" s="191">
        <f t="shared" si="294"/>
        <v>1.3917884481558803E-2</v>
      </c>
      <c r="BG48" s="191">
        <f t="shared" si="294"/>
        <v>0</v>
      </c>
      <c r="BH48" s="191">
        <f t="shared" si="294"/>
        <v>1.2406947890818861E-3</v>
      </c>
      <c r="BI48" s="191">
        <f t="shared" si="294"/>
        <v>3.566333808844508E-2</v>
      </c>
      <c r="BJ48" s="191">
        <f t="shared" si="295"/>
        <v>0.2420135527589545</v>
      </c>
      <c r="BK48" s="191">
        <f t="shared" si="295"/>
        <v>8.5138004246284496E-2</v>
      </c>
      <c r="BL48" s="191">
        <f t="shared" si="296"/>
        <v>1.8326591545682327</v>
      </c>
      <c r="BM48" s="191"/>
      <c r="BN48" s="191">
        <f t="shared" si="297"/>
        <v>0.58997606324874974</v>
      </c>
      <c r="BO48" s="191">
        <f t="shared" si="297"/>
        <v>3.4146132750591191E-3</v>
      </c>
      <c r="BP48" s="191">
        <f t="shared" si="297"/>
        <v>0.20036613121528543</v>
      </c>
      <c r="BQ48" s="191">
        <f t="shared" si="297"/>
        <v>7.5943660592129054E-3</v>
      </c>
      <c r="BR48" s="191">
        <f t="shared" si="297"/>
        <v>0</v>
      </c>
      <c r="BS48" s="191">
        <f t="shared" si="297"/>
        <v>6.7699156495588996E-4</v>
      </c>
      <c r="BT48" s="191">
        <f t="shared" si="297"/>
        <v>1.9459885925622228E-2</v>
      </c>
      <c r="BU48" s="191">
        <f t="shared" si="297"/>
        <v>0.13205595386119245</v>
      </c>
      <c r="BV48" s="191">
        <f t="shared" si="297"/>
        <v>4.6455994849922147E-2</v>
      </c>
      <c r="BW48" s="191">
        <f t="shared" si="298"/>
        <v>1</v>
      </c>
      <c r="BY48" s="28">
        <f t="shared" si="206"/>
        <v>9.8296234721113887E-2</v>
      </c>
      <c r="BZ48" s="28">
        <f t="shared" si="207"/>
        <v>0.66704414849468374</v>
      </c>
      <c r="CA48" s="28">
        <f t="shared" si="208"/>
        <v>0.23465961678420233</v>
      </c>
      <c r="CB48" s="28"/>
      <c r="CC48" s="4">
        <f t="shared" si="202"/>
        <v>67.69</v>
      </c>
      <c r="CD48" s="4">
        <f t="shared" si="203"/>
        <v>11.27</v>
      </c>
      <c r="CE48" s="28">
        <f t="shared" si="121"/>
        <v>28.380773414475929</v>
      </c>
      <c r="CF48" s="28">
        <f t="shared" si="122"/>
        <v>9.829623472111388</v>
      </c>
      <c r="CH48" s="28">
        <f t="shared" si="209"/>
        <v>7.0512611953321516</v>
      </c>
      <c r="CI48" s="28">
        <f t="shared" si="210"/>
        <v>0.65749245654356558</v>
      </c>
      <c r="CJ48" s="4"/>
      <c r="CK48" s="158">
        <f t="shared" si="125"/>
        <v>0.13781068304536798</v>
      </c>
      <c r="CL48" s="69">
        <f t="shared" si="211"/>
        <v>2.0099999999999998</v>
      </c>
      <c r="CM48" s="107">
        <f t="shared" si="212"/>
        <v>3.4859463810285862</v>
      </c>
      <c r="CN48" s="109">
        <f t="shared" si="213"/>
        <v>4.3992962798638606</v>
      </c>
      <c r="CO48" s="111">
        <f t="shared" si="299"/>
        <v>5.0178772204849462</v>
      </c>
      <c r="CP48" s="113">
        <v>1.9052080675302596</v>
      </c>
      <c r="CQ48" s="30"/>
      <c r="CR48" s="27">
        <f t="shared" si="214"/>
        <v>943.37462668800924</v>
      </c>
      <c r="CS48" s="27">
        <f t="shared" si="215"/>
        <v>955.31929411832482</v>
      </c>
      <c r="CT48" s="27">
        <f t="shared" si="216"/>
        <v>934.96298971752174</v>
      </c>
      <c r="CU48" s="28">
        <f t="shared" si="217"/>
        <v>4.3992962798638606</v>
      </c>
      <c r="CV48" s="28">
        <f t="shared" si="218"/>
        <v>4.0254445307195219</v>
      </c>
      <c r="CW48" s="28">
        <f t="shared" si="219"/>
        <v>13.828122462514161</v>
      </c>
      <c r="CX48" s="27">
        <f t="shared" si="220"/>
        <v>962.69524041824923</v>
      </c>
      <c r="CY48" s="28">
        <f t="shared" si="221"/>
        <v>0.137810683045368</v>
      </c>
      <c r="DA48" s="33">
        <f t="shared" si="222"/>
        <v>885.6732292995797</v>
      </c>
      <c r="DB48" s="33">
        <f t="shared" si="223"/>
        <v>828.65833582697803</v>
      </c>
      <c r="DD48" s="82">
        <f t="shared" si="224"/>
        <v>0.20256193356043492</v>
      </c>
      <c r="DE48" s="82">
        <f t="shared" si="225"/>
        <v>7.0512611953321516</v>
      </c>
      <c r="DF48" s="82">
        <f t="shared" si="226"/>
        <v>-1.9818743976791831</v>
      </c>
      <c r="DG48" s="82">
        <f t="shared" si="227"/>
        <v>1.2646370023419207</v>
      </c>
      <c r="DH48" s="82">
        <f t="shared" si="228"/>
        <v>4.6796118835353374E-2</v>
      </c>
      <c r="DI48" s="82">
        <f t="shared" si="229"/>
        <v>-0.62687349323923092</v>
      </c>
      <c r="DK48" s="87">
        <f t="shared" si="230"/>
        <v>1216.5246266880092</v>
      </c>
      <c r="DL48" s="87">
        <f t="shared" si="231"/>
        <v>934.96298971752174</v>
      </c>
      <c r="DM48" s="82">
        <f t="shared" si="232"/>
        <v>1</v>
      </c>
      <c r="DO48" s="87">
        <f t="shared" si="233"/>
        <v>932.52417403884726</v>
      </c>
      <c r="DP48" s="82">
        <f t="shared" si="234"/>
        <v>0.16735516945606899</v>
      </c>
      <c r="DQ48" s="82">
        <f t="shared" si="235"/>
        <v>3.9440263653398257E-14</v>
      </c>
      <c r="DR48" s="82">
        <f t="shared" si="236"/>
        <v>0.52935084172983116</v>
      </c>
      <c r="DS48" s="82">
        <f t="shared" si="237"/>
        <v>8.3581719907987052E-4</v>
      </c>
      <c r="DT48" s="82">
        <f t="shared" si="238"/>
        <v>1.3278076468915347</v>
      </c>
      <c r="DV48" s="88">
        <f t="shared" si="239"/>
        <v>900</v>
      </c>
      <c r="DW48" s="30">
        <f t="shared" si="240"/>
        <v>2.0099999999999998</v>
      </c>
      <c r="DX48" s="30">
        <f t="shared" si="241"/>
        <v>1.2434131030672704</v>
      </c>
      <c r="DY48" s="30">
        <f t="shared" si="242"/>
        <v>0.74648179912605794</v>
      </c>
      <c r="DZ48" s="30">
        <f t="shared" si="243"/>
        <v>0.10901167157787353</v>
      </c>
      <c r="EA48" s="30">
        <f t="shared" si="244"/>
        <v>3.42022071707571</v>
      </c>
      <c r="EB48" s="30">
        <v>12.8398129274374</v>
      </c>
      <c r="EC48" s="30">
        <f t="shared" si="245"/>
        <v>8.7897012832890684E-2</v>
      </c>
      <c r="ED48" s="30">
        <f t="shared" si="246"/>
        <v>2.3197695565187466</v>
      </c>
      <c r="EE48" s="30">
        <f t="shared" si="247"/>
        <v>0.30660817321335176</v>
      </c>
      <c r="EF48" s="30">
        <f t="shared" si="248"/>
        <v>3.9394000642341509</v>
      </c>
      <c r="EG48" s="30">
        <f t="shared" si="249"/>
        <v>3.0692497617716561</v>
      </c>
      <c r="EH48" s="30">
        <f t="shared" si="250"/>
        <v>0.16988467662160028</v>
      </c>
      <c r="EI48" s="30">
        <f t="shared" si="251"/>
        <v>0.78645348404075222</v>
      </c>
      <c r="EJ48" s="30">
        <f t="shared" si="252"/>
        <v>3.6077368467102619E-2</v>
      </c>
      <c r="EK48" s="30">
        <f t="shared" si="253"/>
        <v>6.9255693990517439E-2</v>
      </c>
      <c r="EM48" s="82">
        <v>3.4</v>
      </c>
      <c r="EN48" s="82">
        <v>3.6460193632685201</v>
      </c>
      <c r="EO48" s="30">
        <v>3.6020711108470036</v>
      </c>
      <c r="EQ48" s="34">
        <f t="shared" si="254"/>
        <v>8.5251491901108274</v>
      </c>
      <c r="ER48" s="34">
        <f t="shared" si="255"/>
        <v>-3.9225638180386053E-2</v>
      </c>
      <c r="ES48" s="34">
        <f t="shared" si="256"/>
        <v>-0.74353802852643247</v>
      </c>
      <c r="ET48" s="34">
        <f t="shared" si="257"/>
        <v>-0.83782396606249598</v>
      </c>
      <c r="EU48" s="34">
        <f t="shared" si="258"/>
        <v>-4.421405539162114E-3</v>
      </c>
      <c r="EV48" s="34">
        <f t="shared" si="259"/>
        <v>-9.4442166809865488E-2</v>
      </c>
      <c r="EW48" s="34">
        <f t="shared" si="260"/>
        <v>-1.0709911167239254E-2</v>
      </c>
      <c r="EY48" s="27">
        <f t="shared" si="261"/>
        <v>1173.1500000000001</v>
      </c>
      <c r="EZ48" s="27">
        <f t="shared" si="262"/>
        <v>1000</v>
      </c>
      <c r="FA48" s="34">
        <f t="shared" si="263"/>
        <v>-2.1474845909748534</v>
      </c>
      <c r="FB48" s="34">
        <f t="shared" si="264"/>
        <v>-6.4894332311198968E-2</v>
      </c>
      <c r="FC48" s="34">
        <f t="shared" si="265"/>
        <v>3.0502028893485482</v>
      </c>
      <c r="FD48" s="34">
        <f t="shared" si="266"/>
        <v>-0.39950667283022356</v>
      </c>
      <c r="FE48" s="34">
        <f t="shared" si="267"/>
        <v>-1.1040887718870847</v>
      </c>
      <c r="FF48" s="26">
        <f t="shared" si="268"/>
        <v>-3.3301409616392528</v>
      </c>
      <c r="FG48" s="26">
        <f t="shared" si="269"/>
        <v>-0.47807427160753818</v>
      </c>
      <c r="FH48" s="33">
        <f t="shared" si="270"/>
        <v>898.59284261480434</v>
      </c>
      <c r="FI48" s="33">
        <f t="shared" si="271"/>
        <v>-30.517912499999998</v>
      </c>
      <c r="FJ48" s="33">
        <f t="shared" si="272"/>
        <v>258.47888090478216</v>
      </c>
      <c r="FK48" s="26">
        <f t="shared" si="273"/>
        <v>-23.385757500000004</v>
      </c>
      <c r="FL48" s="33">
        <f t="shared" si="274"/>
        <v>39.452655032886867</v>
      </c>
      <c r="FM48" s="33">
        <f t="shared" si="275"/>
        <v>9.7008590443982907</v>
      </c>
      <c r="FN48" s="27">
        <f t="shared" si="276"/>
        <v>83764.901919443131</v>
      </c>
      <c r="FO48" s="28">
        <f t="shared" si="277"/>
        <v>37.772021383928958</v>
      </c>
      <c r="FP48" s="33">
        <f t="shared" si="278"/>
        <v>58089.692571324689</v>
      </c>
      <c r="FQ48" s="28">
        <f t="shared" si="279"/>
        <v>41.246927952032046</v>
      </c>
      <c r="FS48" s="26"/>
      <c r="FT48" s="34">
        <f t="shared" si="280"/>
        <v>1.1265706915203462</v>
      </c>
      <c r="FU48" s="34">
        <f t="shared" si="280"/>
        <v>7.0088486714477037E-3</v>
      </c>
      <c r="FV48" s="34">
        <f t="shared" si="280"/>
        <v>0.14309392807053678</v>
      </c>
      <c r="FW48" s="34">
        <f t="shared" si="280"/>
        <v>5.9432675444701155E-2</v>
      </c>
      <c r="FX48" s="34">
        <v>0</v>
      </c>
      <c r="FY48" s="34">
        <f t="shared" si="281"/>
        <v>6.699086939261612E-3</v>
      </c>
      <c r="FZ48" s="34">
        <f t="shared" si="281"/>
        <v>1.6227108186665239E-2</v>
      </c>
      <c r="GA48" s="34">
        <f t="shared" si="281"/>
        <v>0.10148598718920925</v>
      </c>
      <c r="GB48" s="34">
        <f t="shared" si="281"/>
        <v>5.2869048250968741E-2</v>
      </c>
      <c r="GC48" s="34">
        <f t="shared" si="281"/>
        <v>1.7613448219984923E-3</v>
      </c>
      <c r="GD48" s="34">
        <f t="shared" si="282"/>
        <v>1.5151487190951352</v>
      </c>
      <c r="GE48" s="26"/>
      <c r="GF48" s="34">
        <f t="shared" si="300"/>
        <v>0.74353802852643247</v>
      </c>
      <c r="GG48" s="34">
        <f t="shared" si="300"/>
        <v>4.6258486596836984E-3</v>
      </c>
      <c r="GH48" s="34">
        <f t="shared" si="300"/>
        <v>9.4442166809865488E-2</v>
      </c>
      <c r="GI48" s="34">
        <f t="shared" si="300"/>
        <v>3.9225638180386053E-2</v>
      </c>
      <c r="GJ48" s="34">
        <f t="shared" si="300"/>
        <v>0</v>
      </c>
      <c r="GK48" s="34">
        <f t="shared" si="300"/>
        <v>4.421405539162114E-3</v>
      </c>
      <c r="GL48" s="34">
        <f t="shared" si="300"/>
        <v>1.0709911167239254E-2</v>
      </c>
      <c r="GM48" s="34">
        <f t="shared" si="300"/>
        <v>6.6980875151198285E-2</v>
      </c>
      <c r="GN48" s="34">
        <f t="shared" si="300"/>
        <v>3.4893636238258356E-2</v>
      </c>
      <c r="GO48" s="34">
        <f t="shared" si="300"/>
        <v>1.1624897277743062E-3</v>
      </c>
      <c r="GP48" s="34">
        <f t="shared" si="283"/>
        <v>1.0000000000000002</v>
      </c>
      <c r="GR48" s="62"/>
      <c r="GT48" s="116"/>
      <c r="GU48" s="28">
        <f t="shared" si="301"/>
        <v>1.4759463810285864</v>
      </c>
      <c r="GV48" s="28">
        <f t="shared" si="301"/>
        <v>2.3892962798638608</v>
      </c>
      <c r="GW48" s="28">
        <f t="shared" si="301"/>
        <v>3.0078772204849464</v>
      </c>
      <c r="GX48" s="28">
        <f t="shared" si="301"/>
        <v>-0.10479193246974017</v>
      </c>
    </row>
    <row r="49" spans="1:216" ht="15" customHeight="1" x14ac:dyDescent="0.2">
      <c r="A49" s="167" t="s">
        <v>257</v>
      </c>
      <c r="B49" s="25" t="s">
        <v>263</v>
      </c>
      <c r="C49" s="28">
        <v>0.05</v>
      </c>
      <c r="D49" s="26">
        <v>950</v>
      </c>
      <c r="F49" s="28">
        <v>65.2</v>
      </c>
      <c r="G49" s="28">
        <v>1</v>
      </c>
      <c r="H49" s="28">
        <v>14.87</v>
      </c>
      <c r="I49" s="28">
        <v>5.05</v>
      </c>
      <c r="J49" s="28">
        <v>0.33</v>
      </c>
      <c r="K49" s="28">
        <v>0.28000000000000003</v>
      </c>
      <c r="L49" s="28">
        <v>1.49</v>
      </c>
      <c r="M49" s="28">
        <v>6.31</v>
      </c>
      <c r="N49" s="28">
        <v>5.47</v>
      </c>
      <c r="O49" s="28">
        <v>0</v>
      </c>
      <c r="P49" s="28">
        <f t="shared" si="284"/>
        <v>100</v>
      </c>
      <c r="R49" s="37">
        <v>1.67</v>
      </c>
      <c r="S49" s="4"/>
      <c r="T49" s="28">
        <v>64.290000000000006</v>
      </c>
      <c r="U49" s="28">
        <v>0.21</v>
      </c>
      <c r="V49" s="28">
        <v>18.149999999999999</v>
      </c>
      <c r="W49" s="28">
        <v>0.74</v>
      </c>
      <c r="X49" s="28">
        <v>0.2</v>
      </c>
      <c r="Y49" s="28">
        <v>0.11</v>
      </c>
      <c r="Z49" s="28">
        <v>1.92</v>
      </c>
      <c r="AA49" s="28">
        <v>7.55</v>
      </c>
      <c r="AB49" s="28">
        <v>3.68</v>
      </c>
      <c r="AC49" s="28">
        <f t="shared" ref="AC49:AC54" si="302">SUM(T49:AB49)</f>
        <v>96.850000000000009</v>
      </c>
      <c r="AE49" s="191">
        <f t="shared" si="285"/>
        <v>1.0852197070572571</v>
      </c>
      <c r="AF49" s="191">
        <f t="shared" si="285"/>
        <v>1.2515644555694618E-2</v>
      </c>
      <c r="AG49" s="191">
        <f t="shared" si="286"/>
        <v>0.29168301294625343</v>
      </c>
      <c r="AH49" s="191">
        <f t="shared" si="287"/>
        <v>7.0285316631871958E-2</v>
      </c>
      <c r="AI49" s="191">
        <f t="shared" si="287"/>
        <v>4.6518184381167185E-3</v>
      </c>
      <c r="AJ49" s="191">
        <f t="shared" si="287"/>
        <v>6.9478908188585617E-3</v>
      </c>
      <c r="AK49" s="191">
        <f t="shared" si="287"/>
        <v>2.6569186875891583E-2</v>
      </c>
      <c r="AL49" s="191">
        <f t="shared" si="288"/>
        <v>0.20361406905453372</v>
      </c>
      <c r="AM49" s="191">
        <f t="shared" si="288"/>
        <v>0.11613588110403396</v>
      </c>
      <c r="AN49" s="191">
        <f t="shared" si="288"/>
        <v>0</v>
      </c>
      <c r="AO49" s="191">
        <f t="shared" si="289"/>
        <v>1.8176225274825115</v>
      </c>
      <c r="AP49" s="191"/>
      <c r="AQ49" s="191">
        <f t="shared" si="290"/>
        <v>0.59705449874696204</v>
      </c>
      <c r="AR49" s="191">
        <f t="shared" si="290"/>
        <v>6.8857226219733014E-3</v>
      </c>
      <c r="AS49" s="191">
        <f t="shared" si="290"/>
        <v>0.16047502082307896</v>
      </c>
      <c r="AT49" s="191">
        <f t="shared" si="290"/>
        <v>3.8668819058498505E-2</v>
      </c>
      <c r="AU49" s="191">
        <f t="shared" si="290"/>
        <v>2.5592874030669586E-3</v>
      </c>
      <c r="AV49" s="191">
        <f t="shared" si="290"/>
        <v>3.8225157940145588E-3</v>
      </c>
      <c r="AW49" s="191">
        <f t="shared" si="290"/>
        <v>1.461754928438915E-2</v>
      </c>
      <c r="AX49" s="191">
        <f t="shared" si="290"/>
        <v>0.11202219711512286</v>
      </c>
      <c r="AY49" s="191">
        <f t="shared" si="290"/>
        <v>6.3894389152893777E-2</v>
      </c>
      <c r="AZ49" s="191">
        <f t="shared" si="290"/>
        <v>0</v>
      </c>
      <c r="BA49" s="191">
        <f t="shared" si="291"/>
        <v>1.0000000000000002</v>
      </c>
      <c r="BB49" s="191"/>
      <c r="BC49" s="191">
        <f t="shared" si="292"/>
        <v>1.0700732356857525</v>
      </c>
      <c r="BD49" s="191">
        <f t="shared" si="292"/>
        <v>2.6282853566958696E-3</v>
      </c>
      <c r="BE49" s="191">
        <f t="shared" si="293"/>
        <v>0.3560219693997646</v>
      </c>
      <c r="BF49" s="191">
        <f t="shared" si="294"/>
        <v>1.0299234516353515E-2</v>
      </c>
      <c r="BG49" s="191">
        <f t="shared" si="294"/>
        <v>2.8192839018889204E-3</v>
      </c>
      <c r="BH49" s="191">
        <f t="shared" si="294"/>
        <v>2.7295285359801489E-3</v>
      </c>
      <c r="BI49" s="191">
        <f t="shared" si="294"/>
        <v>3.4236804564907276E-2</v>
      </c>
      <c r="BJ49" s="191">
        <f t="shared" si="295"/>
        <v>0.24362697644401421</v>
      </c>
      <c r="BK49" s="191">
        <f t="shared" si="295"/>
        <v>7.8131634819532905E-2</v>
      </c>
      <c r="BL49" s="191">
        <f t="shared" si="296"/>
        <v>1.80056695322489</v>
      </c>
      <c r="BM49" s="191"/>
      <c r="BN49" s="191">
        <f t="shared" si="297"/>
        <v>0.59429794252816148</v>
      </c>
      <c r="BO49" s="191">
        <f t="shared" si="297"/>
        <v>1.4596987643189284E-3</v>
      </c>
      <c r="BP49" s="191">
        <f t="shared" si="297"/>
        <v>0.19772770391132333</v>
      </c>
      <c r="BQ49" s="191">
        <f t="shared" si="297"/>
        <v>5.7199953036498634E-3</v>
      </c>
      <c r="BR49" s="191">
        <f t="shared" si="297"/>
        <v>1.5657756557396914E-3</v>
      </c>
      <c r="BS49" s="191">
        <f t="shared" si="297"/>
        <v>1.5159272645160183E-3</v>
      </c>
      <c r="BT49" s="191">
        <f t="shared" si="297"/>
        <v>1.9014457920372103E-2</v>
      </c>
      <c r="BU49" s="191">
        <f t="shared" si="297"/>
        <v>0.13530570246647491</v>
      </c>
      <c r="BV49" s="191">
        <f t="shared" si="297"/>
        <v>4.3392796185443651E-2</v>
      </c>
      <c r="BW49" s="191">
        <f t="shared" si="298"/>
        <v>1</v>
      </c>
      <c r="BY49" s="28">
        <f t="shared" si="206"/>
        <v>9.6172037736028518E-2</v>
      </c>
      <c r="BZ49" s="28">
        <f t="shared" si="207"/>
        <v>0.68435425180141141</v>
      </c>
      <c r="CA49" s="28">
        <f t="shared" si="208"/>
        <v>0.21947371046256003</v>
      </c>
      <c r="CB49" s="28"/>
      <c r="CC49" s="4">
        <f>F49*100/P49</f>
        <v>65.2</v>
      </c>
      <c r="CD49" s="4">
        <f>(M49+N49)*100/P49</f>
        <v>11.78</v>
      </c>
      <c r="CE49" s="28">
        <f t="shared" si="121"/>
        <v>26.755972933057429</v>
      </c>
      <c r="CF49" s="28">
        <f t="shared" si="122"/>
        <v>9.6172037736028511</v>
      </c>
      <c r="CH49" s="28">
        <f t="shared" si="209"/>
        <v>6.5746435629269389</v>
      </c>
      <c r="CI49" s="28">
        <f t="shared" si="210"/>
        <v>0.63679155838354051</v>
      </c>
      <c r="CJ49" s="4"/>
      <c r="CK49" s="158">
        <f t="shared" si="125"/>
        <v>0.24957213699996367</v>
      </c>
      <c r="CL49" s="69">
        <f t="shared" si="211"/>
        <v>1.67</v>
      </c>
      <c r="CM49" s="107">
        <f t="shared" si="212"/>
        <v>1.715417285807006</v>
      </c>
      <c r="CN49" s="109">
        <f t="shared" si="213"/>
        <v>4.3285385033658494</v>
      </c>
      <c r="CO49" s="111">
        <f t="shared" si="299"/>
        <v>3.37665473531368</v>
      </c>
      <c r="CP49" s="113">
        <v>0.66395482452797139</v>
      </c>
      <c r="CQ49" s="30"/>
      <c r="CR49" s="27">
        <f t="shared" si="214"/>
        <v>974.08867097568452</v>
      </c>
      <c r="CS49" s="27">
        <f t="shared" si="215"/>
        <v>979.28121547309377</v>
      </c>
      <c r="CT49" s="27">
        <f t="shared" si="216"/>
        <v>962.74123120296997</v>
      </c>
      <c r="CU49" s="28">
        <f t="shared" si="217"/>
        <v>4.3285385033658494</v>
      </c>
      <c r="CV49" s="28">
        <f t="shared" si="218"/>
        <v>4.8985182840752719</v>
      </c>
      <c r="CW49" s="28">
        <f t="shared" si="219"/>
        <v>20.52679191671405</v>
      </c>
      <c r="CX49" s="27">
        <f t="shared" si="220"/>
        <v>976.79337470124221</v>
      </c>
      <c r="CY49" s="28">
        <f t="shared" si="221"/>
        <v>0.24957213699996367</v>
      </c>
      <c r="DA49" s="33">
        <f t="shared" si="222"/>
        <v>921.89842175431488</v>
      </c>
      <c r="DB49" s="33">
        <f t="shared" si="223"/>
        <v>840.67899221285995</v>
      </c>
      <c r="DD49" s="82">
        <f t="shared" si="224"/>
        <v>0.21183995696189034</v>
      </c>
      <c r="DE49" s="82">
        <f t="shared" si="225"/>
        <v>6.5746435629269389</v>
      </c>
      <c r="DF49" s="82">
        <f t="shared" si="226"/>
        <v>-1.3880072793271445</v>
      </c>
      <c r="DG49" s="82">
        <f t="shared" si="227"/>
        <v>0.37299729972997298</v>
      </c>
      <c r="DH49" s="82">
        <f t="shared" si="228"/>
        <v>5.9668171539969173E-2</v>
      </c>
      <c r="DI49" s="82">
        <f t="shared" si="229"/>
        <v>-0.66058343848050283</v>
      </c>
      <c r="DK49" s="87">
        <f t="shared" si="230"/>
        <v>1247.2386709756845</v>
      </c>
      <c r="DL49" s="87">
        <f t="shared" si="231"/>
        <v>962.74123120296997</v>
      </c>
      <c r="DM49" s="82">
        <f t="shared" si="232"/>
        <v>0.5</v>
      </c>
      <c r="DO49" s="87">
        <f t="shared" si="233"/>
        <v>959.90568853804757</v>
      </c>
      <c r="DP49" s="82">
        <f t="shared" si="234"/>
        <v>0.14983501626514356</v>
      </c>
      <c r="DQ49" s="82">
        <f t="shared" si="235"/>
        <v>3.0695370035732015E-14</v>
      </c>
      <c r="DR49" s="82">
        <f t="shared" si="236"/>
        <v>0.43776178754837747</v>
      </c>
      <c r="DS49" s="82">
        <f t="shared" si="237"/>
        <v>1.3472978088809203E-4</v>
      </c>
      <c r="DT49" s="82">
        <f t="shared" si="238"/>
        <v>0.83319045023653604</v>
      </c>
      <c r="DV49" s="88">
        <f t="shared" si="239"/>
        <v>950</v>
      </c>
      <c r="DW49" s="30">
        <f t="shared" si="240"/>
        <v>1.67</v>
      </c>
      <c r="DX49" s="30">
        <f t="shared" si="241"/>
        <v>1.1421770291437352</v>
      </c>
      <c r="DY49" s="30">
        <f t="shared" si="242"/>
        <v>0.75035189226485377</v>
      </c>
      <c r="DZ49" s="30">
        <f t="shared" si="243"/>
        <v>0.10640524718346848</v>
      </c>
      <c r="EA49" s="30">
        <f t="shared" si="244"/>
        <v>3.2527217127871419</v>
      </c>
      <c r="EB49" s="30">
        <v>20.8398129274374</v>
      </c>
      <c r="EC49" s="30">
        <f t="shared" si="245"/>
        <v>8.182693708260895E-2</v>
      </c>
      <c r="ED49" s="30">
        <f t="shared" si="246"/>
        <v>2.3416166315872657</v>
      </c>
      <c r="EE49" s="30">
        <f t="shared" si="247"/>
        <v>0.28118682663799299</v>
      </c>
      <c r="EF49" s="30">
        <f t="shared" si="248"/>
        <v>3.9625556460086901</v>
      </c>
      <c r="EG49" s="30">
        <f t="shared" si="249"/>
        <v>3.1374618381635782</v>
      </c>
      <c r="EH49" s="30">
        <f t="shared" si="250"/>
        <v>0.17591658626801665</v>
      </c>
      <c r="EI49" s="30">
        <f t="shared" si="251"/>
        <v>0.77214706885443019</v>
      </c>
      <c r="EJ49" s="30">
        <f t="shared" si="252"/>
        <v>3.8148432488424325E-2</v>
      </c>
      <c r="EK49" s="30">
        <f t="shared" si="253"/>
        <v>6.6883356747103051E-2</v>
      </c>
      <c r="EM49" s="82">
        <v>3.4</v>
      </c>
      <c r="EN49" s="82">
        <v>3.6460193632685201</v>
      </c>
      <c r="EO49" s="30">
        <v>3.6020711108470036</v>
      </c>
      <c r="EQ49" s="34">
        <f t="shared" si="254"/>
        <v>8.1766148814390842</v>
      </c>
      <c r="ER49" s="34">
        <f t="shared" si="255"/>
        <v>-4.6636530641405154E-2</v>
      </c>
      <c r="ES49" s="34">
        <f t="shared" si="256"/>
        <v>-0.71997759400633976</v>
      </c>
      <c r="ET49" s="34">
        <f t="shared" si="257"/>
        <v>-1.3485354212743117</v>
      </c>
      <c r="EU49" s="34">
        <f t="shared" si="258"/>
        <v>-4.6094311476809454E-3</v>
      </c>
      <c r="EV49" s="34">
        <f t="shared" si="259"/>
        <v>-9.6764115969940001E-2</v>
      </c>
      <c r="EW49" s="34">
        <f t="shared" si="260"/>
        <v>-1.7628828739968735E-2</v>
      </c>
      <c r="EY49" s="27">
        <f t="shared" si="261"/>
        <v>1223.1500000000001</v>
      </c>
      <c r="EZ49" s="27">
        <f t="shared" si="262"/>
        <v>500</v>
      </c>
      <c r="FA49" s="34">
        <f t="shared" si="263"/>
        <v>-1.5811149422101558</v>
      </c>
      <c r="FB49" s="34">
        <f t="shared" si="264"/>
        <v>-3.0970004219711203E-2</v>
      </c>
      <c r="FC49" s="34">
        <f t="shared" si="265"/>
        <v>2.9606203677041787</v>
      </c>
      <c r="FD49" s="34">
        <f t="shared" si="266"/>
        <v>-0.37591365298895346</v>
      </c>
      <c r="FE49" s="34">
        <f t="shared" si="267"/>
        <v>-1.1083822157456953</v>
      </c>
      <c r="FF49" s="26">
        <f t="shared" si="268"/>
        <v>-2.8718860670430399</v>
      </c>
      <c r="FG49" s="26">
        <f t="shared" si="269"/>
        <v>-0.55830256207614226</v>
      </c>
      <c r="FH49" s="33">
        <f t="shared" si="270"/>
        <v>451.48866126290932</v>
      </c>
      <c r="FI49" s="33">
        <f t="shared" si="271"/>
        <v>-7.6638531250000002</v>
      </c>
      <c r="FJ49" s="33">
        <f t="shared" si="272"/>
        <v>134.77691319026607</v>
      </c>
      <c r="FK49" s="26">
        <f t="shared" si="273"/>
        <v>-5.9095643750000013</v>
      </c>
      <c r="FL49" s="33">
        <f t="shared" si="274"/>
        <v>37.458457603447577</v>
      </c>
      <c r="FM49" s="33">
        <f t="shared" si="275"/>
        <v>7.3496638682017288</v>
      </c>
      <c r="FN49" s="27">
        <f t="shared" si="276"/>
        <v>88771.195918372367</v>
      </c>
      <c r="FO49" s="28">
        <f t="shared" si="277"/>
        <v>41.951304676388659</v>
      </c>
      <c r="FP49" s="33">
        <f t="shared" si="278"/>
        <v>59793.399251247793</v>
      </c>
      <c r="FQ49" s="28">
        <f t="shared" si="279"/>
        <v>42.87596401344566</v>
      </c>
      <c r="FS49" s="26"/>
      <c r="FT49" s="34">
        <f t="shared" si="280"/>
        <v>1.0851294000166432</v>
      </c>
      <c r="FU49" s="34">
        <f t="shared" si="280"/>
        <v>1.2515801199013755E-2</v>
      </c>
      <c r="FV49" s="34">
        <f t="shared" si="280"/>
        <v>0.1458400761075313</v>
      </c>
      <c r="FW49" s="34">
        <f t="shared" si="280"/>
        <v>7.0289229741391304E-2</v>
      </c>
      <c r="FX49" s="34">
        <v>0</v>
      </c>
      <c r="FY49" s="34">
        <f t="shared" si="281"/>
        <v>6.9472012703453755E-3</v>
      </c>
      <c r="FZ49" s="34">
        <f t="shared" si="281"/>
        <v>2.6569660657287043E-2</v>
      </c>
      <c r="GA49" s="34">
        <f t="shared" si="281"/>
        <v>0.10180867713257716</v>
      </c>
      <c r="GB49" s="34">
        <f t="shared" si="281"/>
        <v>5.8071022878072087E-2</v>
      </c>
      <c r="GC49" s="34">
        <f t="shared" si="281"/>
        <v>0</v>
      </c>
      <c r="GD49" s="34">
        <f t="shared" si="282"/>
        <v>1.5071710690028612</v>
      </c>
      <c r="GE49" s="26"/>
      <c r="GF49" s="34">
        <f t="shared" si="300"/>
        <v>0.71997759400633976</v>
      </c>
      <c r="GG49" s="34">
        <f t="shared" si="300"/>
        <v>8.3041676266345545E-3</v>
      </c>
      <c r="GH49" s="34">
        <f t="shared" si="300"/>
        <v>9.6764115969940001E-2</v>
      </c>
      <c r="GI49" s="34">
        <f t="shared" si="300"/>
        <v>4.6636530641405154E-2</v>
      </c>
      <c r="GJ49" s="34">
        <f t="shared" si="300"/>
        <v>0</v>
      </c>
      <c r="GK49" s="34">
        <f t="shared" si="300"/>
        <v>4.6094311476809454E-3</v>
      </c>
      <c r="GL49" s="34">
        <f t="shared" si="300"/>
        <v>1.7628828739968735E-2</v>
      </c>
      <c r="GM49" s="34">
        <f t="shared" si="300"/>
        <v>6.754951659199071E-2</v>
      </c>
      <c r="GN49" s="34">
        <f t="shared" si="300"/>
        <v>3.8529815276040068E-2</v>
      </c>
      <c r="GO49" s="34">
        <f t="shared" si="300"/>
        <v>0</v>
      </c>
      <c r="GP49" s="34">
        <f t="shared" si="283"/>
        <v>1</v>
      </c>
      <c r="GR49" s="62"/>
      <c r="GT49" s="116"/>
      <c r="GU49" s="28">
        <f t="shared" si="301"/>
        <v>4.5417285807006103E-2</v>
      </c>
      <c r="GV49" s="28">
        <f t="shared" si="301"/>
        <v>2.6585385033658495</v>
      </c>
      <c r="GW49" s="28">
        <f t="shared" si="301"/>
        <v>1.7066547353136801</v>
      </c>
      <c r="GX49" s="28">
        <f t="shared" si="301"/>
        <v>-1.0060451754720285</v>
      </c>
    </row>
    <row r="50" spans="1:216" ht="15" customHeight="1" x14ac:dyDescent="0.2">
      <c r="A50" s="167" t="s">
        <v>257</v>
      </c>
      <c r="B50" s="25" t="s">
        <v>264</v>
      </c>
      <c r="C50" s="28">
        <v>0.05</v>
      </c>
      <c r="D50" s="26">
        <v>950</v>
      </c>
      <c r="F50" s="28">
        <v>65.77</v>
      </c>
      <c r="G50" s="28">
        <v>0.74</v>
      </c>
      <c r="H50" s="28">
        <v>14.31</v>
      </c>
      <c r="I50" s="28">
        <v>5.67</v>
      </c>
      <c r="J50" s="28">
        <v>0.18</v>
      </c>
      <c r="K50" s="28">
        <v>0.38</v>
      </c>
      <c r="L50" s="28">
        <v>1.37</v>
      </c>
      <c r="M50" s="28">
        <v>6.3</v>
      </c>
      <c r="N50" s="28">
        <v>5</v>
      </c>
      <c r="O50" s="28">
        <v>0.28000000000000003</v>
      </c>
      <c r="P50" s="28">
        <f t="shared" si="284"/>
        <v>100</v>
      </c>
      <c r="R50" s="37">
        <v>0.83</v>
      </c>
      <c r="S50" s="4"/>
      <c r="T50" s="28">
        <v>63.85</v>
      </c>
      <c r="U50" s="28">
        <v>0.11</v>
      </c>
      <c r="V50" s="28">
        <v>19.05</v>
      </c>
      <c r="W50" s="28">
        <v>1.39</v>
      </c>
      <c r="X50" s="28">
        <v>0.02</v>
      </c>
      <c r="Y50" s="28">
        <v>0.06</v>
      </c>
      <c r="Z50" s="28">
        <v>1.88</v>
      </c>
      <c r="AA50" s="28">
        <v>7.79</v>
      </c>
      <c r="AB50" s="28">
        <v>3.51</v>
      </c>
      <c r="AC50" s="28">
        <f t="shared" si="302"/>
        <v>97.660000000000011</v>
      </c>
      <c r="AE50" s="191">
        <f t="shared" si="285"/>
        <v>1.0947070572569906</v>
      </c>
      <c r="AF50" s="191">
        <f t="shared" si="285"/>
        <v>9.261576971214016E-3</v>
      </c>
      <c r="AG50" s="191">
        <f t="shared" si="286"/>
        <v>0.28069831306394666</v>
      </c>
      <c r="AH50" s="191">
        <f t="shared" si="287"/>
        <v>7.8914405010438421E-2</v>
      </c>
      <c r="AI50" s="191">
        <f t="shared" si="287"/>
        <v>2.5373555117000281E-3</v>
      </c>
      <c r="AJ50" s="191">
        <f t="shared" si="287"/>
        <v>9.4292803970223334E-3</v>
      </c>
      <c r="AK50" s="191">
        <f t="shared" si="287"/>
        <v>2.442938659058488E-2</v>
      </c>
      <c r="AL50" s="191">
        <f t="shared" si="288"/>
        <v>0.20329138431752178</v>
      </c>
      <c r="AM50" s="191">
        <f t="shared" si="288"/>
        <v>0.10615711252653927</v>
      </c>
      <c r="AN50" s="191">
        <f t="shared" si="288"/>
        <v>3.9454124012766227E-3</v>
      </c>
      <c r="AO50" s="191">
        <f t="shared" si="289"/>
        <v>1.8133712840472347</v>
      </c>
      <c r="AP50" s="191"/>
      <c r="AQ50" s="191">
        <f t="shared" si="290"/>
        <v>0.60368611044382003</v>
      </c>
      <c r="AR50" s="191">
        <f t="shared" si="290"/>
        <v>5.1073804094566057E-3</v>
      </c>
      <c r="AS50" s="191">
        <f t="shared" si="290"/>
        <v>0.15479362419231682</v>
      </c>
      <c r="AT50" s="191">
        <f t="shared" si="290"/>
        <v>4.3518062574758883E-2</v>
      </c>
      <c r="AU50" s="191">
        <f t="shared" si="290"/>
        <v>1.3992476521614175E-3</v>
      </c>
      <c r="AV50" s="191">
        <f t="shared" si="290"/>
        <v>5.1998619808168965E-3</v>
      </c>
      <c r="AW50" s="191">
        <f t="shared" si="290"/>
        <v>1.3471806245911934E-2</v>
      </c>
      <c r="AX50" s="191">
        <f t="shared" si="290"/>
        <v>0.11210687304135475</v>
      </c>
      <c r="AY50" s="191">
        <f t="shared" si="290"/>
        <v>5.8541300096916112E-2</v>
      </c>
      <c r="AZ50" s="191">
        <f t="shared" si="290"/>
        <v>2.1757333624865391E-3</v>
      </c>
      <c r="BA50" s="191">
        <f t="shared" si="291"/>
        <v>1</v>
      </c>
      <c r="BB50" s="191"/>
      <c r="BC50" s="191">
        <f t="shared" si="292"/>
        <v>1.0627496671105194</v>
      </c>
      <c r="BD50" s="191">
        <f t="shared" si="292"/>
        <v>1.376720901126408E-3</v>
      </c>
      <c r="BE50" s="191">
        <f t="shared" si="293"/>
        <v>0.37367595135347198</v>
      </c>
      <c r="BF50" s="191">
        <f t="shared" si="294"/>
        <v>1.9345859429366737E-2</v>
      </c>
      <c r="BG50" s="191">
        <f t="shared" si="294"/>
        <v>2.8192839018889202E-4</v>
      </c>
      <c r="BH50" s="191">
        <f t="shared" si="294"/>
        <v>1.488833746898263E-3</v>
      </c>
      <c r="BI50" s="191">
        <f t="shared" si="294"/>
        <v>3.3523537803138374E-2</v>
      </c>
      <c r="BJ50" s="191">
        <f t="shared" si="295"/>
        <v>0.25137141013230074</v>
      </c>
      <c r="BK50" s="191">
        <f t="shared" si="295"/>
        <v>7.4522292993630571E-2</v>
      </c>
      <c r="BL50" s="191">
        <f t="shared" si="296"/>
        <v>1.8183362018606417</v>
      </c>
      <c r="BM50" s="191"/>
      <c r="BN50" s="191">
        <f t="shared" si="297"/>
        <v>0.58446268958570136</v>
      </c>
      <c r="BO50" s="191">
        <f t="shared" si="297"/>
        <v>7.5713220674903585E-4</v>
      </c>
      <c r="BP50" s="191">
        <f t="shared" si="297"/>
        <v>0.20550432366198398</v>
      </c>
      <c r="BQ50" s="191">
        <f t="shared" si="297"/>
        <v>1.0639319290662957E-2</v>
      </c>
      <c r="BR50" s="191">
        <f t="shared" si="297"/>
        <v>1.5504744936629665E-4</v>
      </c>
      <c r="BS50" s="191">
        <f t="shared" si="297"/>
        <v>8.1878903657903862E-4</v>
      </c>
      <c r="BT50" s="191">
        <f t="shared" si="297"/>
        <v>1.843638033980453E-2</v>
      </c>
      <c r="BU50" s="191">
        <f t="shared" si="297"/>
        <v>0.13824253725745597</v>
      </c>
      <c r="BV50" s="191">
        <f t="shared" si="297"/>
        <v>4.0983781171696654E-2</v>
      </c>
      <c r="BW50" s="191">
        <f t="shared" si="298"/>
        <v>0.99999999999999989</v>
      </c>
      <c r="BY50" s="28">
        <f t="shared" si="206"/>
        <v>9.3271924620205365E-2</v>
      </c>
      <c r="BZ50" s="28">
        <f t="shared" si="207"/>
        <v>0.69938606585071539</v>
      </c>
      <c r="CA50" s="28">
        <f t="shared" si="208"/>
        <v>0.20734200952907922</v>
      </c>
      <c r="CB50" s="28"/>
      <c r="CC50" s="4">
        <f t="shared" ref="CC50:CC54" si="303">F50*100/P50</f>
        <v>65.77</v>
      </c>
      <c r="CD50" s="4">
        <f t="shared" ref="CD50:CD54" si="304">(M50+N50)*100/P50</f>
        <v>11.3</v>
      </c>
      <c r="CE50" s="28">
        <f t="shared" si="121"/>
        <v>25.39779718391819</v>
      </c>
      <c r="CF50" s="28">
        <f t="shared" si="122"/>
        <v>9.3271924620205358</v>
      </c>
      <c r="CH50" s="28">
        <f t="shared" si="209"/>
        <v>6.6756468858238378</v>
      </c>
      <c r="CI50" s="28">
        <f t="shared" si="210"/>
        <v>0.65694739638682254</v>
      </c>
      <c r="CJ50" s="4"/>
      <c r="CK50" s="158">
        <f t="shared" si="125"/>
        <v>0.23104762618421218</v>
      </c>
      <c r="CL50" s="69">
        <f t="shared" si="211"/>
        <v>0.83</v>
      </c>
      <c r="CM50" s="107">
        <f t="shared" si="212"/>
        <v>1.4708133972010513</v>
      </c>
      <c r="CN50" s="109">
        <f t="shared" si="213"/>
        <v>4.18567511823285</v>
      </c>
      <c r="CO50" s="111">
        <f t="shared" si="299"/>
        <v>3.3221839496929877</v>
      </c>
      <c r="CP50" s="113">
        <v>0.58662621686521133</v>
      </c>
      <c r="CQ50" s="30"/>
      <c r="CR50" s="27">
        <f t="shared" si="214"/>
        <v>990.27769221266487</v>
      </c>
      <c r="CS50" s="27">
        <f t="shared" si="215"/>
        <v>998.16002738320401</v>
      </c>
      <c r="CT50" s="27">
        <f t="shared" si="216"/>
        <v>978.03927912197389</v>
      </c>
      <c r="CU50" s="28">
        <f t="shared" si="217"/>
        <v>4.18567511823285</v>
      </c>
      <c r="CV50" s="28">
        <f t="shared" si="218"/>
        <v>4.2298600080864253</v>
      </c>
      <c r="CW50" s="28">
        <f t="shared" si="219"/>
        <v>19.459989958451807</v>
      </c>
      <c r="CX50" s="27">
        <f t="shared" si="220"/>
        <v>1002.7951458443252</v>
      </c>
      <c r="CY50" s="28">
        <f t="shared" si="221"/>
        <v>0.23104762618421215</v>
      </c>
      <c r="DA50" s="33">
        <f t="shared" si="222"/>
        <v>906.18119056979083</v>
      </c>
      <c r="DB50" s="33">
        <f t="shared" si="223"/>
        <v>829.9226525276996</v>
      </c>
      <c r="DD50" s="82">
        <f t="shared" si="224"/>
        <v>0.20408406068564969</v>
      </c>
      <c r="DE50" s="82">
        <f t="shared" si="225"/>
        <v>6.6756468858238378</v>
      </c>
      <c r="DF50" s="82">
        <f t="shared" si="226"/>
        <v>-1.4651314157536446</v>
      </c>
      <c r="DG50" s="82">
        <f t="shared" si="227"/>
        <v>1.5526161081716636</v>
      </c>
      <c r="DH50" s="82">
        <f t="shared" si="228"/>
        <v>6.3588978453649123E-2</v>
      </c>
      <c r="DI50" s="82">
        <f t="shared" si="229"/>
        <v>-0.6244538476164454</v>
      </c>
      <c r="DK50" s="87">
        <f t="shared" si="230"/>
        <v>1263.4276922126649</v>
      </c>
      <c r="DL50" s="87">
        <f t="shared" si="231"/>
        <v>978.03927912197389</v>
      </c>
      <c r="DM50" s="82">
        <f t="shared" si="232"/>
        <v>0.5</v>
      </c>
      <c r="DO50" s="87">
        <f t="shared" si="233"/>
        <v>974.61728573901394</v>
      </c>
      <c r="DP50" s="82">
        <f t="shared" si="234"/>
        <v>0.17561915477043324</v>
      </c>
      <c r="DQ50" s="82">
        <f t="shared" si="235"/>
        <v>2.6236472123554015E-14</v>
      </c>
      <c r="DR50" s="82">
        <f t="shared" si="236"/>
        <v>0.53899726231878908</v>
      </c>
      <c r="DS50" s="82">
        <f t="shared" si="237"/>
        <v>4.1165166375258471E-4</v>
      </c>
      <c r="DT50" s="82">
        <f t="shared" si="238"/>
        <v>0.86944281223916964</v>
      </c>
      <c r="DV50" s="88">
        <f t="shared" si="239"/>
        <v>950</v>
      </c>
      <c r="DW50" s="30">
        <f t="shared" si="240"/>
        <v>0.83</v>
      </c>
      <c r="DX50" s="30">
        <f t="shared" si="241"/>
        <v>1.1874667711766858</v>
      </c>
      <c r="DY50" s="30">
        <f t="shared" si="242"/>
        <v>0.73985708236458925</v>
      </c>
      <c r="DZ50" s="30">
        <f t="shared" si="243"/>
        <v>0.1028664791052568</v>
      </c>
      <c r="EA50" s="30">
        <f t="shared" si="244"/>
        <v>3.1345791954686315</v>
      </c>
      <c r="EB50" s="30">
        <v>21.8398129274374</v>
      </c>
      <c r="EC50" s="30">
        <f t="shared" si="245"/>
        <v>7.0906703897445661E-2</v>
      </c>
      <c r="ED50" s="30">
        <f t="shared" si="246"/>
        <v>2.3722361315232146</v>
      </c>
      <c r="EE50" s="30">
        <f t="shared" si="247"/>
        <v>0.26157814848481703</v>
      </c>
      <c r="EF50" s="30">
        <f t="shared" si="248"/>
        <v>3.9934293740587132</v>
      </c>
      <c r="EG50" s="30">
        <f t="shared" si="249"/>
        <v>3.1945788717188339</v>
      </c>
      <c r="EH50" s="30">
        <f t="shared" si="250"/>
        <v>0.17064817313827085</v>
      </c>
      <c r="EI50" s="30">
        <f t="shared" si="251"/>
        <v>0.77195154088204876</v>
      </c>
      <c r="EJ50" s="30">
        <f t="shared" si="252"/>
        <v>3.5340569755831712E-2</v>
      </c>
      <c r="EK50" s="30">
        <f t="shared" si="253"/>
        <v>6.7677362140354594E-2</v>
      </c>
      <c r="EM50" s="82">
        <v>3.4</v>
      </c>
      <c r="EN50" s="82">
        <v>3.6460193632685201</v>
      </c>
      <c r="EO50" s="30">
        <v>3.6020711108470036</v>
      </c>
      <c r="EQ50" s="34">
        <f t="shared" si="254"/>
        <v>8.1766148814390842</v>
      </c>
      <c r="ER50" s="34">
        <f t="shared" si="255"/>
        <v>-5.2136222399142729E-2</v>
      </c>
      <c r="ES50" s="34">
        <f t="shared" si="256"/>
        <v>-0.72313748086251395</v>
      </c>
      <c r="ET50" s="34">
        <f t="shared" si="257"/>
        <v>-1.2634025331640457</v>
      </c>
      <c r="EU50" s="34">
        <f t="shared" si="258"/>
        <v>-6.2286588116634003E-3</v>
      </c>
      <c r="EV50" s="34">
        <f t="shared" si="259"/>
        <v>-9.2718125570844703E-2</v>
      </c>
      <c r="EW50" s="34">
        <f t="shared" si="260"/>
        <v>-1.6139103327966656E-2</v>
      </c>
      <c r="EY50" s="27">
        <f t="shared" si="261"/>
        <v>1223.1500000000001</v>
      </c>
      <c r="EZ50" s="27">
        <f t="shared" si="262"/>
        <v>500</v>
      </c>
      <c r="FA50" s="34">
        <f t="shared" si="263"/>
        <v>-1.6662478303204218</v>
      </c>
      <c r="FB50" s="34">
        <f t="shared" si="264"/>
        <v>-3.0970004219711203E-2</v>
      </c>
      <c r="FC50" s="34">
        <f t="shared" si="265"/>
        <v>2.9606203677041787</v>
      </c>
      <c r="FD50" s="34">
        <f t="shared" si="266"/>
        <v>-0.35586791574794435</v>
      </c>
      <c r="FE50" s="34">
        <f t="shared" si="267"/>
        <v>-1.1142738707664419</v>
      </c>
      <c r="FF50" s="26">
        <f t="shared" si="268"/>
        <v>-2.9941302295114678</v>
      </c>
      <c r="FG50" s="26">
        <f t="shared" si="269"/>
        <v>-0.5694764441725485</v>
      </c>
      <c r="FH50" s="33">
        <f t="shared" si="270"/>
        <v>451.48866126290932</v>
      </c>
      <c r="FI50" s="33">
        <f t="shared" si="271"/>
        <v>-7.6638531250000002</v>
      </c>
      <c r="FJ50" s="33">
        <f t="shared" si="272"/>
        <v>134.77691319026607</v>
      </c>
      <c r="FK50" s="26">
        <f t="shared" si="273"/>
        <v>-5.9095643750000013</v>
      </c>
      <c r="FL50" s="33">
        <f t="shared" si="274"/>
        <v>37.458457603447577</v>
      </c>
      <c r="FM50" s="33">
        <f t="shared" si="275"/>
        <v>7.3496638682017288</v>
      </c>
      <c r="FN50" s="27">
        <f t="shared" si="276"/>
        <v>88771.195918372367</v>
      </c>
      <c r="FO50" s="28">
        <f t="shared" si="277"/>
        <v>41.951304676388659</v>
      </c>
      <c r="FP50" s="33">
        <f t="shared" si="278"/>
        <v>59793.399251247793</v>
      </c>
      <c r="FQ50" s="28">
        <f t="shared" si="279"/>
        <v>42.87596401344566</v>
      </c>
      <c r="FS50" s="26"/>
      <c r="FT50" s="34">
        <f t="shared" si="280"/>
        <v>1.09461596072231</v>
      </c>
      <c r="FU50" s="34">
        <f t="shared" si="280"/>
        <v>9.2616928872701777E-3</v>
      </c>
      <c r="FV50" s="34">
        <f t="shared" si="280"/>
        <v>0.14034778003354223</v>
      </c>
      <c r="FW50" s="34">
        <f t="shared" si="280"/>
        <v>7.8918798541324497E-2</v>
      </c>
      <c r="FX50" s="34">
        <v>0</v>
      </c>
      <c r="FY50" s="34">
        <f t="shared" si="281"/>
        <v>9.4283445811830079E-3</v>
      </c>
      <c r="FZ50" s="34">
        <f t="shared" si="281"/>
        <v>2.4429822215089429E-2</v>
      </c>
      <c r="GA50" s="34">
        <f t="shared" si="281"/>
        <v>0.10164733216089321</v>
      </c>
      <c r="GB50" s="34">
        <f t="shared" si="281"/>
        <v>5.3081373745952551E-2</v>
      </c>
      <c r="GC50" s="34">
        <f t="shared" si="281"/>
        <v>1.9727062006383114E-3</v>
      </c>
      <c r="GD50" s="34">
        <f t="shared" si="282"/>
        <v>1.5137038110882033</v>
      </c>
      <c r="GE50" s="26"/>
      <c r="GF50" s="34">
        <f t="shared" si="300"/>
        <v>0.72313748086251395</v>
      </c>
      <c r="GG50" s="34">
        <f t="shared" si="300"/>
        <v>6.1185634992964293E-3</v>
      </c>
      <c r="GH50" s="34">
        <f t="shared" si="300"/>
        <v>9.2718125570844703E-2</v>
      </c>
      <c r="GI50" s="34">
        <f t="shared" si="300"/>
        <v>5.2136222399142729E-2</v>
      </c>
      <c r="GJ50" s="34">
        <f t="shared" si="300"/>
        <v>0</v>
      </c>
      <c r="GK50" s="34">
        <f t="shared" si="300"/>
        <v>6.2286588116634003E-3</v>
      </c>
      <c r="GL50" s="34">
        <f t="shared" si="300"/>
        <v>1.6139103327966656E-2</v>
      </c>
      <c r="GM50" s="34">
        <f t="shared" si="300"/>
        <v>6.7151401361550928E-2</v>
      </c>
      <c r="GN50" s="34">
        <f t="shared" si="300"/>
        <v>3.5067212857046517E-2</v>
      </c>
      <c r="GO50" s="34">
        <f t="shared" si="300"/>
        <v>1.3032313099747902E-3</v>
      </c>
      <c r="GP50" s="34">
        <f t="shared" si="283"/>
        <v>1</v>
      </c>
      <c r="GR50" s="62"/>
      <c r="GT50" s="116"/>
      <c r="GU50" s="28">
        <f t="shared" si="301"/>
        <v>0.64081339720105135</v>
      </c>
      <c r="GV50" s="28">
        <f t="shared" si="301"/>
        <v>3.3556751182328499</v>
      </c>
      <c r="GW50" s="28">
        <f t="shared" si="301"/>
        <v>2.4921839496929876</v>
      </c>
      <c r="GX50" s="28">
        <f t="shared" si="301"/>
        <v>-0.24337378313478863</v>
      </c>
    </row>
    <row r="51" spans="1:216" ht="15" customHeight="1" x14ac:dyDescent="0.2">
      <c r="A51" s="167" t="s">
        <v>257</v>
      </c>
      <c r="B51" s="25" t="s">
        <v>265</v>
      </c>
      <c r="C51" s="28">
        <v>0.15</v>
      </c>
      <c r="D51" s="26">
        <v>950</v>
      </c>
      <c r="F51" s="28">
        <v>67.099999999999994</v>
      </c>
      <c r="G51" s="28">
        <v>0.62</v>
      </c>
      <c r="H51" s="28">
        <v>15.29</v>
      </c>
      <c r="I51" s="28">
        <v>4.1399999999999997</v>
      </c>
      <c r="J51" s="28">
        <v>0.19</v>
      </c>
      <c r="K51" s="28">
        <v>0.25</v>
      </c>
      <c r="L51" s="28">
        <v>1.31</v>
      </c>
      <c r="M51" s="28">
        <v>6.07</v>
      </c>
      <c r="N51" s="28">
        <v>4.93</v>
      </c>
      <c r="O51" s="28">
        <v>0.1</v>
      </c>
      <c r="P51" s="28">
        <f t="shared" si="284"/>
        <v>100</v>
      </c>
      <c r="R51" s="37">
        <v>1.44</v>
      </c>
      <c r="S51" s="4"/>
      <c r="T51" s="28">
        <v>65.53</v>
      </c>
      <c r="U51" s="28">
        <v>0.17</v>
      </c>
      <c r="V51" s="28">
        <v>19.52</v>
      </c>
      <c r="W51" s="28">
        <v>0.64</v>
      </c>
      <c r="X51" s="28">
        <v>0</v>
      </c>
      <c r="Y51" s="28">
        <v>0</v>
      </c>
      <c r="Z51" s="28">
        <v>1.0900000000000001</v>
      </c>
      <c r="AA51" s="28">
        <v>7.6</v>
      </c>
      <c r="AB51" s="28">
        <v>4.42</v>
      </c>
      <c r="AC51" s="28">
        <f t="shared" si="302"/>
        <v>98.97</v>
      </c>
      <c r="AE51" s="191">
        <f t="shared" si="285"/>
        <v>1.1168442077230358</v>
      </c>
      <c r="AF51" s="191">
        <f t="shared" si="285"/>
        <v>7.7596996245306625E-3</v>
      </c>
      <c r="AG51" s="191">
        <f t="shared" si="286"/>
        <v>0.29992153785798353</v>
      </c>
      <c r="AH51" s="191">
        <f t="shared" si="287"/>
        <v>5.7620041753653442E-2</v>
      </c>
      <c r="AI51" s="191">
        <f t="shared" si="287"/>
        <v>2.6783197067944743E-3</v>
      </c>
      <c r="AJ51" s="191">
        <f t="shared" si="287"/>
        <v>6.2034739454094297E-3</v>
      </c>
      <c r="AK51" s="191">
        <f t="shared" si="287"/>
        <v>2.3359486447931527E-2</v>
      </c>
      <c r="AL51" s="191">
        <f t="shared" si="288"/>
        <v>0.19586963536624719</v>
      </c>
      <c r="AM51" s="191">
        <f t="shared" si="288"/>
        <v>0.10467091295116772</v>
      </c>
      <c r="AN51" s="191">
        <f t="shared" si="288"/>
        <v>1.4090758575987937E-3</v>
      </c>
      <c r="AO51" s="191">
        <f t="shared" si="289"/>
        <v>1.8163363912343529</v>
      </c>
      <c r="AP51" s="191"/>
      <c r="AQ51" s="191">
        <f t="shared" si="290"/>
        <v>0.61488841665725069</v>
      </c>
      <c r="AR51" s="191">
        <f t="shared" si="290"/>
        <v>4.2721709821919585E-3</v>
      </c>
      <c r="AS51" s="191">
        <f t="shared" si="290"/>
        <v>0.16512444462678066</v>
      </c>
      <c r="AT51" s="191">
        <f t="shared" si="290"/>
        <v>3.1723221552862127E-2</v>
      </c>
      <c r="AU51" s="191">
        <f t="shared" si="290"/>
        <v>1.4745725074496424E-3</v>
      </c>
      <c r="AV51" s="191">
        <f t="shared" si="290"/>
        <v>3.4153772260179455E-3</v>
      </c>
      <c r="AW51" s="191">
        <f t="shared" si="290"/>
        <v>1.2860771033749314E-2</v>
      </c>
      <c r="AX51" s="191">
        <f t="shared" si="290"/>
        <v>0.10783775313400915</v>
      </c>
      <c r="AY51" s="191">
        <f t="shared" si="290"/>
        <v>5.7627493153971913E-2</v>
      </c>
      <c r="AZ51" s="191">
        <f t="shared" si="290"/>
        <v>7.7577912571646956E-4</v>
      </c>
      <c r="BA51" s="191">
        <f t="shared" si="291"/>
        <v>0.99999999999999967</v>
      </c>
      <c r="BB51" s="191"/>
      <c r="BC51" s="191">
        <f t="shared" si="292"/>
        <v>1.0907123834886818</v>
      </c>
      <c r="BD51" s="191">
        <f t="shared" si="292"/>
        <v>2.1276595744680851E-3</v>
      </c>
      <c r="BE51" s="191">
        <f t="shared" si="293"/>
        <v>0.382895253040408</v>
      </c>
      <c r="BF51" s="191">
        <f t="shared" si="294"/>
        <v>8.9074460681976345E-3</v>
      </c>
      <c r="BG51" s="191">
        <f t="shared" si="294"/>
        <v>0</v>
      </c>
      <c r="BH51" s="191">
        <f t="shared" si="294"/>
        <v>0</v>
      </c>
      <c r="BI51" s="191">
        <f t="shared" si="294"/>
        <v>1.943651925820257E-2</v>
      </c>
      <c r="BJ51" s="191">
        <f t="shared" si="295"/>
        <v>0.24524040012907389</v>
      </c>
      <c r="BK51" s="191">
        <f t="shared" si="295"/>
        <v>9.3842887473460715E-2</v>
      </c>
      <c r="BL51" s="191">
        <f t="shared" si="296"/>
        <v>1.843162549032493</v>
      </c>
      <c r="BM51" s="191"/>
      <c r="BN51" s="191">
        <f t="shared" si="297"/>
        <v>0.59176136367419963</v>
      </c>
      <c r="BO51" s="191">
        <f t="shared" si="297"/>
        <v>1.1543526508744058E-3</v>
      </c>
      <c r="BP51" s="191">
        <f t="shared" si="297"/>
        <v>0.20773819066657803</v>
      </c>
      <c r="BQ51" s="191">
        <f t="shared" si="297"/>
        <v>4.8326969712320289E-3</v>
      </c>
      <c r="BR51" s="191">
        <f t="shared" si="297"/>
        <v>0</v>
      </c>
      <c r="BS51" s="191">
        <f t="shared" si="297"/>
        <v>0</v>
      </c>
      <c r="BT51" s="191">
        <f t="shared" si="297"/>
        <v>1.0545200838854459E-2</v>
      </c>
      <c r="BU51" s="191">
        <f t="shared" si="297"/>
        <v>0.1330541358155333</v>
      </c>
      <c r="BV51" s="191">
        <f t="shared" si="297"/>
        <v>5.0914059382728034E-2</v>
      </c>
      <c r="BW51" s="191">
        <f t="shared" si="298"/>
        <v>0.99999999999999989</v>
      </c>
      <c r="BY51" s="28">
        <f t="shared" si="206"/>
        <v>5.4213236999071733E-2</v>
      </c>
      <c r="BZ51" s="28">
        <f t="shared" si="207"/>
        <v>0.68403584805102458</v>
      </c>
      <c r="CA51" s="28">
        <f t="shared" si="208"/>
        <v>0.26175091494990366</v>
      </c>
      <c r="CB51" s="28"/>
      <c r="CC51" s="4">
        <f t="shared" si="303"/>
        <v>67.099999999999994</v>
      </c>
      <c r="CD51" s="4">
        <f t="shared" si="304"/>
        <v>11</v>
      </c>
      <c r="CE51" s="28">
        <f t="shared" si="121"/>
        <v>28.88575334494395</v>
      </c>
      <c r="CF51" s="28">
        <f t="shared" si="122"/>
        <v>5.4213236999071732</v>
      </c>
      <c r="CH51" s="28">
        <f t="shared" si="209"/>
        <v>6.0134841176473151</v>
      </c>
      <c r="CI51" s="28">
        <f t="shared" si="210"/>
        <v>0.65172448930045912</v>
      </c>
      <c r="CJ51" s="4"/>
      <c r="CK51" s="158">
        <f t="shared" si="125"/>
        <v>0.40409619119838946</v>
      </c>
      <c r="CL51" s="69">
        <f t="shared" si="211"/>
        <v>1.44</v>
      </c>
      <c r="CM51" s="107">
        <f t="shared" si="212"/>
        <v>1.8844192231788361</v>
      </c>
      <c r="CN51" s="109">
        <f t="shared" si="213"/>
        <v>6.2898352867349869</v>
      </c>
      <c r="CO51" s="111">
        <f t="shared" si="299"/>
        <v>3.4629530292072355</v>
      </c>
      <c r="CP51" s="113">
        <v>0.95089957504650557</v>
      </c>
      <c r="CQ51" s="30"/>
      <c r="CR51" s="27">
        <f t="shared" si="214"/>
        <v>1008.176174165876</v>
      </c>
      <c r="CS51" s="27">
        <f t="shared" si="215"/>
        <v>990.20845822200852</v>
      </c>
      <c r="CT51" s="27">
        <f t="shared" si="216"/>
        <v>1000.3516536514904</v>
      </c>
      <c r="CU51" s="28">
        <f t="shared" si="217"/>
        <v>6.2898352867349869</v>
      </c>
      <c r="CV51" s="28">
        <f t="shared" si="218"/>
        <v>6.3917851029587878</v>
      </c>
      <c r="CW51" s="28">
        <f t="shared" si="219"/>
        <v>28.690162972845201</v>
      </c>
      <c r="CX51" s="27">
        <f t="shared" si="220"/>
        <v>984.27139828726524</v>
      </c>
      <c r="CY51" s="28">
        <f t="shared" si="221"/>
        <v>0.40409619119838941</v>
      </c>
      <c r="DA51" s="33">
        <f t="shared" si="222"/>
        <v>889.11901146424168</v>
      </c>
      <c r="DB51" s="33">
        <f t="shared" si="223"/>
        <v>851.96041084915635</v>
      </c>
      <c r="DD51" s="82">
        <f t="shared" si="224"/>
        <v>0.211694515337809</v>
      </c>
      <c r="DE51" s="82">
        <f t="shared" si="225"/>
        <v>6.0134841176473151</v>
      </c>
      <c r="DF51" s="82">
        <f t="shared" si="226"/>
        <v>-0.9061023323358689</v>
      </c>
      <c r="DG51" s="82" t="e">
        <f t="shared" si="227"/>
        <v>#DIV/0!</v>
      </c>
      <c r="DH51" s="82">
        <f t="shared" si="228"/>
        <v>4.9473942320079033E-2</v>
      </c>
      <c r="DI51" s="82">
        <f t="shared" si="229"/>
        <v>-0.66162336197284755</v>
      </c>
      <c r="DK51" s="87">
        <f t="shared" si="230"/>
        <v>1281.326174165876</v>
      </c>
      <c r="DL51" s="87">
        <f t="shared" si="231"/>
        <v>1000.3516536514904</v>
      </c>
      <c r="DM51" s="82">
        <f t="shared" si="232"/>
        <v>1.5</v>
      </c>
      <c r="DO51" s="87">
        <f t="shared" si="233"/>
        <v>996.32350257885071</v>
      </c>
      <c r="DP51" s="82">
        <f t="shared" si="234"/>
        <v>0.16103707988940036</v>
      </c>
      <c r="DQ51" s="82">
        <f t="shared" si="235"/>
        <v>3.2042240630789022E-14</v>
      </c>
      <c r="DR51" s="82">
        <f t="shared" si="236"/>
        <v>0.45282726655344024</v>
      </c>
      <c r="DS51" s="82">
        <f t="shared" si="237"/>
        <v>5.1142247019758159E-4</v>
      </c>
      <c r="DT51" s="82">
        <f t="shared" si="238"/>
        <v>0.50879202179818728</v>
      </c>
      <c r="DV51" s="88">
        <f t="shared" si="239"/>
        <v>950</v>
      </c>
      <c r="DW51" s="30">
        <f t="shared" si="240"/>
        <v>1.44</v>
      </c>
      <c r="DX51" s="30">
        <f t="shared" si="241"/>
        <v>1.2378273819930363</v>
      </c>
      <c r="DY51" s="30">
        <f t="shared" si="242"/>
        <v>0.74016471986920962</v>
      </c>
      <c r="DZ51" s="30">
        <f t="shared" si="243"/>
        <v>5.7320782146555088E-2</v>
      </c>
      <c r="EA51" s="30">
        <f t="shared" si="244"/>
        <v>3.4507063251764225</v>
      </c>
      <c r="EB51" s="30">
        <v>25.8398129274374</v>
      </c>
      <c r="EC51" s="30">
        <f t="shared" si="245"/>
        <v>8.9908867675303275E-2</v>
      </c>
      <c r="ED51" s="30">
        <f t="shared" si="246"/>
        <v>2.9148301752795014</v>
      </c>
      <c r="EE51" s="30">
        <f t="shared" si="247"/>
        <v>0.35455636891462139</v>
      </c>
      <c r="EF51" s="30">
        <f t="shared" si="248"/>
        <v>4.5520844193480414</v>
      </c>
      <c r="EG51" s="30">
        <f t="shared" si="249"/>
        <v>2.9776161777955243</v>
      </c>
      <c r="EH51" s="30">
        <f t="shared" si="250"/>
        <v>0.16546524628798107</v>
      </c>
      <c r="EI51" s="30">
        <f t="shared" si="251"/>
        <v>0.79287363231778063</v>
      </c>
      <c r="EJ51" s="30">
        <f t="shared" si="252"/>
        <v>3.5434478021372347E-2</v>
      </c>
      <c r="EK51" s="30">
        <f t="shared" si="253"/>
        <v>6.6308185280446352E-2</v>
      </c>
      <c r="EM51" s="82">
        <v>3.4</v>
      </c>
      <c r="EN51" s="82">
        <v>3.6460193632685201</v>
      </c>
      <c r="EO51" s="30">
        <v>3.6020711108470036</v>
      </c>
      <c r="EQ51" s="34">
        <f t="shared" si="254"/>
        <v>8.1766148814390842</v>
      </c>
      <c r="ER51" s="34">
        <f t="shared" si="255"/>
        <v>-3.8094602438498375E-2</v>
      </c>
      <c r="ES51" s="34">
        <f t="shared" si="256"/>
        <v>-0.73828178412319811</v>
      </c>
      <c r="ET51" s="34">
        <f t="shared" si="257"/>
        <v>-1.2517382645119652</v>
      </c>
      <c r="EU51" s="34">
        <f t="shared" si="258"/>
        <v>-4.1006958330402025E-3</v>
      </c>
      <c r="EV51" s="34">
        <f t="shared" si="259"/>
        <v>-9.9137759018867691E-2</v>
      </c>
      <c r="EW51" s="34">
        <f t="shared" si="260"/>
        <v>-1.5443179996780011E-2</v>
      </c>
      <c r="EY51" s="27">
        <f t="shared" si="261"/>
        <v>1223.1500000000001</v>
      </c>
      <c r="EZ51" s="27">
        <f t="shared" si="262"/>
        <v>1500</v>
      </c>
      <c r="FA51" s="34">
        <f t="shared" si="263"/>
        <v>-1.6168822740800743</v>
      </c>
      <c r="FB51" s="34">
        <f t="shared" si="264"/>
        <v>-9.1999829112139095E-2</v>
      </c>
      <c r="FC51" s="34">
        <f t="shared" si="265"/>
        <v>2.9606203677041787</v>
      </c>
      <c r="FD51" s="34">
        <f t="shared" si="266"/>
        <v>-0.37634263799275286</v>
      </c>
      <c r="FE51" s="34">
        <f t="shared" si="267"/>
        <v>-1.1972022611936022</v>
      </c>
      <c r="FF51" s="26">
        <f t="shared" si="268"/>
        <v>-2.9298090166478099</v>
      </c>
      <c r="FG51" s="26">
        <f t="shared" si="269"/>
        <v>-0.49206711936688635</v>
      </c>
      <c r="FH51" s="33">
        <f t="shared" si="270"/>
        <v>1356.2755575813649</v>
      </c>
      <c r="FI51" s="33">
        <f t="shared" si="271"/>
        <v>-68.974678125000011</v>
      </c>
      <c r="FJ51" s="33">
        <f t="shared" si="272"/>
        <v>404.87092759961689</v>
      </c>
      <c r="FK51" s="26">
        <f t="shared" si="273"/>
        <v>-53.186079375000013</v>
      </c>
      <c r="FL51" s="33">
        <f t="shared" si="274"/>
        <v>37.458457603447577</v>
      </c>
      <c r="FM51" s="33">
        <f t="shared" si="275"/>
        <v>7.3496638682017288</v>
      </c>
      <c r="FN51" s="27">
        <f t="shared" si="276"/>
        <v>88771.195918372367</v>
      </c>
      <c r="FO51" s="28">
        <f t="shared" si="277"/>
        <v>41.951304676388659</v>
      </c>
      <c r="FP51" s="33">
        <f t="shared" si="278"/>
        <v>59793.399251247793</v>
      </c>
      <c r="FQ51" s="28">
        <f t="shared" si="279"/>
        <v>42.87596401344566</v>
      </c>
      <c r="FS51" s="26"/>
      <c r="FT51" s="34">
        <f t="shared" si="280"/>
        <v>1.1167512690355328</v>
      </c>
      <c r="FU51" s="34">
        <f t="shared" si="280"/>
        <v>7.759796743388528E-3</v>
      </c>
      <c r="FV51" s="34">
        <f t="shared" si="280"/>
        <v>0.14995929816302311</v>
      </c>
      <c r="FW51" s="34">
        <f t="shared" si="280"/>
        <v>5.7623249728586137E-2</v>
      </c>
      <c r="FX51" s="34">
        <v>0</v>
      </c>
      <c r="FY51" s="34">
        <f t="shared" si="281"/>
        <v>6.202858277094085E-3</v>
      </c>
      <c r="FZ51" s="34">
        <f t="shared" si="281"/>
        <v>2.3359902993990621E-2</v>
      </c>
      <c r="GA51" s="34">
        <f t="shared" si="281"/>
        <v>9.7936397812162193E-2</v>
      </c>
      <c r="GB51" s="34">
        <f t="shared" si="281"/>
        <v>5.2338234513509212E-2</v>
      </c>
      <c r="GC51" s="34">
        <f t="shared" si="281"/>
        <v>7.0453792879939686E-4</v>
      </c>
      <c r="GD51" s="34">
        <f t="shared" si="282"/>
        <v>1.512635545196086</v>
      </c>
      <c r="GE51" s="26"/>
      <c r="GF51" s="34">
        <f t="shared" si="300"/>
        <v>0.73828178412319811</v>
      </c>
      <c r="GG51" s="34">
        <f t="shared" si="300"/>
        <v>5.1299843958001199E-3</v>
      </c>
      <c r="GH51" s="34">
        <f t="shared" si="300"/>
        <v>9.9137759018867691E-2</v>
      </c>
      <c r="GI51" s="34">
        <f t="shared" si="300"/>
        <v>3.8094602438498375E-2</v>
      </c>
      <c r="GJ51" s="34">
        <f t="shared" si="300"/>
        <v>0</v>
      </c>
      <c r="GK51" s="34">
        <f t="shared" si="300"/>
        <v>4.1006958330402025E-3</v>
      </c>
      <c r="GL51" s="34">
        <f t="shared" si="300"/>
        <v>1.5443179996780011E-2</v>
      </c>
      <c r="GM51" s="34">
        <f t="shared" si="300"/>
        <v>6.4745535117956318E-2</v>
      </c>
      <c r="GN51" s="34">
        <f t="shared" si="300"/>
        <v>3.460069061561323E-2</v>
      </c>
      <c r="GO51" s="34">
        <f t="shared" si="300"/>
        <v>4.6576846024603115E-4</v>
      </c>
      <c r="GP51" s="34">
        <f t="shared" si="283"/>
        <v>1</v>
      </c>
      <c r="GR51" s="62"/>
      <c r="GT51" s="116"/>
      <c r="GU51" s="28">
        <f t="shared" si="301"/>
        <v>0.4444192231788362</v>
      </c>
      <c r="GV51" s="28">
        <f t="shared" si="301"/>
        <v>4.8498352867349865</v>
      </c>
      <c r="GW51" s="28">
        <f t="shared" si="301"/>
        <v>2.0229530292072355</v>
      </c>
      <c r="GX51" s="28">
        <f t="shared" si="301"/>
        <v>-0.48910042495349437</v>
      </c>
    </row>
    <row r="52" spans="1:216" ht="15" customHeight="1" x14ac:dyDescent="0.2">
      <c r="A52" s="167" t="s">
        <v>257</v>
      </c>
      <c r="B52" s="25" t="s">
        <v>266</v>
      </c>
      <c r="C52" s="28">
        <v>0.1</v>
      </c>
      <c r="D52" s="26">
        <v>950</v>
      </c>
      <c r="F52" s="28">
        <v>67.45</v>
      </c>
      <c r="G52" s="28">
        <v>0.69</v>
      </c>
      <c r="H52" s="28">
        <v>15.12</v>
      </c>
      <c r="I52" s="28">
        <v>3.46</v>
      </c>
      <c r="J52" s="28">
        <v>0.16</v>
      </c>
      <c r="K52" s="28">
        <v>0.37</v>
      </c>
      <c r="L52" s="28">
        <v>1.34</v>
      </c>
      <c r="M52" s="28">
        <v>6.46</v>
      </c>
      <c r="N52" s="28">
        <v>4.8099999999999996</v>
      </c>
      <c r="O52" s="28">
        <v>0.17</v>
      </c>
      <c r="P52" s="28">
        <f t="shared" si="284"/>
        <v>100.03</v>
      </c>
      <c r="R52" s="37">
        <v>2.5</v>
      </c>
      <c r="S52" s="4"/>
      <c r="T52" s="28">
        <v>65.8</v>
      </c>
      <c r="U52" s="28">
        <v>0.13</v>
      </c>
      <c r="V52" s="28">
        <v>19.52</v>
      </c>
      <c r="W52" s="28">
        <v>0.61</v>
      </c>
      <c r="X52" s="28">
        <v>0.3</v>
      </c>
      <c r="Y52" s="28">
        <v>0.8</v>
      </c>
      <c r="Z52" s="28">
        <v>1.02</v>
      </c>
      <c r="AA52" s="28">
        <v>7.8</v>
      </c>
      <c r="AB52" s="28">
        <v>4.91</v>
      </c>
      <c r="AC52" s="28">
        <f t="shared" si="302"/>
        <v>100.88999999999997</v>
      </c>
      <c r="AE52" s="191">
        <f t="shared" si="285"/>
        <v>1.1226697736351532</v>
      </c>
      <c r="AF52" s="191">
        <f t="shared" si="285"/>
        <v>8.6357947434292856E-3</v>
      </c>
      <c r="AG52" s="191">
        <f t="shared" si="286"/>
        <v>0.29658689682228323</v>
      </c>
      <c r="AH52" s="191">
        <f t="shared" si="287"/>
        <v>4.8155880306193465E-2</v>
      </c>
      <c r="AI52" s="191">
        <f t="shared" si="287"/>
        <v>2.2554271215111362E-3</v>
      </c>
      <c r="AJ52" s="191">
        <f t="shared" si="287"/>
        <v>9.1811414392059566E-3</v>
      </c>
      <c r="AK52" s="191">
        <f t="shared" si="287"/>
        <v>2.3894436519258204E-2</v>
      </c>
      <c r="AL52" s="191">
        <f t="shared" si="288"/>
        <v>0.20845434010971281</v>
      </c>
      <c r="AM52" s="191">
        <f t="shared" si="288"/>
        <v>0.10212314225053078</v>
      </c>
      <c r="AN52" s="191">
        <f t="shared" si="288"/>
        <v>2.3954289579179496E-3</v>
      </c>
      <c r="AO52" s="191">
        <f t="shared" si="289"/>
        <v>1.8243522619051962</v>
      </c>
      <c r="AP52" s="191"/>
      <c r="AQ52" s="191">
        <f t="shared" si="290"/>
        <v>0.61537993351280396</v>
      </c>
      <c r="AR52" s="191">
        <f t="shared" si="290"/>
        <v>4.7336224060208669E-3</v>
      </c>
      <c r="AS52" s="191">
        <f t="shared" si="290"/>
        <v>0.16257106865565177</v>
      </c>
      <c r="AT52" s="191">
        <f t="shared" si="290"/>
        <v>2.6396152383368995E-2</v>
      </c>
      <c r="AU52" s="191">
        <f t="shared" si="290"/>
        <v>1.2362892674881564E-3</v>
      </c>
      <c r="AV52" s="191">
        <f t="shared" si="290"/>
        <v>5.032548609673641E-3</v>
      </c>
      <c r="AW52" s="191">
        <f t="shared" si="290"/>
        <v>1.3097490554979177E-2</v>
      </c>
      <c r="AX52" s="191">
        <f t="shared" si="290"/>
        <v>0.1142621107022506</v>
      </c>
      <c r="AY52" s="191">
        <f t="shared" si="290"/>
        <v>5.597775406811082E-2</v>
      </c>
      <c r="AZ52" s="191">
        <f t="shared" si="290"/>
        <v>1.3130298396518939E-3</v>
      </c>
      <c r="BA52" s="191">
        <f t="shared" si="291"/>
        <v>0.99999999999999978</v>
      </c>
      <c r="BB52" s="191"/>
      <c r="BC52" s="191">
        <f t="shared" si="292"/>
        <v>1.0952063914780292</v>
      </c>
      <c r="BD52" s="191">
        <f t="shared" si="292"/>
        <v>1.6270337922403002E-3</v>
      </c>
      <c r="BE52" s="191">
        <f t="shared" si="293"/>
        <v>0.382895253040408</v>
      </c>
      <c r="BF52" s="191">
        <f t="shared" si="294"/>
        <v>8.4899095337508702E-3</v>
      </c>
      <c r="BG52" s="191">
        <f t="shared" si="294"/>
        <v>4.22892585283338E-3</v>
      </c>
      <c r="BH52" s="191">
        <f t="shared" si="294"/>
        <v>1.9851116625310177E-2</v>
      </c>
      <c r="BI52" s="191">
        <f t="shared" si="294"/>
        <v>1.8188302425106991E-2</v>
      </c>
      <c r="BJ52" s="191">
        <f t="shared" si="295"/>
        <v>0.25169409486931271</v>
      </c>
      <c r="BK52" s="191">
        <f t="shared" si="295"/>
        <v>0.10424628450106158</v>
      </c>
      <c r="BL52" s="191">
        <f t="shared" si="296"/>
        <v>1.8864273121180535</v>
      </c>
      <c r="BM52" s="191"/>
      <c r="BN52" s="191">
        <f t="shared" si="297"/>
        <v>0.58057174238446918</v>
      </c>
      <c r="BO52" s="191">
        <f t="shared" si="297"/>
        <v>8.6249482383367858E-4</v>
      </c>
      <c r="BP52" s="191">
        <f t="shared" si="297"/>
        <v>0.20297376452342536</v>
      </c>
      <c r="BQ52" s="191">
        <f t="shared" si="297"/>
        <v>4.500523014702603E-3</v>
      </c>
      <c r="BR52" s="191">
        <f t="shared" si="297"/>
        <v>2.2417645385367129E-3</v>
      </c>
      <c r="BS52" s="191">
        <f t="shared" si="297"/>
        <v>1.0523128295371015E-2</v>
      </c>
      <c r="BT52" s="191">
        <f t="shared" si="297"/>
        <v>9.6416661846808333E-3</v>
      </c>
      <c r="BU52" s="191">
        <f t="shared" si="297"/>
        <v>0.13342369104416443</v>
      </c>
      <c r="BV52" s="191">
        <f t="shared" si="297"/>
        <v>5.5261225190816041E-2</v>
      </c>
      <c r="BW52" s="191">
        <f t="shared" si="298"/>
        <v>1</v>
      </c>
      <c r="BY52" s="28">
        <f t="shared" si="206"/>
        <v>4.8615097719371558E-2</v>
      </c>
      <c r="BZ52" s="28">
        <f t="shared" si="207"/>
        <v>0.67274739178350973</v>
      </c>
      <c r="CA52" s="28">
        <f t="shared" si="208"/>
        <v>0.27863751049711871</v>
      </c>
      <c r="CB52" s="28"/>
      <c r="CC52" s="4">
        <f t="shared" si="303"/>
        <v>67.429771068679401</v>
      </c>
      <c r="CD52" s="4">
        <f t="shared" si="304"/>
        <v>11.266620013995801</v>
      </c>
      <c r="CE52" s="28">
        <f t="shared" si="121"/>
        <v>30.294505935680451</v>
      </c>
      <c r="CF52" s="28">
        <f t="shared" si="122"/>
        <v>4.8615097719371558</v>
      </c>
      <c r="CH52" s="28">
        <f t="shared" si="209"/>
        <v>5.9158243863557445</v>
      </c>
      <c r="CI52" s="28">
        <f t="shared" si="210"/>
        <v>0.67118304432619302</v>
      </c>
      <c r="CJ52" s="4"/>
      <c r="CK52" s="158">
        <f t="shared" si="125"/>
        <v>0.41905076837515504</v>
      </c>
      <c r="CL52" s="69">
        <f t="shared" si="211"/>
        <v>2.5</v>
      </c>
      <c r="CM52" s="107">
        <f t="shared" si="212"/>
        <v>2.0300110146545114</v>
      </c>
      <c r="CN52" s="109">
        <f t="shared" si="213"/>
        <v>6.5745289371055522</v>
      </c>
      <c r="CO52" s="111">
        <f t="shared" si="299"/>
        <v>3.4080777245835643</v>
      </c>
      <c r="CP52" s="113">
        <v>0.87878293601377844</v>
      </c>
      <c r="CQ52" s="30"/>
      <c r="CR52" s="27">
        <f t="shared" si="214"/>
        <v>975.21948368457868</v>
      </c>
      <c r="CS52" s="27">
        <f t="shared" si="215"/>
        <v>950.62288417895923</v>
      </c>
      <c r="CT52" s="27">
        <f t="shared" si="216"/>
        <v>976.92290051623388</v>
      </c>
      <c r="CU52" s="28">
        <f t="shared" si="217"/>
        <v>6.5745289371055522</v>
      </c>
      <c r="CV52" s="28">
        <f t="shared" si="218"/>
        <v>6.6089984521690797</v>
      </c>
      <c r="CW52" s="28">
        <f t="shared" si="219"/>
        <v>29.858199980963015</v>
      </c>
      <c r="CX52" s="27">
        <f t="shared" si="220"/>
        <v>955.91596130995879</v>
      </c>
      <c r="CY52" s="28">
        <f t="shared" si="221"/>
        <v>0.41905076837515504</v>
      </c>
      <c r="DA52" s="33">
        <f t="shared" si="222"/>
        <v>872.30440964972797</v>
      </c>
      <c r="DB52" s="33">
        <f t="shared" si="223"/>
        <v>846.12944351636054</v>
      </c>
      <c r="DD52" s="82">
        <f t="shared" si="224"/>
        <v>0.20897340346950155</v>
      </c>
      <c r="DE52" s="82">
        <f t="shared" si="225"/>
        <v>5.9158243863557445</v>
      </c>
      <c r="DF52" s="82">
        <f t="shared" si="226"/>
        <v>-0.86976320082679215</v>
      </c>
      <c r="DG52" s="82">
        <f t="shared" si="227"/>
        <v>8.1539017341040451E-2</v>
      </c>
      <c r="DH52" s="82">
        <f t="shared" si="228"/>
        <v>4.5762480815509973E-2</v>
      </c>
      <c r="DI52" s="82">
        <f t="shared" si="229"/>
        <v>-0.65418009977743763</v>
      </c>
      <c r="DK52" s="87">
        <f t="shared" si="230"/>
        <v>1248.3694836845787</v>
      </c>
      <c r="DL52" s="87">
        <f t="shared" si="231"/>
        <v>976.92290051623388</v>
      </c>
      <c r="DM52" s="82">
        <f t="shared" si="232"/>
        <v>1</v>
      </c>
      <c r="DO52" s="87">
        <f t="shared" si="233"/>
        <v>973.07480095458118</v>
      </c>
      <c r="DP52" s="82">
        <f t="shared" si="234"/>
        <v>0.25368345657781965</v>
      </c>
      <c r="DQ52" s="82">
        <f t="shared" si="235"/>
        <v>3.3503685457132192E-14</v>
      </c>
      <c r="DR52" s="82">
        <f t="shared" si="236"/>
        <v>0.46653906835586811</v>
      </c>
      <c r="DS52" s="82">
        <f t="shared" si="237"/>
        <v>3.7613030750730751E-4</v>
      </c>
      <c r="DT52" s="82">
        <f t="shared" si="238"/>
        <v>0.47273173701710425</v>
      </c>
      <c r="DV52" s="88">
        <f t="shared" si="239"/>
        <v>950</v>
      </c>
      <c r="DW52" s="30">
        <f t="shared" si="240"/>
        <v>2.5</v>
      </c>
      <c r="DX52" s="30">
        <f t="shared" si="241"/>
        <v>1.2109119276738103</v>
      </c>
      <c r="DY52" s="30">
        <f t="shared" si="242"/>
        <v>0.74095472090137993</v>
      </c>
      <c r="DZ52" s="30">
        <f t="shared" si="243"/>
        <v>5.1099294936080092E-2</v>
      </c>
      <c r="EA52" s="30">
        <f t="shared" si="244"/>
        <v>3.6345370225056222</v>
      </c>
      <c r="EB52" s="30">
        <v>26.8398129274374</v>
      </c>
      <c r="EC52" s="30">
        <f t="shared" si="245"/>
        <v>0.10032101827913305</v>
      </c>
      <c r="ED52" s="30">
        <f t="shared" si="246"/>
        <v>3.0238211436562703</v>
      </c>
      <c r="EE52" s="30">
        <f t="shared" si="247"/>
        <v>0.38626559399995775</v>
      </c>
      <c r="EF52" s="30">
        <f t="shared" si="248"/>
        <v>4.6416613445603954</v>
      </c>
      <c r="EG52" s="30">
        <f t="shared" si="249"/>
        <v>2.8956837883461835</v>
      </c>
      <c r="EH52" s="30">
        <f t="shared" si="250"/>
        <v>0.17023986477036143</v>
      </c>
      <c r="EI52" s="30">
        <f t="shared" si="251"/>
        <v>0.79104849272343492</v>
      </c>
      <c r="EJ52" s="30">
        <f t="shared" si="252"/>
        <v>3.4447586576630128E-2</v>
      </c>
      <c r="EK52" s="30">
        <f t="shared" si="253"/>
        <v>7.0314610086983628E-2</v>
      </c>
      <c r="EM52" s="82">
        <v>3.4</v>
      </c>
      <c r="EN52" s="82">
        <v>3.6460193632685201</v>
      </c>
      <c r="EO52" s="30">
        <v>3.6020711108470036</v>
      </c>
      <c r="EQ52" s="34">
        <f t="shared" si="254"/>
        <v>8.1766148814390842</v>
      </c>
      <c r="ER52" s="34">
        <f t="shared" si="255"/>
        <v>-3.1741134223010156E-2</v>
      </c>
      <c r="ES52" s="34">
        <f t="shared" si="256"/>
        <v>-0.7398860263812771</v>
      </c>
      <c r="ET52" s="34">
        <f t="shared" si="257"/>
        <v>-1.2599358533052105</v>
      </c>
      <c r="EU52" s="34">
        <f t="shared" si="258"/>
        <v>-6.0506566702380081E-3</v>
      </c>
      <c r="EV52" s="34">
        <f t="shared" si="259"/>
        <v>-9.7738718766384805E-2</v>
      </c>
      <c r="EW52" s="34">
        <f t="shared" si="260"/>
        <v>-1.5749017820224916E-2</v>
      </c>
      <c r="EY52" s="27">
        <f t="shared" si="261"/>
        <v>1223.1500000000001</v>
      </c>
      <c r="EZ52" s="27">
        <f t="shared" si="262"/>
        <v>1000</v>
      </c>
      <c r="FA52" s="34">
        <f t="shared" si="263"/>
        <v>-1.6390270971988219</v>
      </c>
      <c r="FB52" s="34">
        <f t="shared" si="264"/>
        <v>-6.1657417200146294E-2</v>
      </c>
      <c r="FC52" s="34">
        <f t="shared" si="265"/>
        <v>2.9606203677041787</v>
      </c>
      <c r="FD52" s="34">
        <f t="shared" si="266"/>
        <v>-0.39167171698851766</v>
      </c>
      <c r="FE52" s="34">
        <f t="shared" si="267"/>
        <v>-1.2096722599533318</v>
      </c>
      <c r="FF52" s="26">
        <f t="shared" si="268"/>
        <v>-2.9200699348316141</v>
      </c>
      <c r="FG52" s="26">
        <f t="shared" si="269"/>
        <v>-0.46304229466797797</v>
      </c>
      <c r="FH52" s="33">
        <f t="shared" si="270"/>
        <v>903.88210942213709</v>
      </c>
      <c r="FI52" s="33">
        <f t="shared" si="271"/>
        <v>-30.655412500000001</v>
      </c>
      <c r="FJ52" s="33">
        <f t="shared" si="272"/>
        <v>269.82392039494147</v>
      </c>
      <c r="FK52" s="26">
        <f t="shared" si="273"/>
        <v>-23.638257500000005</v>
      </c>
      <c r="FL52" s="33">
        <f t="shared" si="274"/>
        <v>37.458457603447577</v>
      </c>
      <c r="FM52" s="33">
        <f t="shared" si="275"/>
        <v>7.3496638682017288</v>
      </c>
      <c r="FN52" s="27">
        <f t="shared" si="276"/>
        <v>88771.195918372367</v>
      </c>
      <c r="FO52" s="28">
        <f t="shared" si="277"/>
        <v>41.951304676388659</v>
      </c>
      <c r="FP52" s="33">
        <f t="shared" si="278"/>
        <v>59793.399251247793</v>
      </c>
      <c r="FQ52" s="28">
        <f t="shared" si="279"/>
        <v>42.87596401344566</v>
      </c>
      <c r="FS52" s="26"/>
      <c r="FT52" s="34">
        <f t="shared" si="280"/>
        <v>1.1225763501705917</v>
      </c>
      <c r="FU52" s="34">
        <f t="shared" si="280"/>
        <v>8.6359028273194898E-3</v>
      </c>
      <c r="FV52" s="34">
        <f t="shared" si="280"/>
        <v>0.14829199399770501</v>
      </c>
      <c r="FW52" s="34">
        <f t="shared" si="280"/>
        <v>4.8158561367369089E-2</v>
      </c>
      <c r="FX52" s="34">
        <v>0</v>
      </c>
      <c r="FY52" s="34">
        <f t="shared" si="281"/>
        <v>9.1802302500992444E-3</v>
      </c>
      <c r="FZ52" s="34">
        <f t="shared" si="281"/>
        <v>2.3894862604540025E-2</v>
      </c>
      <c r="GA52" s="34">
        <f t="shared" si="281"/>
        <v>0.10422885170783652</v>
      </c>
      <c r="GB52" s="34">
        <f t="shared" si="281"/>
        <v>5.106428154360635E-2</v>
      </c>
      <c r="GC52" s="34">
        <f t="shared" si="281"/>
        <v>1.1977144789589748E-3</v>
      </c>
      <c r="GD52" s="34">
        <f t="shared" si="282"/>
        <v>1.5172287489480265</v>
      </c>
      <c r="GE52" s="26"/>
      <c r="GF52" s="34">
        <f t="shared" si="300"/>
        <v>0.7398860263812771</v>
      </c>
      <c r="GG52" s="34">
        <f t="shared" si="300"/>
        <v>5.6918924277616079E-3</v>
      </c>
      <c r="GH52" s="34">
        <f t="shared" si="300"/>
        <v>9.7738718766384805E-2</v>
      </c>
      <c r="GI52" s="34">
        <f t="shared" si="300"/>
        <v>3.1741134223010156E-2</v>
      </c>
      <c r="GJ52" s="34">
        <f t="shared" si="300"/>
        <v>0</v>
      </c>
      <c r="GK52" s="34">
        <f t="shared" si="300"/>
        <v>6.0506566702380081E-3</v>
      </c>
      <c r="GL52" s="34">
        <f t="shared" si="300"/>
        <v>1.5749017820224916E-2</v>
      </c>
      <c r="GM52" s="34">
        <f t="shared" si="300"/>
        <v>6.8696860496549245E-2</v>
      </c>
      <c r="GN52" s="34">
        <f t="shared" si="300"/>
        <v>3.3656283918302936E-2</v>
      </c>
      <c r="GO52" s="34">
        <f t="shared" si="300"/>
        <v>7.8940929625108435E-4</v>
      </c>
      <c r="GP52" s="34">
        <f t="shared" si="283"/>
        <v>0.99999999999999967</v>
      </c>
      <c r="GR52" s="62"/>
      <c r="GT52" s="116"/>
      <c r="GU52" s="28">
        <f t="shared" si="301"/>
        <v>-0.46998898534548861</v>
      </c>
      <c r="GV52" s="28">
        <f t="shared" si="301"/>
        <v>4.0745289371055522</v>
      </c>
      <c r="GW52" s="28">
        <f t="shared" si="301"/>
        <v>0.90807772458356428</v>
      </c>
      <c r="GX52" s="28">
        <f t="shared" si="301"/>
        <v>-1.6212170639862216</v>
      </c>
    </row>
    <row r="53" spans="1:216" ht="15" customHeight="1" x14ac:dyDescent="0.2">
      <c r="A53" s="167" t="s">
        <v>257</v>
      </c>
      <c r="B53" s="25" t="s">
        <v>267</v>
      </c>
      <c r="C53" s="28">
        <v>0.1</v>
      </c>
      <c r="D53" s="26">
        <v>950</v>
      </c>
      <c r="F53" s="28">
        <v>68.53</v>
      </c>
      <c r="G53" s="28">
        <v>0.79</v>
      </c>
      <c r="H53" s="28">
        <v>13.97</v>
      </c>
      <c r="I53" s="28">
        <v>3.64</v>
      </c>
      <c r="J53" s="28">
        <v>0.18</v>
      </c>
      <c r="K53" s="28">
        <v>0.31</v>
      </c>
      <c r="L53" s="28">
        <v>0.91</v>
      </c>
      <c r="M53" s="28">
        <v>6.05</v>
      </c>
      <c r="N53" s="28">
        <v>5.41</v>
      </c>
      <c r="O53" s="28">
        <v>0.18</v>
      </c>
      <c r="P53" s="28">
        <f t="shared" si="284"/>
        <v>99.970000000000013</v>
      </c>
      <c r="R53" s="37">
        <v>1.1100000000000001</v>
      </c>
      <c r="S53" s="4"/>
      <c r="T53" s="28">
        <v>63.29</v>
      </c>
      <c r="U53" s="28">
        <v>0.26</v>
      </c>
      <c r="V53" s="28">
        <v>17.95</v>
      </c>
      <c r="W53" s="28">
        <v>1.63</v>
      </c>
      <c r="X53" s="28">
        <v>0.02</v>
      </c>
      <c r="Y53" s="28">
        <v>0.06</v>
      </c>
      <c r="Z53" s="28">
        <v>1.19</v>
      </c>
      <c r="AA53" s="28">
        <v>7.79</v>
      </c>
      <c r="AB53" s="28">
        <v>4.25</v>
      </c>
      <c r="AC53" s="28">
        <f t="shared" si="302"/>
        <v>96.44</v>
      </c>
      <c r="AE53" s="191">
        <f t="shared" si="285"/>
        <v>1.1406458055925432</v>
      </c>
      <c r="AF53" s="191">
        <f t="shared" si="285"/>
        <v>9.8873591989987481E-3</v>
      </c>
      <c r="AG53" s="191">
        <f t="shared" si="286"/>
        <v>0.27402903099254611</v>
      </c>
      <c r="AH53" s="191">
        <f t="shared" si="287"/>
        <v>5.066109951287405E-2</v>
      </c>
      <c r="AI53" s="191">
        <f t="shared" si="287"/>
        <v>2.5373555117000281E-3</v>
      </c>
      <c r="AJ53" s="191">
        <f t="shared" si="287"/>
        <v>7.6923076923076927E-3</v>
      </c>
      <c r="AK53" s="191">
        <f t="shared" si="287"/>
        <v>1.6226818830242511E-2</v>
      </c>
      <c r="AL53" s="191">
        <f t="shared" si="288"/>
        <v>0.1952242658922233</v>
      </c>
      <c r="AM53" s="191">
        <f t="shared" si="288"/>
        <v>0.1148619957537155</v>
      </c>
      <c r="AN53" s="191">
        <f t="shared" si="288"/>
        <v>2.5363365436778286E-3</v>
      </c>
      <c r="AO53" s="191">
        <f t="shared" si="289"/>
        <v>1.8143023755208294</v>
      </c>
      <c r="AP53" s="191"/>
      <c r="AQ53" s="191">
        <f t="shared" si="290"/>
        <v>0.62869663898505312</v>
      </c>
      <c r="AR53" s="191">
        <f t="shared" si="290"/>
        <v>5.4496754964344883E-3</v>
      </c>
      <c r="AS53" s="191">
        <f t="shared" si="290"/>
        <v>0.15103823634353175</v>
      </c>
      <c r="AT53" s="191">
        <f t="shared" si="290"/>
        <v>2.7923184247791569E-2</v>
      </c>
      <c r="AU53" s="191">
        <f t="shared" si="290"/>
        <v>1.3985295648260576E-3</v>
      </c>
      <c r="AV53" s="191">
        <f t="shared" si="290"/>
        <v>4.2398156978102793E-3</v>
      </c>
      <c r="AW53" s="191">
        <f t="shared" si="290"/>
        <v>8.9438337562581308E-3</v>
      </c>
      <c r="AX53" s="191">
        <f t="shared" si="290"/>
        <v>0.1076029379260337</v>
      </c>
      <c r="AY53" s="191">
        <f t="shared" si="290"/>
        <v>6.3309180048194677E-2</v>
      </c>
      <c r="AZ53" s="191">
        <f t="shared" si="290"/>
        <v>1.3979679340659662E-3</v>
      </c>
      <c r="BA53" s="191">
        <f t="shared" si="291"/>
        <v>0.99999999999999989</v>
      </c>
      <c r="BB53" s="191"/>
      <c r="BC53" s="191">
        <f t="shared" si="292"/>
        <v>1.0534287616511318</v>
      </c>
      <c r="BD53" s="191">
        <f t="shared" si="292"/>
        <v>3.2540675844806004E-3</v>
      </c>
      <c r="BE53" s="191">
        <f t="shared" si="293"/>
        <v>0.35209886229894077</v>
      </c>
      <c r="BF53" s="191">
        <f t="shared" si="294"/>
        <v>2.268615170494085E-2</v>
      </c>
      <c r="BG53" s="191">
        <f t="shared" si="294"/>
        <v>2.8192839018889202E-4</v>
      </c>
      <c r="BH53" s="191">
        <f t="shared" si="294"/>
        <v>1.488833746898263E-3</v>
      </c>
      <c r="BI53" s="191">
        <f t="shared" si="294"/>
        <v>2.1219686162624821E-2</v>
      </c>
      <c r="BJ53" s="191">
        <f t="shared" si="295"/>
        <v>0.25137141013230074</v>
      </c>
      <c r="BK53" s="191">
        <f t="shared" si="295"/>
        <v>9.023354564755838E-2</v>
      </c>
      <c r="BL53" s="191">
        <f t="shared" si="296"/>
        <v>1.7960632473190652</v>
      </c>
      <c r="BM53" s="191"/>
      <c r="BN53" s="191">
        <f t="shared" si="297"/>
        <v>0.58652097203344944</v>
      </c>
      <c r="BO53" s="191">
        <f t="shared" si="297"/>
        <v>1.8117778365198769E-3</v>
      </c>
      <c r="BP53" s="191">
        <f t="shared" si="297"/>
        <v>0.19603923348718882</v>
      </c>
      <c r="BQ53" s="191">
        <f t="shared" si="297"/>
        <v>1.2631042775806393E-2</v>
      </c>
      <c r="BR53" s="191">
        <f t="shared" si="297"/>
        <v>1.5697019055966924E-4</v>
      </c>
      <c r="BS53" s="191">
        <f t="shared" si="297"/>
        <v>8.2894282766523099E-4</v>
      </c>
      <c r="BT53" s="191">
        <f t="shared" si="297"/>
        <v>1.1814553966459071E-2</v>
      </c>
      <c r="BU53" s="191">
        <f t="shared" si="297"/>
        <v>0.13995688097705691</v>
      </c>
      <c r="BV53" s="191">
        <f t="shared" si="297"/>
        <v>5.0239625905294565E-2</v>
      </c>
      <c r="BW53" s="191">
        <f t="shared" si="298"/>
        <v>0.99999999999999989</v>
      </c>
      <c r="BY53" s="28">
        <f t="shared" si="206"/>
        <v>5.8484688495850923E-2</v>
      </c>
      <c r="BZ53" s="28">
        <f t="shared" si="207"/>
        <v>0.69281791001436144</v>
      </c>
      <c r="CA53" s="28">
        <f t="shared" si="208"/>
        <v>0.24869740148978758</v>
      </c>
      <c r="CB53" s="28"/>
      <c r="CC53" s="4">
        <f t="shared" si="303"/>
        <v>68.55056516955085</v>
      </c>
      <c r="CD53" s="4">
        <f t="shared" si="304"/>
        <v>11.463439031709511</v>
      </c>
      <c r="CE53" s="28">
        <f t="shared" si="121"/>
        <v>27.793974573771308</v>
      </c>
      <c r="CF53" s="28">
        <f t="shared" si="122"/>
        <v>5.8484688495850925</v>
      </c>
      <c r="CH53" s="28">
        <f t="shared" si="209"/>
        <v>6.5864580217804845</v>
      </c>
      <c r="CI53" s="28">
        <f t="shared" si="210"/>
        <v>0.62958050723038261</v>
      </c>
      <c r="CJ53" s="4"/>
      <c r="CK53" s="158">
        <f t="shared" si="125"/>
        <v>0.23654963437186804</v>
      </c>
      <c r="CL53" s="69">
        <f t="shared" si="211"/>
        <v>1.1100000000000001</v>
      </c>
      <c r="CM53" s="107">
        <f t="shared" si="212"/>
        <v>1.6168056843480916</v>
      </c>
      <c r="CN53" s="109">
        <f t="shared" si="213"/>
        <v>4.5591615532116956</v>
      </c>
      <c r="CO53" s="111">
        <f t="shared" si="299"/>
        <v>3.7977435186519188</v>
      </c>
      <c r="CP53" s="113">
        <v>2.0437462454723927</v>
      </c>
      <c r="CQ53" s="30"/>
      <c r="CR53" s="27">
        <f t="shared" si="214"/>
        <v>980.59491710341979</v>
      </c>
      <c r="CS53" s="27">
        <f t="shared" si="215"/>
        <v>975.09962256193842</v>
      </c>
      <c r="CT53" s="27">
        <f t="shared" si="216"/>
        <v>965.72884565489687</v>
      </c>
      <c r="CU53" s="28">
        <f t="shared" si="217"/>
        <v>4.5591615532116956</v>
      </c>
      <c r="CV53" s="28">
        <f t="shared" si="218"/>
        <v>4.4195198903006254</v>
      </c>
      <c r="CW53" s="28">
        <f t="shared" si="219"/>
        <v>22.661902304078353</v>
      </c>
      <c r="CX53" s="27">
        <f t="shared" si="220"/>
        <v>979.22281924942547</v>
      </c>
      <c r="CY53" s="28">
        <f t="shared" si="221"/>
        <v>0.23654963437186799</v>
      </c>
      <c r="DA53" s="33">
        <f t="shared" si="222"/>
        <v>922.92647310833274</v>
      </c>
      <c r="DB53" s="33">
        <f t="shared" si="223"/>
        <v>852.09852710211783</v>
      </c>
      <c r="DD53" s="82">
        <f t="shared" si="224"/>
        <v>0.19370460540178269</v>
      </c>
      <c r="DE53" s="82">
        <f t="shared" si="225"/>
        <v>6.5864580217804845</v>
      </c>
      <c r="DF53" s="82">
        <f t="shared" si="226"/>
        <v>-1.4415972225757241</v>
      </c>
      <c r="DG53" s="82">
        <f t="shared" si="227"/>
        <v>2.3136446886446884</v>
      </c>
      <c r="DH53" s="82">
        <f t="shared" si="228"/>
        <v>4.2505363266686032E-2</v>
      </c>
      <c r="DI53" s="82">
        <f t="shared" si="229"/>
        <v>-0.6113460111562895</v>
      </c>
      <c r="DK53" s="87">
        <f t="shared" si="230"/>
        <v>1253.7449171034198</v>
      </c>
      <c r="DL53" s="87">
        <f t="shared" si="231"/>
        <v>965.72884565489687</v>
      </c>
      <c r="DM53" s="82">
        <f t="shared" si="232"/>
        <v>1</v>
      </c>
      <c r="DO53" s="87">
        <f t="shared" si="233"/>
        <v>962.28081756307824</v>
      </c>
      <c r="DP53" s="82">
        <f t="shared" si="234"/>
        <v>0.21303817319654803</v>
      </c>
      <c r="DQ53" s="82">
        <f t="shared" si="235"/>
        <v>2.7319037166565261E-14</v>
      </c>
      <c r="DR53" s="82">
        <f t="shared" si="236"/>
        <v>0.55378452232645081</v>
      </c>
      <c r="DS53" s="82">
        <f t="shared" si="237"/>
        <v>9.1435504633633662E-4</v>
      </c>
      <c r="DT53" s="82">
        <f t="shared" si="238"/>
        <v>0.76211184406983212</v>
      </c>
      <c r="DV53" s="88">
        <f t="shared" si="239"/>
        <v>950</v>
      </c>
      <c r="DW53" s="30">
        <f t="shared" si="240"/>
        <v>1.1100000000000001</v>
      </c>
      <c r="DX53" s="30">
        <f t="shared" si="241"/>
        <v>1.2514925870582485</v>
      </c>
      <c r="DY53" s="30">
        <f t="shared" si="242"/>
        <v>0.74948990236890001</v>
      </c>
      <c r="DZ53" s="30">
        <f t="shared" si="243"/>
        <v>6.2117618036839746E-2</v>
      </c>
      <c r="EA53" s="30">
        <f t="shared" si="244"/>
        <v>3.5782979586013877</v>
      </c>
      <c r="EB53" s="30">
        <v>27.8398129274374</v>
      </c>
      <c r="EC53" s="30">
        <f t="shared" si="245"/>
        <v>9.6655202868457898E-2</v>
      </c>
      <c r="ED53" s="30">
        <f t="shared" si="246"/>
        <v>2.8389902941165985</v>
      </c>
      <c r="EE53" s="30">
        <f t="shared" si="247"/>
        <v>0.33102161763174981</v>
      </c>
      <c r="EF53" s="30">
        <f t="shared" si="248"/>
        <v>4.4384231205193432</v>
      </c>
      <c r="EG53" s="30">
        <f t="shared" si="249"/>
        <v>2.990951203002493</v>
      </c>
      <c r="EH53" s="30">
        <f t="shared" si="250"/>
        <v>0.17091211797422839</v>
      </c>
      <c r="EI53" s="30">
        <f t="shared" si="251"/>
        <v>0.78867870908484305</v>
      </c>
      <c r="EJ53" s="30">
        <f t="shared" si="252"/>
        <v>3.9802268713199578E-2</v>
      </c>
      <c r="EK53" s="30">
        <f t="shared" si="253"/>
        <v>6.7649605419014686E-2</v>
      </c>
      <c r="EM53" s="82">
        <v>3.4</v>
      </c>
      <c r="EN53" s="82">
        <v>3.6460193632685201</v>
      </c>
      <c r="EO53" s="30">
        <v>3.6020711108470036</v>
      </c>
      <c r="EQ53" s="34">
        <f t="shared" si="254"/>
        <v>8.1766148814390842</v>
      </c>
      <c r="ER53" s="34">
        <f t="shared" si="255"/>
        <v>-3.3367747128344921E-2</v>
      </c>
      <c r="ES53" s="34">
        <f t="shared" si="256"/>
        <v>-0.7511778307075313</v>
      </c>
      <c r="ET53" s="34">
        <f t="shared" si="257"/>
        <v>-0.85551589645520698</v>
      </c>
      <c r="EU53" s="34">
        <f t="shared" si="258"/>
        <v>-5.0657253476378379E-3</v>
      </c>
      <c r="EV53" s="34">
        <f t="shared" si="259"/>
        <v>-9.0238198347325105E-2</v>
      </c>
      <c r="EW53" s="34">
        <f t="shared" si="260"/>
        <v>-1.0687330195719739E-2</v>
      </c>
      <c r="EY53" s="27">
        <f t="shared" si="261"/>
        <v>1223.1500000000001</v>
      </c>
      <c r="EZ53" s="27">
        <f t="shared" si="262"/>
        <v>1000</v>
      </c>
      <c r="FA53" s="34">
        <f t="shared" si="263"/>
        <v>-2.0434470540488254</v>
      </c>
      <c r="FB53" s="34">
        <f t="shared" si="264"/>
        <v>-6.1657417200146294E-2</v>
      </c>
      <c r="FC53" s="34">
        <f t="shared" si="265"/>
        <v>2.9606203677041787</v>
      </c>
      <c r="FD53" s="34">
        <f t="shared" si="266"/>
        <v>-0.36457751906757263</v>
      </c>
      <c r="FE53" s="34">
        <f t="shared" si="267"/>
        <v>-1.1877909974257905</v>
      </c>
      <c r="FF53" s="26">
        <f t="shared" si="268"/>
        <v>-3.3573414328825186</v>
      </c>
      <c r="FG53" s="26">
        <f t="shared" si="269"/>
        <v>-0.49068090047547536</v>
      </c>
      <c r="FH53" s="33">
        <f t="shared" si="270"/>
        <v>903.88210942213709</v>
      </c>
      <c r="FI53" s="33">
        <f t="shared" si="271"/>
        <v>-30.655412500000001</v>
      </c>
      <c r="FJ53" s="33">
        <f t="shared" si="272"/>
        <v>269.82392039494147</v>
      </c>
      <c r="FK53" s="26">
        <f t="shared" si="273"/>
        <v>-23.638257500000005</v>
      </c>
      <c r="FL53" s="33">
        <f t="shared" si="274"/>
        <v>37.458457603447577</v>
      </c>
      <c r="FM53" s="33">
        <f t="shared" si="275"/>
        <v>7.3496638682017288</v>
      </c>
      <c r="FN53" s="27">
        <f t="shared" si="276"/>
        <v>88771.195918372367</v>
      </c>
      <c r="FO53" s="28">
        <f t="shared" si="277"/>
        <v>41.951304676388659</v>
      </c>
      <c r="FP53" s="33">
        <f t="shared" si="278"/>
        <v>59793.399251247793</v>
      </c>
      <c r="FQ53" s="28">
        <f t="shared" si="279"/>
        <v>42.87596401344566</v>
      </c>
      <c r="FS53" s="26"/>
      <c r="FT53" s="34">
        <f t="shared" si="280"/>
        <v>1.1405508862444871</v>
      </c>
      <c r="FU53" s="34">
        <f t="shared" si="280"/>
        <v>9.8874829472208672E-3</v>
      </c>
      <c r="FV53" s="34">
        <f t="shared" si="280"/>
        <v>0.13701317170290603</v>
      </c>
      <c r="FW53" s="34">
        <f t="shared" si="280"/>
        <v>5.0663920051220668E-2</v>
      </c>
      <c r="FX53" s="34">
        <v>0</v>
      </c>
      <c r="FY53" s="34">
        <f t="shared" si="281"/>
        <v>7.6915442635966651E-3</v>
      </c>
      <c r="FZ53" s="34">
        <f t="shared" si="281"/>
        <v>1.6227108186665239E-2</v>
      </c>
      <c r="GA53" s="34">
        <f t="shared" si="281"/>
        <v>9.7613707868794267E-2</v>
      </c>
      <c r="GB53" s="34">
        <f t="shared" si="281"/>
        <v>5.7434046393120657E-2</v>
      </c>
      <c r="GC53" s="34">
        <f t="shared" si="281"/>
        <v>1.2681682718389143E-3</v>
      </c>
      <c r="GD53" s="34">
        <f t="shared" si="282"/>
        <v>1.5183500359298503</v>
      </c>
      <c r="GE53" s="26"/>
      <c r="GF53" s="34">
        <f t="shared" si="300"/>
        <v>0.7511778307075313</v>
      </c>
      <c r="GG53" s="34">
        <f t="shared" si="300"/>
        <v>6.5119917761029917E-3</v>
      </c>
      <c r="GH53" s="34">
        <f t="shared" si="300"/>
        <v>9.0238198347325105E-2</v>
      </c>
      <c r="GI53" s="34">
        <f t="shared" si="300"/>
        <v>3.3367747128344921E-2</v>
      </c>
      <c r="GJ53" s="34">
        <f t="shared" si="300"/>
        <v>0</v>
      </c>
      <c r="GK53" s="34">
        <f t="shared" si="300"/>
        <v>5.0657253476378379E-3</v>
      </c>
      <c r="GL53" s="34">
        <f t="shared" si="300"/>
        <v>1.0687330195719739E-2</v>
      </c>
      <c r="GM53" s="34">
        <f t="shared" si="300"/>
        <v>6.4289330891354579E-2</v>
      </c>
      <c r="GN53" s="34">
        <f t="shared" si="300"/>
        <v>3.7826617732417391E-2</v>
      </c>
      <c r="GO53" s="34">
        <f t="shared" si="300"/>
        <v>8.3522787356624085E-4</v>
      </c>
      <c r="GP53" s="34">
        <f t="shared" si="283"/>
        <v>1</v>
      </c>
      <c r="GR53" s="62"/>
      <c r="GT53" s="116"/>
      <c r="GU53" s="28">
        <f t="shared" si="301"/>
        <v>0.50680568434809148</v>
      </c>
      <c r="GV53" s="28">
        <f t="shared" si="301"/>
        <v>3.4491615532116953</v>
      </c>
      <c r="GW53" s="28">
        <f t="shared" si="301"/>
        <v>2.687743518651919</v>
      </c>
      <c r="GX53" s="28">
        <f t="shared" si="301"/>
        <v>0.9337462454723926</v>
      </c>
    </row>
    <row r="54" spans="1:216" ht="15" customHeight="1" x14ac:dyDescent="0.2">
      <c r="A54" s="167" t="s">
        <v>257</v>
      </c>
      <c r="B54" s="25" t="s">
        <v>268</v>
      </c>
      <c r="C54" s="28">
        <v>0.05</v>
      </c>
      <c r="D54" s="26">
        <v>900</v>
      </c>
      <c r="F54" s="28">
        <v>68.25</v>
      </c>
      <c r="G54" s="28">
        <v>0.44</v>
      </c>
      <c r="H54" s="28">
        <v>15.02</v>
      </c>
      <c r="I54" s="28">
        <v>3.23</v>
      </c>
      <c r="J54" s="28">
        <v>0.15</v>
      </c>
      <c r="K54" s="28">
        <v>0.24</v>
      </c>
      <c r="L54" s="28">
        <v>1.0900000000000001</v>
      </c>
      <c r="M54" s="28">
        <v>6.33</v>
      </c>
      <c r="N54" s="28">
        <v>5.1100000000000003</v>
      </c>
      <c r="O54" s="28">
        <v>0.15</v>
      </c>
      <c r="P54" s="28">
        <f t="shared" si="284"/>
        <v>100.01</v>
      </c>
      <c r="R54" s="37">
        <v>2.86</v>
      </c>
      <c r="S54" s="4"/>
      <c r="T54" s="28">
        <v>64.19</v>
      </c>
      <c r="U54" s="28">
        <v>0.1</v>
      </c>
      <c r="V54" s="28">
        <v>19.03</v>
      </c>
      <c r="W54" s="28">
        <v>0.65</v>
      </c>
      <c r="X54" s="28">
        <v>0.04</v>
      </c>
      <c r="Y54" s="28">
        <v>0.01</v>
      </c>
      <c r="Z54" s="28">
        <v>1.38</v>
      </c>
      <c r="AA54" s="28">
        <v>8.3000000000000007</v>
      </c>
      <c r="AB54" s="28">
        <v>3.98</v>
      </c>
      <c r="AC54" s="28">
        <f t="shared" si="302"/>
        <v>97.68</v>
      </c>
      <c r="AE54" s="191">
        <f t="shared" si="285"/>
        <v>1.1359853528628496</v>
      </c>
      <c r="AF54" s="191">
        <f t="shared" si="285"/>
        <v>5.5068836045056319E-3</v>
      </c>
      <c r="AG54" s="191">
        <f t="shared" si="286"/>
        <v>0.29462534327187134</v>
      </c>
      <c r="AH54" s="191">
        <f t="shared" si="287"/>
        <v>4.495476687543494E-2</v>
      </c>
      <c r="AI54" s="191">
        <f t="shared" si="287"/>
        <v>2.11446292641669E-3</v>
      </c>
      <c r="AJ54" s="191">
        <f t="shared" si="287"/>
        <v>5.9553349875930521E-3</v>
      </c>
      <c r="AK54" s="191">
        <f t="shared" si="287"/>
        <v>1.943651925820257E-2</v>
      </c>
      <c r="AL54" s="191">
        <f t="shared" si="288"/>
        <v>0.2042594385285576</v>
      </c>
      <c r="AM54" s="191">
        <f t="shared" si="288"/>
        <v>0.10849256900212315</v>
      </c>
      <c r="AN54" s="191">
        <f t="shared" si="288"/>
        <v>2.1136137863981904E-3</v>
      </c>
      <c r="AO54" s="191">
        <f t="shared" si="289"/>
        <v>1.823444285103953</v>
      </c>
      <c r="AP54" s="191"/>
      <c r="AQ54" s="191">
        <f t="shared" si="290"/>
        <v>0.62298879222300341</v>
      </c>
      <c r="AR54" s="191">
        <f t="shared" si="290"/>
        <v>3.0200448949783457E-3</v>
      </c>
      <c r="AS54" s="191">
        <f t="shared" si="290"/>
        <v>0.16157627939538335</v>
      </c>
      <c r="AT54" s="191">
        <f t="shared" si="290"/>
        <v>2.4653764988970917E-2</v>
      </c>
      <c r="AU54" s="191">
        <f t="shared" si="290"/>
        <v>1.1595983182431846E-3</v>
      </c>
      <c r="AV54" s="191">
        <f t="shared" si="290"/>
        <v>3.2659813278877034E-3</v>
      </c>
      <c r="AW54" s="191">
        <f t="shared" si="290"/>
        <v>1.0659233965623748E-2</v>
      </c>
      <c r="AX54" s="191">
        <f t="shared" si="290"/>
        <v>0.11201846977019808</v>
      </c>
      <c r="AY54" s="191">
        <f t="shared" si="290"/>
        <v>5.9498702476636446E-2</v>
      </c>
      <c r="AZ54" s="191">
        <f t="shared" si="290"/>
        <v>1.1591326390746812E-3</v>
      </c>
      <c r="BA54" s="191">
        <f t="shared" si="291"/>
        <v>0.99999999999999967</v>
      </c>
      <c r="BB54" s="191"/>
      <c r="BC54" s="191">
        <f t="shared" si="292"/>
        <v>1.0684087882822904</v>
      </c>
      <c r="BD54" s="191">
        <f t="shared" si="292"/>
        <v>1.2515644555694619E-3</v>
      </c>
      <c r="BE54" s="191">
        <f t="shared" si="293"/>
        <v>0.37328364064338959</v>
      </c>
      <c r="BF54" s="191">
        <f t="shared" si="294"/>
        <v>9.0466249130132237E-3</v>
      </c>
      <c r="BG54" s="191">
        <f t="shared" si="294"/>
        <v>5.6385678037778404E-4</v>
      </c>
      <c r="BH54" s="191">
        <f t="shared" si="294"/>
        <v>2.4813895781637717E-4</v>
      </c>
      <c r="BI54" s="191">
        <f t="shared" si="294"/>
        <v>2.4607703281027102E-2</v>
      </c>
      <c r="BJ54" s="191">
        <f t="shared" si="295"/>
        <v>0.26782833171990966</v>
      </c>
      <c r="BK54" s="191">
        <f t="shared" si="295"/>
        <v>8.4501061571125261E-2</v>
      </c>
      <c r="BL54" s="191">
        <f t="shared" si="296"/>
        <v>1.8297397106045188</v>
      </c>
      <c r="BM54" s="191"/>
      <c r="BN54" s="191">
        <f t="shared" si="297"/>
        <v>0.58391299160758992</v>
      </c>
      <c r="BO54" s="191">
        <f t="shared" si="297"/>
        <v>6.8401229328731328E-4</v>
      </c>
      <c r="BP54" s="191">
        <f t="shared" si="297"/>
        <v>0.20400914866741468</v>
      </c>
      <c r="BQ54" s="191">
        <f t="shared" si="297"/>
        <v>4.9442141199549927E-3</v>
      </c>
      <c r="BR54" s="191">
        <f t="shared" si="297"/>
        <v>3.0816229057601541E-4</v>
      </c>
      <c r="BS54" s="191">
        <f t="shared" si="297"/>
        <v>1.3561434797433331E-4</v>
      </c>
      <c r="BT54" s="191">
        <f t="shared" si="297"/>
        <v>1.3448745271477484E-2</v>
      </c>
      <c r="BU54" s="191">
        <f t="shared" si="297"/>
        <v>0.14637509923825348</v>
      </c>
      <c r="BV54" s="191">
        <f t="shared" si="297"/>
        <v>4.61820121634718E-2</v>
      </c>
      <c r="BW54" s="191">
        <f t="shared" si="298"/>
        <v>1</v>
      </c>
      <c r="BY54" s="28">
        <f t="shared" si="206"/>
        <v>6.5283315186576915E-2</v>
      </c>
      <c r="BZ54" s="28">
        <f t="shared" si="207"/>
        <v>0.71053853323430272</v>
      </c>
      <c r="CA54" s="28">
        <f t="shared" si="208"/>
        <v>0.22417815157912035</v>
      </c>
      <c r="CB54" s="28"/>
      <c r="CC54" s="4">
        <f t="shared" si="303"/>
        <v>68.243175682431755</v>
      </c>
      <c r="CD54" s="4">
        <f t="shared" si="304"/>
        <v>11.438856114388562</v>
      </c>
      <c r="CE54" s="28">
        <f t="shared" si="121"/>
        <v>25.681980917240882</v>
      </c>
      <c r="CF54" s="28">
        <f t="shared" si="122"/>
        <v>6.5283315186576916</v>
      </c>
      <c r="CH54" s="28">
        <f t="shared" si="209"/>
        <v>6.4043192978678434</v>
      </c>
      <c r="CI54" s="28">
        <f t="shared" si="210"/>
        <v>0.65310352487032364</v>
      </c>
      <c r="CJ54" s="4"/>
      <c r="CK54" s="158">
        <f t="shared" si="125"/>
        <v>0.26860813639064807</v>
      </c>
      <c r="CL54" s="69">
        <f t="shared" si="211"/>
        <v>2.86</v>
      </c>
      <c r="CM54" s="107">
        <f t="shared" si="212"/>
        <v>3.1692572409880313</v>
      </c>
      <c r="CN54" s="109">
        <f t="shared" si="213"/>
        <v>6.0771174398498884</v>
      </c>
      <c r="CO54" s="111">
        <f t="shared" si="299"/>
        <v>4.4774517095454582</v>
      </c>
      <c r="CP54" s="113">
        <v>3.926060441996619</v>
      </c>
      <c r="CQ54" s="30"/>
      <c r="CR54" s="27">
        <f t="shared" si="214"/>
        <v>930.63457290610438</v>
      </c>
      <c r="CS54" s="27">
        <f t="shared" si="215"/>
        <v>932.86370690974138</v>
      </c>
      <c r="CT54" s="27">
        <f t="shared" si="216"/>
        <v>924.26264058075537</v>
      </c>
      <c r="CU54" s="28">
        <f t="shared" si="217"/>
        <v>6.0771174398498884</v>
      </c>
      <c r="CV54" s="28">
        <f t="shared" si="218"/>
        <v>6.0424584432314221</v>
      </c>
      <c r="CW54" s="28">
        <f t="shared" si="219"/>
        <v>21.995433528314209</v>
      </c>
      <c r="CX54" s="27">
        <f t="shared" si="220"/>
        <v>936.21197164529451</v>
      </c>
      <c r="CY54" s="28">
        <f t="shared" si="221"/>
        <v>0.26860813639064801</v>
      </c>
      <c r="DA54" s="33">
        <f t="shared" si="222"/>
        <v>904.61910204317303</v>
      </c>
      <c r="DB54" s="33">
        <f t="shared" si="223"/>
        <v>853.0533906411107</v>
      </c>
      <c r="DD54" s="82">
        <f t="shared" si="224"/>
        <v>0.20594375819214933</v>
      </c>
      <c r="DE54" s="82">
        <f t="shared" si="225"/>
        <v>6.4043192978678434</v>
      </c>
      <c r="DF54" s="82">
        <f t="shared" si="226"/>
        <v>-1.3145017035027637</v>
      </c>
      <c r="DG54" s="82">
        <f t="shared" si="227"/>
        <v>4.8297213622291029</v>
      </c>
      <c r="DH54" s="82">
        <f t="shared" si="228"/>
        <v>3.9738578600725556E-2</v>
      </c>
      <c r="DI54" s="82">
        <f t="shared" si="229"/>
        <v>-0.63798315691510676</v>
      </c>
      <c r="DK54" s="87">
        <f t="shared" si="230"/>
        <v>1203.7845729061044</v>
      </c>
      <c r="DL54" s="87">
        <f t="shared" si="231"/>
        <v>924.26264058075537</v>
      </c>
      <c r="DM54" s="82">
        <f t="shared" si="232"/>
        <v>0.5</v>
      </c>
      <c r="DO54" s="87">
        <f t="shared" si="233"/>
        <v>921.52058866455366</v>
      </c>
      <c r="DP54" s="82">
        <f t="shared" si="234"/>
        <v>0.19105954067517442</v>
      </c>
      <c r="DQ54" s="82">
        <f t="shared" si="235"/>
        <v>4.6054114827102485E-14</v>
      </c>
      <c r="DR54" s="82">
        <f t="shared" si="236"/>
        <v>0.45090931122067263</v>
      </c>
      <c r="DS54" s="82">
        <f t="shared" si="237"/>
        <v>3.8030628063960792E-4</v>
      </c>
      <c r="DT54" s="82">
        <f t="shared" si="238"/>
        <v>0.75134922689376471</v>
      </c>
      <c r="DV54" s="88">
        <f t="shared" si="239"/>
        <v>900</v>
      </c>
      <c r="DW54" s="30">
        <f t="shared" si="240"/>
        <v>2.86</v>
      </c>
      <c r="DX54" s="30">
        <f t="shared" si="241"/>
        <v>1.2295530460679023</v>
      </c>
      <c r="DY54" s="30">
        <f t="shared" si="242"/>
        <v>0.7410795581956735</v>
      </c>
      <c r="DZ54" s="30">
        <f t="shared" si="243"/>
        <v>6.9842890629055146E-2</v>
      </c>
      <c r="EA54" s="30">
        <f t="shared" si="244"/>
        <v>3.702825652267395</v>
      </c>
      <c r="EB54" s="30">
        <v>28.8398129274374</v>
      </c>
      <c r="EC54" s="30">
        <f t="shared" si="245"/>
        <v>8.1613733711936184E-2</v>
      </c>
      <c r="ED54" s="30">
        <f t="shared" si="246"/>
        <v>2.7290187855076522</v>
      </c>
      <c r="EE54" s="30">
        <f t="shared" si="247"/>
        <v>0.28895570811187671</v>
      </c>
      <c r="EF54" s="30">
        <f t="shared" si="248"/>
        <v>4.3088694656519051</v>
      </c>
      <c r="EG54" s="30">
        <f t="shared" si="249"/>
        <v>3.0751649038207098</v>
      </c>
      <c r="EH54" s="30">
        <f t="shared" si="250"/>
        <v>0.17151717224683452</v>
      </c>
      <c r="EI54" s="30">
        <f t="shared" si="251"/>
        <v>0.79522430558401047</v>
      </c>
      <c r="EJ54" s="30">
        <f t="shared" si="252"/>
        <v>3.7067024794755564E-2</v>
      </c>
      <c r="EK54" s="30">
        <f t="shared" si="253"/>
        <v>6.9786251188804715E-2</v>
      </c>
      <c r="EM54" s="82">
        <v>3.4</v>
      </c>
      <c r="EN54" s="82">
        <v>3.6460193632685201</v>
      </c>
      <c r="EO54" s="30">
        <v>3.6020711108470036</v>
      </c>
      <c r="EQ54" s="34">
        <f t="shared" si="254"/>
        <v>8.5251491901108274</v>
      </c>
      <c r="ER54" s="34">
        <f t="shared" si="255"/>
        <v>-2.9645507072867547E-2</v>
      </c>
      <c r="ES54" s="34">
        <f t="shared" si="256"/>
        <v>-0.74902367494337496</v>
      </c>
      <c r="ET54" s="34">
        <f t="shared" si="257"/>
        <v>-1.1808830556132779</v>
      </c>
      <c r="EU54" s="34">
        <f t="shared" si="258"/>
        <v>-3.926648679614942E-3</v>
      </c>
      <c r="EV54" s="34">
        <f t="shared" si="259"/>
        <v>-9.7139262345229779E-2</v>
      </c>
      <c r="EW54" s="34">
        <f t="shared" si="260"/>
        <v>-1.2816964812859887E-2</v>
      </c>
      <c r="EY54" s="27">
        <f t="shared" si="261"/>
        <v>1173.1500000000001</v>
      </c>
      <c r="EZ54" s="27">
        <f t="shared" si="262"/>
        <v>500</v>
      </c>
      <c r="FA54" s="34">
        <f t="shared" si="263"/>
        <v>-1.8367227131364132</v>
      </c>
      <c r="FB54" s="34">
        <f t="shared" si="264"/>
        <v>-3.2597120598857054E-2</v>
      </c>
      <c r="FC54" s="34">
        <f t="shared" si="265"/>
        <v>3.0502028893485482</v>
      </c>
      <c r="FD54" s="34">
        <f t="shared" si="266"/>
        <v>-0.34125092106626909</v>
      </c>
      <c r="FE54" s="34">
        <f t="shared" si="267"/>
        <v>-1.1729919386150505</v>
      </c>
      <c r="FF54" s="26">
        <f t="shared" si="268"/>
        <v>-3.1076815365060346</v>
      </c>
      <c r="FG54" s="26">
        <f t="shared" si="269"/>
        <v>-0.43921780582083991</v>
      </c>
      <c r="FH54" s="33">
        <f t="shared" si="270"/>
        <v>448.8466751399273</v>
      </c>
      <c r="FI54" s="33">
        <f t="shared" si="271"/>
        <v>-7.6294781249999994</v>
      </c>
      <c r="FJ54" s="33">
        <f t="shared" si="272"/>
        <v>129.11007164312943</v>
      </c>
      <c r="FK54" s="26">
        <f t="shared" si="273"/>
        <v>-5.846439375000001</v>
      </c>
      <c r="FL54" s="33">
        <f t="shared" si="274"/>
        <v>39.452655032886867</v>
      </c>
      <c r="FM54" s="33">
        <f t="shared" si="275"/>
        <v>9.7008590443982907</v>
      </c>
      <c r="FN54" s="27">
        <f t="shared" si="276"/>
        <v>83764.901919443131</v>
      </c>
      <c r="FO54" s="28">
        <f t="shared" si="277"/>
        <v>37.772021383928958</v>
      </c>
      <c r="FP54" s="33">
        <f t="shared" si="278"/>
        <v>58089.692571324689</v>
      </c>
      <c r="FQ54" s="28">
        <f t="shared" si="279"/>
        <v>41.246927952032046</v>
      </c>
      <c r="FS54" s="26"/>
      <c r="FT54" s="34">
        <f t="shared" si="280"/>
        <v>1.13589082133644</v>
      </c>
      <c r="FU54" s="34">
        <f t="shared" si="280"/>
        <v>5.5069525275660523E-3</v>
      </c>
      <c r="FV54" s="34">
        <f t="shared" si="280"/>
        <v>0.14731122684163553</v>
      </c>
      <c r="FW54" s="34">
        <f t="shared" si="280"/>
        <v>4.495726971578097E-2</v>
      </c>
      <c r="FX54" s="34">
        <v>0</v>
      </c>
      <c r="FY54" s="34">
        <f t="shared" si="281"/>
        <v>5.9547439460103206E-3</v>
      </c>
      <c r="FZ54" s="34">
        <f t="shared" si="281"/>
        <v>1.9436865849961661E-2</v>
      </c>
      <c r="GA54" s="34">
        <f t="shared" si="281"/>
        <v>0.10213136707594508</v>
      </c>
      <c r="GB54" s="34">
        <f t="shared" si="281"/>
        <v>5.424916396836351E-2</v>
      </c>
      <c r="GC54" s="34">
        <f t="shared" si="281"/>
        <v>1.0568068931990952E-3</v>
      </c>
      <c r="GD54" s="34">
        <f t="shared" si="282"/>
        <v>1.5164952181549023</v>
      </c>
      <c r="GE54" s="26"/>
      <c r="GF54" s="34">
        <f t="shared" si="300"/>
        <v>0.74902367494337496</v>
      </c>
      <c r="GG54" s="34">
        <f t="shared" si="300"/>
        <v>3.6313682111482563E-3</v>
      </c>
      <c r="GH54" s="34">
        <f t="shared" si="300"/>
        <v>9.7139262345229779E-2</v>
      </c>
      <c r="GI54" s="34">
        <f t="shared" si="300"/>
        <v>2.9645507072867547E-2</v>
      </c>
      <c r="GJ54" s="34">
        <f t="shared" si="300"/>
        <v>0</v>
      </c>
      <c r="GK54" s="34">
        <f t="shared" si="300"/>
        <v>3.926648679614942E-3</v>
      </c>
      <c r="GL54" s="34">
        <f t="shared" si="300"/>
        <v>1.2816964812859887E-2</v>
      </c>
      <c r="GM54" s="34">
        <f t="shared" si="300"/>
        <v>6.7346976009727763E-2</v>
      </c>
      <c r="GN54" s="34">
        <f t="shared" si="300"/>
        <v>3.5772723394649195E-2</v>
      </c>
      <c r="GO54" s="34">
        <f t="shared" si="300"/>
        <v>6.9687453052763115E-4</v>
      </c>
      <c r="GP54" s="34">
        <f t="shared" si="283"/>
        <v>0.99999999999999978</v>
      </c>
      <c r="GR54" s="62"/>
      <c r="GT54" s="116"/>
      <c r="GU54" s="28">
        <f t="shared" si="301"/>
        <v>0.30925724098803142</v>
      </c>
      <c r="GV54" s="28">
        <f t="shared" si="301"/>
        <v>3.2171174398498885</v>
      </c>
      <c r="GW54" s="28">
        <f t="shared" si="301"/>
        <v>1.6174517095454584</v>
      </c>
      <c r="GX54" s="28">
        <f t="shared" si="301"/>
        <v>1.0660604419966191</v>
      </c>
    </row>
    <row r="55" spans="1:216" s="1" customFormat="1" ht="15" customHeight="1" x14ac:dyDescent="0.2">
      <c r="A55" s="169" t="s">
        <v>204</v>
      </c>
      <c r="B55" s="170"/>
      <c r="C55" s="171">
        <v>0.1</v>
      </c>
      <c r="D55" s="172">
        <v>862</v>
      </c>
      <c r="E55" s="171"/>
      <c r="F55" s="171">
        <v>60.29</v>
      </c>
      <c r="G55" s="171">
        <v>0.41</v>
      </c>
      <c r="H55" s="171">
        <v>16.36</v>
      </c>
      <c r="I55" s="171">
        <v>1.18</v>
      </c>
      <c r="J55" s="171">
        <v>0.64</v>
      </c>
      <c r="K55" s="171">
        <v>0.34</v>
      </c>
      <c r="L55" s="171">
        <v>2.5299999999999998</v>
      </c>
      <c r="M55" s="171">
        <v>6.21</v>
      </c>
      <c r="N55" s="171">
        <v>7.01</v>
      </c>
      <c r="O55" s="171">
        <v>0.83</v>
      </c>
      <c r="P55" s="171">
        <f t="shared" ref="P55:P62" si="305">SUM(F55:O55)</f>
        <v>95.800000000000011</v>
      </c>
      <c r="Q55" s="171"/>
      <c r="R55" s="173">
        <v>4.16</v>
      </c>
      <c r="S55" s="171"/>
      <c r="T55" s="171">
        <v>60.36</v>
      </c>
      <c r="U55" s="171">
        <v>0</v>
      </c>
      <c r="V55" s="171">
        <v>24.75</v>
      </c>
      <c r="W55" s="171">
        <v>0</v>
      </c>
      <c r="X55" s="171">
        <v>0</v>
      </c>
      <c r="Y55" s="171">
        <v>0</v>
      </c>
      <c r="Z55" s="171">
        <v>6.33</v>
      </c>
      <c r="AA55" s="171">
        <v>7.06</v>
      </c>
      <c r="AB55" s="171">
        <v>1.5</v>
      </c>
      <c r="AC55" s="171">
        <f t="shared" ref="AC55:AC62" si="306">SUM(T55:AB55)</f>
        <v>100</v>
      </c>
      <c r="AD55" s="174"/>
      <c r="AE55" s="195">
        <f t="shared" ref="AE55:AF69" si="307">F55/AE$3</f>
        <v>1.0034953395472703</v>
      </c>
      <c r="AF55" s="195">
        <f t="shared" si="307"/>
        <v>5.1314142678347925E-3</v>
      </c>
      <c r="AG55" s="195">
        <f t="shared" ref="AG55:AG69" si="308">H55*2/AG$3</f>
        <v>0.32091016084739116</v>
      </c>
      <c r="AH55" s="195">
        <f t="shared" ref="AH55:AK69" si="309">I55/AH$3</f>
        <v>1.6423103688239387E-2</v>
      </c>
      <c r="AI55" s="195">
        <f t="shared" si="309"/>
        <v>9.0217084860445447E-3</v>
      </c>
      <c r="AJ55" s="195">
        <f t="shared" si="309"/>
        <v>8.4367245657568247E-3</v>
      </c>
      <c r="AK55" s="195">
        <f t="shared" si="309"/>
        <v>4.5114122681883022E-2</v>
      </c>
      <c r="AL55" s="195">
        <f t="shared" ref="AL55:AN69" si="310">M55*2/AL$3</f>
        <v>0.20038722168441434</v>
      </c>
      <c r="AM55" s="195">
        <f t="shared" si="310"/>
        <v>0.14883227176220806</v>
      </c>
      <c r="AN55" s="195">
        <f t="shared" si="310"/>
        <v>1.1695329618069987E-2</v>
      </c>
      <c r="AO55" s="195">
        <f t="shared" ref="AO55:AO69" si="311">SUM(AE55:AN55)</f>
        <v>1.7694473971491123</v>
      </c>
      <c r="AP55" s="195"/>
      <c r="AQ55" s="195">
        <f t="shared" ref="AQ55:AZ69" si="312">AE55/$AO55</f>
        <v>0.56712357833529048</v>
      </c>
      <c r="AR55" s="195">
        <f t="shared" si="312"/>
        <v>2.9000095035898745E-3</v>
      </c>
      <c r="AS55" s="195">
        <f t="shared" si="312"/>
        <v>0.18136179768013069</v>
      </c>
      <c r="AT55" s="195">
        <f t="shared" si="312"/>
        <v>9.2814873811450198E-3</v>
      </c>
      <c r="AU55" s="195">
        <f t="shared" si="312"/>
        <v>5.0986022532119842E-3</v>
      </c>
      <c r="AV55" s="195">
        <f t="shared" si="312"/>
        <v>4.7679996474322191E-3</v>
      </c>
      <c r="AW55" s="195">
        <f t="shared" si="312"/>
        <v>2.549616493520504E-2</v>
      </c>
      <c r="AX55" s="195">
        <f t="shared" si="312"/>
        <v>0.11324847633632569</v>
      </c>
      <c r="AY55" s="195">
        <f t="shared" si="312"/>
        <v>8.4112289521577621E-2</v>
      </c>
      <c r="AZ55" s="195">
        <f t="shared" si="312"/>
        <v>6.6095944060915283E-3</v>
      </c>
      <c r="BA55" s="195">
        <f t="shared" ref="BA55:BA69" si="313">SUM(AQ55:AZ55)</f>
        <v>1.0000000000000002</v>
      </c>
      <c r="BB55" s="195"/>
      <c r="BC55" s="195">
        <f t="shared" ref="BC55:BD69" si="314">T55/AE$3</f>
        <v>1.0046604527296938</v>
      </c>
      <c r="BD55" s="195">
        <f t="shared" si="314"/>
        <v>0</v>
      </c>
      <c r="BE55" s="195">
        <f t="shared" ref="BE55:BE69" si="315">V55*2/AG$3</f>
        <v>0.48548450372695179</v>
      </c>
      <c r="BF55" s="195">
        <f t="shared" ref="BF55:BI69" si="316">W55/AH$3</f>
        <v>0</v>
      </c>
      <c r="BG55" s="195">
        <f t="shared" si="316"/>
        <v>0</v>
      </c>
      <c r="BH55" s="195">
        <f t="shared" si="316"/>
        <v>0</v>
      </c>
      <c r="BI55" s="195">
        <f t="shared" si="316"/>
        <v>0.11287446504992868</v>
      </c>
      <c r="BJ55" s="195">
        <f t="shared" ref="BJ55:BK69" si="317">AA55*2/AL$3</f>
        <v>0.22781542433042917</v>
      </c>
      <c r="BK55" s="195">
        <f t="shared" si="317"/>
        <v>3.1847133757961783E-2</v>
      </c>
      <c r="BL55" s="195">
        <f t="shared" ref="BL55:BL69" si="318">SUM(BC55:BK55)</f>
        <v>1.8626819795949652</v>
      </c>
      <c r="BM55" s="195"/>
      <c r="BN55" s="195">
        <f t="shared" ref="BN55:BV69" si="319">BC55/$BL55</f>
        <v>0.53936230861488998</v>
      </c>
      <c r="BO55" s="195">
        <f t="shared" si="319"/>
        <v>0</v>
      </c>
      <c r="BP55" s="195">
        <f t="shared" si="319"/>
        <v>0.26063735465595633</v>
      </c>
      <c r="BQ55" s="195">
        <f t="shared" si="319"/>
        <v>0</v>
      </c>
      <c r="BR55" s="195">
        <f t="shared" si="319"/>
        <v>0</v>
      </c>
      <c r="BS55" s="195">
        <f t="shared" si="319"/>
        <v>0</v>
      </c>
      <c r="BT55" s="195">
        <f t="shared" si="319"/>
        <v>6.0597818783039339E-2</v>
      </c>
      <c r="BU55" s="195">
        <f t="shared" si="319"/>
        <v>0.12230505627158479</v>
      </c>
      <c r="BV55" s="195">
        <f t="shared" si="319"/>
        <v>1.7097461674529569E-2</v>
      </c>
      <c r="BW55" s="195">
        <f t="shared" ref="BW55:BW69" si="320">SUM(BN55:BV55)</f>
        <v>1.0000000000000002</v>
      </c>
      <c r="BX55" s="175"/>
      <c r="BY55" s="171">
        <f t="shared" ref="BY55:BY69" si="321">BT55/(BT55+BU55+BV55)</f>
        <v>0.30298858378974969</v>
      </c>
      <c r="BZ55" s="171">
        <f t="shared" ref="BZ55:BZ69" si="322">BU55/(BT55+BU55+BV55)</f>
        <v>0.61152425176770508</v>
      </c>
      <c r="CA55" s="171">
        <f t="shared" ref="CA55:CA69" si="323">1-BY55-BZ55</f>
        <v>8.5487164442545227E-2</v>
      </c>
      <c r="CB55" s="171"/>
      <c r="CC55" s="171">
        <f t="shared" ref="CC55:CC69" si="324">F55*100/P55</f>
        <v>62.933194154488511</v>
      </c>
      <c r="CD55" s="171">
        <f t="shared" ref="CD55:CD69" si="325">(M55+N55)*100/P55</f>
        <v>13.799582463465551</v>
      </c>
      <c r="CE55" s="171">
        <f t="shared" ref="CE55:CE69" si="326">IF(CA55+BZ55=0,CF55/2,+CA55/(CA55+BZ55)*(100-CF55)+0.5*CF55)</f>
        <v>23.698145633742008</v>
      </c>
      <c r="CF55" s="171">
        <f t="shared" ref="CF55:CF69" si="327">100*BY55/(BY55+BZ55+CA55)</f>
        <v>30.29885837897497</v>
      </c>
      <c r="CG55" s="176"/>
      <c r="CH55" s="171">
        <f t="shared" ref="CH55:CH69" si="328">LN(BY55/(AW55*AS55^2*AQ55^2))</f>
        <v>7.0240458981941911</v>
      </c>
      <c r="CI55" s="171">
        <f t="shared" ref="CI55:CI69" si="329">AX55/(AX55+AY55)</f>
        <v>0.57381453625824919</v>
      </c>
      <c r="CJ55" s="171"/>
      <c r="CK55" s="177">
        <f t="shared" ref="CK55:CK69" si="330">EXP(DF55)</f>
        <v>0.14531084236070976</v>
      </c>
      <c r="CL55" s="178">
        <f t="shared" ref="CL55:CL69" si="331">R55</f>
        <v>4.16</v>
      </c>
      <c r="CM55" s="179">
        <f t="shared" ref="CM55:CM69" si="332">$GS$2+$GS$3*CH55+$GS$4*D55+$GS$5*BZ55+$GS$6*CI55</f>
        <v>5.6111492171344688</v>
      </c>
      <c r="CN55" s="180">
        <f t="shared" ref="CN55:CN69" si="333">CU55</f>
        <v>4.6580619373317615</v>
      </c>
      <c r="CO55" s="181">
        <f t="shared" ref="CO55:CO69" si="334">$EX$5+$EQ$5*EQ55+$ER$5*ER55+$ES$5*ES55+$ET$5*ET55+$EU$5*EU55+$EV$5*EV55+$EW$5*EW55</f>
        <v>5.5944993063746189</v>
      </c>
      <c r="CP55" s="182">
        <v>2.5779730097306066</v>
      </c>
      <c r="CQ55" s="175"/>
      <c r="CR55" s="172">
        <f t="shared" ref="CR55:CR69" si="335">10^4/(6.12+0.257*LN(BY55/(AQ55^2*AS55^2*AW55))-3.166*AW55-3.137*DD55+1.216*BZ55^2-2.475*10^-2*C55*10+0.2166*R55)-273.15</f>
        <v>915.14882640784765</v>
      </c>
      <c r="CS55" s="172">
        <f t="shared" ref="CS55:CS69" si="336">-273.15+(10^4/(8.759-6.396*AW55+0.2147*R55+1.221*AQ55^3-1.751*10^-2*DM55-8.043*AS55))</f>
        <v>941.09205368657797</v>
      </c>
      <c r="CT55" s="172">
        <f t="shared" ref="CT55:CT69" si="337">-273.15+(10^4/(6.4706+0.3128*DE55-8.103*AQ55+4.872*AY55+8.661*AQ55^2+1.5346*BZ55^2-3.341*10^-2*C55*10+0.18047*R55))</f>
        <v>895.21467765299292</v>
      </c>
      <c r="CU55" s="171">
        <f t="shared" ref="CU55:CU69" si="338">25.95-0.0032*D55*DE55-18.9*AY55+14.5*AV55-40.3*AW55+5.7*BY55^2+0.108*C55*10</f>
        <v>4.6580619373317615</v>
      </c>
      <c r="CV55" s="171">
        <f t="shared" ref="CV55:CV69" si="339">24.757-2.26*10^-3*(D55+273.15)*DE55-3.847*DR55+1.927*DQ55/(AW55/(AW55+AX55))</f>
        <v>5.5377848794427109</v>
      </c>
      <c r="CW55" s="171">
        <f t="shared" ref="CW55:CW69" si="340">-42.2+(4.94*(10^-2)*DK55)+(1.16*(10^-2)*DK55)*DF55-19.6*LN(BZ55)-382.3*AQ55^2+514.2*AQ55^3-139.8*AW55+287.2*AX55+163.9*AY55</f>
        <v>13.132703096238053</v>
      </c>
      <c r="CX55" s="172">
        <f t="shared" ref="CX55:CX69" si="341">-273.15+10^4/(10.86-9.7654*AQ55+4.241*AW55-55.56*AW55*AS55+37.5*AY55*AS55+11.206*AQ55^3-3.151*10^-2*C55*10+0.1709*R55)</f>
        <v>907.69245244428441</v>
      </c>
      <c r="CY55" s="171">
        <f t="shared" ref="CY55:CY69" si="342">BZ55*AS55*AW55/(BY55*AX55*AQ55)</f>
        <v>0.14531084236070976</v>
      </c>
      <c r="CZ55" s="176"/>
      <c r="DA55" s="183">
        <f t="shared" ref="DA55:DA69" si="343">10^4/(17.3-1.03*LN(BZ55/(AX55*AS55*AQ55^3))-200*AW55-2.42*AX55-29.8*AY55+13500*(AW55-0.0037)^2-550*(AY55-0.056)*(AX55-0.089)-0.078*C55/10)-273.15</f>
        <v>706.28984681016584</v>
      </c>
      <c r="DB55" s="183">
        <f t="shared" ref="DB55:DB69" si="344">10^4/(14.6+0.055*R55-0.06*C55/10-99.6*AX55*AS55-2313*AW55*AS55+395*AY55*AS55-151*AY55*AQ55+15037*AW55^2)-273.15</f>
        <v>662.7743412739477</v>
      </c>
      <c r="DC55" s="176"/>
      <c r="DD55" s="184">
        <f t="shared" ref="DD55:DD69" si="345">AS55/(AS55+AQ55)</f>
        <v>0.24230506499086771</v>
      </c>
      <c r="DE55" s="184">
        <f t="shared" ref="DE55:DE69" si="346">LN(BY55/(AQ55^2*AS55^2*AW55))</f>
        <v>7.0240458981941911</v>
      </c>
      <c r="DF55" s="184">
        <f t="shared" ref="DF55:DF69" si="347">LN((BZ55*AS55*AW55)/(AX55*AQ55*BY55))</f>
        <v>-1.928880090675696</v>
      </c>
      <c r="DG55" s="184" t="e">
        <f t="shared" ref="DG55:DG69" si="348">(BQ55/BS55)/(AT55/AV55)</f>
        <v>#DIV/0!</v>
      </c>
      <c r="DH55" s="184">
        <f t="shared" ref="DH55:DH69" si="349">AV55+AT55+AW55+AU55</f>
        <v>4.4644254216994264E-2</v>
      </c>
      <c r="DI55" s="184">
        <f t="shared" ref="DI55:DI69" si="350">(7/2)*LN(1-AS55)+7*LN(1-AR55)</f>
        <v>-0.72072522724359334</v>
      </c>
      <c r="DJ55" s="184"/>
      <c r="DK55" s="185">
        <f t="shared" ref="DK55:DK69" si="351">273.15+CR55</f>
        <v>1188.2988264078476</v>
      </c>
      <c r="DL55" s="185">
        <f t="shared" ref="DL55:DL69" si="352">CT55</f>
        <v>895.21467765299292</v>
      </c>
      <c r="DM55" s="184">
        <f t="shared" ref="DM55:DM69" si="353">10*C55</f>
        <v>1</v>
      </c>
      <c r="DN55" s="184"/>
      <c r="DO55" s="185">
        <f t="shared" ref="DO55:DO69" si="354">10^4/(8.588-0.0529*DM55+0.29484*R55+0.50575*DE55-15.9387*AQ55+7.4446*AY55+16.46*AQ55^2+2.58716*BZ55^2)</f>
        <v>895.8542117620724</v>
      </c>
      <c r="DP55" s="184">
        <f t="shared" ref="DP55:DP69" si="355">AV55/40.3/(AV55/40.3+AT55/71.85)</f>
        <v>0.47804766840716045</v>
      </c>
      <c r="DQ55" s="184">
        <f t="shared" ref="DQ55:DQ69" si="356">EXP(-3.485+22.93*AW55+0.0805*R55+1.0925*AW55/(AW55+AX55)+13.11*AS55/(AS55+AQ55)+5.59258*AQ55^3-38.786*D55/(273.15+D55)-125.04*AW55*AS55+8.958*AQ55*AY55-2589.27/(273.15+D55))</f>
        <v>8.8760251642763945E-14</v>
      </c>
      <c r="DR55" s="184">
        <f t="shared" ref="DR55:DR69" si="357">EXP(-2.748-0.1553*R55+1.1017*DP55-1.997*AQ55^3+54.556*DM55/DK55-67.878*AY55*AS55-99.03*AW55*AS55+4175.307/DK55)</f>
        <v>0.31178940357182622</v>
      </c>
      <c r="DS55" s="184">
        <f t="shared" ref="DS55:DS69" si="358">EXP(19.42-12.5*AV55-161.4*AX55-16.65*AW55/(AW55+AX55)-528.1*AY55*AS55-19.38*AQ55^3+168.2*AQ55*AX55-1951.2*AW55*AY55-10190/DK55)</f>
        <v>1.8086825297266388E-7</v>
      </c>
      <c r="DT55" s="184">
        <f t="shared" ref="DT55:DT69" si="359">BY55/(AW55/(AW55+AX55))</f>
        <v>1.6487986516447395</v>
      </c>
      <c r="DU55" s="184"/>
      <c r="DV55" s="186">
        <f t="shared" ref="DV55:DV69" si="360">D55</f>
        <v>862</v>
      </c>
      <c r="DW55" s="175">
        <f t="shared" ref="DW55:DW69" si="361">R55</f>
        <v>4.16</v>
      </c>
      <c r="DX55" s="175">
        <f t="shared" ref="DX55:DX69" si="362">LN(AQ55/(AX55+AY55+AW55))</f>
        <v>0.934047231570032</v>
      </c>
      <c r="DY55" s="175">
        <f t="shared" ref="DY55:DY69" si="363">BN55/(BP55+BN55)</f>
        <v>0.67420316954844084</v>
      </c>
      <c r="DZ55" s="175">
        <f t="shared" ref="DZ55:DZ69" si="364">(BT55/(BV55+BU55))</f>
        <v>0.4346967305602274</v>
      </c>
      <c r="EA55" s="175">
        <f t="shared" ref="EA55:EA69" si="365">-LN(AT55)</f>
        <v>4.67973346688657</v>
      </c>
      <c r="EB55" s="175">
        <v>5.3064495200914674</v>
      </c>
      <c r="EC55" s="175">
        <f t="shared" ref="EC55:EC69" si="366">CA55*AX55*AQ55/BZ55*AQ55*AY55*100</f>
        <v>4.2828657027623007E-2</v>
      </c>
      <c r="ED55" s="175">
        <f t="shared" ref="ED55:ED69" si="367">-LN(BY55)</f>
        <v>1.194060151444126</v>
      </c>
      <c r="EE55" s="175">
        <f t="shared" ref="EE55:EE69" si="368">CA55/(BY55+BZ55)</f>
        <v>9.3478364784716522E-2</v>
      </c>
      <c r="EF55" s="175">
        <f t="shared" ref="EF55:EF69" si="369">-LN(BT55)</f>
        <v>2.803496380233875</v>
      </c>
      <c r="EG55" s="175">
        <f t="shared" ref="EG55:EG69" si="370">-LN(BV55)</f>
        <v>4.0688252665778331</v>
      </c>
      <c r="EH55" s="175">
        <f t="shared" ref="EH55:EH69" si="371">AX55+AY55</f>
        <v>0.1973607658579033</v>
      </c>
      <c r="EI55" s="175">
        <f t="shared" ref="EI55:EI69" si="372">AQ55+AS55+AW55</f>
        <v>0.77398154095062621</v>
      </c>
      <c r="EJ55" s="175">
        <f t="shared" ref="EJ55:EJ69" si="373">AQ55*AY55</f>
        <v>4.7702062615451062E-2</v>
      </c>
      <c r="EK55" s="175">
        <f t="shared" ref="EK55:EK69" si="374">AQ55*AX55</f>
        <v>6.422588114087649E-2</v>
      </c>
      <c r="EL55" s="184"/>
      <c r="EM55" s="184">
        <v>4.29</v>
      </c>
      <c r="EN55" s="184">
        <v>3.08436360364523</v>
      </c>
      <c r="EO55" s="175"/>
      <c r="EP55" s="176"/>
      <c r="EQ55" s="187">
        <f t="shared" ref="EQ55:EQ69" si="375">10000/(D55+273)</f>
        <v>8.8105726872246688</v>
      </c>
      <c r="ER55" s="187">
        <f t="shared" ref="ER55:ER69" si="376">-FW55/GD55</f>
        <v>-1.1570816789681049E-2</v>
      </c>
      <c r="ES55" s="187">
        <f t="shared" ref="ES55:ES69" si="377">-FT55/GD55</f>
        <v>-0.7069095065348977</v>
      </c>
      <c r="ET55" s="187">
        <f t="shared" ref="ET55:ET69" si="378">-(FA55+FB55+FC55)</f>
        <v>-1.6744581081736072</v>
      </c>
      <c r="EU55" s="187">
        <f t="shared" ref="EU55:EU69" si="379">-FY55/GD55</f>
        <v>-5.9431319229004574E-3</v>
      </c>
      <c r="EV55" s="187">
        <f t="shared" ref="EV55:EV69" si="380">-GH55</f>
        <v>-0.11304043415610146</v>
      </c>
      <c r="EW55" s="187">
        <f t="shared" ref="EW55:EW69" si="381">-GL55</f>
        <v>-3.1783730106691263E-2</v>
      </c>
      <c r="EX55" s="176"/>
      <c r="EY55" s="172">
        <f t="shared" ref="EY55:EY69" si="382">D55+273.15</f>
        <v>1135.1500000000001</v>
      </c>
      <c r="EZ55" s="172">
        <f t="shared" ref="EZ55:EZ69" si="383">C55*10000</f>
        <v>1000</v>
      </c>
      <c r="FA55" s="187">
        <f t="shared" ref="FA55:FA69" si="384">(FD55-FE55)+(FF55-FG55)</f>
        <v>-1.370793568265763</v>
      </c>
      <c r="FB55" s="187">
        <f t="shared" ref="FB55:FB69" si="385">(-FH55-FI55+FJ55+FK55)/(8.3144*(EY55))</f>
        <v>-6.7544147736393265E-2</v>
      </c>
      <c r="FC55" s="187">
        <f t="shared" ref="FC55:FC69" si="386">1000*(FL55-FM55)/(8.3144*EY55)</f>
        <v>3.1127958241757634</v>
      </c>
      <c r="FD55" s="187">
        <f t="shared" ref="FD55:FD69" si="387">LN(0.053675+0.92494*BZ55)</f>
        <v>-0.47916831065135551</v>
      </c>
      <c r="FE55" s="187">
        <f t="shared" ref="FE55:FE69" si="388">LN(0.26579+0.66862*BY55)</f>
        <v>-0.75848767248400073</v>
      </c>
      <c r="FF55" s="188">
        <f t="shared" ref="FF55:FF69" si="389">LN(GL55*GH55*GF55^2*64)</f>
        <v>-2.1636326038977813</v>
      </c>
      <c r="FG55" s="188">
        <f t="shared" ref="FG55:FG69" si="390">LN((GM55^0.5)*(GH55^0.5)*(GF55^3)*18.963)</f>
        <v>-0.51351967379937302</v>
      </c>
      <c r="FH55" s="183">
        <f t="shared" ref="FH55:FH69" si="391">0.1*((112.715+0.00382*(EY55-1373))-(100.57*EXP(0.0000268*(EY55-298))))*(EZ55-1)</f>
        <v>894.56064684360297</v>
      </c>
      <c r="FI55" s="183">
        <f t="shared" ref="FI55:FI69" si="392">0.1*(((0.75*(-1.843)+0.125*(0.685+0.0024*(EY55-1673))+0.125*(-2.384-0.0035*(EY55-1673)))*4/10000)/2)*(EZ55^2)</f>
        <v>-30.413412500000007</v>
      </c>
      <c r="FJ55" s="183">
        <f t="shared" ref="FJ55:FJ69" si="393">0.1*((106.3+0.003708*(EY55-1673))-(100.61*EXP(0.0000141*(EY55-298))))*(EZ55-1)</f>
        <v>249.85326818301567</v>
      </c>
      <c r="FK55" s="188">
        <f t="shared" ref="FK55:FK69" si="394">0.1*(((0.5*(-1.906)+0.25*(-1.665)+0.25*(0.295-0.00101*(EY55-1673)))*4/10000)/2)*(EZ55^2)</f>
        <v>-23.193857500000007</v>
      </c>
      <c r="FL55" s="183">
        <f t="shared" ref="FL55:FL69" si="395">(FN55-EY55*FO55)/1000</f>
        <v>40.824625362011915</v>
      </c>
      <c r="FM55" s="183">
        <f t="shared" ref="FM55:FM69" si="396">(FP55-EY55*FQ55)/1000</f>
        <v>11.445774610973727</v>
      </c>
      <c r="FN55" s="172">
        <f t="shared" ref="FN55:FN69" si="397">142406+((-7.57)*(EY55-1830) - (-3734/0.5)*(EY55^0.5-1830^0.5)-(317020000/-2)*(EY55^-2-1830^-2))</f>
        <v>79883.622977824649</v>
      </c>
      <c r="FO55" s="171">
        <f t="shared" ref="FO55:FO69" si="398">77.82+(-7.57*(LN(EY55)-LN(1830)) + (3734/-0.5)*(EY55^-0.5 - 1830^-0.5) + (0/-2)*(EY55^-2 - 1830^-2) - (317020000/-3)*(EY55^-3 - 1830^-3))</f>
        <v>34.408666357585105</v>
      </c>
      <c r="FP55" s="183">
        <f t="shared" ref="FP55:FP69" si="399">((-35.64)*(EY55-1373) - (-2415.5/0.5)*(EY55^0.5-1373^0.5)-(789280)*(EY55^-1-1373^-1)-(1070640000/-2)*(EY55^-2-1373^-2))+64500</f>
        <v>56746.037132292389</v>
      </c>
      <c r="FQ55" s="171">
        <f t="shared" ref="FQ55:FQ69" si="400">47+(-35.64*(LN(EY55)-LN(1373)) + (2415.5/-0.5)*(EY55^-0.5 - 1373^-0.5) + (7892800/-2)*(EY55^-2 - 1373^-2) - (1070640000/-3)*(EY55^-3 - 1373^-3))</f>
        <v>39.906851536201081</v>
      </c>
      <c r="FR55" s="176"/>
      <c r="FS55" s="188"/>
      <c r="FT55" s="187">
        <f t="shared" ref="FT55:FW69" si="401">F55/FT$3</f>
        <v>1.0034118332362487</v>
      </c>
      <c r="FU55" s="187">
        <f t="shared" si="401"/>
        <v>5.1314784915956393E-3</v>
      </c>
      <c r="FV55" s="187">
        <f t="shared" si="401"/>
        <v>0.16045350673296652</v>
      </c>
      <c r="FW55" s="187">
        <f t="shared" si="401"/>
        <v>1.6424018038582521E-2</v>
      </c>
      <c r="FX55" s="187">
        <v>0</v>
      </c>
      <c r="FY55" s="187">
        <f t="shared" ref="FY55:GC69" si="402">K55/FY$3</f>
        <v>8.4358872568479557E-3</v>
      </c>
      <c r="FZ55" s="187">
        <f t="shared" si="402"/>
        <v>4.5114927156333029E-2</v>
      </c>
      <c r="GA55" s="187">
        <f t="shared" si="402"/>
        <v>0.10019522741573759</v>
      </c>
      <c r="GB55" s="187">
        <f t="shared" si="402"/>
        <v>7.4420085991825466E-2</v>
      </c>
      <c r="GC55" s="187">
        <f t="shared" si="402"/>
        <v>5.8476648090349933E-3</v>
      </c>
      <c r="GD55" s="187">
        <f t="shared" ref="GD55:GD69" si="403">SUM(FT55:GC55)</f>
        <v>1.4194346291291724</v>
      </c>
      <c r="GE55" s="188"/>
      <c r="GF55" s="187">
        <f t="shared" ref="GF55:GO69" si="404">FT55/$GD55</f>
        <v>0.7069095065348977</v>
      </c>
      <c r="GG55" s="187">
        <f t="shared" si="404"/>
        <v>3.6151566167889095E-3</v>
      </c>
      <c r="GH55" s="187">
        <f t="shared" si="404"/>
        <v>0.11304043415610146</v>
      </c>
      <c r="GI55" s="187">
        <f t="shared" si="404"/>
        <v>1.1570816789681049E-2</v>
      </c>
      <c r="GJ55" s="187">
        <f t="shared" si="404"/>
        <v>0</v>
      </c>
      <c r="GK55" s="187">
        <f t="shared" si="404"/>
        <v>5.9431319229004574E-3</v>
      </c>
      <c r="GL55" s="187">
        <f t="shared" si="404"/>
        <v>3.1783730106691263E-2</v>
      </c>
      <c r="GM55" s="187">
        <f t="shared" si="404"/>
        <v>7.0588123862532284E-2</v>
      </c>
      <c r="GN55" s="187">
        <f t="shared" si="404"/>
        <v>5.2429385943248703E-2</v>
      </c>
      <c r="GO55" s="187">
        <f t="shared" si="404"/>
        <v>4.1197140671582417E-3</v>
      </c>
      <c r="GP55" s="187">
        <f t="shared" ref="GP55:GP69" si="405">SUM(GF55:GO55)</f>
        <v>1</v>
      </c>
      <c r="GQ55" s="176"/>
      <c r="GR55" s="190"/>
      <c r="GS55" s="176"/>
      <c r="GT55" s="189"/>
      <c r="GU55" s="171">
        <f t="shared" ref="GU55:GX69" si="406">CM55-$CL55</f>
        <v>1.4511492171344686</v>
      </c>
      <c r="GV55" s="171">
        <f t="shared" si="406"/>
        <v>0.49806193733176141</v>
      </c>
      <c r="GW55" s="171">
        <f t="shared" si="406"/>
        <v>1.4344993063746188</v>
      </c>
      <c r="GX55" s="171">
        <f t="shared" si="406"/>
        <v>-1.5820269902693935</v>
      </c>
      <c r="GY55" s="32"/>
      <c r="GZ55" s="32"/>
      <c r="HA55" s="32"/>
      <c r="HB55" s="32"/>
      <c r="HC55" s="32"/>
      <c r="HE55" s="32"/>
      <c r="HF55" s="32"/>
      <c r="HG55" s="32"/>
      <c r="HH55" s="32"/>
    </row>
    <row r="56" spans="1:216" s="1" customFormat="1" ht="15" customHeight="1" x14ac:dyDescent="0.2">
      <c r="A56" s="44" t="s">
        <v>204</v>
      </c>
      <c r="B56" s="2"/>
      <c r="C56" s="28">
        <v>0.1</v>
      </c>
      <c r="D56" s="36">
        <v>832</v>
      </c>
      <c r="E56" s="4"/>
      <c r="F56" s="4">
        <v>60.66</v>
      </c>
      <c r="G56" s="4">
        <v>0.21</v>
      </c>
      <c r="H56" s="4">
        <v>12.73</v>
      </c>
      <c r="I56" s="4">
        <v>1.58</v>
      </c>
      <c r="J56" s="4">
        <v>1.62</v>
      </c>
      <c r="K56" s="4">
        <v>0.27</v>
      </c>
      <c r="L56" s="4">
        <v>2.64</v>
      </c>
      <c r="M56" s="4">
        <v>9.3000000000000007</v>
      </c>
      <c r="N56" s="4">
        <v>4.78</v>
      </c>
      <c r="O56" s="4">
        <v>0.82</v>
      </c>
      <c r="P56" s="4">
        <f t="shared" si="305"/>
        <v>94.609999999999985</v>
      </c>
      <c r="Q56" s="4"/>
      <c r="R56" s="35">
        <v>5.32</v>
      </c>
      <c r="S56" s="4"/>
      <c r="T56" s="4">
        <v>61.83</v>
      </c>
      <c r="U56" s="4">
        <v>0</v>
      </c>
      <c r="V56" s="4">
        <v>23.73</v>
      </c>
      <c r="W56" s="4">
        <v>0</v>
      </c>
      <c r="X56" s="4">
        <v>0</v>
      </c>
      <c r="Y56" s="4">
        <v>0</v>
      </c>
      <c r="Z56" s="4">
        <v>5.15</v>
      </c>
      <c r="AA56" s="4">
        <v>7.65</v>
      </c>
      <c r="AB56" s="4">
        <v>1.64</v>
      </c>
      <c r="AC56" s="4">
        <f t="shared" si="306"/>
        <v>100.00000000000001</v>
      </c>
      <c r="AD56" s="5"/>
      <c r="AE56" s="194">
        <f t="shared" si="307"/>
        <v>1.0096537949400799</v>
      </c>
      <c r="AF56" s="194">
        <f t="shared" si="307"/>
        <v>2.6282853566958696E-3</v>
      </c>
      <c r="AG56" s="194">
        <f t="shared" si="308"/>
        <v>0.24970576696743824</v>
      </c>
      <c r="AH56" s="194">
        <f t="shared" si="309"/>
        <v>2.1990257480862911E-2</v>
      </c>
      <c r="AI56" s="194">
        <f t="shared" si="309"/>
        <v>2.2836199605300256E-2</v>
      </c>
      <c r="AJ56" s="194">
        <f t="shared" si="309"/>
        <v>6.6997518610421849E-3</v>
      </c>
      <c r="AK56" s="194">
        <f t="shared" si="309"/>
        <v>4.7075606276747506E-2</v>
      </c>
      <c r="AL56" s="194">
        <f t="shared" si="310"/>
        <v>0.30009680542110362</v>
      </c>
      <c r="AM56" s="194">
        <f t="shared" si="310"/>
        <v>0.10148619957537156</v>
      </c>
      <c r="AN56" s="194">
        <f t="shared" si="310"/>
        <v>1.1554422032310108E-2</v>
      </c>
      <c r="AO56" s="194">
        <f t="shared" si="311"/>
        <v>1.7737270895169517</v>
      </c>
      <c r="AP56" s="194"/>
      <c r="AQ56" s="194">
        <f t="shared" si="312"/>
        <v>0.56922725085911841</v>
      </c>
      <c r="AR56" s="194">
        <f t="shared" si="312"/>
        <v>1.4817867823237927E-3</v>
      </c>
      <c r="AS56" s="194">
        <f t="shared" si="312"/>
        <v>0.14078026345949415</v>
      </c>
      <c r="AT56" s="194">
        <f t="shared" si="312"/>
        <v>1.2397768298646007E-2</v>
      </c>
      <c r="AU56" s="194">
        <f t="shared" si="312"/>
        <v>1.2874697432466544E-2</v>
      </c>
      <c r="AV56" s="194">
        <f t="shared" si="312"/>
        <v>3.7772168563241391E-3</v>
      </c>
      <c r="AW56" s="194">
        <f t="shared" si="312"/>
        <v>2.6540501385457133E-2</v>
      </c>
      <c r="AX56" s="194">
        <f t="shared" si="312"/>
        <v>0.16918995441560886</v>
      </c>
      <c r="AY56" s="194">
        <f t="shared" si="312"/>
        <v>5.7216355421966195E-2</v>
      </c>
      <c r="AZ56" s="194">
        <f t="shared" si="312"/>
        <v>6.5142050885949902E-3</v>
      </c>
      <c r="BA56" s="194">
        <f t="shared" si="313"/>
        <v>1.0000000000000002</v>
      </c>
      <c r="BB56" s="194"/>
      <c r="BC56" s="194">
        <f t="shared" si="314"/>
        <v>1.0291278295605859</v>
      </c>
      <c r="BD56" s="194">
        <f t="shared" si="314"/>
        <v>0</v>
      </c>
      <c r="BE56" s="194">
        <f t="shared" si="315"/>
        <v>0.46547665751275014</v>
      </c>
      <c r="BF56" s="194">
        <f t="shared" si="316"/>
        <v>0</v>
      </c>
      <c r="BG56" s="194">
        <f t="shared" si="316"/>
        <v>0</v>
      </c>
      <c r="BH56" s="194">
        <f t="shared" si="316"/>
        <v>0</v>
      </c>
      <c r="BI56" s="194">
        <f t="shared" si="316"/>
        <v>9.1833095577746091E-2</v>
      </c>
      <c r="BJ56" s="194">
        <f t="shared" si="317"/>
        <v>0.24685382381413362</v>
      </c>
      <c r="BK56" s="194">
        <f t="shared" si="317"/>
        <v>3.4819532908704882E-2</v>
      </c>
      <c r="BL56" s="194">
        <f t="shared" si="318"/>
        <v>1.8681109393739206</v>
      </c>
      <c r="BM56" s="194"/>
      <c r="BN56" s="194">
        <f t="shared" si="319"/>
        <v>0.55089224513908586</v>
      </c>
      <c r="BO56" s="194">
        <f t="shared" si="319"/>
        <v>0</v>
      </c>
      <c r="BP56" s="194">
        <f t="shared" si="319"/>
        <v>0.24916970812705061</v>
      </c>
      <c r="BQ56" s="194">
        <f t="shared" si="319"/>
        <v>0</v>
      </c>
      <c r="BR56" s="194">
        <f t="shared" si="319"/>
        <v>0</v>
      </c>
      <c r="BS56" s="194">
        <f t="shared" si="319"/>
        <v>0</v>
      </c>
      <c r="BT56" s="194">
        <f t="shared" si="319"/>
        <v>4.9158266590164645E-2</v>
      </c>
      <c r="BU56" s="194">
        <f t="shared" si="319"/>
        <v>0.13214088018609019</v>
      </c>
      <c r="BV56" s="194">
        <f t="shared" si="319"/>
        <v>1.863889995760868E-2</v>
      </c>
      <c r="BW56" s="194">
        <f t="shared" si="320"/>
        <v>1</v>
      </c>
      <c r="BX56" s="63"/>
      <c r="BY56" s="4">
        <f t="shared" si="321"/>
        <v>0.24586749442240455</v>
      </c>
      <c r="BZ56" s="4">
        <f t="shared" si="322"/>
        <v>0.66090912832604709</v>
      </c>
      <c r="CA56" s="4">
        <f t="shared" si="323"/>
        <v>9.3223377251548389E-2</v>
      </c>
      <c r="CB56" s="28"/>
      <c r="CC56" s="4">
        <f t="shared" si="324"/>
        <v>64.115843991121451</v>
      </c>
      <c r="CD56" s="4">
        <f t="shared" si="325"/>
        <v>14.882147764506929</v>
      </c>
      <c r="CE56" s="4">
        <f t="shared" si="326"/>
        <v>21.615712446275065</v>
      </c>
      <c r="CF56" s="4">
        <f t="shared" si="327"/>
        <v>24.586749442240453</v>
      </c>
      <c r="CH56" s="4">
        <f t="shared" si="328"/>
        <v>7.2741819449794649</v>
      </c>
      <c r="CI56" s="28">
        <f t="shared" si="329"/>
        <v>0.74728462531360784</v>
      </c>
      <c r="CJ56" s="4"/>
      <c r="CK56" s="158">
        <f t="shared" si="330"/>
        <v>0.10428726428262453</v>
      </c>
      <c r="CL56" s="69">
        <f t="shared" si="331"/>
        <v>5.32</v>
      </c>
      <c r="CM56" s="120">
        <f t="shared" si="332"/>
        <v>5.7388970131468033</v>
      </c>
      <c r="CN56" s="121">
        <f t="shared" si="333"/>
        <v>4.939586012231528</v>
      </c>
      <c r="CO56" s="122">
        <f t="shared" si="334"/>
        <v>5.812818839215014</v>
      </c>
      <c r="CP56" s="123">
        <v>3.4367480630563687</v>
      </c>
      <c r="CQ56" s="63"/>
      <c r="CR56" s="36">
        <f t="shared" si="335"/>
        <v>845.14989640599504</v>
      </c>
      <c r="CS56" s="36">
        <f t="shared" si="336"/>
        <v>862.33008603497626</v>
      </c>
      <c r="CT56" s="36">
        <f t="shared" si="337"/>
        <v>861.20105155420322</v>
      </c>
      <c r="CU56" s="4">
        <f t="shared" si="338"/>
        <v>4.939586012231528</v>
      </c>
      <c r="CV56" s="4">
        <f t="shared" si="339"/>
        <v>4.6574142100041902</v>
      </c>
      <c r="CW56" s="4">
        <f t="shared" si="340"/>
        <v>17.061433079455718</v>
      </c>
      <c r="CX56" s="36">
        <f t="shared" si="341"/>
        <v>909.88782219265806</v>
      </c>
      <c r="CY56" s="4">
        <f t="shared" si="342"/>
        <v>0.10428726428262454</v>
      </c>
      <c r="DA56" s="64">
        <f t="shared" si="343"/>
        <v>581.41956280845636</v>
      </c>
      <c r="DB56" s="64">
        <f t="shared" si="344"/>
        <v>512.19718140863915</v>
      </c>
      <c r="DD56" s="78">
        <f t="shared" si="345"/>
        <v>0.19827996270518297</v>
      </c>
      <c r="DE56" s="78">
        <f t="shared" si="346"/>
        <v>7.2741819449794649</v>
      </c>
      <c r="DF56" s="78">
        <f t="shared" si="347"/>
        <v>-2.2606060310213958</v>
      </c>
      <c r="DG56" s="78" t="e">
        <f t="shared" si="348"/>
        <v>#DIV/0!</v>
      </c>
      <c r="DH56" s="78">
        <f t="shared" si="349"/>
        <v>5.5590183972893829E-2</v>
      </c>
      <c r="DI56" s="78">
        <f t="shared" si="350"/>
        <v>-0.5414372462996041</v>
      </c>
      <c r="DJ56" s="78"/>
      <c r="DK56" s="83">
        <f t="shared" si="351"/>
        <v>1118.299896405995</v>
      </c>
      <c r="DL56" s="83">
        <f t="shared" si="352"/>
        <v>861.20105155420322</v>
      </c>
      <c r="DM56" s="78">
        <f t="shared" si="353"/>
        <v>1</v>
      </c>
      <c r="DN56" s="78"/>
      <c r="DO56" s="83">
        <f t="shared" si="354"/>
        <v>862.1273654266397</v>
      </c>
      <c r="DP56" s="78">
        <f t="shared" si="355"/>
        <v>0.35199079430031638</v>
      </c>
      <c r="DQ56" s="78">
        <f t="shared" si="356"/>
        <v>6.3543977082855636E-14</v>
      </c>
      <c r="DR56" s="78">
        <f t="shared" si="357"/>
        <v>0.50202892412793088</v>
      </c>
      <c r="DS56" s="78">
        <f t="shared" si="358"/>
        <v>9.2215184995021942E-7</v>
      </c>
      <c r="DT56" s="78">
        <f t="shared" si="359"/>
        <v>1.8132195790518375</v>
      </c>
      <c r="DU56" s="78"/>
      <c r="DV56" s="84">
        <f t="shared" si="360"/>
        <v>832</v>
      </c>
      <c r="DW56" s="63">
        <f t="shared" si="361"/>
        <v>5.32</v>
      </c>
      <c r="DX56" s="63">
        <f t="shared" si="362"/>
        <v>0.81110050648287457</v>
      </c>
      <c r="DY56" s="63">
        <f t="shared" si="363"/>
        <v>0.68856198309411965</v>
      </c>
      <c r="DZ56" s="63">
        <f t="shared" si="364"/>
        <v>0.32602691516936122</v>
      </c>
      <c r="EA56" s="63">
        <f t="shared" si="365"/>
        <v>4.3902387984843987</v>
      </c>
      <c r="EB56" s="63">
        <v>5.3064495200914674</v>
      </c>
      <c r="EC56" s="63">
        <f t="shared" si="366"/>
        <v>4.4243473152746231E-2</v>
      </c>
      <c r="ED56" s="63">
        <f t="shared" si="367"/>
        <v>1.4029625287280452</v>
      </c>
      <c r="EE56" s="63">
        <f t="shared" si="368"/>
        <v>0.10280743339962507</v>
      </c>
      <c r="EF56" s="63">
        <f t="shared" si="369"/>
        <v>3.0127102554803278</v>
      </c>
      <c r="EG56" s="63">
        <f t="shared" si="370"/>
        <v>3.9825044866159032</v>
      </c>
      <c r="EH56" s="63">
        <f t="shared" si="371"/>
        <v>0.22640630983757504</v>
      </c>
      <c r="EI56" s="63">
        <f t="shared" si="372"/>
        <v>0.73654801570406969</v>
      </c>
      <c r="EJ56" s="63">
        <f t="shared" si="373"/>
        <v>3.256910870102403E-2</v>
      </c>
      <c r="EK56" s="63">
        <f t="shared" si="374"/>
        <v>9.6307532624976586E-2</v>
      </c>
      <c r="EL56" s="78"/>
      <c r="EM56" s="78">
        <v>4.29</v>
      </c>
      <c r="EN56" s="78">
        <v>3.08436360364523</v>
      </c>
      <c r="EO56" s="63"/>
      <c r="EQ56" s="65">
        <f t="shared" si="375"/>
        <v>9.0497737556561084</v>
      </c>
      <c r="ER56" s="65">
        <f t="shared" si="376"/>
        <v>-1.5493608204483868E-2</v>
      </c>
      <c r="ES56" s="65">
        <f t="shared" si="377"/>
        <v>-0.71126987816942921</v>
      </c>
      <c r="ET56" s="65">
        <f t="shared" si="378"/>
        <v>-1.5829137973721561</v>
      </c>
      <c r="EU56" s="65">
        <f t="shared" si="379"/>
        <v>-4.7196923518290105E-3</v>
      </c>
      <c r="EV56" s="65">
        <f t="shared" si="380"/>
        <v>-8.796145284952897E-2</v>
      </c>
      <c r="EW56" s="65">
        <f t="shared" si="381"/>
        <v>-3.3166660303092753E-2</v>
      </c>
      <c r="EY56" s="36">
        <f t="shared" si="382"/>
        <v>1105.1500000000001</v>
      </c>
      <c r="EZ56" s="36">
        <f t="shared" si="383"/>
        <v>1000</v>
      </c>
      <c r="FA56" s="65">
        <f t="shared" si="384"/>
        <v>-1.5054940908010397</v>
      </c>
      <c r="FB56" s="65">
        <f t="shared" si="385"/>
        <v>-6.9764230971257266E-2</v>
      </c>
      <c r="FC56" s="65">
        <f t="shared" si="386"/>
        <v>3.1581721191444529</v>
      </c>
      <c r="FD56" s="65">
        <f t="shared" si="387"/>
        <v>-0.40800389436963019</v>
      </c>
      <c r="FE56" s="65">
        <f t="shared" si="388"/>
        <v>-0.84354708041687809</v>
      </c>
      <c r="FF56" s="3">
        <f t="shared" si="389"/>
        <v>-2.3595903196930745</v>
      </c>
      <c r="FG56" s="3">
        <f t="shared" si="390"/>
        <v>-0.41855304284478706</v>
      </c>
      <c r="FH56" s="64">
        <f t="shared" si="391"/>
        <v>891.36980641308537</v>
      </c>
      <c r="FI56" s="64">
        <f t="shared" si="392"/>
        <v>-30.330912500000004</v>
      </c>
      <c r="FJ56" s="64">
        <f t="shared" si="393"/>
        <v>243.04151145868676</v>
      </c>
      <c r="FK56" s="3">
        <f t="shared" si="394"/>
        <v>-23.042357500000001</v>
      </c>
      <c r="FL56" s="64">
        <f t="shared" si="395"/>
        <v>41.815477163420162</v>
      </c>
      <c r="FM56" s="64">
        <f t="shared" si="396"/>
        <v>12.796109991986873</v>
      </c>
      <c r="FN56" s="36">
        <f t="shared" si="397"/>
        <v>76770.40351637869</v>
      </c>
      <c r="FO56" s="4">
        <f t="shared" si="398"/>
        <v>31.629123967749649</v>
      </c>
      <c r="FP56" s="64">
        <f t="shared" si="399"/>
        <v>55654.013772622966</v>
      </c>
      <c r="FQ56" s="4">
        <f t="shared" si="400"/>
        <v>38.780169009307414</v>
      </c>
      <c r="FS56" s="3"/>
      <c r="FT56" s="65">
        <f t="shared" si="401"/>
        <v>1.0095697761504534</v>
      </c>
      <c r="FU56" s="65">
        <f t="shared" si="401"/>
        <v>2.6283182517928883E-3</v>
      </c>
      <c r="FV56" s="65">
        <f t="shared" si="401"/>
        <v>0.1248516589676445</v>
      </c>
      <c r="FW56" s="65">
        <f t="shared" si="401"/>
        <v>2.1991481780474904E-2</v>
      </c>
      <c r="FX56" s="65">
        <v>0</v>
      </c>
      <c r="FY56" s="65">
        <f t="shared" si="402"/>
        <v>6.699086939261612E-3</v>
      </c>
      <c r="FZ56" s="65">
        <f t="shared" si="402"/>
        <v>4.7076445728347509E-2</v>
      </c>
      <c r="GA56" s="65">
        <f t="shared" si="402"/>
        <v>0.15005082366608047</v>
      </c>
      <c r="GB56" s="65">
        <f t="shared" si="402"/>
        <v>5.0745793301130639E-2</v>
      </c>
      <c r="GC56" s="65">
        <f t="shared" si="402"/>
        <v>5.7772110161550538E-3</v>
      </c>
      <c r="GD56" s="65">
        <f t="shared" si="403"/>
        <v>1.4193905958013411</v>
      </c>
      <c r="GE56" s="3"/>
      <c r="GF56" s="65">
        <f t="shared" si="404"/>
        <v>0.71126987816942921</v>
      </c>
      <c r="GG56" s="65">
        <f t="shared" si="404"/>
        <v>1.8517230278738226E-3</v>
      </c>
      <c r="GH56" s="65">
        <f t="shared" si="404"/>
        <v>8.796145284952897E-2</v>
      </c>
      <c r="GI56" s="65">
        <f t="shared" si="404"/>
        <v>1.5493608204483868E-2</v>
      </c>
      <c r="GJ56" s="65">
        <f t="shared" si="404"/>
        <v>0</v>
      </c>
      <c r="GK56" s="65">
        <f t="shared" si="404"/>
        <v>4.7196923518290105E-3</v>
      </c>
      <c r="GL56" s="65">
        <f t="shared" si="404"/>
        <v>3.3166660303092753E-2</v>
      </c>
      <c r="GM56" s="65">
        <f t="shared" si="404"/>
        <v>0.10571496254092534</v>
      </c>
      <c r="GN56" s="65">
        <f t="shared" si="404"/>
        <v>3.5751817330085409E-2</v>
      </c>
      <c r="GO56" s="65">
        <f t="shared" si="404"/>
        <v>4.0702052227515511E-3</v>
      </c>
      <c r="GP56" s="65">
        <f t="shared" si="405"/>
        <v>1</v>
      </c>
      <c r="GR56" s="59"/>
      <c r="GS56" s="32"/>
      <c r="GT56" s="124"/>
      <c r="GU56" s="28">
        <f t="shared" si="406"/>
        <v>0.41889701314680305</v>
      </c>
      <c r="GV56" s="28">
        <f t="shared" si="406"/>
        <v>-0.38041398776847224</v>
      </c>
      <c r="GW56" s="28">
        <f t="shared" si="406"/>
        <v>0.49281883921501368</v>
      </c>
      <c r="GX56" s="28">
        <f t="shared" si="406"/>
        <v>-1.8832519369436316</v>
      </c>
    </row>
    <row r="57" spans="1:216" ht="15" customHeight="1" x14ac:dyDescent="0.2">
      <c r="A57" s="44" t="s">
        <v>204</v>
      </c>
      <c r="C57" s="168">
        <v>0.2</v>
      </c>
      <c r="D57" s="27">
        <v>1007</v>
      </c>
      <c r="E57" s="27"/>
      <c r="F57" s="28">
        <v>60.28</v>
      </c>
      <c r="G57" s="28">
        <v>0.54</v>
      </c>
      <c r="H57" s="28">
        <v>17.04</v>
      </c>
      <c r="I57" s="28">
        <v>2.2799999999999998</v>
      </c>
      <c r="J57" s="28">
        <v>0.16</v>
      </c>
      <c r="K57" s="28">
        <v>0.94</v>
      </c>
      <c r="L57" s="28">
        <v>3.05</v>
      </c>
      <c r="M57" s="28">
        <v>4.8600000000000003</v>
      </c>
      <c r="N57" s="28">
        <v>8.1199999999999992</v>
      </c>
      <c r="O57" s="28">
        <v>0.9</v>
      </c>
      <c r="P57" s="28">
        <f t="shared" si="305"/>
        <v>98.17</v>
      </c>
      <c r="R57" s="37">
        <v>1.77</v>
      </c>
      <c r="S57" s="4"/>
      <c r="T57" s="28">
        <v>55.84</v>
      </c>
      <c r="U57" s="28">
        <v>0</v>
      </c>
      <c r="V57" s="28">
        <v>27.8</v>
      </c>
      <c r="W57" s="28">
        <v>0</v>
      </c>
      <c r="X57" s="28">
        <v>0</v>
      </c>
      <c r="Y57" s="28">
        <v>0</v>
      </c>
      <c r="Z57" s="28">
        <v>9.91</v>
      </c>
      <c r="AA57" s="28">
        <v>4.9800000000000004</v>
      </c>
      <c r="AB57" s="28">
        <v>1.48</v>
      </c>
      <c r="AC57" s="28">
        <f t="shared" si="306"/>
        <v>100.01</v>
      </c>
      <c r="AE57" s="191">
        <f t="shared" si="307"/>
        <v>1.0033288948069241</v>
      </c>
      <c r="AF57" s="191">
        <f t="shared" si="307"/>
        <v>6.7584480600750936E-3</v>
      </c>
      <c r="AG57" s="191">
        <f t="shared" si="308"/>
        <v>0.33424872499019226</v>
      </c>
      <c r="AH57" s="191">
        <f t="shared" si="309"/>
        <v>3.1732776617954074E-2</v>
      </c>
      <c r="AI57" s="191">
        <f t="shared" si="309"/>
        <v>2.2554271215111362E-3</v>
      </c>
      <c r="AJ57" s="191">
        <f t="shared" si="309"/>
        <v>2.3325062034739455E-2</v>
      </c>
      <c r="AK57" s="191">
        <f t="shared" si="309"/>
        <v>5.4386590584878741E-2</v>
      </c>
      <c r="AL57" s="191">
        <f t="shared" si="310"/>
        <v>0.15682478218780255</v>
      </c>
      <c r="AM57" s="191">
        <f t="shared" si="310"/>
        <v>0.17239915074309978</v>
      </c>
      <c r="AN57" s="191">
        <f t="shared" si="310"/>
        <v>1.2681682718389143E-2</v>
      </c>
      <c r="AO57" s="191">
        <f t="shared" si="311"/>
        <v>1.7979415398655663</v>
      </c>
      <c r="AP57" s="191"/>
      <c r="AQ57" s="191">
        <f t="shared" si="312"/>
        <v>0.55804311350520552</v>
      </c>
      <c r="AR57" s="191">
        <f t="shared" si="312"/>
        <v>3.7589921085979406E-3</v>
      </c>
      <c r="AS57" s="191">
        <f t="shared" si="312"/>
        <v>0.18590633654038849</v>
      </c>
      <c r="AT57" s="191">
        <f t="shared" si="312"/>
        <v>1.7649504121433651E-2</v>
      </c>
      <c r="AU57" s="191">
        <f t="shared" si="312"/>
        <v>1.2544496422724493E-3</v>
      </c>
      <c r="AV57" s="191">
        <f t="shared" si="312"/>
        <v>1.2973203809776535E-2</v>
      </c>
      <c r="AW57" s="191">
        <f t="shared" si="312"/>
        <v>3.0249365387567204E-2</v>
      </c>
      <c r="AX57" s="191">
        <f t="shared" si="312"/>
        <v>8.7224628115288153E-2</v>
      </c>
      <c r="AY57" s="191">
        <f t="shared" si="312"/>
        <v>9.5886961239012372E-2</v>
      </c>
      <c r="AZ57" s="191">
        <f t="shared" si="312"/>
        <v>7.0534455304577725E-3</v>
      </c>
      <c r="BA57" s="191">
        <f t="shared" si="313"/>
        <v>1.0000000000000002</v>
      </c>
      <c r="BB57" s="191"/>
      <c r="BC57" s="191">
        <f t="shared" si="314"/>
        <v>0.92942743009320916</v>
      </c>
      <c r="BD57" s="191">
        <f t="shared" si="314"/>
        <v>0</v>
      </c>
      <c r="BE57" s="191">
        <f t="shared" si="315"/>
        <v>0.5453118870145155</v>
      </c>
      <c r="BF57" s="191">
        <f t="shared" si="316"/>
        <v>0</v>
      </c>
      <c r="BG57" s="191">
        <f t="shared" si="316"/>
        <v>0</v>
      </c>
      <c r="BH57" s="191">
        <f t="shared" si="316"/>
        <v>0</v>
      </c>
      <c r="BI57" s="191">
        <f t="shared" si="316"/>
        <v>0.17671184022824538</v>
      </c>
      <c r="BJ57" s="191">
        <f t="shared" si="317"/>
        <v>0.16069699903194581</v>
      </c>
      <c r="BK57" s="191">
        <f t="shared" si="317"/>
        <v>3.1422505307855626E-2</v>
      </c>
      <c r="BL57" s="191">
        <f t="shared" si="318"/>
        <v>1.8435706616757712</v>
      </c>
      <c r="BM57" s="191"/>
      <c r="BN57" s="191">
        <f t="shared" si="319"/>
        <v>0.50414527059590819</v>
      </c>
      <c r="BO57" s="191">
        <f t="shared" si="319"/>
        <v>0</v>
      </c>
      <c r="BP57" s="191">
        <f t="shared" si="319"/>
        <v>0.29579115048339788</v>
      </c>
      <c r="BQ57" s="191">
        <f t="shared" si="319"/>
        <v>0</v>
      </c>
      <c r="BR57" s="191">
        <f t="shared" si="319"/>
        <v>0</v>
      </c>
      <c r="BS57" s="191">
        <f t="shared" si="319"/>
        <v>0</v>
      </c>
      <c r="BT57" s="191">
        <f t="shared" si="319"/>
        <v>9.5853033410510893E-2</v>
      </c>
      <c r="BU57" s="191">
        <f t="shared" si="319"/>
        <v>8.7166172890750626E-2</v>
      </c>
      <c r="BV57" s="191">
        <f t="shared" si="319"/>
        <v>1.7044372619432528E-2</v>
      </c>
      <c r="BW57" s="191">
        <f t="shared" si="320"/>
        <v>1</v>
      </c>
      <c r="BX57" s="30"/>
      <c r="BY57" s="28">
        <f t="shared" si="321"/>
        <v>0.47911285966001538</v>
      </c>
      <c r="BZ57" s="28">
        <f t="shared" si="322"/>
        <v>0.43569236020367119</v>
      </c>
      <c r="CA57" s="28">
        <f t="shared" si="323"/>
        <v>8.519478013631343E-2</v>
      </c>
      <c r="CB57" s="28"/>
      <c r="CC57" s="4">
        <f t="shared" si="324"/>
        <v>61.40368748090048</v>
      </c>
      <c r="CD57" s="4">
        <f t="shared" si="325"/>
        <v>13.221961902821636</v>
      </c>
      <c r="CE57" s="28">
        <f t="shared" si="326"/>
        <v>32.475120996632114</v>
      </c>
      <c r="CF57" s="28">
        <f t="shared" si="327"/>
        <v>47.911285966001536</v>
      </c>
      <c r="CH57" s="28">
        <f t="shared" si="328"/>
        <v>7.2941236881369322</v>
      </c>
      <c r="CI57" s="28">
        <f t="shared" si="329"/>
        <v>0.47634684632941621</v>
      </c>
      <c r="CJ57" s="4"/>
      <c r="CK57" s="158">
        <f t="shared" si="330"/>
        <v>0.10506200824200661</v>
      </c>
      <c r="CL57" s="69">
        <f t="shared" si="331"/>
        <v>1.77</v>
      </c>
      <c r="CM57" s="107">
        <f t="shared" si="332"/>
        <v>2.7637436922251855</v>
      </c>
      <c r="CN57" s="109">
        <f t="shared" si="333"/>
        <v>1.1266443441151197</v>
      </c>
      <c r="CO57" s="111">
        <f t="shared" si="334"/>
        <v>3.7242352447580469</v>
      </c>
      <c r="CP57" s="113">
        <v>4.4752014392115775</v>
      </c>
      <c r="CQ57" s="30"/>
      <c r="CR57" s="27">
        <f t="shared" si="335"/>
        <v>1028.9969821100726</v>
      </c>
      <c r="CS57" s="27">
        <f t="shared" si="336"/>
        <v>1037.901322504224</v>
      </c>
      <c r="CT57" s="27">
        <f t="shared" si="337"/>
        <v>986.51765806140509</v>
      </c>
      <c r="CU57" s="28">
        <f t="shared" si="338"/>
        <v>1.1266443441151197</v>
      </c>
      <c r="CV57" s="28">
        <f t="shared" si="339"/>
        <v>2.5202262523463017</v>
      </c>
      <c r="CW57" s="28">
        <f t="shared" si="340"/>
        <v>11.219132295677458</v>
      </c>
      <c r="CX57" s="27">
        <f t="shared" si="341"/>
        <v>964.21787239026742</v>
      </c>
      <c r="CY57" s="28">
        <f t="shared" si="342"/>
        <v>0.10506200824200661</v>
      </c>
      <c r="DA57" s="33">
        <f t="shared" si="343"/>
        <v>524.13401682611459</v>
      </c>
      <c r="DB57" s="33">
        <f t="shared" si="344"/>
        <v>508.44047023195526</v>
      </c>
      <c r="DD57" s="82">
        <f t="shared" si="345"/>
        <v>0.24989108672503885</v>
      </c>
      <c r="DE57" s="82">
        <f t="shared" si="346"/>
        <v>7.2941236881369322</v>
      </c>
      <c r="DF57" s="82">
        <f t="shared" si="347"/>
        <v>-2.2532045484476324</v>
      </c>
      <c r="DG57" s="82" t="e">
        <f t="shared" si="348"/>
        <v>#DIV/0!</v>
      </c>
      <c r="DH57" s="82">
        <f t="shared" si="349"/>
        <v>6.212652296104984E-2</v>
      </c>
      <c r="DI57" s="82">
        <f t="shared" si="350"/>
        <v>-0.7462420128544629</v>
      </c>
      <c r="DK57" s="87">
        <f t="shared" si="351"/>
        <v>1302.1469821100727</v>
      </c>
      <c r="DL57" s="87">
        <f t="shared" si="352"/>
        <v>986.51765806140509</v>
      </c>
      <c r="DM57" s="82">
        <f t="shared" si="353"/>
        <v>2</v>
      </c>
      <c r="DO57" s="87">
        <f t="shared" si="354"/>
        <v>987.22661370737831</v>
      </c>
      <c r="DP57" s="82">
        <f t="shared" si="355"/>
        <v>0.56719292826880863</v>
      </c>
      <c r="DQ57" s="82">
        <f t="shared" si="356"/>
        <v>3.8962210767573764E-14</v>
      </c>
      <c r="DR57" s="82">
        <f t="shared" si="357"/>
        <v>0.29473876648848318</v>
      </c>
      <c r="DS57" s="82">
        <f t="shared" si="358"/>
        <v>3.4330276919863082E-8</v>
      </c>
      <c r="DT57" s="82">
        <f t="shared" si="359"/>
        <v>1.8606440248154132</v>
      </c>
      <c r="DV57" s="88">
        <f t="shared" si="360"/>
        <v>1007</v>
      </c>
      <c r="DW57" s="30">
        <f t="shared" si="361"/>
        <v>1.77</v>
      </c>
      <c r="DX57" s="30">
        <f t="shared" si="362"/>
        <v>0.96145086908591881</v>
      </c>
      <c r="DY57" s="30">
        <f t="shared" si="363"/>
        <v>0.63023167505699429</v>
      </c>
      <c r="DZ57" s="30">
        <f t="shared" si="364"/>
        <v>0.91980166634042237</v>
      </c>
      <c r="EA57" s="30">
        <f t="shared" si="365"/>
        <v>4.0370475911004151</v>
      </c>
      <c r="EB57" s="30">
        <v>6.5434076150831642</v>
      </c>
      <c r="EC57" s="30">
        <f t="shared" si="366"/>
        <v>5.092924406650836E-2</v>
      </c>
      <c r="ED57" s="30">
        <f t="shared" si="367"/>
        <v>0.73581909416750524</v>
      </c>
      <c r="EE57" s="30">
        <f t="shared" si="368"/>
        <v>9.3128874088637306E-2</v>
      </c>
      <c r="EF57" s="30">
        <f t="shared" si="369"/>
        <v>2.3449391625159191</v>
      </c>
      <c r="EG57" s="30">
        <f t="shared" si="370"/>
        <v>4.0719351813778291</v>
      </c>
      <c r="EH57" s="30">
        <f t="shared" si="371"/>
        <v>0.18311158935430052</v>
      </c>
      <c r="EI57" s="30">
        <f t="shared" si="372"/>
        <v>0.77419881543316116</v>
      </c>
      <c r="EJ57" s="30">
        <f t="shared" si="373"/>
        <v>5.3509058394371423E-2</v>
      </c>
      <c r="EK57" s="30">
        <f t="shared" si="374"/>
        <v>4.8675103047789089E-2</v>
      </c>
      <c r="EM57" s="82">
        <v>4.9000000000000004</v>
      </c>
      <c r="EN57" s="82">
        <v>5.2117275493501101</v>
      </c>
      <c r="EO57" s="30">
        <v>4.744878293474649</v>
      </c>
      <c r="EQ57" s="34">
        <f t="shared" si="375"/>
        <v>7.8125</v>
      </c>
      <c r="ER57" s="34">
        <f t="shared" si="376"/>
        <v>-2.177282106914193E-2</v>
      </c>
      <c r="ES57" s="34">
        <f t="shared" si="377"/>
        <v>-0.68831879530842766</v>
      </c>
      <c r="ET57" s="34">
        <f t="shared" si="378"/>
        <v>-1.165560338618715</v>
      </c>
      <c r="EU57" s="34">
        <f t="shared" si="379"/>
        <v>-1.6001553722210723E-2</v>
      </c>
      <c r="EV57" s="34">
        <f t="shared" si="380"/>
        <v>-0.11466158864651919</v>
      </c>
      <c r="EW57" s="34">
        <f t="shared" si="381"/>
        <v>-3.7314878264836544E-2</v>
      </c>
      <c r="EY57" s="27">
        <f t="shared" si="382"/>
        <v>1280.1500000000001</v>
      </c>
      <c r="EZ57" s="27">
        <f t="shared" si="383"/>
        <v>2000</v>
      </c>
      <c r="FA57" s="34">
        <f t="shared" si="384"/>
        <v>-1.569702093423559</v>
      </c>
      <c r="FB57" s="34">
        <f t="shared" si="385"/>
        <v>-0.11531350886419343</v>
      </c>
      <c r="FC57" s="34">
        <f t="shared" si="386"/>
        <v>2.8505759409064675</v>
      </c>
      <c r="FD57" s="34">
        <f t="shared" si="387"/>
        <v>-0.7838067496150668</v>
      </c>
      <c r="FE57" s="34">
        <f t="shared" si="388"/>
        <v>-0.53420609553722809</v>
      </c>
      <c r="FF57" s="26">
        <f t="shared" si="389"/>
        <v>-2.0422566299175902</v>
      </c>
      <c r="FG57" s="26">
        <f t="shared" si="390"/>
        <v>-0.72215519057186983</v>
      </c>
      <c r="FH57" s="33">
        <f t="shared" si="391"/>
        <v>1820.6894285044766</v>
      </c>
      <c r="FI57" s="33">
        <f t="shared" si="392"/>
        <v>-123.24864999999998</v>
      </c>
      <c r="FJ57" s="33">
        <f t="shared" si="393"/>
        <v>565.78521734018568</v>
      </c>
      <c r="FK57" s="26">
        <f t="shared" si="394"/>
        <v>-95.704430000000016</v>
      </c>
      <c r="FL57" s="33">
        <f t="shared" si="395"/>
        <v>34.938762490595082</v>
      </c>
      <c r="FM57" s="33">
        <f t="shared" si="396"/>
        <v>4.5981467543715189</v>
      </c>
      <c r="FN57" s="27">
        <f t="shared" si="397"/>
        <v>94346.86943677612</v>
      </c>
      <c r="FO57" s="28">
        <f t="shared" si="398"/>
        <v>46.407145214374125</v>
      </c>
      <c r="FP57" s="33">
        <f t="shared" si="399"/>
        <v>61651.458824127025</v>
      </c>
      <c r="FQ57" s="28">
        <f t="shared" si="400"/>
        <v>44.567677279815257</v>
      </c>
      <c r="FS57" s="26"/>
      <c r="FT57" s="34">
        <f t="shared" si="401"/>
        <v>1.0032454023466755</v>
      </c>
      <c r="FU57" s="34">
        <f t="shared" si="401"/>
        <v>6.758532647467428E-3</v>
      </c>
      <c r="FV57" s="34">
        <f t="shared" si="401"/>
        <v>0.16712272339423898</v>
      </c>
      <c r="FW57" s="34">
        <f t="shared" si="401"/>
        <v>3.1734543328786564E-2</v>
      </c>
      <c r="FX57" s="34">
        <v>0</v>
      </c>
      <c r="FY57" s="34">
        <f t="shared" si="402"/>
        <v>2.3322747121873755E-2</v>
      </c>
      <c r="FZ57" s="34">
        <f t="shared" si="402"/>
        <v>5.4387560405856024E-2</v>
      </c>
      <c r="GA57" s="34">
        <f t="shared" si="402"/>
        <v>7.8413656238403337E-2</v>
      </c>
      <c r="GB57" s="34">
        <f t="shared" si="402"/>
        <v>8.6204150963426929E-2</v>
      </c>
      <c r="GC57" s="34">
        <f t="shared" si="402"/>
        <v>6.3408413591945715E-3</v>
      </c>
      <c r="GD57" s="34">
        <f t="shared" si="403"/>
        <v>1.4575301578059232</v>
      </c>
      <c r="GE57" s="26"/>
      <c r="GF57" s="34">
        <f t="shared" si="404"/>
        <v>0.68831879530842766</v>
      </c>
      <c r="GG57" s="34">
        <f t="shared" si="404"/>
        <v>4.6369761965277681E-3</v>
      </c>
      <c r="GH57" s="34">
        <f t="shared" si="404"/>
        <v>0.11466158864651919</v>
      </c>
      <c r="GI57" s="34">
        <f t="shared" si="404"/>
        <v>2.177282106914193E-2</v>
      </c>
      <c r="GJ57" s="34">
        <f t="shared" si="404"/>
        <v>0</v>
      </c>
      <c r="GK57" s="34">
        <f t="shared" si="404"/>
        <v>1.6001553722210723E-2</v>
      </c>
      <c r="GL57" s="34">
        <f t="shared" si="404"/>
        <v>3.7314878264836544E-2</v>
      </c>
      <c r="GM57" s="34">
        <f t="shared" si="404"/>
        <v>5.3798994016317617E-2</v>
      </c>
      <c r="GN57" s="34">
        <f t="shared" si="404"/>
        <v>5.9143991293595863E-2</v>
      </c>
      <c r="GO57" s="34">
        <f t="shared" si="404"/>
        <v>4.3504014824226256E-3</v>
      </c>
      <c r="GP57" s="34">
        <f t="shared" si="405"/>
        <v>0.99999999999999989</v>
      </c>
      <c r="GR57" s="62"/>
      <c r="GT57" s="116"/>
      <c r="GU57" s="28">
        <f t="shared" si="406"/>
        <v>0.99374369222518544</v>
      </c>
      <c r="GV57" s="28">
        <f t="shared" si="406"/>
        <v>-0.64335565588488031</v>
      </c>
      <c r="GW57" s="28">
        <f t="shared" si="406"/>
        <v>1.9542352447580469</v>
      </c>
      <c r="GX57" s="28">
        <f t="shared" si="406"/>
        <v>2.7052014392115775</v>
      </c>
    </row>
    <row r="58" spans="1:216" ht="15" customHeight="1" x14ac:dyDescent="0.2">
      <c r="A58" s="44" t="s">
        <v>204</v>
      </c>
      <c r="C58" s="168">
        <v>0.2</v>
      </c>
      <c r="D58" s="27">
        <v>977</v>
      </c>
      <c r="E58" s="27"/>
      <c r="F58" s="28">
        <v>58.28</v>
      </c>
      <c r="G58" s="28">
        <v>0.52</v>
      </c>
      <c r="H58" s="28">
        <v>16.77</v>
      </c>
      <c r="I58" s="28">
        <v>2.66</v>
      </c>
      <c r="J58" s="28">
        <v>0.24</v>
      </c>
      <c r="K58" s="28">
        <v>1.1599999999999999</v>
      </c>
      <c r="L58" s="28">
        <v>4.12</v>
      </c>
      <c r="M58" s="28">
        <v>5.7</v>
      </c>
      <c r="N58" s="28">
        <v>6.38</v>
      </c>
      <c r="O58" s="28">
        <v>1.39</v>
      </c>
      <c r="P58" s="28">
        <f t="shared" si="305"/>
        <v>97.22</v>
      </c>
      <c r="R58" s="37">
        <v>2.7</v>
      </c>
      <c r="S58" s="4"/>
      <c r="T58" s="28">
        <v>56.52</v>
      </c>
      <c r="U58" s="28">
        <v>0</v>
      </c>
      <c r="V58" s="28">
        <v>27.35</v>
      </c>
      <c r="W58" s="28">
        <v>0</v>
      </c>
      <c r="X58" s="28">
        <v>0</v>
      </c>
      <c r="Y58" s="28">
        <v>0</v>
      </c>
      <c r="Z58" s="28">
        <v>9.3699999999999992</v>
      </c>
      <c r="AA58" s="28">
        <v>5.31</v>
      </c>
      <c r="AB58" s="28">
        <v>1.45</v>
      </c>
      <c r="AC58" s="28">
        <f t="shared" si="306"/>
        <v>100.00000000000001</v>
      </c>
      <c r="AE58" s="191">
        <f t="shared" si="307"/>
        <v>0.97003994673768312</v>
      </c>
      <c r="AF58" s="191">
        <f t="shared" si="307"/>
        <v>6.5081351689612009E-3</v>
      </c>
      <c r="AG58" s="191">
        <f t="shared" si="308"/>
        <v>0.32895253040408007</v>
      </c>
      <c r="AH58" s="191">
        <f t="shared" si="309"/>
        <v>3.7021572720946423E-2</v>
      </c>
      <c r="AI58" s="191">
        <f t="shared" si="309"/>
        <v>3.3831406822667043E-3</v>
      </c>
      <c r="AJ58" s="191">
        <f t="shared" si="309"/>
        <v>2.8784119106699754E-2</v>
      </c>
      <c r="AK58" s="191">
        <f t="shared" si="309"/>
        <v>7.3466476462196867E-2</v>
      </c>
      <c r="AL58" s="191">
        <f t="shared" si="310"/>
        <v>0.18393030009680544</v>
      </c>
      <c r="AM58" s="191">
        <f t="shared" si="310"/>
        <v>0.13545647558386412</v>
      </c>
      <c r="AN58" s="191">
        <f t="shared" si="310"/>
        <v>1.9586154420623232E-2</v>
      </c>
      <c r="AO58" s="191">
        <f t="shared" si="311"/>
        <v>1.787128851384127</v>
      </c>
      <c r="AP58" s="191"/>
      <c r="AQ58" s="191">
        <f t="shared" si="312"/>
        <v>0.54279239350111186</v>
      </c>
      <c r="AR58" s="191">
        <f t="shared" si="312"/>
        <v>3.6416709203260112E-3</v>
      </c>
      <c r="AS58" s="191">
        <f t="shared" si="312"/>
        <v>0.18406760662461866</v>
      </c>
      <c r="AT58" s="191">
        <f t="shared" si="312"/>
        <v>2.0715670664861855E-2</v>
      </c>
      <c r="AU58" s="191">
        <f t="shared" si="312"/>
        <v>1.8930591824123202E-3</v>
      </c>
      <c r="AV58" s="191">
        <f t="shared" si="312"/>
        <v>1.6106347947103267E-2</v>
      </c>
      <c r="AW58" s="191">
        <f t="shared" si="312"/>
        <v>4.1108662313462878E-2</v>
      </c>
      <c r="AX58" s="191">
        <f t="shared" si="312"/>
        <v>0.10291943972274403</v>
      </c>
      <c r="AY58" s="191">
        <f t="shared" si="312"/>
        <v>7.5795584341304428E-2</v>
      </c>
      <c r="AZ58" s="191">
        <f t="shared" si="312"/>
        <v>1.0959564782054636E-2</v>
      </c>
      <c r="BA58" s="191">
        <f t="shared" si="313"/>
        <v>0.99999999999999989</v>
      </c>
      <c r="BB58" s="191"/>
      <c r="BC58" s="191">
        <f t="shared" si="314"/>
        <v>0.94074567243675111</v>
      </c>
      <c r="BD58" s="191">
        <f t="shared" si="314"/>
        <v>0</v>
      </c>
      <c r="BE58" s="191">
        <f t="shared" si="315"/>
        <v>0.53648489603766192</v>
      </c>
      <c r="BF58" s="191">
        <f t="shared" si="316"/>
        <v>0</v>
      </c>
      <c r="BG58" s="191">
        <f t="shared" si="316"/>
        <v>0</v>
      </c>
      <c r="BH58" s="191">
        <f t="shared" si="316"/>
        <v>0</v>
      </c>
      <c r="BI58" s="191">
        <f t="shared" si="316"/>
        <v>0.16708273894436518</v>
      </c>
      <c r="BJ58" s="191">
        <f t="shared" si="317"/>
        <v>0.17134559535333979</v>
      </c>
      <c r="BK58" s="191">
        <f t="shared" si="317"/>
        <v>3.0785562632696387E-2</v>
      </c>
      <c r="BL58" s="191">
        <f t="shared" si="318"/>
        <v>1.8464444654048144</v>
      </c>
      <c r="BM58" s="191"/>
      <c r="BN58" s="191">
        <f t="shared" si="319"/>
        <v>0.50949036922727164</v>
      </c>
      <c r="BO58" s="191">
        <f t="shared" si="319"/>
        <v>0</v>
      </c>
      <c r="BP58" s="191">
        <f t="shared" si="319"/>
        <v>0.2905502472938134</v>
      </c>
      <c r="BQ58" s="191">
        <f t="shared" si="319"/>
        <v>0</v>
      </c>
      <c r="BR58" s="191">
        <f t="shared" si="319"/>
        <v>0</v>
      </c>
      <c r="BS58" s="191">
        <f t="shared" si="319"/>
        <v>0</v>
      </c>
      <c r="BT58" s="191">
        <f t="shared" si="319"/>
        <v>9.0488905610131065E-2</v>
      </c>
      <c r="BU58" s="191">
        <f t="shared" si="319"/>
        <v>9.2797589401517139E-2</v>
      </c>
      <c r="BV58" s="191">
        <f t="shared" si="319"/>
        <v>1.6672888467266715E-2</v>
      </c>
      <c r="BW58" s="191">
        <f t="shared" si="320"/>
        <v>1</v>
      </c>
      <c r="BX58" s="30"/>
      <c r="BY58" s="28">
        <f t="shared" si="321"/>
        <v>0.45253643032797625</v>
      </c>
      <c r="BZ58" s="28">
        <f t="shared" si="322"/>
        <v>0.46408219402868056</v>
      </c>
      <c r="CA58" s="28">
        <f t="shared" si="323"/>
        <v>8.3381375643343247E-2</v>
      </c>
      <c r="CB58" s="28"/>
      <c r="CC58" s="4">
        <f t="shared" si="324"/>
        <v>59.946513063155727</v>
      </c>
      <c r="CD58" s="4">
        <f t="shared" si="325"/>
        <v>12.425426866899816</v>
      </c>
      <c r="CE58" s="28">
        <f t="shared" si="326"/>
        <v>30.964959080733138</v>
      </c>
      <c r="CF58" s="28">
        <f t="shared" si="327"/>
        <v>45.253643032797626</v>
      </c>
      <c r="CH58" s="28">
        <f t="shared" si="328"/>
        <v>7.0056104599649869</v>
      </c>
      <c r="CI58" s="28">
        <f t="shared" si="329"/>
        <v>0.57588577268052987</v>
      </c>
      <c r="CJ58" s="4"/>
      <c r="CK58" s="158">
        <f t="shared" si="330"/>
        <v>0.13890596723915943</v>
      </c>
      <c r="CL58" s="69">
        <f t="shared" si="331"/>
        <v>2.7</v>
      </c>
      <c r="CM58" s="107">
        <f t="shared" si="332"/>
        <v>3.4238483793511514</v>
      </c>
      <c r="CN58" s="109">
        <f t="shared" si="333"/>
        <v>2.5752844263269798</v>
      </c>
      <c r="CO58" s="111">
        <f t="shared" si="334"/>
        <v>3.839351777352277</v>
      </c>
      <c r="CP58" s="113">
        <v>5.5539574103662321</v>
      </c>
      <c r="CQ58" s="30"/>
      <c r="CR58" s="27">
        <f t="shared" si="335"/>
        <v>1010.0362236308514</v>
      </c>
      <c r="CS58" s="27">
        <f t="shared" si="336"/>
        <v>1016.250057099165</v>
      </c>
      <c r="CT58" s="27">
        <f t="shared" si="337"/>
        <v>986.98170669659282</v>
      </c>
      <c r="CU58" s="28">
        <f t="shared" si="338"/>
        <v>2.5752844263269798</v>
      </c>
      <c r="CV58" s="28">
        <f t="shared" si="339"/>
        <v>3.8098413840455772</v>
      </c>
      <c r="CW58" s="28">
        <f t="shared" si="340"/>
        <v>12.684255312819856</v>
      </c>
      <c r="CX58" s="27">
        <f t="shared" si="341"/>
        <v>972.64605864093289</v>
      </c>
      <c r="CY58" s="28">
        <f t="shared" si="342"/>
        <v>0.13890596723915946</v>
      </c>
      <c r="DA58" s="33">
        <f t="shared" si="343"/>
        <v>223.70018246906619</v>
      </c>
      <c r="DB58" s="33">
        <f t="shared" si="344"/>
        <v>225.14600722524062</v>
      </c>
      <c r="DD58" s="82">
        <f t="shared" si="345"/>
        <v>0.25323667087579327</v>
      </c>
      <c r="DE58" s="82">
        <f t="shared" si="346"/>
        <v>7.0056104599649869</v>
      </c>
      <c r="DF58" s="82">
        <f t="shared" si="347"/>
        <v>-1.9739580694595296</v>
      </c>
      <c r="DG58" s="82" t="e">
        <f t="shared" si="348"/>
        <v>#DIV/0!</v>
      </c>
      <c r="DH58" s="82">
        <f t="shared" si="349"/>
        <v>7.9823740107840324E-2</v>
      </c>
      <c r="DI58" s="82">
        <f t="shared" si="350"/>
        <v>-0.73752145109525458</v>
      </c>
      <c r="DK58" s="87">
        <f t="shared" si="351"/>
        <v>1283.1862236308514</v>
      </c>
      <c r="DL58" s="87">
        <f t="shared" si="352"/>
        <v>986.98170669659282</v>
      </c>
      <c r="DM58" s="82">
        <f t="shared" si="353"/>
        <v>2</v>
      </c>
      <c r="DO58" s="87">
        <f t="shared" si="354"/>
        <v>986.10334869263761</v>
      </c>
      <c r="DP58" s="82">
        <f t="shared" si="355"/>
        <v>0.58092023084468392</v>
      </c>
      <c r="DQ58" s="82">
        <f t="shared" si="356"/>
        <v>4.3798172409539923E-14</v>
      </c>
      <c r="DR58" s="82">
        <f t="shared" si="357"/>
        <v>0.29995689228170125</v>
      </c>
      <c r="DS58" s="82">
        <f t="shared" si="358"/>
        <v>3.268527887408227E-8</v>
      </c>
      <c r="DT58" s="82">
        <f t="shared" si="359"/>
        <v>1.5855043558795916</v>
      </c>
      <c r="DV58" s="88">
        <f t="shared" si="360"/>
        <v>977</v>
      </c>
      <c r="DW58" s="30">
        <f t="shared" si="361"/>
        <v>2.7</v>
      </c>
      <c r="DX58" s="30">
        <f t="shared" si="362"/>
        <v>0.90390111493333958</v>
      </c>
      <c r="DY58" s="30">
        <f t="shared" si="363"/>
        <v>0.63683062922823996</v>
      </c>
      <c r="DZ58" s="30">
        <f t="shared" si="364"/>
        <v>0.82660555952441406</v>
      </c>
      <c r="EA58" s="30">
        <f t="shared" si="365"/>
        <v>3.8768648281688987</v>
      </c>
      <c r="EB58" s="30">
        <v>6.3263739941845722</v>
      </c>
      <c r="EC58" s="30">
        <f t="shared" si="366"/>
        <v>4.129362172106673E-2</v>
      </c>
      <c r="ED58" s="30">
        <f t="shared" si="367"/>
        <v>0.79288701007073059</v>
      </c>
      <c r="EE58" s="30">
        <f t="shared" si="368"/>
        <v>9.0966268225092836E-2</v>
      </c>
      <c r="EF58" s="30">
        <f t="shared" si="369"/>
        <v>2.4025280257343211</v>
      </c>
      <c r="EG58" s="30">
        <f t="shared" si="370"/>
        <v>4.0939713238482058</v>
      </c>
      <c r="EH58" s="30">
        <f t="shared" si="371"/>
        <v>0.17871502406404846</v>
      </c>
      <c r="EI58" s="30">
        <f t="shared" si="372"/>
        <v>0.76796866243919337</v>
      </c>
      <c r="EJ58" s="30">
        <f t="shared" si="373"/>
        <v>4.1141266641432028E-2</v>
      </c>
      <c r="EK58" s="30">
        <f t="shared" si="374"/>
        <v>5.5863889024901643E-2</v>
      </c>
      <c r="EM58" s="82">
        <v>4.9000000000000004</v>
      </c>
      <c r="EN58" s="82">
        <v>3.3073307700485199</v>
      </c>
      <c r="EO58" s="30">
        <v>3.4842163660988086</v>
      </c>
      <c r="EQ58" s="34">
        <f t="shared" si="375"/>
        <v>8</v>
      </c>
      <c r="ER58" s="34">
        <f t="shared" si="376"/>
        <v>-2.5538713169200915E-2</v>
      </c>
      <c r="ES58" s="34">
        <f t="shared" si="377"/>
        <v>-0.66907290884739701</v>
      </c>
      <c r="ET58" s="34">
        <f t="shared" si="378"/>
        <v>-1.5544060684098484</v>
      </c>
      <c r="EU58" s="34">
        <f t="shared" si="379"/>
        <v>-1.9853167507498597E-2</v>
      </c>
      <c r="EV58" s="34">
        <f t="shared" si="380"/>
        <v>-0.1134537732330777</v>
      </c>
      <c r="EW58" s="34">
        <f t="shared" si="381"/>
        <v>-5.0677703136701252E-2</v>
      </c>
      <c r="EY58" s="27">
        <f t="shared" si="382"/>
        <v>1250.1500000000001</v>
      </c>
      <c r="EZ58" s="27">
        <f t="shared" si="383"/>
        <v>2000</v>
      </c>
      <c r="FA58" s="34">
        <f t="shared" si="384"/>
        <v>-1.2362543688093588</v>
      </c>
      <c r="FB58" s="34">
        <f t="shared" si="385"/>
        <v>-0.11875570698859429</v>
      </c>
      <c r="FC58" s="34">
        <f t="shared" si="386"/>
        <v>2.9094161442078015</v>
      </c>
      <c r="FD58" s="34">
        <f t="shared" si="387"/>
        <v>-0.72789767618682344</v>
      </c>
      <c r="FE58" s="34">
        <f t="shared" si="388"/>
        <v>-0.56499162279685677</v>
      </c>
      <c r="FF58" s="26">
        <f t="shared" si="389"/>
        <v>-1.8034704573264255</v>
      </c>
      <c r="FG58" s="26">
        <f t="shared" si="390"/>
        <v>-0.7301221419070334</v>
      </c>
      <c r="FH58" s="33">
        <f t="shared" si="391"/>
        <v>1814.3688894952306</v>
      </c>
      <c r="FI58" s="33">
        <f t="shared" si="392"/>
        <v>-122.91865</v>
      </c>
      <c r="FJ58" s="33">
        <f t="shared" si="393"/>
        <v>552.17249939524231</v>
      </c>
      <c r="FK58" s="26">
        <f t="shared" si="394"/>
        <v>-95.098430000000008</v>
      </c>
      <c r="FL58" s="33">
        <f t="shared" si="395"/>
        <v>36.296591874175739</v>
      </c>
      <c r="FM58" s="33">
        <f t="shared" si="396"/>
        <v>6.0554013799856552</v>
      </c>
      <c r="FN58" s="27">
        <f t="shared" si="397"/>
        <v>91429.235671253962</v>
      </c>
      <c r="FO58" s="28">
        <f t="shared" si="398"/>
        <v>44.100822938909907</v>
      </c>
      <c r="FP58" s="33">
        <f t="shared" si="399"/>
        <v>60684.382492528821</v>
      </c>
      <c r="FQ58" s="28">
        <f t="shared" si="400"/>
        <v>43.697941137098077</v>
      </c>
      <c r="FS58" s="26"/>
      <c r="FT58" s="34">
        <f t="shared" si="401"/>
        <v>0.96995922443205462</v>
      </c>
      <c r="FU58" s="34">
        <f t="shared" si="401"/>
        <v>6.5082166234871524E-3</v>
      </c>
      <c r="FV58" s="34">
        <f t="shared" si="401"/>
        <v>0.16447465207285139</v>
      </c>
      <c r="FW58" s="34">
        <f t="shared" si="401"/>
        <v>3.7023633883584331E-2</v>
      </c>
      <c r="FX58" s="34">
        <v>0</v>
      </c>
      <c r="FY58" s="34">
        <f t="shared" si="402"/>
        <v>2.8781262405716549E-2</v>
      </c>
      <c r="FZ58" s="34">
        <f t="shared" si="402"/>
        <v>7.3467786515451411E-2</v>
      </c>
      <c r="GA58" s="34">
        <f t="shared" si="402"/>
        <v>9.1966633859855762E-2</v>
      </c>
      <c r="GB58" s="34">
        <f t="shared" si="402"/>
        <v>6.7731832899835448E-2</v>
      </c>
      <c r="GC58" s="34">
        <f t="shared" si="402"/>
        <v>9.7930772103116161E-3</v>
      </c>
      <c r="GD58" s="34">
        <f t="shared" si="403"/>
        <v>1.4497063199031484</v>
      </c>
      <c r="GE58" s="26"/>
      <c r="GF58" s="34">
        <f t="shared" si="404"/>
        <v>0.66907290884739701</v>
      </c>
      <c r="GG58" s="34">
        <f t="shared" si="404"/>
        <v>4.4893345184022874E-3</v>
      </c>
      <c r="GH58" s="34">
        <f t="shared" si="404"/>
        <v>0.1134537732330777</v>
      </c>
      <c r="GI58" s="34">
        <f t="shared" si="404"/>
        <v>2.5538713169200915E-2</v>
      </c>
      <c r="GJ58" s="34">
        <f t="shared" si="404"/>
        <v>0</v>
      </c>
      <c r="GK58" s="34">
        <f t="shared" si="404"/>
        <v>1.9853167507498597E-2</v>
      </c>
      <c r="GL58" s="34">
        <f t="shared" si="404"/>
        <v>5.0677703136701252E-2</v>
      </c>
      <c r="GM58" s="34">
        <f t="shared" si="404"/>
        <v>6.3438113359400847E-2</v>
      </c>
      <c r="GN58" s="34">
        <f t="shared" si="404"/>
        <v>4.6721071688754494E-2</v>
      </c>
      <c r="GO58" s="34">
        <f t="shared" si="404"/>
        <v>6.755214539566793E-3</v>
      </c>
      <c r="GP58" s="34">
        <f t="shared" si="405"/>
        <v>0.99999999999999989</v>
      </c>
      <c r="GR58" s="62"/>
      <c r="GT58" s="116"/>
      <c r="GU58" s="28">
        <f t="shared" si="406"/>
        <v>0.72384837935115121</v>
      </c>
      <c r="GV58" s="28">
        <f t="shared" si="406"/>
        <v>-0.12471557367302033</v>
      </c>
      <c r="GW58" s="28">
        <f t="shared" si="406"/>
        <v>1.1393517773522768</v>
      </c>
      <c r="GX58" s="28">
        <f t="shared" si="406"/>
        <v>2.853957410366232</v>
      </c>
    </row>
    <row r="59" spans="1:216" ht="15" customHeight="1" x14ac:dyDescent="0.2">
      <c r="A59" s="44" t="s">
        <v>204</v>
      </c>
      <c r="C59" s="168">
        <v>0.2</v>
      </c>
      <c r="D59" s="27">
        <v>947</v>
      </c>
      <c r="E59" s="27"/>
      <c r="F59" s="28">
        <v>57.14</v>
      </c>
      <c r="G59" s="28">
        <v>0.47</v>
      </c>
      <c r="H59" s="28">
        <v>15.3</v>
      </c>
      <c r="I59" s="28">
        <v>2.84</v>
      </c>
      <c r="J59" s="28">
        <v>0.54</v>
      </c>
      <c r="K59" s="28">
        <v>0.96</v>
      </c>
      <c r="L59" s="28">
        <v>5.69</v>
      </c>
      <c r="M59" s="28">
        <v>6.28</v>
      </c>
      <c r="N59" s="28">
        <v>4.8899999999999997</v>
      </c>
      <c r="O59" s="28">
        <v>2.13</v>
      </c>
      <c r="P59" s="28">
        <f t="shared" si="305"/>
        <v>96.24</v>
      </c>
      <c r="R59" s="37">
        <v>3.67</v>
      </c>
      <c r="S59" s="4"/>
      <c r="T59" s="28">
        <v>57.47</v>
      </c>
      <c r="U59" s="28">
        <v>0</v>
      </c>
      <c r="V59" s="28">
        <v>26.7</v>
      </c>
      <c r="W59" s="28">
        <v>0</v>
      </c>
      <c r="X59" s="28">
        <v>0</v>
      </c>
      <c r="Y59" s="28">
        <v>0</v>
      </c>
      <c r="Z59" s="28">
        <v>8.6199999999999992</v>
      </c>
      <c r="AA59" s="28">
        <v>5.74</v>
      </c>
      <c r="AB59" s="28">
        <v>1.46</v>
      </c>
      <c r="AC59" s="28">
        <f t="shared" si="306"/>
        <v>99.99</v>
      </c>
      <c r="AE59" s="191">
        <f t="shared" si="307"/>
        <v>0.95106524633821576</v>
      </c>
      <c r="AF59" s="191">
        <f t="shared" si="307"/>
        <v>5.8823529411764696E-3</v>
      </c>
      <c r="AG59" s="191">
        <f t="shared" si="308"/>
        <v>0.30011769321302473</v>
      </c>
      <c r="AH59" s="191">
        <f t="shared" si="309"/>
        <v>3.9526791927627002E-2</v>
      </c>
      <c r="AI59" s="191">
        <f t="shared" si="309"/>
        <v>7.6120665351000856E-3</v>
      </c>
      <c r="AJ59" s="191">
        <f t="shared" si="309"/>
        <v>2.3821339950372208E-2</v>
      </c>
      <c r="AK59" s="191">
        <f t="shared" si="309"/>
        <v>0.10146219686162626</v>
      </c>
      <c r="AL59" s="191">
        <f t="shared" si="310"/>
        <v>0.20264601484349792</v>
      </c>
      <c r="AM59" s="191">
        <f t="shared" si="310"/>
        <v>0.1038216560509554</v>
      </c>
      <c r="AN59" s="191">
        <f t="shared" si="310"/>
        <v>3.0013315766854304E-2</v>
      </c>
      <c r="AO59" s="191">
        <f t="shared" si="311"/>
        <v>1.76596867442845</v>
      </c>
      <c r="AP59" s="191"/>
      <c r="AQ59" s="191">
        <f t="shared" si="312"/>
        <v>0.53855159500268313</v>
      </c>
      <c r="AR59" s="191">
        <f t="shared" si="312"/>
        <v>3.3309497650519052E-3</v>
      </c>
      <c r="AS59" s="191">
        <f t="shared" si="312"/>
        <v>0.1699450831482936</v>
      </c>
      <c r="AT59" s="191">
        <f t="shared" si="312"/>
        <v>2.2382498908379404E-2</v>
      </c>
      <c r="AU59" s="191">
        <f t="shared" si="312"/>
        <v>4.3104199102306879E-3</v>
      </c>
      <c r="AV59" s="191">
        <f t="shared" si="312"/>
        <v>1.348910674085536E-2</v>
      </c>
      <c r="AW59" s="191">
        <f t="shared" si="312"/>
        <v>5.7454131735640311E-2</v>
      </c>
      <c r="AX59" s="191">
        <f t="shared" si="312"/>
        <v>0.11475062824038125</v>
      </c>
      <c r="AY59" s="191">
        <f t="shared" si="312"/>
        <v>5.8790202541139043E-2</v>
      </c>
      <c r="AZ59" s="191">
        <f t="shared" si="312"/>
        <v>1.6995384007345439E-2</v>
      </c>
      <c r="BA59" s="191">
        <f t="shared" si="313"/>
        <v>1.0000000000000002</v>
      </c>
      <c r="BB59" s="191"/>
      <c r="BC59" s="191">
        <f t="shared" si="314"/>
        <v>0.95655792276964047</v>
      </c>
      <c r="BD59" s="191">
        <f t="shared" si="314"/>
        <v>0</v>
      </c>
      <c r="BE59" s="191">
        <f t="shared" si="315"/>
        <v>0.52373479795998434</v>
      </c>
      <c r="BF59" s="191">
        <f t="shared" si="316"/>
        <v>0</v>
      </c>
      <c r="BG59" s="191">
        <f t="shared" si="316"/>
        <v>0</v>
      </c>
      <c r="BH59" s="191">
        <f t="shared" si="316"/>
        <v>0</v>
      </c>
      <c r="BI59" s="191">
        <f t="shared" si="316"/>
        <v>0.15370898716119827</v>
      </c>
      <c r="BJ59" s="191">
        <f t="shared" si="317"/>
        <v>0.18522103904485321</v>
      </c>
      <c r="BK59" s="191">
        <f t="shared" si="317"/>
        <v>3.0997876857749466E-2</v>
      </c>
      <c r="BL59" s="191">
        <f t="shared" si="318"/>
        <v>1.8502206237934258</v>
      </c>
      <c r="BM59" s="191"/>
      <c r="BN59" s="191">
        <f t="shared" si="319"/>
        <v>0.51699668162192025</v>
      </c>
      <c r="BO59" s="191">
        <f t="shared" si="319"/>
        <v>0</v>
      </c>
      <c r="BP59" s="191">
        <f t="shared" si="319"/>
        <v>0.28306613342477721</v>
      </c>
      <c r="BQ59" s="191">
        <f t="shared" si="319"/>
        <v>0</v>
      </c>
      <c r="BR59" s="191">
        <f t="shared" si="319"/>
        <v>0</v>
      </c>
      <c r="BS59" s="191">
        <f t="shared" si="319"/>
        <v>0</v>
      </c>
      <c r="BT59" s="191">
        <f t="shared" si="319"/>
        <v>8.3076031682132859E-2</v>
      </c>
      <c r="BU59" s="191">
        <f t="shared" si="319"/>
        <v>0.10010754212927465</v>
      </c>
      <c r="BV59" s="191">
        <f t="shared" si="319"/>
        <v>1.6753611141895004E-2</v>
      </c>
      <c r="BW59" s="191">
        <f t="shared" si="320"/>
        <v>1</v>
      </c>
      <c r="BX59" s="30"/>
      <c r="BY59" s="28">
        <f t="shared" si="321"/>
        <v>0.41551066001822606</v>
      </c>
      <c r="BZ59" s="28">
        <f t="shared" si="322"/>
        <v>0.50069496653489376</v>
      </c>
      <c r="CA59" s="28">
        <f t="shared" si="323"/>
        <v>8.3794373446880122E-2</v>
      </c>
      <c r="CB59" s="28"/>
      <c r="CC59" s="4">
        <f t="shared" si="324"/>
        <v>59.37240232751455</v>
      </c>
      <c r="CD59" s="4">
        <f t="shared" si="325"/>
        <v>11.606400665004157</v>
      </c>
      <c r="CE59" s="28">
        <f t="shared" si="326"/>
        <v>29.154970345599317</v>
      </c>
      <c r="CF59" s="28">
        <f t="shared" si="327"/>
        <v>41.551066001822612</v>
      </c>
      <c r="CH59" s="28">
        <f t="shared" si="328"/>
        <v>6.7608251672342741</v>
      </c>
      <c r="CI59" s="28">
        <f t="shared" si="329"/>
        <v>0.66123129481180631</v>
      </c>
      <c r="CJ59" s="4"/>
      <c r="CK59" s="158">
        <f t="shared" si="330"/>
        <v>0.1903875463514024</v>
      </c>
      <c r="CL59" s="69">
        <f t="shared" si="331"/>
        <v>3.67</v>
      </c>
      <c r="CM59" s="107">
        <f t="shared" si="332"/>
        <v>3.986941906910626</v>
      </c>
      <c r="CN59" s="109">
        <f t="shared" si="333"/>
        <v>3.4311510429378798</v>
      </c>
      <c r="CO59" s="111">
        <f t="shared" si="334"/>
        <v>3.8574343106439182</v>
      </c>
      <c r="CP59" s="113">
        <v>0.29315092630666473</v>
      </c>
      <c r="CQ59" s="30"/>
      <c r="CR59" s="27">
        <f t="shared" si="335"/>
        <v>981.01434524633316</v>
      </c>
      <c r="CS59" s="27">
        <f t="shared" si="336"/>
        <v>981.82209376665776</v>
      </c>
      <c r="CT59" s="27">
        <f t="shared" si="337"/>
        <v>976.82373417934662</v>
      </c>
      <c r="CU59" s="28">
        <f t="shared" si="338"/>
        <v>3.4311510429378798</v>
      </c>
      <c r="CV59" s="28">
        <f t="shared" si="339"/>
        <v>5.0528998246818153</v>
      </c>
      <c r="CW59" s="28">
        <f t="shared" si="340"/>
        <v>13.179755736890034</v>
      </c>
      <c r="CX59" s="27">
        <f t="shared" si="341"/>
        <v>978.22163757102919</v>
      </c>
      <c r="CY59" s="28">
        <f t="shared" si="342"/>
        <v>0.1903875463514024</v>
      </c>
      <c r="DA59" s="33">
        <f t="shared" si="343"/>
        <v>-6.4235617334000494</v>
      </c>
      <c r="DB59" s="33">
        <f t="shared" si="344"/>
        <v>-17.241491392242978</v>
      </c>
      <c r="DD59" s="82">
        <f t="shared" si="345"/>
        <v>0.23986715589381952</v>
      </c>
      <c r="DE59" s="82">
        <f t="shared" si="346"/>
        <v>6.7608251672342741</v>
      </c>
      <c r="DF59" s="82">
        <f t="shared" si="347"/>
        <v>-1.6586935665823215</v>
      </c>
      <c r="DG59" s="82" t="e">
        <f t="shared" si="348"/>
        <v>#DIV/0!</v>
      </c>
      <c r="DH59" s="82">
        <f t="shared" si="349"/>
        <v>9.763615729510576E-2</v>
      </c>
      <c r="DI59" s="82">
        <f t="shared" si="350"/>
        <v>-0.67527752234356397</v>
      </c>
      <c r="DK59" s="87">
        <f t="shared" si="351"/>
        <v>1254.1643452463331</v>
      </c>
      <c r="DL59" s="87">
        <f t="shared" si="352"/>
        <v>976.82373417934662</v>
      </c>
      <c r="DM59" s="82">
        <f t="shared" si="353"/>
        <v>2</v>
      </c>
      <c r="DO59" s="87">
        <f t="shared" si="354"/>
        <v>974.6570523955786</v>
      </c>
      <c r="DP59" s="82">
        <f t="shared" si="355"/>
        <v>0.5179503423226588</v>
      </c>
      <c r="DQ59" s="82">
        <f t="shared" si="356"/>
        <v>4.8757334724473118E-14</v>
      </c>
      <c r="DR59" s="82">
        <f t="shared" si="357"/>
        <v>0.27576321925875663</v>
      </c>
      <c r="DS59" s="82">
        <f t="shared" si="358"/>
        <v>2.6427118957283904E-8</v>
      </c>
      <c r="DT59" s="82">
        <f t="shared" si="359"/>
        <v>1.2453919555367809</v>
      </c>
      <c r="DV59" s="88">
        <f t="shared" si="360"/>
        <v>947</v>
      </c>
      <c r="DW59" s="30">
        <f t="shared" si="361"/>
        <v>3.67</v>
      </c>
      <c r="DX59" s="30">
        <f t="shared" si="362"/>
        <v>0.84648740145468271</v>
      </c>
      <c r="DY59" s="30">
        <f t="shared" si="363"/>
        <v>0.64619511355710801</v>
      </c>
      <c r="DZ59" s="30">
        <f t="shared" si="364"/>
        <v>0.7108951893479919</v>
      </c>
      <c r="EA59" s="30">
        <f t="shared" si="365"/>
        <v>3.7994759242271292</v>
      </c>
      <c r="EB59" s="30">
        <v>6.8001702562542476</v>
      </c>
      <c r="EC59" s="30">
        <f t="shared" si="366"/>
        <v>3.2745851931321963E-2</v>
      </c>
      <c r="ED59" s="30">
        <f t="shared" si="367"/>
        <v>0.87824700913553355</v>
      </c>
      <c r="EE59" s="30">
        <f t="shared" si="368"/>
        <v>9.1458042843640938E-2</v>
      </c>
      <c r="EF59" s="30">
        <f t="shared" si="369"/>
        <v>2.4879990461350769</v>
      </c>
      <c r="EG59" s="30">
        <f t="shared" si="370"/>
        <v>4.0891414533864712</v>
      </c>
      <c r="EH59" s="30">
        <f t="shared" si="371"/>
        <v>0.1735408307815203</v>
      </c>
      <c r="EI59" s="30">
        <f t="shared" si="372"/>
        <v>0.76595080988661701</v>
      </c>
      <c r="EJ59" s="30">
        <f t="shared" si="373"/>
        <v>3.1661557349061224E-2</v>
      </c>
      <c r="EK59" s="30">
        <f t="shared" si="374"/>
        <v>6.1799133866417257E-2</v>
      </c>
      <c r="EM59" s="82">
        <v>2.5</v>
      </c>
      <c r="EN59" s="82">
        <v>3.3501256952841398</v>
      </c>
      <c r="EO59" s="30">
        <v>3.0080108262099148</v>
      </c>
      <c r="EQ59" s="34">
        <f t="shared" si="375"/>
        <v>8.1967213114754092</v>
      </c>
      <c r="ER59" s="34">
        <f t="shared" si="376"/>
        <v>-2.7451017883577115E-2</v>
      </c>
      <c r="ES59" s="34">
        <f t="shared" si="377"/>
        <v>-0.66041492144074843</v>
      </c>
      <c r="ET59" s="34">
        <f t="shared" si="378"/>
        <v>-1.96817506333299</v>
      </c>
      <c r="EU59" s="34">
        <f t="shared" si="379"/>
        <v>-1.6541153410392129E-2</v>
      </c>
      <c r="EV59" s="34">
        <f t="shared" si="380"/>
        <v>-0.10420775774461152</v>
      </c>
      <c r="EW59" s="34">
        <f t="shared" si="381"/>
        <v>-7.0461958831299173E-2</v>
      </c>
      <c r="EY59" s="27">
        <f t="shared" si="382"/>
        <v>1220.1500000000001</v>
      </c>
      <c r="EZ59" s="27">
        <f t="shared" si="383"/>
        <v>2000</v>
      </c>
      <c r="FA59" s="34">
        <f t="shared" si="384"/>
        <v>-0.87565532828659653</v>
      </c>
      <c r="FB59" s="34">
        <f t="shared" si="385"/>
        <v>-0.12236621814312496</v>
      </c>
      <c r="FC59" s="34">
        <f t="shared" si="386"/>
        <v>2.9661966097627115</v>
      </c>
      <c r="FD59" s="34">
        <f t="shared" si="387"/>
        <v>-0.66012292906243641</v>
      </c>
      <c r="FE59" s="34">
        <f t="shared" si="388"/>
        <v>-0.60952552343221544</v>
      </c>
      <c r="FF59" s="26">
        <f t="shared" si="389"/>
        <v>-1.5849418696744035</v>
      </c>
      <c r="FG59" s="26">
        <f t="shared" si="390"/>
        <v>-0.75988394701802797</v>
      </c>
      <c r="FH59" s="33">
        <f t="shared" si="391"/>
        <v>1808.0350190931279</v>
      </c>
      <c r="FI59" s="33">
        <f t="shared" si="392"/>
        <v>-122.58865</v>
      </c>
      <c r="FJ59" s="33">
        <f t="shared" si="393"/>
        <v>538.55613420288671</v>
      </c>
      <c r="FK59" s="26">
        <f t="shared" si="394"/>
        <v>-94.492430000000013</v>
      </c>
      <c r="FL59" s="33">
        <f t="shared" si="395"/>
        <v>37.583946751325712</v>
      </c>
      <c r="FM59" s="33">
        <f t="shared" si="396"/>
        <v>7.4924304170643516</v>
      </c>
      <c r="FN59" s="27">
        <f t="shared" si="397"/>
        <v>88473.931823853723</v>
      </c>
      <c r="FO59" s="28">
        <f t="shared" si="398"/>
        <v>41.707974488815317</v>
      </c>
      <c r="FP59" s="33">
        <f t="shared" si="399"/>
        <v>59693.167777374329</v>
      </c>
      <c r="FQ59" s="28">
        <f t="shared" si="400"/>
        <v>42.782229529410294</v>
      </c>
      <c r="FS59" s="26"/>
      <c r="FT59" s="34">
        <f t="shared" si="401"/>
        <v>0.95098610302072062</v>
      </c>
      <c r="FU59" s="34">
        <f t="shared" si="401"/>
        <v>5.8824265635364645E-3</v>
      </c>
      <c r="FV59" s="34">
        <f t="shared" si="401"/>
        <v>0.15005737487863008</v>
      </c>
      <c r="FW59" s="34">
        <f t="shared" si="401"/>
        <v>3.9528992567435903E-2</v>
      </c>
      <c r="FX59" s="34">
        <v>0</v>
      </c>
      <c r="FY59" s="34">
        <f t="shared" si="402"/>
        <v>2.3818975784041282E-2</v>
      </c>
      <c r="FZ59" s="34">
        <f t="shared" si="402"/>
        <v>0.10146400613420355</v>
      </c>
      <c r="GA59" s="34">
        <f t="shared" si="402"/>
        <v>0.1013246422175253</v>
      </c>
      <c r="GB59" s="34">
        <f t="shared" si="402"/>
        <v>5.1913583523541591E-2</v>
      </c>
      <c r="GC59" s="34">
        <f t="shared" si="402"/>
        <v>1.5006657883427152E-2</v>
      </c>
      <c r="GD59" s="34">
        <f t="shared" si="403"/>
        <v>1.4399827625730619</v>
      </c>
      <c r="GE59" s="26"/>
      <c r="GF59" s="34">
        <f t="shared" si="404"/>
        <v>0.66041492144074843</v>
      </c>
      <c r="GG59" s="34">
        <f t="shared" si="404"/>
        <v>4.0850673469349959E-3</v>
      </c>
      <c r="GH59" s="34">
        <f t="shared" si="404"/>
        <v>0.10420775774461152</v>
      </c>
      <c r="GI59" s="34">
        <f t="shared" si="404"/>
        <v>2.7451017883577115E-2</v>
      </c>
      <c r="GJ59" s="34">
        <f t="shared" si="404"/>
        <v>0</v>
      </c>
      <c r="GK59" s="34">
        <f t="shared" si="404"/>
        <v>1.6541153410392129E-2</v>
      </c>
      <c r="GL59" s="34">
        <f t="shared" si="404"/>
        <v>7.0461958831299173E-2</v>
      </c>
      <c r="GM59" s="34">
        <f t="shared" si="404"/>
        <v>7.036517717508739E-2</v>
      </c>
      <c r="GN59" s="34">
        <f t="shared" si="404"/>
        <v>3.6051531221650716E-2</v>
      </c>
      <c r="GO59" s="34">
        <f t="shared" si="404"/>
        <v>1.0421414945698522E-2</v>
      </c>
      <c r="GP59" s="34">
        <f t="shared" si="405"/>
        <v>0.99999999999999989</v>
      </c>
      <c r="GR59" s="62"/>
      <c r="GT59" s="116"/>
      <c r="GU59" s="28">
        <f t="shared" si="406"/>
        <v>0.31694190691062607</v>
      </c>
      <c r="GV59" s="28">
        <f t="shared" si="406"/>
        <v>-0.23884895706212017</v>
      </c>
      <c r="GW59" s="28">
        <f t="shared" si="406"/>
        <v>0.18743431064391824</v>
      </c>
      <c r="GX59" s="28">
        <f t="shared" si="406"/>
        <v>-3.376849073693335</v>
      </c>
    </row>
    <row r="60" spans="1:216" ht="15" customHeight="1" x14ac:dyDescent="0.2">
      <c r="A60" s="44" t="s">
        <v>204</v>
      </c>
      <c r="C60" s="168">
        <v>0.2</v>
      </c>
      <c r="D60" s="27">
        <v>917</v>
      </c>
      <c r="E60" s="27"/>
      <c r="F60" s="28">
        <v>55.83</v>
      </c>
      <c r="G60" s="28">
        <v>0.41</v>
      </c>
      <c r="H60" s="28">
        <v>14.2</v>
      </c>
      <c r="I60" s="28">
        <v>2.76</v>
      </c>
      <c r="J60" s="28">
        <v>0.72</v>
      </c>
      <c r="K60" s="28">
        <v>0.73</v>
      </c>
      <c r="L60" s="28">
        <v>7.18</v>
      </c>
      <c r="M60" s="28">
        <v>6.68</v>
      </c>
      <c r="N60" s="28">
        <v>3.86</v>
      </c>
      <c r="O60" s="28">
        <v>2.84</v>
      </c>
      <c r="P60" s="28">
        <f t="shared" si="305"/>
        <v>95.210000000000022</v>
      </c>
      <c r="R60" s="37">
        <v>4.7</v>
      </c>
      <c r="S60" s="4"/>
      <c r="T60" s="28">
        <v>57.94</v>
      </c>
      <c r="U60" s="28">
        <v>0</v>
      </c>
      <c r="V60" s="28">
        <v>26.41</v>
      </c>
      <c r="W60" s="28">
        <v>0</v>
      </c>
      <c r="X60" s="28">
        <v>0</v>
      </c>
      <c r="Y60" s="28">
        <v>0</v>
      </c>
      <c r="Z60" s="28">
        <v>8.27</v>
      </c>
      <c r="AA60" s="28">
        <v>6</v>
      </c>
      <c r="AB60" s="28">
        <v>1.4</v>
      </c>
      <c r="AC60" s="28">
        <f t="shared" si="306"/>
        <v>100.02</v>
      </c>
      <c r="AE60" s="191">
        <f t="shared" si="307"/>
        <v>0.92926098535286283</v>
      </c>
      <c r="AF60" s="191">
        <f t="shared" si="307"/>
        <v>5.1314142678347925E-3</v>
      </c>
      <c r="AG60" s="191">
        <f t="shared" si="308"/>
        <v>0.27854060415849352</v>
      </c>
      <c r="AH60" s="191">
        <f t="shared" si="309"/>
        <v>3.8413361169102295E-2</v>
      </c>
      <c r="AI60" s="191">
        <f t="shared" si="309"/>
        <v>1.0149422046800112E-2</v>
      </c>
      <c r="AJ60" s="191">
        <f t="shared" si="309"/>
        <v>1.8114143920595533E-2</v>
      </c>
      <c r="AK60" s="191">
        <f t="shared" si="309"/>
        <v>0.12803138373751782</v>
      </c>
      <c r="AL60" s="191">
        <f t="shared" si="310"/>
        <v>0.21555340432397549</v>
      </c>
      <c r="AM60" s="191">
        <f t="shared" si="310"/>
        <v>8.1953290870488318E-2</v>
      </c>
      <c r="AN60" s="191">
        <f t="shared" si="310"/>
        <v>4.0017754355805742E-2</v>
      </c>
      <c r="AO60" s="191">
        <f t="shared" si="311"/>
        <v>1.7451657642034766</v>
      </c>
      <c r="AP60" s="191"/>
      <c r="AQ60" s="191">
        <f t="shared" si="312"/>
        <v>0.53247720326269032</v>
      </c>
      <c r="AR60" s="191">
        <f t="shared" si="312"/>
        <v>2.9403592329676816E-3</v>
      </c>
      <c r="AS60" s="191">
        <f t="shared" si="312"/>
        <v>0.15960696105313768</v>
      </c>
      <c r="AT60" s="191">
        <f t="shared" si="312"/>
        <v>2.201129655247094E-2</v>
      </c>
      <c r="AU60" s="191">
        <f t="shared" si="312"/>
        <v>5.8157352470368231E-3</v>
      </c>
      <c r="AV60" s="191">
        <f t="shared" si="312"/>
        <v>1.0379612236355747E-2</v>
      </c>
      <c r="AW60" s="191">
        <f t="shared" si="312"/>
        <v>7.3363451405977775E-2</v>
      </c>
      <c r="AX60" s="191">
        <f t="shared" si="312"/>
        <v>0.12351457308260785</v>
      </c>
      <c r="AY60" s="191">
        <f t="shared" si="312"/>
        <v>4.6960175675858043E-2</v>
      </c>
      <c r="AZ60" s="191">
        <f t="shared" si="312"/>
        <v>2.2930632250897112E-2</v>
      </c>
      <c r="BA60" s="191">
        <f t="shared" si="313"/>
        <v>0.99999999999999989</v>
      </c>
      <c r="BB60" s="191"/>
      <c r="BC60" s="191">
        <f t="shared" si="314"/>
        <v>0.96438082556591209</v>
      </c>
      <c r="BD60" s="191">
        <f t="shared" si="314"/>
        <v>0</v>
      </c>
      <c r="BE60" s="191">
        <f t="shared" si="315"/>
        <v>0.51804629266378976</v>
      </c>
      <c r="BF60" s="191">
        <f t="shared" si="316"/>
        <v>0</v>
      </c>
      <c r="BG60" s="191">
        <f t="shared" si="316"/>
        <v>0</v>
      </c>
      <c r="BH60" s="191">
        <f t="shared" si="316"/>
        <v>0</v>
      </c>
      <c r="BI60" s="191">
        <f t="shared" si="316"/>
        <v>0.14746790299572041</v>
      </c>
      <c r="BJ60" s="191">
        <f t="shared" si="317"/>
        <v>0.19361084220716362</v>
      </c>
      <c r="BK60" s="191">
        <f t="shared" si="317"/>
        <v>2.9723991507430995E-2</v>
      </c>
      <c r="BL60" s="191">
        <f t="shared" si="318"/>
        <v>1.853229854940017</v>
      </c>
      <c r="BM60" s="191"/>
      <c r="BN60" s="191">
        <f t="shared" si="319"/>
        <v>0.52037842094720943</v>
      </c>
      <c r="BO60" s="191">
        <f t="shared" si="319"/>
        <v>0</v>
      </c>
      <c r="BP60" s="191">
        <f t="shared" si="319"/>
        <v>0.27953698850839914</v>
      </c>
      <c r="BQ60" s="191">
        <f t="shared" si="319"/>
        <v>0</v>
      </c>
      <c r="BR60" s="191">
        <f t="shared" si="319"/>
        <v>0</v>
      </c>
      <c r="BS60" s="191">
        <f t="shared" si="319"/>
        <v>0</v>
      </c>
      <c r="BT60" s="191">
        <f t="shared" si="319"/>
        <v>7.9573455285444586E-2</v>
      </c>
      <c r="BU60" s="191">
        <f t="shared" si="319"/>
        <v>0.10447211482756422</v>
      </c>
      <c r="BV60" s="191">
        <f t="shared" si="319"/>
        <v>1.6039020431382518E-2</v>
      </c>
      <c r="BW60" s="191">
        <f t="shared" si="320"/>
        <v>0.99999999999999989</v>
      </c>
      <c r="BX60" s="30"/>
      <c r="BY60" s="28">
        <f t="shared" si="321"/>
        <v>0.39769906852367121</v>
      </c>
      <c r="BZ60" s="28">
        <f t="shared" si="322"/>
        <v>0.52213973371620404</v>
      </c>
      <c r="CA60" s="28">
        <f t="shared" si="323"/>
        <v>8.0161197760124758E-2</v>
      </c>
      <c r="CB60" s="28"/>
      <c r="CC60" s="4">
        <f t="shared" si="324"/>
        <v>58.638798445541418</v>
      </c>
      <c r="CD60" s="4">
        <f t="shared" si="325"/>
        <v>11.070265728389872</v>
      </c>
      <c r="CE60" s="28">
        <f t="shared" si="326"/>
        <v>27.901073202196038</v>
      </c>
      <c r="CF60" s="28">
        <f t="shared" si="327"/>
        <v>39.769906852367122</v>
      </c>
      <c r="CH60" s="28">
        <f t="shared" si="328"/>
        <v>6.6207820804636865</v>
      </c>
      <c r="CI60" s="28">
        <f t="shared" si="329"/>
        <v>0.72453295272255991</v>
      </c>
      <c r="CJ60" s="4"/>
      <c r="CK60" s="158">
        <f t="shared" si="330"/>
        <v>0.23374618530364366</v>
      </c>
      <c r="CL60" s="69">
        <f t="shared" si="331"/>
        <v>4.7</v>
      </c>
      <c r="CM60" s="107">
        <f t="shared" si="332"/>
        <v>4.7310943466340003</v>
      </c>
      <c r="CN60" s="109">
        <f t="shared" si="333"/>
        <v>3.9459249584760894</v>
      </c>
      <c r="CO60" s="111">
        <f t="shared" si="334"/>
        <v>4.212549563746502</v>
      </c>
      <c r="CP60" s="113">
        <v>1.8366333630483531</v>
      </c>
      <c r="CQ60" s="30"/>
      <c r="CR60" s="27">
        <f t="shared" si="335"/>
        <v>951.46044604975611</v>
      </c>
      <c r="CS60" s="27">
        <f t="shared" si="336"/>
        <v>951.67101581022018</v>
      </c>
      <c r="CT60" s="27">
        <f t="shared" si="337"/>
        <v>959.72154777007438</v>
      </c>
      <c r="CU60" s="28">
        <f t="shared" si="338"/>
        <v>3.9459249584760894</v>
      </c>
      <c r="CV60" s="28">
        <f t="shared" si="339"/>
        <v>6.0427713904635372</v>
      </c>
      <c r="CW60" s="28">
        <f t="shared" si="340"/>
        <v>12.534951616832288</v>
      </c>
      <c r="CX60" s="27">
        <f t="shared" si="341"/>
        <v>971.5895937121021</v>
      </c>
      <c r="CY60" s="28">
        <f t="shared" si="342"/>
        <v>0.23374618530364369</v>
      </c>
      <c r="DA60" s="33">
        <f t="shared" si="343"/>
        <v>-109.99711898260708</v>
      </c>
      <c r="DB60" s="33">
        <f t="shared" si="344"/>
        <v>-121.46717145358821</v>
      </c>
      <c r="DD60" s="82">
        <f t="shared" si="345"/>
        <v>0.23061784864116919</v>
      </c>
      <c r="DE60" s="82">
        <f t="shared" si="346"/>
        <v>6.6207820804636865</v>
      </c>
      <c r="DF60" s="82">
        <f t="shared" si="347"/>
        <v>-1.4535194305031107</v>
      </c>
      <c r="DG60" s="82" t="e">
        <f t="shared" si="348"/>
        <v>#DIV/0!</v>
      </c>
      <c r="DH60" s="82">
        <f t="shared" si="349"/>
        <v>0.11157009544184129</v>
      </c>
      <c r="DI60" s="82">
        <f t="shared" si="350"/>
        <v>-0.6292124098148123</v>
      </c>
      <c r="DK60" s="87">
        <f t="shared" si="351"/>
        <v>1224.6104460497561</v>
      </c>
      <c r="DL60" s="87">
        <f t="shared" si="352"/>
        <v>959.72154777007438</v>
      </c>
      <c r="DM60" s="82">
        <f t="shared" si="353"/>
        <v>2</v>
      </c>
      <c r="DO60" s="87">
        <f t="shared" si="354"/>
        <v>956.8199319714281</v>
      </c>
      <c r="DP60" s="82">
        <f t="shared" si="355"/>
        <v>0.45673766463243332</v>
      </c>
      <c r="DQ60" s="82">
        <f t="shared" si="356"/>
        <v>5.9692200491720142E-14</v>
      </c>
      <c r="DR60" s="82">
        <f t="shared" si="357"/>
        <v>0.23552192285221166</v>
      </c>
      <c r="DS60" s="82">
        <f t="shared" si="358"/>
        <v>2.0265374482450935E-8</v>
      </c>
      <c r="DT60" s="82">
        <f t="shared" si="359"/>
        <v>1.0672644954857067</v>
      </c>
      <c r="DV60" s="88">
        <f t="shared" si="360"/>
        <v>917</v>
      </c>
      <c r="DW60" s="30">
        <f t="shared" si="361"/>
        <v>4.7</v>
      </c>
      <c r="DX60" s="30">
        <f t="shared" si="362"/>
        <v>0.78103519463721427</v>
      </c>
      <c r="DY60" s="30">
        <f t="shared" si="363"/>
        <v>0.65054181329168148</v>
      </c>
      <c r="DZ60" s="30">
        <f t="shared" si="364"/>
        <v>0.6602996072890871</v>
      </c>
      <c r="EA60" s="30">
        <f t="shared" si="365"/>
        <v>3.8161994777516197</v>
      </c>
      <c r="EB60" s="30">
        <v>6.2251347726491302</v>
      </c>
      <c r="EC60" s="30">
        <f t="shared" si="366"/>
        <v>2.5248024757965504E-2</v>
      </c>
      <c r="ED60" s="30">
        <f t="shared" si="367"/>
        <v>0.92205966892946678</v>
      </c>
      <c r="EE60" s="30">
        <f t="shared" si="368"/>
        <v>8.7147006154693993E-2</v>
      </c>
      <c r="EF60" s="30">
        <f t="shared" si="369"/>
        <v>2.5310747180609003</v>
      </c>
      <c r="EG60" s="30">
        <f t="shared" si="370"/>
        <v>4.1327307487713254</v>
      </c>
      <c r="EH60" s="30">
        <f t="shared" si="371"/>
        <v>0.17047474875846591</v>
      </c>
      <c r="EI60" s="30">
        <f t="shared" si="372"/>
        <v>0.76544761572180575</v>
      </c>
      <c r="EJ60" s="30">
        <f t="shared" si="373"/>
        <v>2.5005223008605509E-2</v>
      </c>
      <c r="EK60" s="30">
        <f t="shared" si="374"/>
        <v>6.57686944372122E-2</v>
      </c>
      <c r="EM60" s="82">
        <v>8.1</v>
      </c>
      <c r="EN60" s="82">
        <v>6.7016151907661099</v>
      </c>
      <c r="EO60" s="30">
        <v>8.3243106471775352</v>
      </c>
      <c r="EQ60" s="34">
        <f t="shared" si="375"/>
        <v>8.4033613445378155</v>
      </c>
      <c r="ER60" s="34">
        <f t="shared" si="376"/>
        <v>-2.6922127842624488E-2</v>
      </c>
      <c r="ES60" s="34">
        <f t="shared" si="377"/>
        <v>-0.65118510255073636</v>
      </c>
      <c r="ET60" s="34">
        <f t="shared" si="378"/>
        <v>-2.266189659886122</v>
      </c>
      <c r="EU60" s="34">
        <f t="shared" si="379"/>
        <v>-1.2693389423320043E-2</v>
      </c>
      <c r="EV60" s="34">
        <f t="shared" si="380"/>
        <v>-9.7601648332479168E-2</v>
      </c>
      <c r="EW60" s="34">
        <f t="shared" si="381"/>
        <v>-8.9727811996617918E-2</v>
      </c>
      <c r="EY60" s="27">
        <f t="shared" si="382"/>
        <v>1190.1500000000001</v>
      </c>
      <c r="EZ60" s="27">
        <f t="shared" si="383"/>
        <v>2000</v>
      </c>
      <c r="FA60" s="34">
        <f t="shared" si="384"/>
        <v>-0.62823810175897987</v>
      </c>
      <c r="FB60" s="34">
        <f t="shared" si="385"/>
        <v>-0.12615777120718533</v>
      </c>
      <c r="FC60" s="34">
        <f t="shared" si="386"/>
        <v>3.0205855328522873</v>
      </c>
      <c r="FD60" s="34">
        <f t="shared" si="387"/>
        <v>-0.62245961863921961</v>
      </c>
      <c r="FE60" s="34">
        <f t="shared" si="388"/>
        <v>-0.63167670256417519</v>
      </c>
      <c r="FF60" s="26">
        <f t="shared" si="389"/>
        <v>-1.4368749989124261</v>
      </c>
      <c r="FG60" s="26">
        <f t="shared" si="390"/>
        <v>-0.79941981322849065</v>
      </c>
      <c r="FH60" s="33">
        <f t="shared" si="391"/>
        <v>1801.687828012301</v>
      </c>
      <c r="FI60" s="33">
        <f t="shared" si="392"/>
        <v>-122.25864999999999</v>
      </c>
      <c r="FJ60" s="33">
        <f t="shared" si="393"/>
        <v>524.93612330558653</v>
      </c>
      <c r="FK60" s="26">
        <f t="shared" si="394"/>
        <v>-93.886430000000018</v>
      </c>
      <c r="FL60" s="33">
        <f t="shared" si="395"/>
        <v>38.798150744492332</v>
      </c>
      <c r="FM60" s="33">
        <f t="shared" si="396"/>
        <v>8.9082995293661806</v>
      </c>
      <c r="FN60" s="27">
        <f t="shared" si="397"/>
        <v>85479.582530183456</v>
      </c>
      <c r="FO60" s="28">
        <f t="shared" si="398"/>
        <v>39.223149843037532</v>
      </c>
      <c r="FP60" s="33">
        <f t="shared" si="399"/>
        <v>58676.967716161533</v>
      </c>
      <c r="FQ60" s="28">
        <f t="shared" si="400"/>
        <v>41.817139173041504</v>
      </c>
      <c r="FS60" s="26"/>
      <c r="FT60" s="34">
        <f t="shared" si="401"/>
        <v>0.92918365648664392</v>
      </c>
      <c r="FU60" s="34">
        <f t="shared" si="401"/>
        <v>5.1314784915956393E-3</v>
      </c>
      <c r="FV60" s="34">
        <f t="shared" si="401"/>
        <v>0.13926893616186581</v>
      </c>
      <c r="FW60" s="34">
        <f t="shared" si="401"/>
        <v>3.8415499819057425E-2</v>
      </c>
      <c r="FX60" s="34">
        <v>0</v>
      </c>
      <c r="FY60" s="34">
        <f t="shared" si="402"/>
        <v>1.8112346169114727E-2</v>
      </c>
      <c r="FZ60" s="34">
        <f t="shared" si="402"/>
        <v>0.12803366679149056</v>
      </c>
      <c r="GA60" s="34">
        <f t="shared" si="402"/>
        <v>0.10777844108488359</v>
      </c>
      <c r="GB60" s="34">
        <f t="shared" si="402"/>
        <v>4.0978820531875369E-2</v>
      </c>
      <c r="GC60" s="34">
        <f t="shared" si="402"/>
        <v>2.0008877177902871E-2</v>
      </c>
      <c r="GD60" s="34">
        <f t="shared" si="403"/>
        <v>1.4269117227144299</v>
      </c>
      <c r="GE60" s="26"/>
      <c r="GF60" s="34">
        <f t="shared" si="404"/>
        <v>0.65118510255073636</v>
      </c>
      <c r="GG60" s="34">
        <f t="shared" si="404"/>
        <v>3.5962130031660061E-3</v>
      </c>
      <c r="GH60" s="34">
        <f t="shared" si="404"/>
        <v>9.7601648332479168E-2</v>
      </c>
      <c r="GI60" s="34">
        <f t="shared" si="404"/>
        <v>2.6922127842624488E-2</v>
      </c>
      <c r="GJ60" s="34">
        <f t="shared" si="404"/>
        <v>0</v>
      </c>
      <c r="GK60" s="34">
        <f t="shared" si="404"/>
        <v>1.2693389423320043E-2</v>
      </c>
      <c r="GL60" s="34">
        <f t="shared" si="404"/>
        <v>8.9727811996617918E-2</v>
      </c>
      <c r="GM60" s="34">
        <f t="shared" si="404"/>
        <v>7.5532662160666439E-2</v>
      </c>
      <c r="GN60" s="34">
        <f t="shared" si="404"/>
        <v>2.871853940194766E-2</v>
      </c>
      <c r="GO60" s="34">
        <f t="shared" si="404"/>
        <v>1.4022505288441924E-2</v>
      </c>
      <c r="GP60" s="34">
        <f t="shared" si="405"/>
        <v>1</v>
      </c>
      <c r="GR60" s="62"/>
      <c r="GT60" s="116"/>
      <c r="GU60" s="28">
        <f t="shared" si="406"/>
        <v>3.1094346634000125E-2</v>
      </c>
      <c r="GV60" s="28">
        <f t="shared" si="406"/>
        <v>-0.75407504152391081</v>
      </c>
      <c r="GW60" s="28">
        <f t="shared" si="406"/>
        <v>-0.48745043625349815</v>
      </c>
      <c r="GX60" s="28">
        <f t="shared" si="406"/>
        <v>-2.8633666369516471</v>
      </c>
    </row>
    <row r="61" spans="1:216" ht="15" customHeight="1" x14ac:dyDescent="0.2">
      <c r="A61" s="44" t="s">
        <v>204</v>
      </c>
      <c r="C61" s="168">
        <v>0.2</v>
      </c>
      <c r="D61" s="27">
        <v>846</v>
      </c>
      <c r="E61" s="27"/>
      <c r="F61" s="28">
        <v>59.29</v>
      </c>
      <c r="G61" s="28">
        <v>0.37</v>
      </c>
      <c r="H61" s="28">
        <v>17.36</v>
      </c>
      <c r="I61" s="28">
        <v>1.1200000000000001</v>
      </c>
      <c r="J61" s="28">
        <v>0.35</v>
      </c>
      <c r="K61" s="28">
        <v>0.23</v>
      </c>
      <c r="L61" s="28">
        <v>2.5499999999999998</v>
      </c>
      <c r="M61" s="28">
        <v>5.5</v>
      </c>
      <c r="N61" s="28">
        <v>7.14</v>
      </c>
      <c r="O61" s="28">
        <v>0.83</v>
      </c>
      <c r="P61" s="28">
        <f t="shared" si="305"/>
        <v>94.74</v>
      </c>
      <c r="R61" s="37">
        <v>5.22</v>
      </c>
      <c r="S61" s="4"/>
      <c r="T61" s="28">
        <v>59.2</v>
      </c>
      <c r="U61" s="28">
        <v>0</v>
      </c>
      <c r="V61" s="28">
        <v>25.58</v>
      </c>
      <c r="W61" s="28">
        <v>0</v>
      </c>
      <c r="X61" s="28">
        <v>0</v>
      </c>
      <c r="Y61" s="28">
        <v>0</v>
      </c>
      <c r="Z61" s="28">
        <v>7.29</v>
      </c>
      <c r="AA61" s="28">
        <v>6.67</v>
      </c>
      <c r="AB61" s="28">
        <v>1.26</v>
      </c>
      <c r="AC61" s="28">
        <f t="shared" si="306"/>
        <v>100.00000000000001</v>
      </c>
      <c r="AE61" s="191">
        <f t="shared" si="307"/>
        <v>0.98685086551264978</v>
      </c>
      <c r="AF61" s="191">
        <f t="shared" si="307"/>
        <v>4.630788485607008E-3</v>
      </c>
      <c r="AG61" s="191">
        <f t="shared" si="308"/>
        <v>0.34052569635151042</v>
      </c>
      <c r="AH61" s="191">
        <f t="shared" si="309"/>
        <v>1.5588030619345862E-2</v>
      </c>
      <c r="AI61" s="191">
        <f t="shared" si="309"/>
        <v>4.93374682830561E-3</v>
      </c>
      <c r="AJ61" s="191">
        <f t="shared" si="309"/>
        <v>5.7071960297766754E-3</v>
      </c>
      <c r="AK61" s="191">
        <f t="shared" si="309"/>
        <v>4.5470756062767473E-2</v>
      </c>
      <c r="AL61" s="191">
        <f t="shared" si="310"/>
        <v>0.17747660535656665</v>
      </c>
      <c r="AM61" s="191">
        <f t="shared" si="310"/>
        <v>0.15159235668789808</v>
      </c>
      <c r="AN61" s="191">
        <f t="shared" si="310"/>
        <v>1.1695329618069987E-2</v>
      </c>
      <c r="AO61" s="191">
        <f t="shared" si="311"/>
        <v>1.7444713715524978</v>
      </c>
      <c r="AP61" s="191"/>
      <c r="AQ61" s="191">
        <f t="shared" si="312"/>
        <v>0.56570195510540178</v>
      </c>
      <c r="AR61" s="191">
        <f t="shared" si="312"/>
        <v>2.6545511500631982E-3</v>
      </c>
      <c r="AS61" s="191">
        <f t="shared" si="312"/>
        <v>0.19520280005997376</v>
      </c>
      <c r="AT61" s="191">
        <f t="shared" si="312"/>
        <v>8.9356758004421975E-3</v>
      </c>
      <c r="AU61" s="191">
        <f t="shared" si="312"/>
        <v>2.8282188568762847E-3</v>
      </c>
      <c r="AV61" s="191">
        <f t="shared" si="312"/>
        <v>3.2715905361619885E-3</v>
      </c>
      <c r="AW61" s="191">
        <f t="shared" si="312"/>
        <v>2.6065636160197133E-2</v>
      </c>
      <c r="AX61" s="191">
        <f t="shared" si="312"/>
        <v>0.10173661101621907</v>
      </c>
      <c r="AY61" s="191">
        <f t="shared" si="312"/>
        <v>8.6898735720144255E-2</v>
      </c>
      <c r="AZ61" s="191">
        <f t="shared" si="312"/>
        <v>6.7042255945201851E-3</v>
      </c>
      <c r="BA61" s="191">
        <f t="shared" si="313"/>
        <v>0.99999999999999978</v>
      </c>
      <c r="BB61" s="191"/>
      <c r="BC61" s="191">
        <f t="shared" si="314"/>
        <v>0.98535286284953405</v>
      </c>
      <c r="BD61" s="191">
        <f t="shared" si="314"/>
        <v>0</v>
      </c>
      <c r="BE61" s="191">
        <f t="shared" si="315"/>
        <v>0.50176539819537069</v>
      </c>
      <c r="BF61" s="191">
        <f t="shared" si="316"/>
        <v>0</v>
      </c>
      <c r="BG61" s="191">
        <f t="shared" si="316"/>
        <v>0</v>
      </c>
      <c r="BH61" s="191">
        <f t="shared" si="316"/>
        <v>0</v>
      </c>
      <c r="BI61" s="191">
        <f t="shared" si="316"/>
        <v>0.12999286733238233</v>
      </c>
      <c r="BJ61" s="191">
        <f t="shared" si="317"/>
        <v>0.21523071958696355</v>
      </c>
      <c r="BK61" s="191">
        <f t="shared" si="317"/>
        <v>2.6751592356687899E-2</v>
      </c>
      <c r="BL61" s="191">
        <f t="shared" si="318"/>
        <v>1.8590934403209385</v>
      </c>
      <c r="BM61" s="191"/>
      <c r="BN61" s="191">
        <f t="shared" si="319"/>
        <v>0.53001793319190615</v>
      </c>
      <c r="BO61" s="191">
        <f t="shared" si="319"/>
        <v>0</v>
      </c>
      <c r="BP61" s="191">
        <f t="shared" si="319"/>
        <v>0.26989789072073217</v>
      </c>
      <c r="BQ61" s="191">
        <f t="shared" si="319"/>
        <v>0</v>
      </c>
      <c r="BR61" s="191">
        <f t="shared" si="319"/>
        <v>0</v>
      </c>
      <c r="BS61" s="191">
        <f t="shared" si="319"/>
        <v>0</v>
      </c>
      <c r="BT61" s="191">
        <f t="shared" si="319"/>
        <v>6.9922718521314042E-2</v>
      </c>
      <c r="BU61" s="191">
        <f t="shared" si="319"/>
        <v>0.11577186757746179</v>
      </c>
      <c r="BV61" s="191">
        <f t="shared" si="319"/>
        <v>1.4389589988585902E-2</v>
      </c>
      <c r="BW61" s="191">
        <f t="shared" si="320"/>
        <v>1</v>
      </c>
      <c r="BX61" s="30"/>
      <c r="BY61" s="28">
        <f t="shared" si="321"/>
        <v>0.34946650898961668</v>
      </c>
      <c r="BZ61" s="28">
        <f t="shared" si="322"/>
        <v>0.57861580981253069</v>
      </c>
      <c r="CA61" s="28">
        <f t="shared" si="323"/>
        <v>7.1917681197852579E-2</v>
      </c>
      <c r="CB61" s="28"/>
      <c r="CC61" s="4">
        <f t="shared" si="324"/>
        <v>62.581802828794601</v>
      </c>
      <c r="CD61" s="4">
        <f t="shared" si="325"/>
        <v>13.34177749630568</v>
      </c>
      <c r="CE61" s="28">
        <f t="shared" si="326"/>
        <v>24.665093569266091</v>
      </c>
      <c r="CF61" s="28">
        <f t="shared" si="327"/>
        <v>34.946650898961664</v>
      </c>
      <c r="CH61" s="28">
        <f t="shared" si="328"/>
        <v>7.0025982691698712</v>
      </c>
      <c r="CI61" s="28">
        <f t="shared" si="329"/>
        <v>0.53932952003107937</v>
      </c>
      <c r="CJ61" s="4"/>
      <c r="CK61" s="158">
        <f t="shared" si="330"/>
        <v>0.14637744417902721</v>
      </c>
      <c r="CL61" s="69">
        <f t="shared" si="331"/>
        <v>5.22</v>
      </c>
      <c r="CM61" s="107">
        <f t="shared" si="332"/>
        <v>6.6255843161972461</v>
      </c>
      <c r="CN61" s="109">
        <f t="shared" si="333"/>
        <v>5.2592957792717216</v>
      </c>
      <c r="CO61" s="111">
        <f t="shared" si="334"/>
        <v>6.3284760762881103</v>
      </c>
      <c r="CP61" s="113">
        <v>3.2581706474575718</v>
      </c>
      <c r="CQ61" s="30"/>
      <c r="CR61" s="27">
        <f t="shared" si="335"/>
        <v>900.47062247710767</v>
      </c>
      <c r="CS61" s="27">
        <f t="shared" si="336"/>
        <v>927.47056868745005</v>
      </c>
      <c r="CT61" s="27">
        <f t="shared" si="337"/>
        <v>881.42520391104438</v>
      </c>
      <c r="CU61" s="28">
        <f t="shared" si="338"/>
        <v>5.2592957792717216</v>
      </c>
      <c r="CV61" s="28">
        <f t="shared" si="339"/>
        <v>6.1782542148008384</v>
      </c>
      <c r="CW61" s="28">
        <f t="shared" si="340"/>
        <v>10.902769385118368</v>
      </c>
      <c r="CX61" s="27">
        <f t="shared" si="341"/>
        <v>881.92975317743424</v>
      </c>
      <c r="CY61" s="28">
        <f t="shared" si="342"/>
        <v>0.14637744417902721</v>
      </c>
      <c r="DA61" s="33">
        <f t="shared" si="343"/>
        <v>674.48301915427032</v>
      </c>
      <c r="DB61" s="33">
        <f t="shared" si="344"/>
        <v>667.32413751277397</v>
      </c>
      <c r="DD61" s="82">
        <f t="shared" si="345"/>
        <v>0.25654038660534884</v>
      </c>
      <c r="DE61" s="82">
        <f t="shared" si="346"/>
        <v>7.0025982691698712</v>
      </c>
      <c r="DF61" s="82">
        <f t="shared" si="347"/>
        <v>-1.921566759140287</v>
      </c>
      <c r="DG61" s="82" t="e">
        <f t="shared" si="348"/>
        <v>#DIV/0!</v>
      </c>
      <c r="DH61" s="82">
        <f t="shared" si="349"/>
        <v>4.1101121353677605E-2</v>
      </c>
      <c r="DI61" s="82">
        <f t="shared" si="350"/>
        <v>-0.7786839209791101</v>
      </c>
      <c r="DK61" s="87">
        <f t="shared" si="351"/>
        <v>1173.6206224771076</v>
      </c>
      <c r="DL61" s="87">
        <f t="shared" si="352"/>
        <v>881.42520391104438</v>
      </c>
      <c r="DM61" s="82">
        <f t="shared" si="353"/>
        <v>2</v>
      </c>
      <c r="DO61" s="87">
        <f t="shared" si="354"/>
        <v>882.85558987673403</v>
      </c>
      <c r="DP61" s="82">
        <f t="shared" si="355"/>
        <v>0.39495132778609154</v>
      </c>
      <c r="DQ61" s="82">
        <f t="shared" si="356"/>
        <v>1.2662131547935981E-13</v>
      </c>
      <c r="DR61" s="82">
        <f t="shared" si="357"/>
        <v>0.2254278756310524</v>
      </c>
      <c r="DS61" s="82">
        <f t="shared" si="358"/>
        <v>8.1281385638092966E-8</v>
      </c>
      <c r="DT61" s="82">
        <f t="shared" si="359"/>
        <v>1.7134669143418475</v>
      </c>
      <c r="DV61" s="88">
        <f t="shared" si="360"/>
        <v>846</v>
      </c>
      <c r="DW61" s="30">
        <f t="shared" si="361"/>
        <v>5.22</v>
      </c>
      <c r="DX61" s="30">
        <f t="shared" si="362"/>
        <v>0.96882107555073749</v>
      </c>
      <c r="DY61" s="30">
        <f t="shared" si="363"/>
        <v>0.66259213450663201</v>
      </c>
      <c r="DZ61" s="30">
        <f t="shared" si="364"/>
        <v>0.53719987336368935</v>
      </c>
      <c r="EA61" s="30">
        <f t="shared" si="365"/>
        <v>4.7177034980387544</v>
      </c>
      <c r="EB61" s="30">
        <v>6.8398129274373849</v>
      </c>
      <c r="EC61" s="30">
        <f t="shared" si="366"/>
        <v>3.5165068221402924E-2</v>
      </c>
      <c r="ED61" s="30">
        <f t="shared" si="367"/>
        <v>1.0513475473944871</v>
      </c>
      <c r="EE61" s="30">
        <f t="shared" si="368"/>
        <v>7.7490627437741655E-2</v>
      </c>
      <c r="EF61" s="30">
        <f t="shared" si="369"/>
        <v>2.660364667937106</v>
      </c>
      <c r="EG61" s="30">
        <f t="shared" si="370"/>
        <v>4.2412502512903236</v>
      </c>
      <c r="EH61" s="30">
        <f t="shared" si="371"/>
        <v>0.18863534673636334</v>
      </c>
      <c r="EI61" s="30">
        <f t="shared" si="372"/>
        <v>0.78697039132557267</v>
      </c>
      <c r="EJ61" s="30">
        <f t="shared" si="373"/>
        <v>4.9158784693073221E-2</v>
      </c>
      <c r="EK61" s="30">
        <f t="shared" si="374"/>
        <v>5.7552599757672886E-2</v>
      </c>
      <c r="EM61" s="82">
        <v>3.4</v>
      </c>
      <c r="EN61" s="82">
        <v>3.6460193632685201</v>
      </c>
      <c r="EO61" s="30">
        <v>3.6020711108470036</v>
      </c>
      <c r="EQ61" s="34">
        <f t="shared" si="375"/>
        <v>8.9365504915102765</v>
      </c>
      <c r="ER61" s="34">
        <f t="shared" si="376"/>
        <v>-1.1144356684575573E-2</v>
      </c>
      <c r="ES61" s="34">
        <f t="shared" si="377"/>
        <v>-0.70543168059304939</v>
      </c>
      <c r="ET61" s="34">
        <f t="shared" si="378"/>
        <v>-1.6310801659389755</v>
      </c>
      <c r="EU61" s="34">
        <f t="shared" si="379"/>
        <v>-4.0796157591324643E-3</v>
      </c>
      <c r="EV61" s="34">
        <f t="shared" si="380"/>
        <v>-0.12171811261737583</v>
      </c>
      <c r="EW61" s="34">
        <f t="shared" si="381"/>
        <v>-3.2507194863146537E-2</v>
      </c>
      <c r="EY61" s="27">
        <f t="shared" si="382"/>
        <v>1119.1500000000001</v>
      </c>
      <c r="EZ61" s="27">
        <f t="shared" si="383"/>
        <v>2000</v>
      </c>
      <c r="FA61" s="34">
        <f t="shared" si="384"/>
        <v>-1.3704619694350977</v>
      </c>
      <c r="FB61" s="34">
        <f t="shared" si="385"/>
        <v>-0.13593679468257908</v>
      </c>
      <c r="FC61" s="34">
        <f t="shared" si="386"/>
        <v>3.1374789300566523</v>
      </c>
      <c r="FD61" s="34">
        <f t="shared" si="387"/>
        <v>-0.52956697230014682</v>
      </c>
      <c r="FE61" s="34">
        <f t="shared" si="388"/>
        <v>-0.69424719086823095</v>
      </c>
      <c r="FF61" s="26">
        <f t="shared" si="389"/>
        <v>-2.0713489117116084</v>
      </c>
      <c r="FG61" s="26">
        <f t="shared" si="390"/>
        <v>-0.5362067237084267</v>
      </c>
      <c r="FH61" s="33">
        <f t="shared" si="391"/>
        <v>1786.6131364121986</v>
      </c>
      <c r="FI61" s="33">
        <f t="shared" si="392"/>
        <v>-121.47765000000001</v>
      </c>
      <c r="FJ61" s="33">
        <f t="shared" si="393"/>
        <v>492.68758237115554</v>
      </c>
      <c r="FK61" s="26">
        <f t="shared" si="394"/>
        <v>-92.452230000000014</v>
      </c>
      <c r="FL61" s="33">
        <f t="shared" si="395"/>
        <v>41.363460748769555</v>
      </c>
      <c r="FM61" s="33">
        <f t="shared" si="396"/>
        <v>12.169028671372617</v>
      </c>
      <c r="FN61" s="27">
        <f t="shared" si="397"/>
        <v>78228.751918698108</v>
      </c>
      <c r="FO61" s="28">
        <f t="shared" si="398"/>
        <v>32.940437984120585</v>
      </c>
      <c r="FP61" s="33">
        <f t="shared" si="399"/>
        <v>56167.131696015735</v>
      </c>
      <c r="FQ61" s="28">
        <f t="shared" si="400"/>
        <v>39.313856967022396</v>
      </c>
      <c r="FS61" s="26"/>
      <c r="FT61" s="34">
        <f t="shared" si="401"/>
        <v>0.98676874427893813</v>
      </c>
      <c r="FU61" s="34">
        <f t="shared" si="401"/>
        <v>4.6308464436350888E-3</v>
      </c>
      <c r="FV61" s="34">
        <f t="shared" si="401"/>
        <v>0.1702611782936613</v>
      </c>
      <c r="FW61" s="34">
        <f t="shared" si="401"/>
        <v>1.5588898477298668E-2</v>
      </c>
      <c r="FX61" s="34">
        <v>0</v>
      </c>
      <c r="FY61" s="34">
        <f t="shared" si="402"/>
        <v>5.706629614926558E-3</v>
      </c>
      <c r="FZ61" s="34">
        <f t="shared" si="402"/>
        <v>4.5471566896699296E-2</v>
      </c>
      <c r="GA61" s="34">
        <f t="shared" si="402"/>
        <v>8.8739734426176609E-2</v>
      </c>
      <c r="GB61" s="34">
        <f t="shared" si="402"/>
        <v>7.5800201709220236E-2</v>
      </c>
      <c r="GC61" s="34">
        <f t="shared" si="402"/>
        <v>5.8476648090349933E-3</v>
      </c>
      <c r="GD61" s="34">
        <f t="shared" si="403"/>
        <v>1.3988154649495914</v>
      </c>
      <c r="GE61" s="26"/>
      <c r="GF61" s="34">
        <f t="shared" si="404"/>
        <v>0.70543168059304939</v>
      </c>
      <c r="GG61" s="34">
        <f t="shared" si="404"/>
        <v>3.3105485031236547E-3</v>
      </c>
      <c r="GH61" s="34">
        <f t="shared" si="404"/>
        <v>0.12171811261737583</v>
      </c>
      <c r="GI61" s="34">
        <f t="shared" si="404"/>
        <v>1.1144356684575573E-2</v>
      </c>
      <c r="GJ61" s="34">
        <f t="shared" si="404"/>
        <v>0</v>
      </c>
      <c r="GK61" s="34">
        <f t="shared" si="404"/>
        <v>4.0796157591324643E-3</v>
      </c>
      <c r="GL61" s="34">
        <f t="shared" si="404"/>
        <v>3.2507194863146537E-2</v>
      </c>
      <c r="GM61" s="34">
        <f t="shared" si="404"/>
        <v>6.3439200273192928E-2</v>
      </c>
      <c r="GN61" s="34">
        <f t="shared" si="404"/>
        <v>5.4188850215458419E-2</v>
      </c>
      <c r="GO61" s="34">
        <f t="shared" si="404"/>
        <v>4.1804404909447602E-3</v>
      </c>
      <c r="GP61" s="34">
        <f t="shared" si="405"/>
        <v>0.99999999999999967</v>
      </c>
      <c r="GR61" s="62"/>
      <c r="GT61" s="116"/>
      <c r="GU61" s="28">
        <f t="shared" si="406"/>
        <v>1.4055843161972463</v>
      </c>
      <c r="GV61" s="28">
        <f t="shared" si="406"/>
        <v>3.9295779271721898E-2</v>
      </c>
      <c r="GW61" s="28">
        <f t="shared" si="406"/>
        <v>1.1084760762881105</v>
      </c>
      <c r="GX61" s="28">
        <f t="shared" si="406"/>
        <v>-1.961829352542428</v>
      </c>
    </row>
    <row r="62" spans="1:216" s="1" customFormat="1" ht="15" customHeight="1" x14ac:dyDescent="0.2">
      <c r="A62" s="44" t="s">
        <v>204</v>
      </c>
      <c r="B62" s="2"/>
      <c r="C62" s="168">
        <v>0.2</v>
      </c>
      <c r="D62" s="36">
        <v>816</v>
      </c>
      <c r="E62" s="36"/>
      <c r="F62" s="4">
        <v>58.57</v>
      </c>
      <c r="G62" s="4">
        <v>0.21</v>
      </c>
      <c r="H62" s="4">
        <v>15.98</v>
      </c>
      <c r="I62" s="4">
        <v>1.26</v>
      </c>
      <c r="J62" s="4">
        <v>0.62</v>
      </c>
      <c r="K62" s="4">
        <v>0.17</v>
      </c>
      <c r="L62" s="4">
        <v>2.64</v>
      </c>
      <c r="M62" s="4">
        <v>6.86</v>
      </c>
      <c r="N62" s="4">
        <v>5.64</v>
      </c>
      <c r="O62" s="4">
        <v>1</v>
      </c>
      <c r="P62" s="4">
        <f t="shared" si="305"/>
        <v>92.950000000000017</v>
      </c>
      <c r="Q62" s="4"/>
      <c r="R62" s="35">
        <v>7.02</v>
      </c>
      <c r="S62" s="4"/>
      <c r="T62" s="4">
        <v>60.11</v>
      </c>
      <c r="U62" s="4">
        <v>0</v>
      </c>
      <c r="V62" s="4">
        <v>24.98</v>
      </c>
      <c r="W62" s="4">
        <v>0</v>
      </c>
      <c r="X62" s="4">
        <v>0</v>
      </c>
      <c r="Y62" s="4">
        <v>0</v>
      </c>
      <c r="Z62" s="4">
        <v>6.58</v>
      </c>
      <c r="AA62" s="4">
        <v>7.09</v>
      </c>
      <c r="AB62" s="4">
        <v>1.25</v>
      </c>
      <c r="AC62" s="4">
        <f t="shared" si="306"/>
        <v>100.01</v>
      </c>
      <c r="AD62" s="5"/>
      <c r="AE62" s="194">
        <f t="shared" si="307"/>
        <v>0.97486684420772307</v>
      </c>
      <c r="AF62" s="194">
        <f t="shared" si="307"/>
        <v>2.6282853566958696E-3</v>
      </c>
      <c r="AG62" s="194">
        <f t="shared" si="308"/>
        <v>0.31345625735582583</v>
      </c>
      <c r="AH62" s="194">
        <f t="shared" si="309"/>
        <v>1.7536534446764094E-2</v>
      </c>
      <c r="AI62" s="194">
        <f t="shared" si="309"/>
        <v>8.7397800958556524E-3</v>
      </c>
      <c r="AJ62" s="194">
        <f t="shared" si="309"/>
        <v>4.2183622828784123E-3</v>
      </c>
      <c r="AK62" s="194">
        <f t="shared" si="309"/>
        <v>4.7075606276747506E-2</v>
      </c>
      <c r="AL62" s="194">
        <f t="shared" si="310"/>
        <v>0.2213617295901904</v>
      </c>
      <c r="AM62" s="194">
        <f t="shared" si="310"/>
        <v>0.11974522292993629</v>
      </c>
      <c r="AN62" s="194">
        <f t="shared" si="310"/>
        <v>1.4090758575987938E-2</v>
      </c>
      <c r="AO62" s="194">
        <f t="shared" si="311"/>
        <v>1.7237193811186053</v>
      </c>
      <c r="AP62" s="194"/>
      <c r="AQ62" s="194">
        <f t="shared" si="312"/>
        <v>0.56556006440856088</v>
      </c>
      <c r="AR62" s="194">
        <f t="shared" si="312"/>
        <v>1.5247756598236121E-3</v>
      </c>
      <c r="AS62" s="194">
        <f t="shared" si="312"/>
        <v>0.18184877468419994</v>
      </c>
      <c r="AT62" s="194">
        <f t="shared" si="312"/>
        <v>1.0173659726088236E-2</v>
      </c>
      <c r="AU62" s="194">
        <f t="shared" si="312"/>
        <v>5.0703033171118515E-3</v>
      </c>
      <c r="AV62" s="194">
        <f t="shared" si="312"/>
        <v>2.4472442145083454E-3</v>
      </c>
      <c r="AW62" s="194">
        <f t="shared" si="312"/>
        <v>2.7310481504360561E-2</v>
      </c>
      <c r="AX62" s="194">
        <f t="shared" si="312"/>
        <v>0.12842097850436537</v>
      </c>
      <c r="AY62" s="194">
        <f t="shared" si="312"/>
        <v>6.9469093543653146E-2</v>
      </c>
      <c r="AZ62" s="194">
        <f t="shared" si="312"/>
        <v>8.1746244373279361E-3</v>
      </c>
      <c r="BA62" s="194">
        <f t="shared" si="313"/>
        <v>0.99999999999999989</v>
      </c>
      <c r="BB62" s="194"/>
      <c r="BC62" s="194">
        <f t="shared" si="314"/>
        <v>1.0004993342210386</v>
      </c>
      <c r="BD62" s="194">
        <f t="shared" si="314"/>
        <v>0</v>
      </c>
      <c r="BE62" s="194">
        <f t="shared" si="315"/>
        <v>0.4899960768928992</v>
      </c>
      <c r="BF62" s="194">
        <f t="shared" si="316"/>
        <v>0</v>
      </c>
      <c r="BG62" s="194">
        <f t="shared" si="316"/>
        <v>0</v>
      </c>
      <c r="BH62" s="194">
        <f t="shared" si="316"/>
        <v>0</v>
      </c>
      <c r="BI62" s="194">
        <f t="shared" si="316"/>
        <v>0.11733238231098431</v>
      </c>
      <c r="BJ62" s="194">
        <f t="shared" si="317"/>
        <v>0.228783478541465</v>
      </c>
      <c r="BK62" s="194">
        <f t="shared" si="317"/>
        <v>2.6539278131634817E-2</v>
      </c>
      <c r="BL62" s="194">
        <f t="shared" si="318"/>
        <v>1.8631505500980221</v>
      </c>
      <c r="BM62" s="194"/>
      <c r="BN62" s="194">
        <f t="shared" si="319"/>
        <v>0.5369932849325576</v>
      </c>
      <c r="BO62" s="194">
        <f t="shared" si="319"/>
        <v>0</v>
      </c>
      <c r="BP62" s="194">
        <f t="shared" si="319"/>
        <v>0.26299328138948302</v>
      </c>
      <c r="BQ62" s="194">
        <f t="shared" si="319"/>
        <v>0</v>
      </c>
      <c r="BR62" s="194">
        <f t="shared" si="319"/>
        <v>0</v>
      </c>
      <c r="BS62" s="194">
        <f t="shared" si="319"/>
        <v>0</v>
      </c>
      <c r="BT62" s="194">
        <f t="shared" si="319"/>
        <v>6.2975255705885566E-2</v>
      </c>
      <c r="BU62" s="194">
        <f t="shared" si="319"/>
        <v>0.12279387649561034</v>
      </c>
      <c r="BV62" s="194">
        <f t="shared" si="319"/>
        <v>1.4244301476463382E-2</v>
      </c>
      <c r="BW62" s="194">
        <f t="shared" si="320"/>
        <v>1</v>
      </c>
      <c r="BX62" s="63"/>
      <c r="BY62" s="4">
        <f t="shared" si="321"/>
        <v>0.31485513021731198</v>
      </c>
      <c r="BZ62" s="4">
        <f t="shared" si="322"/>
        <v>0.61392814591304001</v>
      </c>
      <c r="CA62" s="4">
        <f t="shared" si="323"/>
        <v>7.1216723869648058E-2</v>
      </c>
      <c r="CB62" s="28"/>
      <c r="CC62" s="4">
        <f t="shared" si="324"/>
        <v>63.012372243141463</v>
      </c>
      <c r="CD62" s="4">
        <f t="shared" si="325"/>
        <v>13.448090371167291</v>
      </c>
      <c r="CE62" s="4">
        <f t="shared" si="326"/>
        <v>22.864428897830404</v>
      </c>
      <c r="CF62" s="4">
        <f t="shared" si="327"/>
        <v>31.485513021731197</v>
      </c>
      <c r="CH62" s="4">
        <f t="shared" si="328"/>
        <v>6.993879302578021</v>
      </c>
      <c r="CI62" s="4">
        <f t="shared" si="329"/>
        <v>0.64895109277237373</v>
      </c>
      <c r="CJ62" s="4"/>
      <c r="CK62" s="197">
        <f t="shared" si="330"/>
        <v>0.13333120267220461</v>
      </c>
      <c r="CL62" s="196">
        <f t="shared" si="331"/>
        <v>7.02</v>
      </c>
      <c r="CM62" s="120">
        <f t="shared" si="332"/>
        <v>7.0952447777804473</v>
      </c>
      <c r="CN62" s="121">
        <f t="shared" si="333"/>
        <v>6.0905515258555791</v>
      </c>
      <c r="CO62" s="122">
        <f t="shared" si="334"/>
        <v>6.8064930592111681</v>
      </c>
      <c r="CP62" s="123">
        <v>2.7059813376786663</v>
      </c>
      <c r="CQ62" s="63"/>
      <c r="CR62" s="36">
        <f t="shared" si="335"/>
        <v>838.32368652603111</v>
      </c>
      <c r="CS62" s="36">
        <f t="shared" si="336"/>
        <v>861.31030014590453</v>
      </c>
      <c r="CT62" s="36">
        <f t="shared" si="337"/>
        <v>842.5753193869715</v>
      </c>
      <c r="CU62" s="4">
        <f t="shared" si="338"/>
        <v>6.0905515258555791</v>
      </c>
      <c r="CV62" s="4">
        <f t="shared" si="339"/>
        <v>6.5576778257442543</v>
      </c>
      <c r="CW62" s="4">
        <f t="shared" si="340"/>
        <v>11.47762898584228</v>
      </c>
      <c r="CX62" s="36">
        <f t="shared" si="341"/>
        <v>861.33702120902137</v>
      </c>
      <c r="CY62" s="4">
        <f t="shared" si="342"/>
        <v>0.13333120267220458</v>
      </c>
      <c r="DA62" s="64">
        <f t="shared" si="343"/>
        <v>591.85203347435743</v>
      </c>
      <c r="DB62" s="64">
        <f t="shared" si="344"/>
        <v>600.62637760745827</v>
      </c>
      <c r="DD62" s="78">
        <f t="shared" si="345"/>
        <v>0.24330562494408861</v>
      </c>
      <c r="DE62" s="78">
        <f t="shared" si="346"/>
        <v>6.993879302578021</v>
      </c>
      <c r="DF62" s="78">
        <f t="shared" si="347"/>
        <v>-2.014919000628411</v>
      </c>
      <c r="DG62" s="78" t="e">
        <f t="shared" si="348"/>
        <v>#DIV/0!</v>
      </c>
      <c r="DH62" s="78">
        <f t="shared" si="349"/>
        <v>4.5001688762068989E-2</v>
      </c>
      <c r="DI62" s="78">
        <f t="shared" si="350"/>
        <v>-0.7131598812394675</v>
      </c>
      <c r="DJ62" s="78"/>
      <c r="DK62" s="83">
        <f t="shared" si="351"/>
        <v>1111.4736865260311</v>
      </c>
      <c r="DL62" s="83">
        <f t="shared" si="352"/>
        <v>842.5753193869715</v>
      </c>
      <c r="DM62" s="78">
        <f t="shared" si="353"/>
        <v>2</v>
      </c>
      <c r="DN62" s="78"/>
      <c r="DO62" s="83">
        <f t="shared" si="354"/>
        <v>845.16600080139176</v>
      </c>
      <c r="DP62" s="78">
        <f t="shared" si="355"/>
        <v>0.30014441262720554</v>
      </c>
      <c r="DQ62" s="78">
        <f t="shared" si="356"/>
        <v>1.3879162231254909E-13</v>
      </c>
      <c r="DR62" s="78">
        <f t="shared" si="357"/>
        <v>0.25579286260120265</v>
      </c>
      <c r="DS62" s="78">
        <f t="shared" si="358"/>
        <v>2.80011137287283E-7</v>
      </c>
      <c r="DT62" s="78">
        <f t="shared" si="359"/>
        <v>1.7953857427285063</v>
      </c>
      <c r="DU62" s="78"/>
      <c r="DV62" s="84">
        <f t="shared" si="360"/>
        <v>816</v>
      </c>
      <c r="DW62" s="63">
        <f t="shared" si="361"/>
        <v>7.02</v>
      </c>
      <c r="DX62" s="63">
        <f t="shared" si="362"/>
        <v>0.92082515029783074</v>
      </c>
      <c r="DY62" s="63">
        <f t="shared" si="363"/>
        <v>0.67125287790943589</v>
      </c>
      <c r="DZ62" s="63">
        <f t="shared" si="364"/>
        <v>0.45954533720317681</v>
      </c>
      <c r="EA62" s="63">
        <f t="shared" si="365"/>
        <v>4.5879532785813861</v>
      </c>
      <c r="EB62" s="63">
        <v>6.9978080699951324</v>
      </c>
      <c r="EC62" s="63">
        <f t="shared" si="366"/>
        <v>3.3101640998765135E-2</v>
      </c>
      <c r="ED62" s="63">
        <f t="shared" si="367"/>
        <v>1.1556426500168433</v>
      </c>
      <c r="EE62" s="63">
        <f t="shared" si="368"/>
        <v>7.6677439936647815E-2</v>
      </c>
      <c r="EF62" s="63">
        <f t="shared" si="369"/>
        <v>2.7650133963168426</v>
      </c>
      <c r="EG62" s="63">
        <f t="shared" si="370"/>
        <v>4.2513983486358962</v>
      </c>
      <c r="EH62" s="63">
        <f t="shared" si="371"/>
        <v>0.19789007204801851</v>
      </c>
      <c r="EI62" s="63">
        <f t="shared" si="372"/>
        <v>0.77471932059712134</v>
      </c>
      <c r="EJ62" s="63">
        <f t="shared" si="373"/>
        <v>3.9288945018952817E-2</v>
      </c>
      <c r="EK62" s="63">
        <f t="shared" si="374"/>
        <v>7.2629776874339289E-2</v>
      </c>
      <c r="EL62" s="78"/>
      <c r="EM62" s="78">
        <v>2.8</v>
      </c>
      <c r="EN62" s="78">
        <v>3.3926686555344698</v>
      </c>
      <c r="EO62" s="63">
        <v>2.6290261980587388</v>
      </c>
      <c r="EQ62" s="65">
        <f t="shared" si="375"/>
        <v>9.1827364554637274</v>
      </c>
      <c r="ER62" s="65">
        <f t="shared" si="376"/>
        <v>-1.2703035795063313E-2</v>
      </c>
      <c r="ES62" s="65">
        <f t="shared" si="377"/>
        <v>-0.70607157691960465</v>
      </c>
      <c r="ET62" s="65">
        <f t="shared" si="378"/>
        <v>-1.6662310022641365</v>
      </c>
      <c r="EU62" s="65">
        <f t="shared" si="379"/>
        <v>-3.0552049001883346E-3</v>
      </c>
      <c r="EV62" s="65">
        <f t="shared" si="380"/>
        <v>-0.11352258177083316</v>
      </c>
      <c r="EW62" s="65">
        <f t="shared" si="381"/>
        <v>-3.4099125152708236E-2</v>
      </c>
      <c r="EY62" s="36">
        <f t="shared" si="382"/>
        <v>1089.1500000000001</v>
      </c>
      <c r="EZ62" s="36">
        <f t="shared" si="383"/>
        <v>2000</v>
      </c>
      <c r="FA62" s="65">
        <f t="shared" si="384"/>
        <v>-1.3740284485074914</v>
      </c>
      <c r="FB62" s="65">
        <f t="shared" si="385"/>
        <v>-0.14045015343121295</v>
      </c>
      <c r="FC62" s="65">
        <f t="shared" si="386"/>
        <v>3.1807096042028409</v>
      </c>
      <c r="FD62" s="65">
        <f t="shared" si="387"/>
        <v>-0.47558445427110141</v>
      </c>
      <c r="FE62" s="65">
        <f t="shared" si="388"/>
        <v>-0.74168965735803871</v>
      </c>
      <c r="FF62" s="3">
        <f t="shared" si="389"/>
        <v>-2.0914312963029542</v>
      </c>
      <c r="FG62" s="3">
        <f t="shared" si="390"/>
        <v>-0.45129764470852557</v>
      </c>
      <c r="FH62" s="64">
        <f t="shared" si="391"/>
        <v>1780.2211776879776</v>
      </c>
      <c r="FI62" s="64">
        <f t="shared" si="392"/>
        <v>-121.14765</v>
      </c>
      <c r="FJ62" s="64">
        <f t="shared" si="393"/>
        <v>479.05530892987315</v>
      </c>
      <c r="FK62" s="3">
        <f t="shared" si="394"/>
        <v>-91.846230000000006</v>
      </c>
      <c r="FL62" s="64">
        <f t="shared" si="395"/>
        <v>42.309347626149062</v>
      </c>
      <c r="FM62" s="64">
        <f t="shared" si="396"/>
        <v>13.5060222571216</v>
      </c>
      <c r="FN62" s="36">
        <f t="shared" si="397"/>
        <v>75091.665134056209</v>
      </c>
      <c r="FO62" s="4">
        <f t="shared" si="398"/>
        <v>30.098992340730973</v>
      </c>
      <c r="FP62" s="64">
        <f t="shared" si="399"/>
        <v>55059.932994073926</v>
      </c>
      <c r="FQ62" s="4">
        <f t="shared" si="400"/>
        <v>38.152605919251087</v>
      </c>
      <c r="FS62" s="3"/>
      <c r="FT62" s="65">
        <f t="shared" si="401"/>
        <v>0.97478572022967458</v>
      </c>
      <c r="FU62" s="65">
        <f t="shared" si="401"/>
        <v>2.6283182517928883E-3</v>
      </c>
      <c r="FV62" s="65">
        <f t="shared" si="401"/>
        <v>0.15672659153990251</v>
      </c>
      <c r="FW62" s="65">
        <f t="shared" si="401"/>
        <v>1.7537510786960999E-2</v>
      </c>
      <c r="FX62" s="34">
        <v>0</v>
      </c>
      <c r="FY62" s="65">
        <f t="shared" si="402"/>
        <v>4.2179436284239778E-3</v>
      </c>
      <c r="FZ62" s="65">
        <f t="shared" si="402"/>
        <v>4.7076445728347509E-2</v>
      </c>
      <c r="GA62" s="65">
        <f t="shared" si="402"/>
        <v>0.11068265057519483</v>
      </c>
      <c r="GB62" s="65">
        <f t="shared" si="402"/>
        <v>5.987578958543447E-2</v>
      </c>
      <c r="GC62" s="65">
        <f t="shared" si="402"/>
        <v>7.045379287993969E-3</v>
      </c>
      <c r="GD62" s="65">
        <f t="shared" si="403"/>
        <v>1.3805763496137256</v>
      </c>
      <c r="GE62" s="3"/>
      <c r="GF62" s="65">
        <f t="shared" si="404"/>
        <v>0.70607157691960465</v>
      </c>
      <c r="GG62" s="65">
        <f t="shared" si="404"/>
        <v>1.9037833384066526E-3</v>
      </c>
      <c r="GH62" s="65">
        <f t="shared" si="404"/>
        <v>0.11352258177083316</v>
      </c>
      <c r="GI62" s="65">
        <f t="shared" si="404"/>
        <v>1.2703035795063313E-2</v>
      </c>
      <c r="GJ62" s="65">
        <f t="shared" si="404"/>
        <v>0</v>
      </c>
      <c r="GK62" s="65">
        <f t="shared" si="404"/>
        <v>3.0552049001883346E-3</v>
      </c>
      <c r="GL62" s="65">
        <f t="shared" si="404"/>
        <v>3.4099125152708236E-2</v>
      </c>
      <c r="GM62" s="65">
        <f t="shared" si="404"/>
        <v>8.0171336127960596E-2</v>
      </c>
      <c r="GN62" s="65">
        <f t="shared" si="404"/>
        <v>4.3370140015934103E-2</v>
      </c>
      <c r="GO62" s="65">
        <f t="shared" si="404"/>
        <v>5.1032159793011162E-3</v>
      </c>
      <c r="GP62" s="65">
        <f t="shared" si="405"/>
        <v>1</v>
      </c>
      <c r="GR62" s="59"/>
      <c r="GS62" s="32"/>
      <c r="GT62" s="124"/>
      <c r="GU62" s="4">
        <f t="shared" si="406"/>
        <v>7.5244777780447691E-2</v>
      </c>
      <c r="GV62" s="4">
        <f t="shared" si="406"/>
        <v>-0.92944847414442044</v>
      </c>
      <c r="GW62" s="4">
        <f t="shared" si="406"/>
        <v>-0.21350694078883148</v>
      </c>
      <c r="GX62" s="4">
        <f t="shared" si="406"/>
        <v>-4.3140186623213328</v>
      </c>
    </row>
    <row r="63" spans="1:216" ht="15" customHeight="1" x14ac:dyDescent="0.2">
      <c r="A63" s="44" t="s">
        <v>204</v>
      </c>
      <c r="C63" s="168">
        <v>0.2</v>
      </c>
      <c r="D63" s="26">
        <v>804</v>
      </c>
      <c r="F63" s="28">
        <v>57.3</v>
      </c>
      <c r="G63" s="28">
        <v>0.15</v>
      </c>
      <c r="H63" s="28">
        <v>15.08</v>
      </c>
      <c r="I63" s="28">
        <v>1.46</v>
      </c>
      <c r="J63" s="28">
        <v>1.27</v>
      </c>
      <c r="K63" s="28">
        <v>0.16</v>
      </c>
      <c r="L63" s="28">
        <v>2.59</v>
      </c>
      <c r="M63" s="28">
        <v>8.1999999999999993</v>
      </c>
      <c r="N63" s="28">
        <v>4.5199999999999996</v>
      </c>
      <c r="O63" s="28">
        <v>1.17</v>
      </c>
      <c r="P63" s="28">
        <f t="shared" ref="P63:P69" si="407">SUM(F63:O63)</f>
        <v>91.899999999999991</v>
      </c>
      <c r="R63" s="37">
        <v>8.07</v>
      </c>
      <c r="S63" s="4"/>
      <c r="T63" s="28">
        <v>61.64</v>
      </c>
      <c r="U63" s="28">
        <v>0</v>
      </c>
      <c r="V63" s="28">
        <v>23.9</v>
      </c>
      <c r="W63" s="28">
        <v>0</v>
      </c>
      <c r="X63" s="28">
        <v>0</v>
      </c>
      <c r="Y63" s="28">
        <v>0</v>
      </c>
      <c r="Z63" s="28">
        <v>5.34</v>
      </c>
      <c r="AA63" s="28">
        <v>7.68</v>
      </c>
      <c r="AB63" s="28">
        <v>1.45</v>
      </c>
      <c r="AC63" s="28">
        <f>SUM(T63:AB63)</f>
        <v>100.01</v>
      </c>
      <c r="AE63" s="191">
        <f t="shared" si="307"/>
        <v>0.95372836218375501</v>
      </c>
      <c r="AF63" s="191">
        <f t="shared" si="307"/>
        <v>1.8773466833541925E-3</v>
      </c>
      <c r="AG63" s="191">
        <f t="shared" si="308"/>
        <v>0.29580227540211851</v>
      </c>
      <c r="AH63" s="191">
        <f t="shared" si="309"/>
        <v>2.0320111343075854E-2</v>
      </c>
      <c r="AI63" s="191">
        <f t="shared" si="309"/>
        <v>1.7902452776994645E-2</v>
      </c>
      <c r="AJ63" s="191">
        <f t="shared" si="309"/>
        <v>3.9702233250620347E-3</v>
      </c>
      <c r="AK63" s="191">
        <f t="shared" si="309"/>
        <v>4.6184022824536375E-2</v>
      </c>
      <c r="AL63" s="191">
        <f t="shared" si="310"/>
        <v>0.26460148434979025</v>
      </c>
      <c r="AM63" s="191">
        <f t="shared" si="310"/>
        <v>9.59660297239915E-2</v>
      </c>
      <c r="AN63" s="191">
        <f t="shared" si="310"/>
        <v>1.6486187533905884E-2</v>
      </c>
      <c r="AO63" s="191">
        <f t="shared" si="311"/>
        <v>1.7168384961465841</v>
      </c>
      <c r="AP63" s="191"/>
      <c r="AQ63" s="191">
        <f t="shared" si="312"/>
        <v>0.5555143156006711</v>
      </c>
      <c r="AR63" s="191">
        <f t="shared" si="312"/>
        <v>1.0934905569556289E-3</v>
      </c>
      <c r="AS63" s="191">
        <f t="shared" si="312"/>
        <v>0.1722947592717905</v>
      </c>
      <c r="AT63" s="191">
        <f t="shared" si="312"/>
        <v>1.1835773364054924E-2</v>
      </c>
      <c r="AU63" s="191">
        <f t="shared" si="312"/>
        <v>1.042756952222146E-2</v>
      </c>
      <c r="AV63" s="191">
        <f t="shared" si="312"/>
        <v>2.3125199801688604E-3</v>
      </c>
      <c r="AW63" s="191">
        <f t="shared" si="312"/>
        <v>2.6900621653228103E-2</v>
      </c>
      <c r="AX63" s="191">
        <f t="shared" si="312"/>
        <v>0.1541213602465718</v>
      </c>
      <c r="AY63" s="191">
        <f t="shared" si="312"/>
        <v>5.5896946590716416E-2</v>
      </c>
      <c r="AZ63" s="191">
        <f t="shared" si="312"/>
        <v>9.6026432136213525E-3</v>
      </c>
      <c r="BA63" s="191">
        <f t="shared" si="313"/>
        <v>1.0000000000000002</v>
      </c>
      <c r="BB63" s="191"/>
      <c r="BC63" s="191">
        <f t="shared" si="314"/>
        <v>1.025965379494008</v>
      </c>
      <c r="BD63" s="191">
        <f t="shared" si="314"/>
        <v>0</v>
      </c>
      <c r="BE63" s="191">
        <f t="shared" si="315"/>
        <v>0.46881129854845038</v>
      </c>
      <c r="BF63" s="191">
        <f t="shared" si="316"/>
        <v>0</v>
      </c>
      <c r="BG63" s="191">
        <f t="shared" si="316"/>
        <v>0</v>
      </c>
      <c r="BH63" s="191">
        <f t="shared" si="316"/>
        <v>0</v>
      </c>
      <c r="BI63" s="191">
        <f t="shared" si="316"/>
        <v>9.5221112696148358E-2</v>
      </c>
      <c r="BJ63" s="191">
        <f t="shared" si="317"/>
        <v>0.24782187802516942</v>
      </c>
      <c r="BK63" s="191">
        <f t="shared" si="317"/>
        <v>3.0785562632696387E-2</v>
      </c>
      <c r="BL63" s="191">
        <f t="shared" si="318"/>
        <v>1.8686052313964729</v>
      </c>
      <c r="BM63" s="191"/>
      <c r="BN63" s="191">
        <f t="shared" si="319"/>
        <v>0.54905410851668701</v>
      </c>
      <c r="BO63" s="191">
        <f t="shared" si="319"/>
        <v>0</v>
      </c>
      <c r="BP63" s="191">
        <f t="shared" si="319"/>
        <v>0.25088835815689736</v>
      </c>
      <c r="BQ63" s="191">
        <f t="shared" si="319"/>
        <v>0</v>
      </c>
      <c r="BR63" s="191">
        <f t="shared" si="319"/>
        <v>0</v>
      </c>
      <c r="BS63" s="191">
        <f t="shared" si="319"/>
        <v>0</v>
      </c>
      <c r="BT63" s="191">
        <f t="shared" si="319"/>
        <v>5.0958389228626076E-2</v>
      </c>
      <c r="BU63" s="191">
        <f t="shared" si="319"/>
        <v>0.13262398812828091</v>
      </c>
      <c r="BV63" s="191">
        <f t="shared" si="319"/>
        <v>1.6475155969508486E-2</v>
      </c>
      <c r="BW63" s="191">
        <f t="shared" si="320"/>
        <v>0.99999999999999978</v>
      </c>
      <c r="BY63" s="28">
        <f t="shared" si="321"/>
        <v>0.25471867208060572</v>
      </c>
      <c r="BZ63" s="28">
        <f t="shared" si="322"/>
        <v>0.66292923802019765</v>
      </c>
      <c r="CA63" s="28">
        <f t="shared" si="323"/>
        <v>8.2352089899196623E-2</v>
      </c>
      <c r="CB63" s="28"/>
      <c r="CC63" s="4">
        <f t="shared" si="324"/>
        <v>62.350380848748642</v>
      </c>
      <c r="CD63" s="4">
        <f t="shared" si="325"/>
        <v>13.841131664853103</v>
      </c>
      <c r="CE63" s="28">
        <f t="shared" si="326"/>
        <v>20.971142593949949</v>
      </c>
      <c r="CF63" s="28">
        <f t="shared" si="327"/>
        <v>25.471867208060573</v>
      </c>
      <c r="CH63" s="28">
        <f t="shared" si="328"/>
        <v>6.9408291968357334</v>
      </c>
      <c r="CI63" s="28">
        <f t="shared" si="329"/>
        <v>0.7338472658289612</v>
      </c>
      <c r="CJ63" s="4"/>
      <c r="CK63" s="158">
        <f t="shared" si="330"/>
        <v>0.14089081687028754</v>
      </c>
      <c r="CL63" s="132">
        <f t="shared" si="331"/>
        <v>8.07</v>
      </c>
      <c r="CM63" s="107">
        <f t="shared" si="332"/>
        <v>6.8164789970969739</v>
      </c>
      <c r="CN63" s="109">
        <f t="shared" si="333"/>
        <v>6.5714439697709324</v>
      </c>
      <c r="CO63" s="111">
        <f t="shared" si="334"/>
        <v>6.9179688806531807</v>
      </c>
      <c r="CP63" s="113">
        <v>3.8312445928166818</v>
      </c>
      <c r="CQ63" s="30"/>
      <c r="CR63" s="27">
        <f t="shared" si="335"/>
        <v>801.09478360375476</v>
      </c>
      <c r="CS63" s="27">
        <f t="shared" si="336"/>
        <v>824.77365795870367</v>
      </c>
      <c r="CT63" s="27">
        <f t="shared" si="337"/>
        <v>819.81407035659856</v>
      </c>
      <c r="CU63" s="28">
        <f t="shared" si="338"/>
        <v>6.5714439697709324</v>
      </c>
      <c r="CV63" s="28">
        <f t="shared" si="339"/>
        <v>6.6824258314839904</v>
      </c>
      <c r="CW63" s="28">
        <f t="shared" si="340"/>
        <v>14.341072457928052</v>
      </c>
      <c r="CX63" s="27">
        <f t="shared" si="341"/>
        <v>851.69792933042493</v>
      </c>
      <c r="CY63" s="28">
        <f t="shared" si="342"/>
        <v>0.14089081687028754</v>
      </c>
      <c r="DA63" s="33">
        <f t="shared" si="343"/>
        <v>558.8353450383878</v>
      </c>
      <c r="DB63" s="33">
        <f t="shared" si="344"/>
        <v>583.43578721405834</v>
      </c>
      <c r="DD63" s="82">
        <f t="shared" si="345"/>
        <v>0.23673071031984969</v>
      </c>
      <c r="DE63" s="82">
        <f t="shared" si="346"/>
        <v>6.9408291968357334</v>
      </c>
      <c r="DF63" s="82">
        <f t="shared" si="347"/>
        <v>-1.9597700370042577</v>
      </c>
      <c r="DG63" s="82" t="e">
        <f t="shared" si="348"/>
        <v>#DIV/0!</v>
      </c>
      <c r="DH63" s="82">
        <f t="shared" si="349"/>
        <v>5.1476484519673349E-2</v>
      </c>
      <c r="DI63" s="82">
        <f t="shared" si="350"/>
        <v>-0.66950224299962269</v>
      </c>
      <c r="DK63" s="87">
        <f t="shared" si="351"/>
        <v>1074.2447836037547</v>
      </c>
      <c r="DL63" s="87">
        <f t="shared" si="352"/>
        <v>819.81407035659856</v>
      </c>
      <c r="DM63" s="82">
        <f t="shared" si="353"/>
        <v>2</v>
      </c>
      <c r="DO63" s="87">
        <f t="shared" si="354"/>
        <v>823.02339781249145</v>
      </c>
      <c r="DP63" s="82">
        <f t="shared" si="355"/>
        <v>0.25835049179599762</v>
      </c>
      <c r="DQ63" s="82">
        <f t="shared" si="356"/>
        <v>1.3285404163075077E-13</v>
      </c>
      <c r="DR63" s="82">
        <f t="shared" si="357"/>
        <v>0.30623970515671767</v>
      </c>
      <c r="DS63" s="82">
        <f t="shared" si="358"/>
        <v>5.6546196654157086E-7</v>
      </c>
      <c r="DT63" s="82">
        <f t="shared" si="359"/>
        <v>1.7140748433738617</v>
      </c>
      <c r="DV63" s="88">
        <f t="shared" si="360"/>
        <v>804</v>
      </c>
      <c r="DW63" s="30">
        <f t="shared" si="361"/>
        <v>8.07</v>
      </c>
      <c r="DX63" s="30">
        <f t="shared" si="362"/>
        <v>0.85217637067106311</v>
      </c>
      <c r="DY63" s="30">
        <f t="shared" si="363"/>
        <v>0.68636699686644831</v>
      </c>
      <c r="DZ63" s="30">
        <f t="shared" si="364"/>
        <v>0.34177519620906799</v>
      </c>
      <c r="EA63" s="30">
        <f t="shared" si="365"/>
        <v>4.43662869264584</v>
      </c>
      <c r="EB63" s="30">
        <v>10.8398129274374</v>
      </c>
      <c r="EC63" s="30">
        <f t="shared" si="366"/>
        <v>3.3025460340987529E-2</v>
      </c>
      <c r="ED63" s="30">
        <f t="shared" si="367"/>
        <v>1.3675955895910987</v>
      </c>
      <c r="EE63" s="30">
        <f t="shared" si="368"/>
        <v>8.9742578817784552E-2</v>
      </c>
      <c r="EF63" s="30">
        <f t="shared" si="369"/>
        <v>2.976745876761234</v>
      </c>
      <c r="EG63" s="30">
        <f t="shared" si="370"/>
        <v>4.1059017315968918</v>
      </c>
      <c r="EH63" s="30">
        <f t="shared" si="371"/>
        <v>0.21001830683728823</v>
      </c>
      <c r="EI63" s="30">
        <f t="shared" si="372"/>
        <v>0.75470969652568975</v>
      </c>
      <c r="EJ63" s="30">
        <f t="shared" si="373"/>
        <v>3.1051554029509095E-2</v>
      </c>
      <c r="EK63" s="30">
        <f t="shared" si="374"/>
        <v>8.5616621956818809E-2</v>
      </c>
      <c r="EM63" s="82">
        <v>3.4</v>
      </c>
      <c r="EN63" s="82">
        <v>3.6460193632685201</v>
      </c>
      <c r="EO63" s="30">
        <v>3.6020711108470036</v>
      </c>
      <c r="EQ63" s="34">
        <f t="shared" si="375"/>
        <v>9.2850510677808735</v>
      </c>
      <c r="ER63" s="34">
        <f t="shared" si="376"/>
        <v>-1.4915401433258453E-2</v>
      </c>
      <c r="ES63" s="34">
        <f t="shared" si="377"/>
        <v>-0.69996003000000817</v>
      </c>
      <c r="ET63" s="34">
        <f t="shared" si="378"/>
        <v>-1.7236107861291163</v>
      </c>
      <c r="EU63" s="34">
        <f t="shared" si="379"/>
        <v>-2.9137783839365667E-3</v>
      </c>
      <c r="EV63" s="34">
        <f t="shared" si="380"/>
        <v>-0.10855552697303289</v>
      </c>
      <c r="EW63" s="34">
        <f t="shared" si="381"/>
        <v>-3.3898789333373966E-2</v>
      </c>
      <c r="EY63" s="27">
        <f t="shared" si="382"/>
        <v>1077.1500000000001</v>
      </c>
      <c r="EZ63" s="27">
        <f t="shared" si="383"/>
        <v>2000</v>
      </c>
      <c r="FA63" s="34">
        <f t="shared" si="384"/>
        <v>-1.3308446239592966</v>
      </c>
      <c r="FB63" s="34">
        <f t="shared" si="385"/>
        <v>-0.14232558920350025</v>
      </c>
      <c r="FC63" s="34">
        <f t="shared" si="386"/>
        <v>3.1967809992919132</v>
      </c>
      <c r="FD63" s="34">
        <f t="shared" si="387"/>
        <v>-0.40519798966586984</v>
      </c>
      <c r="FE63" s="34">
        <f t="shared" si="388"/>
        <v>-0.82988370751214924</v>
      </c>
      <c r="FF63" s="26">
        <f t="shared" si="389"/>
        <v>-2.1594504534657597</v>
      </c>
      <c r="FG63" s="26">
        <f t="shared" si="390"/>
        <v>-0.40392011166018377</v>
      </c>
      <c r="FH63" s="33">
        <f t="shared" si="391"/>
        <v>1777.6606768822328</v>
      </c>
      <c r="FI63" s="33">
        <f t="shared" si="392"/>
        <v>-121.01564999999999</v>
      </c>
      <c r="FJ63" s="33">
        <f t="shared" si="393"/>
        <v>473.6013805535535</v>
      </c>
      <c r="FK63" s="26">
        <f t="shared" si="394"/>
        <v>-91.603830000000016</v>
      </c>
      <c r="FL63" s="33">
        <f t="shared" si="395"/>
        <v>42.663533235112915</v>
      </c>
      <c r="FM63" s="33">
        <f t="shared" si="396"/>
        <v>14.033623069789682</v>
      </c>
      <c r="FN63" s="27">
        <f t="shared" si="397"/>
        <v>73824.013779151355</v>
      </c>
      <c r="FO63" s="28">
        <f t="shared" si="398"/>
        <v>28.928636256824426</v>
      </c>
      <c r="FP63" s="33">
        <f t="shared" si="399"/>
        <v>54608.914739988337</v>
      </c>
      <c r="FQ63" s="28">
        <f t="shared" si="400"/>
        <v>37.669119129367914</v>
      </c>
      <c r="FS63" s="26"/>
      <c r="FT63" s="34">
        <f t="shared" si="401"/>
        <v>0.9536489972538903</v>
      </c>
      <c r="FU63" s="34">
        <f t="shared" si="401"/>
        <v>1.8773701798520631E-3</v>
      </c>
      <c r="FV63" s="34">
        <f t="shared" si="401"/>
        <v>0.14789968713527721</v>
      </c>
      <c r="FW63" s="34">
        <f t="shared" si="401"/>
        <v>2.032124265790719E-2</v>
      </c>
      <c r="FX63" s="34">
        <v>0</v>
      </c>
      <c r="FY63" s="34">
        <f t="shared" si="402"/>
        <v>3.9698292973402143E-3</v>
      </c>
      <c r="FZ63" s="34">
        <f t="shared" si="402"/>
        <v>4.6184846377431837E-2</v>
      </c>
      <c r="GA63" s="34">
        <f t="shared" si="402"/>
        <v>0.13230287678084512</v>
      </c>
      <c r="GB63" s="34">
        <f t="shared" si="402"/>
        <v>4.7985561866341099E-2</v>
      </c>
      <c r="GC63" s="34">
        <f t="shared" si="402"/>
        <v>8.2430937669529421E-3</v>
      </c>
      <c r="GD63" s="34">
        <f t="shared" si="403"/>
        <v>1.3624335053158381</v>
      </c>
      <c r="GE63" s="26"/>
      <c r="GF63" s="34">
        <f t="shared" si="404"/>
        <v>0.69996003000000817</v>
      </c>
      <c r="GG63" s="34">
        <f t="shared" si="404"/>
        <v>1.3779536194075417E-3</v>
      </c>
      <c r="GH63" s="34">
        <f t="shared" si="404"/>
        <v>0.10855552697303289</v>
      </c>
      <c r="GI63" s="34">
        <f t="shared" si="404"/>
        <v>1.4915401433258453E-2</v>
      </c>
      <c r="GJ63" s="34">
        <f t="shared" si="404"/>
        <v>0</v>
      </c>
      <c r="GK63" s="34">
        <f t="shared" si="404"/>
        <v>2.9137783839365667E-3</v>
      </c>
      <c r="GL63" s="34">
        <f t="shared" si="404"/>
        <v>3.3898789333373966E-2</v>
      </c>
      <c r="GM63" s="34">
        <f t="shared" si="404"/>
        <v>9.7107768022906035E-2</v>
      </c>
      <c r="GN63" s="34">
        <f t="shared" si="404"/>
        <v>3.5220479883322546E-2</v>
      </c>
      <c r="GO63" s="34">
        <f t="shared" si="404"/>
        <v>6.0502723507537609E-3</v>
      </c>
      <c r="GP63" s="34">
        <f t="shared" si="405"/>
        <v>0.99999999999999978</v>
      </c>
      <c r="GR63" s="62"/>
      <c r="GT63" s="116"/>
      <c r="GU63" s="28">
        <f t="shared" si="406"/>
        <v>-1.2535210029030264</v>
      </c>
      <c r="GV63" s="28">
        <f t="shared" si="406"/>
        <v>-1.4985560302290679</v>
      </c>
      <c r="GW63" s="28">
        <f t="shared" si="406"/>
        <v>-1.1520311193468196</v>
      </c>
      <c r="GX63" s="28">
        <f t="shared" si="406"/>
        <v>-4.2387554071833184</v>
      </c>
    </row>
    <row r="64" spans="1:216" ht="15" customHeight="1" x14ac:dyDescent="0.2">
      <c r="A64" s="44" t="s">
        <v>204</v>
      </c>
      <c r="C64" s="28">
        <v>0.3</v>
      </c>
      <c r="D64" s="26">
        <v>922</v>
      </c>
      <c r="F64" s="28">
        <v>59.57</v>
      </c>
      <c r="G64" s="28">
        <v>0.69</v>
      </c>
      <c r="H64" s="28">
        <v>17.97</v>
      </c>
      <c r="I64" s="28">
        <v>1.41</v>
      </c>
      <c r="J64" s="28">
        <v>0.36</v>
      </c>
      <c r="K64" s="28">
        <v>0.56000000000000005</v>
      </c>
      <c r="L64" s="28">
        <v>2.52</v>
      </c>
      <c r="M64" s="28">
        <v>5.08</v>
      </c>
      <c r="N64" s="28">
        <v>8.18</v>
      </c>
      <c r="O64" s="28">
        <v>0.68</v>
      </c>
      <c r="P64" s="28">
        <f t="shared" si="407"/>
        <v>97.019999999999982</v>
      </c>
      <c r="R64" s="37">
        <v>2.93</v>
      </c>
      <c r="S64" s="4"/>
      <c r="T64" s="28">
        <v>60.31</v>
      </c>
      <c r="U64" s="28">
        <v>0</v>
      </c>
      <c r="V64" s="28">
        <v>24.69</v>
      </c>
      <c r="W64" s="28">
        <v>0</v>
      </c>
      <c r="X64" s="28">
        <v>0</v>
      </c>
      <c r="Y64" s="28">
        <v>0</v>
      </c>
      <c r="Z64" s="28">
        <v>6.3</v>
      </c>
      <c r="AA64" s="28">
        <v>6.79</v>
      </c>
      <c r="AB64" s="28">
        <v>1.92</v>
      </c>
      <c r="AC64" s="28">
        <f>SUM(T64:AB64)</f>
        <v>100.01</v>
      </c>
      <c r="AE64" s="191">
        <f t="shared" si="307"/>
        <v>0.99151131824234362</v>
      </c>
      <c r="AF64" s="191">
        <f t="shared" si="307"/>
        <v>8.6357947434292856E-3</v>
      </c>
      <c r="AG64" s="191">
        <f t="shared" si="308"/>
        <v>0.35249117300902316</v>
      </c>
      <c r="AH64" s="191">
        <f t="shared" si="309"/>
        <v>1.9624217118997912E-2</v>
      </c>
      <c r="AI64" s="191">
        <f t="shared" si="309"/>
        <v>5.0747110234000562E-3</v>
      </c>
      <c r="AJ64" s="191">
        <f t="shared" si="309"/>
        <v>1.3895781637717123E-2</v>
      </c>
      <c r="AK64" s="191">
        <f t="shared" si="309"/>
        <v>4.49358059914408E-2</v>
      </c>
      <c r="AL64" s="191">
        <f t="shared" si="310"/>
        <v>0.1639238464020652</v>
      </c>
      <c r="AM64" s="191">
        <f t="shared" si="310"/>
        <v>0.17367303609341825</v>
      </c>
      <c r="AN64" s="191">
        <f t="shared" si="310"/>
        <v>9.5817158316717985E-3</v>
      </c>
      <c r="AO64" s="191">
        <f t="shared" si="311"/>
        <v>1.7833474000935072</v>
      </c>
      <c r="AP64" s="191"/>
      <c r="AQ64" s="191">
        <f t="shared" si="312"/>
        <v>0.55598326954711974</v>
      </c>
      <c r="AR64" s="191">
        <f t="shared" si="312"/>
        <v>4.8424635284053351E-3</v>
      </c>
      <c r="AS64" s="191">
        <f t="shared" si="312"/>
        <v>0.19765704258774303</v>
      </c>
      <c r="AT64" s="191">
        <f t="shared" si="312"/>
        <v>1.1004147098859675E-2</v>
      </c>
      <c r="AU64" s="191">
        <f t="shared" si="312"/>
        <v>2.8456099036755101E-3</v>
      </c>
      <c r="AV64" s="191">
        <f t="shared" si="312"/>
        <v>7.7919656243020949E-3</v>
      </c>
      <c r="AW64" s="191">
        <f t="shared" si="312"/>
        <v>2.5197449464464779E-2</v>
      </c>
      <c r="AX64" s="191">
        <f t="shared" si="312"/>
        <v>9.1919188820680758E-2</v>
      </c>
      <c r="AY64" s="191">
        <f t="shared" si="312"/>
        <v>9.7385981040100184E-2</v>
      </c>
      <c r="AZ64" s="191">
        <f t="shared" si="312"/>
        <v>5.3728823846488881E-3</v>
      </c>
      <c r="BA64" s="191">
        <f t="shared" si="313"/>
        <v>1</v>
      </c>
      <c r="BB64" s="191"/>
      <c r="BC64" s="191">
        <f t="shared" si="314"/>
        <v>1.0038282290279628</v>
      </c>
      <c r="BD64" s="191">
        <f t="shared" si="314"/>
        <v>0</v>
      </c>
      <c r="BE64" s="191">
        <f t="shared" si="315"/>
        <v>0.48430757159670462</v>
      </c>
      <c r="BF64" s="191">
        <f t="shared" si="316"/>
        <v>0</v>
      </c>
      <c r="BG64" s="191">
        <f t="shared" si="316"/>
        <v>0</v>
      </c>
      <c r="BH64" s="191">
        <f t="shared" si="316"/>
        <v>0</v>
      </c>
      <c r="BI64" s="191">
        <f t="shared" si="316"/>
        <v>0.11233951497860199</v>
      </c>
      <c r="BJ64" s="191">
        <f t="shared" si="317"/>
        <v>0.21910293643110682</v>
      </c>
      <c r="BK64" s="191">
        <f t="shared" si="317"/>
        <v>4.0764331210191081E-2</v>
      </c>
      <c r="BL64" s="191">
        <f t="shared" si="318"/>
        <v>1.8603425832445672</v>
      </c>
      <c r="BM64" s="191"/>
      <c r="BN64" s="191">
        <f t="shared" si="319"/>
        <v>0.53959321152409268</v>
      </c>
      <c r="BO64" s="191">
        <f t="shared" si="319"/>
        <v>0</v>
      </c>
      <c r="BP64" s="191">
        <f t="shared" si="319"/>
        <v>0.26033246562148699</v>
      </c>
      <c r="BQ64" s="191">
        <f t="shared" si="319"/>
        <v>0</v>
      </c>
      <c r="BR64" s="191">
        <f t="shared" si="319"/>
        <v>0</v>
      </c>
      <c r="BS64" s="191">
        <f t="shared" si="319"/>
        <v>0</v>
      </c>
      <c r="BT64" s="191">
        <f t="shared" si="319"/>
        <v>6.0386466444623359E-2</v>
      </c>
      <c r="BU64" s="191">
        <f t="shared" si="319"/>
        <v>0.11777558520913713</v>
      </c>
      <c r="BV64" s="191">
        <f t="shared" si="319"/>
        <v>2.191227120065985E-2</v>
      </c>
      <c r="BW64" s="191">
        <f t="shared" si="320"/>
        <v>0.99999999999999989</v>
      </c>
      <c r="BY64" s="28">
        <f t="shared" si="321"/>
        <v>0.30182017153976443</v>
      </c>
      <c r="BZ64" s="28">
        <f t="shared" si="322"/>
        <v>0.58865917189600547</v>
      </c>
      <c r="CA64" s="28">
        <f t="shared" si="323"/>
        <v>0.10952065656423016</v>
      </c>
      <c r="CB64" s="28"/>
      <c r="CC64" s="4">
        <f t="shared" si="324"/>
        <v>61.399711399711414</v>
      </c>
      <c r="CD64" s="4">
        <f t="shared" si="325"/>
        <v>13.667285095856528</v>
      </c>
      <c r="CE64" s="28">
        <f t="shared" si="326"/>
        <v>26.043074233411236</v>
      </c>
      <c r="CF64" s="28">
        <f t="shared" si="327"/>
        <v>30.182017153976442</v>
      </c>
      <c r="CH64" s="28">
        <f t="shared" si="328"/>
        <v>6.8995664722558825</v>
      </c>
      <c r="CI64" s="28">
        <f t="shared" si="329"/>
        <v>0.48556090088971204</v>
      </c>
      <c r="CJ64" s="4"/>
      <c r="CK64" s="158">
        <f t="shared" si="330"/>
        <v>0.19007133417980368</v>
      </c>
      <c r="CL64" s="69">
        <f t="shared" si="331"/>
        <v>2.93</v>
      </c>
      <c r="CM64" s="107">
        <f t="shared" si="332"/>
        <v>3.9593225618230656</v>
      </c>
      <c r="CN64" s="109">
        <f t="shared" si="333"/>
        <v>3.6936941976380684</v>
      </c>
      <c r="CO64" s="111">
        <f t="shared" si="334"/>
        <v>4.7877901463447481</v>
      </c>
      <c r="CP64" s="113">
        <v>4.2047102750755245</v>
      </c>
      <c r="CQ64" s="30"/>
      <c r="CR64" s="27">
        <f t="shared" si="335"/>
        <v>981.17284050450314</v>
      </c>
      <c r="CS64" s="27">
        <f t="shared" si="336"/>
        <v>1009.8111010849015</v>
      </c>
      <c r="CT64" s="27">
        <f t="shared" si="337"/>
        <v>941.07611566177286</v>
      </c>
      <c r="CU64" s="28">
        <f t="shared" si="338"/>
        <v>3.6936941976380684</v>
      </c>
      <c r="CV64" s="28">
        <f t="shared" si="339"/>
        <v>5.0428823317469531</v>
      </c>
      <c r="CW64" s="28">
        <f t="shared" si="340"/>
        <v>15.026415336389123</v>
      </c>
      <c r="CX64" s="27">
        <f t="shared" si="341"/>
        <v>929.53864563899094</v>
      </c>
      <c r="CY64" s="28">
        <f t="shared" si="342"/>
        <v>0.19007133417980368</v>
      </c>
      <c r="DA64" s="33">
        <f t="shared" si="343"/>
        <v>735.96395815758945</v>
      </c>
      <c r="DB64" s="33">
        <f t="shared" si="344"/>
        <v>687.96165379557863</v>
      </c>
      <c r="DD64" s="82">
        <f t="shared" si="345"/>
        <v>0.26226973186696073</v>
      </c>
      <c r="DE64" s="82">
        <f t="shared" si="346"/>
        <v>6.8995664722558825</v>
      </c>
      <c r="DF64" s="82">
        <f t="shared" si="347"/>
        <v>-1.6603558342311595</v>
      </c>
      <c r="DG64" s="82" t="e">
        <f t="shared" si="348"/>
        <v>#DIV/0!</v>
      </c>
      <c r="DH64" s="82">
        <f t="shared" si="349"/>
        <v>4.6839172091302061E-2</v>
      </c>
      <c r="DI64" s="82">
        <f t="shared" si="350"/>
        <v>-0.80474655559945585</v>
      </c>
      <c r="DK64" s="87">
        <f t="shared" si="351"/>
        <v>1254.3228405045031</v>
      </c>
      <c r="DL64" s="87">
        <f t="shared" si="352"/>
        <v>941.07611566177286</v>
      </c>
      <c r="DM64" s="82">
        <f t="shared" si="353"/>
        <v>3</v>
      </c>
      <c r="DO64" s="87">
        <f t="shared" si="354"/>
        <v>940.68420548178756</v>
      </c>
      <c r="DP64" s="82">
        <f t="shared" si="355"/>
        <v>0.55800024841131124</v>
      </c>
      <c r="DQ64" s="82">
        <f t="shared" si="356"/>
        <v>7.197166949402715E-14</v>
      </c>
      <c r="DR64" s="82">
        <f t="shared" si="357"/>
        <v>0.28024942646169365</v>
      </c>
      <c r="DS64" s="82">
        <f t="shared" si="358"/>
        <v>4.5412649286463031E-8</v>
      </c>
      <c r="DT64" s="82">
        <f t="shared" si="359"/>
        <v>1.402846899533766</v>
      </c>
      <c r="DV64" s="88">
        <f t="shared" si="360"/>
        <v>922</v>
      </c>
      <c r="DW64" s="30">
        <f t="shared" si="361"/>
        <v>2.93</v>
      </c>
      <c r="DX64" s="30">
        <f t="shared" si="362"/>
        <v>0.9524162534552354</v>
      </c>
      <c r="DY64" s="30">
        <f t="shared" si="363"/>
        <v>0.67455418289553337</v>
      </c>
      <c r="DZ64" s="30">
        <f t="shared" si="364"/>
        <v>0.43229574851138003</v>
      </c>
      <c r="EA64" s="30">
        <f t="shared" si="365"/>
        <v>4.5094830682465545</v>
      </c>
      <c r="EB64" s="30">
        <v>11.8398129274374</v>
      </c>
      <c r="EC64" s="30">
        <f t="shared" si="366"/>
        <v>5.1482330284372498E-2</v>
      </c>
      <c r="ED64" s="30">
        <f t="shared" si="367"/>
        <v>1.1979238974406767</v>
      </c>
      <c r="EE64" s="30">
        <f t="shared" si="368"/>
        <v>0.12299067616960378</v>
      </c>
      <c r="EF64" s="30">
        <f t="shared" si="369"/>
        <v>2.8069902646341576</v>
      </c>
      <c r="EG64" s="30">
        <f t="shared" si="370"/>
        <v>3.8207084702879919</v>
      </c>
      <c r="EH64" s="30">
        <f t="shared" si="371"/>
        <v>0.18930516986078094</v>
      </c>
      <c r="EI64" s="30">
        <f t="shared" si="372"/>
        <v>0.77883776159932749</v>
      </c>
      <c r="EJ64" s="30">
        <f t="shared" si="373"/>
        <v>5.414497614672871E-2</v>
      </c>
      <c r="EK64" s="30">
        <f t="shared" si="374"/>
        <v>5.1105531134641148E-2</v>
      </c>
      <c r="EM64" s="82">
        <v>3.4</v>
      </c>
      <c r="EN64" s="82">
        <v>3.6460193632685201</v>
      </c>
      <c r="EO64" s="30">
        <v>3.6020711108470036</v>
      </c>
      <c r="EQ64" s="34">
        <f t="shared" si="375"/>
        <v>8.3682008368200833</v>
      </c>
      <c r="ER64" s="34">
        <f t="shared" si="376"/>
        <v>-1.3739749107456295E-2</v>
      </c>
      <c r="ES64" s="34">
        <f t="shared" si="377"/>
        <v>-0.69410283512396864</v>
      </c>
      <c r="ET64" s="34">
        <f t="shared" si="378"/>
        <v>-1.5770791552328149</v>
      </c>
      <c r="EU64" s="34">
        <f t="shared" si="379"/>
        <v>-9.7275206313156698E-3</v>
      </c>
      <c r="EV64" s="34">
        <f t="shared" si="380"/>
        <v>-0.12338895172271934</v>
      </c>
      <c r="EW64" s="34">
        <f t="shared" si="381"/>
        <v>-3.1460278568812929E-2</v>
      </c>
      <c r="EY64" s="27">
        <f t="shared" si="382"/>
        <v>1195.1500000000001</v>
      </c>
      <c r="EZ64" s="27">
        <f t="shared" si="383"/>
        <v>3000</v>
      </c>
      <c r="FA64" s="34">
        <f t="shared" si="384"/>
        <v>-1.2484598548234418</v>
      </c>
      <c r="FB64" s="34">
        <f t="shared" si="385"/>
        <v>-0.18616320383138479</v>
      </c>
      <c r="FC64" s="34">
        <f t="shared" si="386"/>
        <v>3.0117022138876415</v>
      </c>
      <c r="FD64" s="34">
        <f t="shared" si="387"/>
        <v>-0.51391469929491584</v>
      </c>
      <c r="FE64" s="34">
        <f t="shared" si="388"/>
        <v>-0.76015701293732918</v>
      </c>
      <c r="FF64" s="26">
        <f t="shared" si="389"/>
        <v>-2.1228304511639191</v>
      </c>
      <c r="FG64" s="26">
        <f t="shared" si="390"/>
        <v>-0.62812828269806376</v>
      </c>
      <c r="FH64" s="33">
        <f t="shared" si="391"/>
        <v>2704.5708387882132</v>
      </c>
      <c r="FI64" s="33">
        <f t="shared" si="392"/>
        <v>-275.20571249999995</v>
      </c>
      <c r="FJ64" s="33">
        <f t="shared" si="393"/>
        <v>790.94143487380222</v>
      </c>
      <c r="FK64" s="26">
        <f t="shared" si="394"/>
        <v>-211.47171750000004</v>
      </c>
      <c r="FL64" s="33">
        <f t="shared" si="395"/>
        <v>38.600981942716608</v>
      </c>
      <c r="FM64" s="33">
        <f t="shared" si="396"/>
        <v>8.6738320880423849</v>
      </c>
      <c r="FN64" s="27">
        <f t="shared" si="397"/>
        <v>85981.413103247061</v>
      </c>
      <c r="FO64" s="28">
        <f t="shared" si="398"/>
        <v>39.643920144358823</v>
      </c>
      <c r="FP64" s="33">
        <f t="shared" si="399"/>
        <v>58848.106842169458</v>
      </c>
      <c r="FQ64" s="28">
        <f t="shared" si="400"/>
        <v>41.981571145150873</v>
      </c>
      <c r="FS64" s="26"/>
      <c r="FT64" s="34">
        <f t="shared" si="401"/>
        <v>0.99142880918698506</v>
      </c>
      <c r="FU64" s="34">
        <f t="shared" si="401"/>
        <v>8.6359028273194898E-3</v>
      </c>
      <c r="FV64" s="34">
        <f t="shared" si="401"/>
        <v>0.17624385794568512</v>
      </c>
      <c r="FW64" s="34">
        <f t="shared" si="401"/>
        <v>1.962530969017064E-2</v>
      </c>
      <c r="FX64" s="34">
        <v>0</v>
      </c>
      <c r="FY64" s="34">
        <f t="shared" si="402"/>
        <v>1.3894402540690751E-2</v>
      </c>
      <c r="FZ64" s="34">
        <f t="shared" si="402"/>
        <v>4.4936607286149899E-2</v>
      </c>
      <c r="GA64" s="34">
        <f t="shared" si="402"/>
        <v>8.1963245615450403E-2</v>
      </c>
      <c r="GB64" s="34">
        <f t="shared" si="402"/>
        <v>8.6841127448378366E-2</v>
      </c>
      <c r="GC64" s="34">
        <f t="shared" si="402"/>
        <v>4.7908579158358992E-3</v>
      </c>
      <c r="GD64" s="34">
        <f t="shared" si="403"/>
        <v>1.4283601204566658</v>
      </c>
      <c r="GE64" s="26"/>
      <c r="GF64" s="34">
        <f t="shared" si="404"/>
        <v>0.69410283512396864</v>
      </c>
      <c r="GG64" s="34">
        <f t="shared" si="404"/>
        <v>6.0460262812143456E-3</v>
      </c>
      <c r="GH64" s="34">
        <f t="shared" si="404"/>
        <v>0.12338895172271934</v>
      </c>
      <c r="GI64" s="34">
        <f t="shared" si="404"/>
        <v>1.3739749107456295E-2</v>
      </c>
      <c r="GJ64" s="34">
        <f t="shared" si="404"/>
        <v>0</v>
      </c>
      <c r="GK64" s="34">
        <f t="shared" si="404"/>
        <v>9.7275206313156698E-3</v>
      </c>
      <c r="GL64" s="34">
        <f t="shared" si="404"/>
        <v>3.1460278568812929E-2</v>
      </c>
      <c r="GM64" s="34">
        <f t="shared" si="404"/>
        <v>5.7382759740761777E-2</v>
      </c>
      <c r="GN64" s="34">
        <f t="shared" si="404"/>
        <v>6.0797782159175723E-2</v>
      </c>
      <c r="GO64" s="34">
        <f t="shared" si="404"/>
        <v>3.3540966645751757E-3</v>
      </c>
      <c r="GP64" s="34">
        <f t="shared" si="405"/>
        <v>1</v>
      </c>
      <c r="GR64" s="62"/>
      <c r="GT64" s="116"/>
      <c r="GU64" s="28">
        <f t="shared" si="406"/>
        <v>1.0293225618230655</v>
      </c>
      <c r="GV64" s="28">
        <f t="shared" si="406"/>
        <v>0.76369419763806823</v>
      </c>
      <c r="GW64" s="28">
        <f t="shared" si="406"/>
        <v>1.8577901463447479</v>
      </c>
      <c r="GX64" s="28">
        <f t="shared" si="406"/>
        <v>1.2747102750755244</v>
      </c>
    </row>
    <row r="65" spans="1:206" ht="15" customHeight="1" x14ac:dyDescent="0.2">
      <c r="A65" s="44" t="s">
        <v>204</v>
      </c>
      <c r="C65" s="28">
        <v>0.3</v>
      </c>
      <c r="D65" s="26">
        <v>862</v>
      </c>
      <c r="F65" s="28">
        <v>58.45</v>
      </c>
      <c r="G65" s="28">
        <v>0.37</v>
      </c>
      <c r="H65" s="28">
        <v>17.46</v>
      </c>
      <c r="I65" s="28">
        <v>1.37</v>
      </c>
      <c r="J65" s="28">
        <v>0.64</v>
      </c>
      <c r="K65" s="28">
        <v>0.25</v>
      </c>
      <c r="L65" s="28">
        <v>2.36</v>
      </c>
      <c r="M65" s="28">
        <v>6.44</v>
      </c>
      <c r="N65" s="28">
        <v>6.71</v>
      </c>
      <c r="O65" s="28">
        <v>0.73</v>
      </c>
      <c r="P65" s="28">
        <f t="shared" si="407"/>
        <v>94.78</v>
      </c>
      <c r="R65" s="37">
        <v>5.18</v>
      </c>
      <c r="S65" s="4"/>
      <c r="T65" s="28">
        <v>60.27</v>
      </c>
      <c r="U65" s="28">
        <v>0</v>
      </c>
      <c r="V65" s="28">
        <v>24.8</v>
      </c>
      <c r="W65" s="28">
        <v>0</v>
      </c>
      <c r="X65" s="28">
        <v>0</v>
      </c>
      <c r="Y65" s="28">
        <v>0</v>
      </c>
      <c r="Z65" s="28">
        <v>6.4</v>
      </c>
      <c r="AA65" s="28">
        <v>6.99</v>
      </c>
      <c r="AB65" s="28">
        <v>1.54</v>
      </c>
      <c r="AC65" s="28">
        <f>SUM(T65:AB65)</f>
        <v>100.00000000000001</v>
      </c>
      <c r="AE65" s="191">
        <f t="shared" si="307"/>
        <v>0.97286950732356869</v>
      </c>
      <c r="AF65" s="191">
        <f t="shared" si="307"/>
        <v>4.630788485607008E-3</v>
      </c>
      <c r="AG65" s="191">
        <f t="shared" si="308"/>
        <v>0.34248724990192236</v>
      </c>
      <c r="AH65" s="191">
        <f t="shared" si="309"/>
        <v>1.9067501739735562E-2</v>
      </c>
      <c r="AI65" s="191">
        <f t="shared" si="309"/>
        <v>9.0217084860445447E-3</v>
      </c>
      <c r="AJ65" s="191">
        <f t="shared" si="309"/>
        <v>6.2034739454094297E-3</v>
      </c>
      <c r="AK65" s="191">
        <f t="shared" si="309"/>
        <v>4.2082738944365192E-2</v>
      </c>
      <c r="AL65" s="191">
        <f t="shared" si="310"/>
        <v>0.20780897063568896</v>
      </c>
      <c r="AM65" s="191">
        <f t="shared" si="310"/>
        <v>0.14246284501061571</v>
      </c>
      <c r="AN65" s="191">
        <f t="shared" si="310"/>
        <v>1.0286253760471193E-2</v>
      </c>
      <c r="AO65" s="191">
        <f t="shared" si="311"/>
        <v>1.7569210382334284</v>
      </c>
      <c r="AP65" s="191"/>
      <c r="AQ65" s="191">
        <f t="shared" si="312"/>
        <v>0.55373547595615458</v>
      </c>
      <c r="AR65" s="191">
        <f t="shared" si="312"/>
        <v>2.6357408129526602E-3</v>
      </c>
      <c r="AS65" s="191">
        <f t="shared" si="312"/>
        <v>0.19493605144958071</v>
      </c>
      <c r="AT65" s="191">
        <f t="shared" si="312"/>
        <v>1.0852793793685684E-2</v>
      </c>
      <c r="AU65" s="191">
        <f t="shared" si="312"/>
        <v>5.1349538708443084E-3</v>
      </c>
      <c r="AV65" s="191">
        <f t="shared" si="312"/>
        <v>3.53087805906575E-3</v>
      </c>
      <c r="AW65" s="191">
        <f t="shared" si="312"/>
        <v>2.395254996017299E-2</v>
      </c>
      <c r="AX65" s="191">
        <f t="shared" si="312"/>
        <v>0.11828019934500836</v>
      </c>
      <c r="AY65" s="191">
        <f t="shared" si="312"/>
        <v>8.1086652109226887E-2</v>
      </c>
      <c r="AZ65" s="191">
        <f t="shared" si="312"/>
        <v>5.854704643308244E-3</v>
      </c>
      <c r="BA65" s="191">
        <f t="shared" si="313"/>
        <v>1</v>
      </c>
      <c r="BB65" s="191"/>
      <c r="BC65" s="191">
        <f t="shared" si="314"/>
        <v>1.0031624500665779</v>
      </c>
      <c r="BD65" s="191">
        <f t="shared" si="314"/>
        <v>0</v>
      </c>
      <c r="BE65" s="191">
        <f t="shared" si="315"/>
        <v>0.48646528050215776</v>
      </c>
      <c r="BF65" s="191">
        <f t="shared" si="316"/>
        <v>0</v>
      </c>
      <c r="BG65" s="191">
        <f t="shared" si="316"/>
        <v>0</v>
      </c>
      <c r="BH65" s="191">
        <f t="shared" si="316"/>
        <v>0</v>
      </c>
      <c r="BI65" s="191">
        <f t="shared" si="316"/>
        <v>0.11412268188302425</v>
      </c>
      <c r="BJ65" s="191">
        <f t="shared" si="317"/>
        <v>0.22555663117134561</v>
      </c>
      <c r="BK65" s="191">
        <f t="shared" si="317"/>
        <v>3.2696390658174097E-2</v>
      </c>
      <c r="BL65" s="191">
        <f t="shared" si="318"/>
        <v>1.8620034342812797</v>
      </c>
      <c r="BM65" s="191"/>
      <c r="BN65" s="191">
        <f t="shared" si="319"/>
        <v>0.53875435007121331</v>
      </c>
      <c r="BO65" s="191">
        <f t="shared" si="319"/>
        <v>0</v>
      </c>
      <c r="BP65" s="191">
        <f t="shared" si="319"/>
        <v>0.2612590672744543</v>
      </c>
      <c r="BQ65" s="191">
        <f t="shared" si="319"/>
        <v>0</v>
      </c>
      <c r="BR65" s="191">
        <f t="shared" si="319"/>
        <v>0</v>
      </c>
      <c r="BS65" s="191">
        <f t="shared" si="319"/>
        <v>0</v>
      </c>
      <c r="BT65" s="191">
        <f t="shared" si="319"/>
        <v>6.1290263907098977E-2</v>
      </c>
      <c r="BU65" s="191">
        <f t="shared" si="319"/>
        <v>0.12113652800990074</v>
      </c>
      <c r="BV65" s="191">
        <f t="shared" si="319"/>
        <v>1.7559790737332704E-2</v>
      </c>
      <c r="BW65" s="191">
        <f t="shared" si="320"/>
        <v>1</v>
      </c>
      <c r="BY65" s="28">
        <f t="shared" si="321"/>
        <v>0.30647187973123358</v>
      </c>
      <c r="BZ65" s="28">
        <f t="shared" si="322"/>
        <v>0.60572327604237142</v>
      </c>
      <c r="CA65" s="28">
        <f t="shared" si="323"/>
        <v>8.7804844226395007E-2</v>
      </c>
      <c r="CB65" s="28"/>
      <c r="CC65" s="4">
        <f t="shared" si="324"/>
        <v>61.669128508124075</v>
      </c>
      <c r="CD65" s="4">
        <f t="shared" si="325"/>
        <v>13.87423507069002</v>
      </c>
      <c r="CE65" s="28">
        <f t="shared" si="326"/>
        <v>24.104078409201179</v>
      </c>
      <c r="CF65" s="28">
        <f t="shared" si="327"/>
        <v>30.647187973123359</v>
      </c>
      <c r="CH65" s="28">
        <f t="shared" si="328"/>
        <v>7.0013550203847652</v>
      </c>
      <c r="CI65" s="28">
        <f t="shared" si="329"/>
        <v>0.5932791659307497</v>
      </c>
      <c r="CJ65" s="4"/>
      <c r="CK65" s="158">
        <f t="shared" si="330"/>
        <v>0.14090070110325606</v>
      </c>
      <c r="CL65" s="69">
        <f t="shared" si="331"/>
        <v>5.18</v>
      </c>
      <c r="CM65" s="107">
        <f t="shared" si="332"/>
        <v>5.6645337336532515</v>
      </c>
      <c r="CN65" s="109">
        <f t="shared" si="333"/>
        <v>5.0502071298439306</v>
      </c>
      <c r="CO65" s="111">
        <f t="shared" si="334"/>
        <v>6.2442850441308666</v>
      </c>
      <c r="CP65" s="113">
        <v>5.0602224858100806</v>
      </c>
      <c r="CQ65" s="30"/>
      <c r="CR65" s="27">
        <f t="shared" si="335"/>
        <v>900.4756665876356</v>
      </c>
      <c r="CS65" s="27">
        <f t="shared" si="336"/>
        <v>930.96479720865034</v>
      </c>
      <c r="CT65" s="27">
        <f t="shared" si="337"/>
        <v>886.66409428373379</v>
      </c>
      <c r="CU65" s="28">
        <f t="shared" si="338"/>
        <v>5.0502071298439306</v>
      </c>
      <c r="CV65" s="28">
        <f t="shared" si="339"/>
        <v>5.7732442207878183</v>
      </c>
      <c r="CW65" s="28">
        <f t="shared" si="340"/>
        <v>12.918393349028827</v>
      </c>
      <c r="CX65" s="27">
        <f t="shared" si="341"/>
        <v>892.23693841749343</v>
      </c>
      <c r="CY65" s="28">
        <f t="shared" si="342"/>
        <v>0.14090070110325606</v>
      </c>
      <c r="DA65" s="33">
        <f t="shared" si="343"/>
        <v>753.03150914095534</v>
      </c>
      <c r="DB65" s="33">
        <f t="shared" si="344"/>
        <v>739.25349986267179</v>
      </c>
      <c r="DD65" s="82">
        <f t="shared" si="345"/>
        <v>0.26037593833047828</v>
      </c>
      <c r="DE65" s="82">
        <f t="shared" si="346"/>
        <v>7.0013550203847652</v>
      </c>
      <c r="DF65" s="82">
        <f t="shared" si="347"/>
        <v>-1.9596998841973623</v>
      </c>
      <c r="DG65" s="82" t="e">
        <f t="shared" si="348"/>
        <v>#DIV/0!</v>
      </c>
      <c r="DH65" s="82">
        <f t="shared" si="349"/>
        <v>4.3471175683768737E-2</v>
      </c>
      <c r="DI65" s="82">
        <f t="shared" si="350"/>
        <v>-0.77739202279401143</v>
      </c>
      <c r="DK65" s="87">
        <f t="shared" si="351"/>
        <v>1173.6256665876356</v>
      </c>
      <c r="DL65" s="87">
        <f t="shared" si="352"/>
        <v>886.66409428373379</v>
      </c>
      <c r="DM65" s="82">
        <f t="shared" si="353"/>
        <v>3</v>
      </c>
      <c r="DO65" s="87">
        <f t="shared" si="354"/>
        <v>887.18663011200977</v>
      </c>
      <c r="DP65" s="82">
        <f t="shared" si="355"/>
        <v>0.36710727857763648</v>
      </c>
      <c r="DQ65" s="82">
        <f t="shared" si="356"/>
        <v>1.0474031662554361E-13</v>
      </c>
      <c r="DR65" s="82">
        <f t="shared" si="357"/>
        <v>0.26571524748440611</v>
      </c>
      <c r="DS65" s="82">
        <f t="shared" si="358"/>
        <v>1.6583657314532077E-7</v>
      </c>
      <c r="DT65" s="82">
        <f t="shared" si="359"/>
        <v>1.8198621070149064</v>
      </c>
      <c r="DV65" s="88">
        <f t="shared" si="360"/>
        <v>862</v>
      </c>
      <c r="DW65" s="30">
        <f t="shared" si="361"/>
        <v>5.18</v>
      </c>
      <c r="DX65" s="30">
        <f t="shared" si="362"/>
        <v>0.90808405244920376</v>
      </c>
      <c r="DY65" s="30">
        <f t="shared" si="363"/>
        <v>0.67343164300759439</v>
      </c>
      <c r="DZ65" s="30">
        <f t="shared" si="364"/>
        <v>0.44190260030475048</v>
      </c>
      <c r="EA65" s="30">
        <f t="shared" si="365"/>
        <v>4.5233327396355811</v>
      </c>
      <c r="EB65" s="30">
        <v>12.8398129274374</v>
      </c>
      <c r="EC65" s="30">
        <f t="shared" si="366"/>
        <v>4.2629508758161704E-2</v>
      </c>
      <c r="ED65" s="30">
        <f t="shared" si="367"/>
        <v>1.1826292742055835</v>
      </c>
      <c r="EE65" s="30">
        <f t="shared" si="368"/>
        <v>9.6256643844957038E-2</v>
      </c>
      <c r="EF65" s="30">
        <f t="shared" si="369"/>
        <v>2.7921342756184369</v>
      </c>
      <c r="EG65" s="30">
        <f t="shared" si="370"/>
        <v>4.0421436078545625</v>
      </c>
      <c r="EH65" s="30">
        <f t="shared" si="371"/>
        <v>0.19936685145423524</v>
      </c>
      <c r="EI65" s="30">
        <f t="shared" si="372"/>
        <v>0.77262407736590832</v>
      </c>
      <c r="EJ65" s="30">
        <f t="shared" si="373"/>
        <v>4.4900555899393874E-2</v>
      </c>
      <c r="EK65" s="30">
        <f t="shared" si="374"/>
        <v>6.5495942480497046E-2</v>
      </c>
      <c r="EM65" s="82">
        <v>3.4</v>
      </c>
      <c r="EN65" s="82">
        <v>3.6460193632685201</v>
      </c>
      <c r="EO65" s="30">
        <v>3.6020711108470036</v>
      </c>
      <c r="EQ65" s="34">
        <f t="shared" si="375"/>
        <v>8.8105726872246688</v>
      </c>
      <c r="ER65" s="34">
        <f t="shared" si="376"/>
        <v>-1.3656487249974461E-2</v>
      </c>
      <c r="ES65" s="34">
        <f t="shared" si="377"/>
        <v>-0.69668984515378551</v>
      </c>
      <c r="ET65" s="34">
        <f t="shared" si="378"/>
        <v>-1.5059504776416552</v>
      </c>
      <c r="EU65" s="34">
        <f t="shared" si="379"/>
        <v>-4.4423511918980762E-3</v>
      </c>
      <c r="EV65" s="34">
        <f t="shared" si="380"/>
        <v>-0.12263972937778252</v>
      </c>
      <c r="EW65" s="34">
        <f t="shared" si="381"/>
        <v>-3.0139273022293103E-2</v>
      </c>
      <c r="EY65" s="27">
        <f t="shared" si="382"/>
        <v>1135.1500000000001</v>
      </c>
      <c r="EZ65" s="27">
        <f t="shared" si="383"/>
        <v>3000</v>
      </c>
      <c r="FA65" s="34">
        <f t="shared" si="384"/>
        <v>-1.4086657766681454</v>
      </c>
      <c r="FB65" s="34">
        <f t="shared" si="385"/>
        <v>-0.1981795698659628</v>
      </c>
      <c r="FC65" s="34">
        <f t="shared" si="386"/>
        <v>3.1127958241757634</v>
      </c>
      <c r="FD65" s="34">
        <f t="shared" si="387"/>
        <v>-0.4878699872314391</v>
      </c>
      <c r="FE65" s="34">
        <f t="shared" si="388"/>
        <v>-0.75352747224738525</v>
      </c>
      <c r="FF65" s="26">
        <f t="shared" si="389"/>
        <v>-2.1643772791835363</v>
      </c>
      <c r="FG65" s="26">
        <f t="shared" si="390"/>
        <v>-0.49005401749944466</v>
      </c>
      <c r="FH65" s="33">
        <f t="shared" si="391"/>
        <v>2685.472852736702</v>
      </c>
      <c r="FI65" s="33">
        <f t="shared" si="392"/>
        <v>-273.72071250000005</v>
      </c>
      <c r="FJ65" s="33">
        <f t="shared" si="393"/>
        <v>750.0600112921561</v>
      </c>
      <c r="FK65" s="26">
        <f t="shared" si="394"/>
        <v>-208.74471750000004</v>
      </c>
      <c r="FL65" s="33">
        <f t="shared" si="395"/>
        <v>40.824625362011915</v>
      </c>
      <c r="FM65" s="33">
        <f t="shared" si="396"/>
        <v>11.445774610973727</v>
      </c>
      <c r="FN65" s="27">
        <f t="shared" si="397"/>
        <v>79883.622977824649</v>
      </c>
      <c r="FO65" s="28">
        <f t="shared" si="398"/>
        <v>34.408666357585105</v>
      </c>
      <c r="FP65" s="33">
        <f t="shared" si="399"/>
        <v>56746.037132292389</v>
      </c>
      <c r="FQ65" s="28">
        <f t="shared" si="400"/>
        <v>39.906851536201081</v>
      </c>
      <c r="FS65" s="26"/>
      <c r="FT65" s="34">
        <f t="shared" si="401"/>
        <v>0.97278854955479743</v>
      </c>
      <c r="FU65" s="34">
        <f t="shared" si="401"/>
        <v>4.6308464436350888E-3</v>
      </c>
      <c r="FV65" s="34">
        <f t="shared" si="401"/>
        <v>0.17124194544973079</v>
      </c>
      <c r="FW65" s="34">
        <f t="shared" si="401"/>
        <v>1.9068563315981404E-2</v>
      </c>
      <c r="FX65" s="34">
        <v>0</v>
      </c>
      <c r="FY65" s="34">
        <f t="shared" si="402"/>
        <v>6.202858277094085E-3</v>
      </c>
      <c r="FZ65" s="34">
        <f t="shared" si="402"/>
        <v>4.2083489363219741E-2</v>
      </c>
      <c r="GA65" s="34">
        <f t="shared" si="402"/>
        <v>0.10390616176446862</v>
      </c>
      <c r="GB65" s="34">
        <f t="shared" si="402"/>
        <v>7.123520356706832E-2</v>
      </c>
      <c r="GC65" s="34">
        <f t="shared" si="402"/>
        <v>5.1431268802355967E-3</v>
      </c>
      <c r="GD65" s="34">
        <f t="shared" si="403"/>
        <v>1.396300744616231</v>
      </c>
      <c r="GE65" s="26"/>
      <c r="GF65" s="34">
        <f t="shared" si="404"/>
        <v>0.69668984515378551</v>
      </c>
      <c r="GG65" s="34">
        <f t="shared" si="404"/>
        <v>3.316510759942238E-3</v>
      </c>
      <c r="GH65" s="34">
        <f t="shared" si="404"/>
        <v>0.12263972937778252</v>
      </c>
      <c r="GI65" s="34">
        <f t="shared" si="404"/>
        <v>1.3656487249974461E-2</v>
      </c>
      <c r="GJ65" s="34">
        <f t="shared" si="404"/>
        <v>0</v>
      </c>
      <c r="GK65" s="34">
        <f t="shared" si="404"/>
        <v>4.4423511918980762E-3</v>
      </c>
      <c r="GL65" s="34">
        <f t="shared" si="404"/>
        <v>3.0139273022293103E-2</v>
      </c>
      <c r="GM65" s="34">
        <f t="shared" si="404"/>
        <v>7.4415316446047527E-2</v>
      </c>
      <c r="GN65" s="34">
        <f t="shared" si="404"/>
        <v>5.1017092013831949E-2</v>
      </c>
      <c r="GO65" s="34">
        <f t="shared" si="404"/>
        <v>3.6833947844446429E-3</v>
      </c>
      <c r="GP65" s="34">
        <f t="shared" si="405"/>
        <v>1</v>
      </c>
      <c r="GR65" s="62"/>
      <c r="GT65" s="116"/>
      <c r="GU65" s="28">
        <f t="shared" si="406"/>
        <v>0.48453373365325181</v>
      </c>
      <c r="GV65" s="28">
        <f t="shared" si="406"/>
        <v>-0.12979287015606911</v>
      </c>
      <c r="GW65" s="28">
        <f t="shared" si="406"/>
        <v>1.0642850441308669</v>
      </c>
      <c r="GX65" s="28">
        <f t="shared" si="406"/>
        <v>-0.11977751418991911</v>
      </c>
    </row>
    <row r="66" spans="1:206" ht="15" customHeight="1" x14ac:dyDescent="0.2">
      <c r="A66" s="44" t="s">
        <v>204</v>
      </c>
      <c r="C66" s="28">
        <v>0.3</v>
      </c>
      <c r="D66" s="26">
        <v>908</v>
      </c>
      <c r="F66" s="28">
        <v>59.74</v>
      </c>
      <c r="G66" s="28">
        <v>0.45</v>
      </c>
      <c r="H66" s="28">
        <v>18.329999999999998</v>
      </c>
      <c r="I66" s="28">
        <v>1.43</v>
      </c>
      <c r="J66" s="28">
        <v>0.22</v>
      </c>
      <c r="K66" s="28">
        <v>0.45</v>
      </c>
      <c r="L66" s="28">
        <v>2.42</v>
      </c>
      <c r="M66" s="28">
        <v>4.7300000000000004</v>
      </c>
      <c r="N66" s="28">
        <v>8.1300000000000008</v>
      </c>
      <c r="O66" s="28">
        <v>0.68</v>
      </c>
      <c r="P66" s="28">
        <f t="shared" si="407"/>
        <v>96.580000000000027</v>
      </c>
      <c r="R66" s="37">
        <v>3.36</v>
      </c>
      <c r="S66" s="4"/>
      <c r="T66" s="28">
        <v>59.89</v>
      </c>
      <c r="U66" s="28">
        <v>0</v>
      </c>
      <c r="V66" s="28">
        <v>25.01</v>
      </c>
      <c r="W66" s="28">
        <v>0</v>
      </c>
      <c r="X66" s="28">
        <v>0</v>
      </c>
      <c r="Y66" s="28">
        <v>0</v>
      </c>
      <c r="Z66" s="28">
        <v>6.66</v>
      </c>
      <c r="AA66" s="28">
        <v>6.7</v>
      </c>
      <c r="AB66" s="28">
        <v>1.73</v>
      </c>
      <c r="AC66" s="28">
        <f t="shared" ref="AC66:AC69" si="408">SUM(T66:AB66)</f>
        <v>99.990000000000009</v>
      </c>
      <c r="AE66" s="191">
        <f t="shared" si="307"/>
        <v>0.99434087882822908</v>
      </c>
      <c r="AF66" s="191">
        <f t="shared" si="307"/>
        <v>5.6320400500625778E-3</v>
      </c>
      <c r="AG66" s="191">
        <f t="shared" si="308"/>
        <v>0.35955276579050605</v>
      </c>
      <c r="AH66" s="191">
        <f t="shared" si="309"/>
        <v>1.990257480862909E-2</v>
      </c>
      <c r="AI66" s="191">
        <f t="shared" si="309"/>
        <v>3.1012122920778123E-3</v>
      </c>
      <c r="AJ66" s="191">
        <f t="shared" si="309"/>
        <v>1.1166253101736974E-2</v>
      </c>
      <c r="AK66" s="191">
        <f t="shared" si="309"/>
        <v>4.3152639087018545E-2</v>
      </c>
      <c r="AL66" s="191">
        <f t="shared" si="310"/>
        <v>0.15262988060664734</v>
      </c>
      <c r="AM66" s="191">
        <f t="shared" si="310"/>
        <v>0.17261146496815288</v>
      </c>
      <c r="AN66" s="191">
        <f t="shared" si="310"/>
        <v>9.5817158316717985E-3</v>
      </c>
      <c r="AO66" s="191">
        <f t="shared" si="311"/>
        <v>1.7716714253647319</v>
      </c>
      <c r="AP66" s="191"/>
      <c r="AQ66" s="191">
        <f t="shared" si="312"/>
        <v>0.56124452005739456</v>
      </c>
      <c r="AR66" s="191">
        <f t="shared" si="312"/>
        <v>3.1789416307276708E-3</v>
      </c>
      <c r="AS66" s="191">
        <f t="shared" si="312"/>
        <v>0.20294551271914618</v>
      </c>
      <c r="AT66" s="191">
        <f t="shared" si="312"/>
        <v>1.1233784393475653E-2</v>
      </c>
      <c r="AU66" s="191">
        <f t="shared" si="312"/>
        <v>1.750444381321649E-3</v>
      </c>
      <c r="AV66" s="191">
        <f t="shared" si="312"/>
        <v>6.3026659130307932E-3</v>
      </c>
      <c r="AW66" s="191">
        <f t="shared" si="312"/>
        <v>2.4357021549938223E-2</v>
      </c>
      <c r="AX66" s="191">
        <f t="shared" si="312"/>
        <v>8.6150218613604154E-2</v>
      </c>
      <c r="AY66" s="191">
        <f t="shared" si="312"/>
        <v>9.7428599060131918E-2</v>
      </c>
      <c r="AZ66" s="191">
        <f t="shared" si="312"/>
        <v>5.4082916812293351E-3</v>
      </c>
      <c r="BA66" s="191">
        <f t="shared" si="313"/>
        <v>1</v>
      </c>
      <c r="BB66" s="191"/>
      <c r="BC66" s="191">
        <f t="shared" si="314"/>
        <v>0.99683754993342211</v>
      </c>
      <c r="BD66" s="191">
        <f t="shared" si="314"/>
        <v>0</v>
      </c>
      <c r="BE66" s="191">
        <f t="shared" si="315"/>
        <v>0.49058454295802284</v>
      </c>
      <c r="BF66" s="191">
        <f t="shared" si="316"/>
        <v>0</v>
      </c>
      <c r="BG66" s="191">
        <f t="shared" si="316"/>
        <v>0</v>
      </c>
      <c r="BH66" s="191">
        <f t="shared" si="316"/>
        <v>0</v>
      </c>
      <c r="BI66" s="191">
        <f t="shared" si="316"/>
        <v>0.11875891583452211</v>
      </c>
      <c r="BJ66" s="191">
        <f t="shared" si="317"/>
        <v>0.21619877379799937</v>
      </c>
      <c r="BK66" s="191">
        <f t="shared" si="317"/>
        <v>3.6730360934182589E-2</v>
      </c>
      <c r="BL66" s="191">
        <f t="shared" si="318"/>
        <v>1.8591101434581492</v>
      </c>
      <c r="BM66" s="191"/>
      <c r="BN66" s="191">
        <f t="shared" si="319"/>
        <v>0.53619068963778271</v>
      </c>
      <c r="BO66" s="191">
        <f t="shared" si="319"/>
        <v>0</v>
      </c>
      <c r="BP66" s="191">
        <f t="shared" si="319"/>
        <v>0.26388137608968215</v>
      </c>
      <c r="BQ66" s="191">
        <f t="shared" si="319"/>
        <v>0</v>
      </c>
      <c r="BR66" s="191">
        <f t="shared" si="319"/>
        <v>0</v>
      </c>
      <c r="BS66" s="191">
        <f t="shared" si="319"/>
        <v>0</v>
      </c>
      <c r="BT66" s="191">
        <f t="shared" si="319"/>
        <v>6.3879440522882344E-2</v>
      </c>
      <c r="BU66" s="191">
        <f t="shared" si="319"/>
        <v>0.11629153579671503</v>
      </c>
      <c r="BV66" s="191">
        <f t="shared" si="319"/>
        <v>1.9756957952937679E-2</v>
      </c>
      <c r="BW66" s="191">
        <f t="shared" si="320"/>
        <v>0.99999999999999989</v>
      </c>
      <c r="BY66" s="28">
        <f t="shared" si="321"/>
        <v>0.31951233205763047</v>
      </c>
      <c r="BZ66" s="28">
        <f t="shared" si="322"/>
        <v>0.58166727035847976</v>
      </c>
      <c r="CA66" s="28">
        <f t="shared" si="323"/>
        <v>9.8820397583889719E-2</v>
      </c>
      <c r="CB66" s="28"/>
      <c r="CC66" s="4">
        <f t="shared" si="324"/>
        <v>61.855456616276648</v>
      </c>
      <c r="CD66" s="4">
        <f t="shared" si="325"/>
        <v>13.315386208324703</v>
      </c>
      <c r="CE66" s="28">
        <f t="shared" si="326"/>
        <v>25.857656361270493</v>
      </c>
      <c r="CF66" s="28">
        <f t="shared" si="327"/>
        <v>31.951233205763046</v>
      </c>
      <c r="CH66" s="28">
        <f t="shared" si="328"/>
        <v>6.9188084037812239</v>
      </c>
      <c r="CI66" s="28">
        <f t="shared" si="329"/>
        <v>0.46928191228856214</v>
      </c>
      <c r="CJ66" s="4"/>
      <c r="CK66" s="158">
        <f t="shared" si="330"/>
        <v>0.1861153264154819</v>
      </c>
      <c r="CL66" s="69">
        <f t="shared" si="331"/>
        <v>3.36</v>
      </c>
      <c r="CM66" s="107">
        <f t="shared" si="332"/>
        <v>4.5479358398666045</v>
      </c>
      <c r="CN66" s="109">
        <f t="shared" si="333"/>
        <v>4.0210128099335796</v>
      </c>
      <c r="CO66" s="111">
        <f t="shared" si="334"/>
        <v>5.1369011763214241</v>
      </c>
      <c r="CP66" s="113">
        <v>5.3811567178657116</v>
      </c>
      <c r="CQ66" s="30"/>
      <c r="CR66" s="27">
        <f t="shared" si="335"/>
        <v>968.64303833458746</v>
      </c>
      <c r="CS66" s="27">
        <f t="shared" si="336"/>
        <v>999.82016619005537</v>
      </c>
      <c r="CT66" s="27">
        <f t="shared" si="337"/>
        <v>929.46006960592615</v>
      </c>
      <c r="CU66" s="28">
        <f t="shared" si="338"/>
        <v>4.0210128099335796</v>
      </c>
      <c r="CV66" s="28">
        <f t="shared" si="339"/>
        <v>5.3482138725791888</v>
      </c>
      <c r="CW66" s="28">
        <f t="shared" si="340"/>
        <v>13.333066941618656</v>
      </c>
      <c r="CX66" s="27">
        <f t="shared" si="341"/>
        <v>915.88911313371921</v>
      </c>
      <c r="CY66" s="28">
        <f t="shared" si="342"/>
        <v>0.18611532641548187</v>
      </c>
      <c r="DA66" s="33">
        <f t="shared" si="343"/>
        <v>752.97395563190469</v>
      </c>
      <c r="DB66" s="33">
        <f t="shared" si="344"/>
        <v>718.67991446351027</v>
      </c>
      <c r="DD66" s="82">
        <f t="shared" si="345"/>
        <v>0.26556943170507191</v>
      </c>
      <c r="DE66" s="82">
        <f t="shared" si="346"/>
        <v>6.9188084037812239</v>
      </c>
      <c r="DF66" s="82">
        <f t="shared" si="347"/>
        <v>-1.6813887629190643</v>
      </c>
      <c r="DG66" s="82" t="e">
        <f t="shared" si="348"/>
        <v>#DIV/0!</v>
      </c>
      <c r="DH66" s="82">
        <f t="shared" si="349"/>
        <v>4.3643916237766318E-2</v>
      </c>
      <c r="DI66" s="82">
        <f t="shared" si="350"/>
        <v>-0.81620086609802212</v>
      </c>
      <c r="DK66" s="87">
        <f t="shared" si="351"/>
        <v>1241.7930383345874</v>
      </c>
      <c r="DL66" s="87">
        <f t="shared" si="352"/>
        <v>929.46006960592615</v>
      </c>
      <c r="DM66" s="82">
        <f t="shared" si="353"/>
        <v>3</v>
      </c>
      <c r="DO66" s="87">
        <f t="shared" si="354"/>
        <v>929.44450963273812</v>
      </c>
      <c r="DP66" s="82">
        <f t="shared" si="355"/>
        <v>0.50006903666336278</v>
      </c>
      <c r="DQ66" s="82">
        <f t="shared" si="356"/>
        <v>8.6231009001562428E-14</v>
      </c>
      <c r="DR66" s="82">
        <f t="shared" si="357"/>
        <v>0.24427499172767675</v>
      </c>
      <c r="DS66" s="82">
        <f t="shared" si="358"/>
        <v>5.0316619496863764E-8</v>
      </c>
      <c r="DT66" s="82">
        <f t="shared" si="359"/>
        <v>1.4496200178463785</v>
      </c>
      <c r="DV66" s="88">
        <f t="shared" si="360"/>
        <v>908</v>
      </c>
      <c r="DW66" s="30">
        <f t="shared" si="361"/>
        <v>3.36</v>
      </c>
      <c r="DX66" s="30">
        <f t="shared" si="362"/>
        <v>0.99292710834591413</v>
      </c>
      <c r="DY66" s="30">
        <f t="shared" si="363"/>
        <v>0.67017799096666586</v>
      </c>
      <c r="DZ66" s="30">
        <f t="shared" si="364"/>
        <v>0.46953434589602283</v>
      </c>
      <c r="EA66" s="30">
        <f t="shared" si="365"/>
        <v>4.4888295773762019</v>
      </c>
      <c r="EB66" s="30">
        <v>25.8398129274374</v>
      </c>
      <c r="EC66" s="30">
        <f t="shared" si="366"/>
        <v>4.4917858059008109E-2</v>
      </c>
      <c r="ED66" s="30">
        <f t="shared" si="367"/>
        <v>1.140959407919977</v>
      </c>
      <c r="EE66" s="30">
        <f t="shared" si="368"/>
        <v>0.10965671806035888</v>
      </c>
      <c r="EF66" s="30">
        <f t="shared" si="369"/>
        <v>2.7507577139253643</v>
      </c>
      <c r="EG66" s="30">
        <f t="shared" si="370"/>
        <v>3.9242495482640121</v>
      </c>
      <c r="EH66" s="30">
        <f t="shared" si="371"/>
        <v>0.18357881767373607</v>
      </c>
      <c r="EI66" s="30">
        <f t="shared" si="372"/>
        <v>0.78854705432647898</v>
      </c>
      <c r="EJ66" s="30">
        <f t="shared" si="373"/>
        <v>5.4681267319368058E-2</v>
      </c>
      <c r="EK66" s="30">
        <f t="shared" si="374"/>
        <v>4.8351338098631881E-2</v>
      </c>
      <c r="EM66" s="82">
        <v>3.4</v>
      </c>
      <c r="EN66" s="82">
        <v>3.6460193632685201</v>
      </c>
      <c r="EO66" s="30">
        <v>3.6020711108470036</v>
      </c>
      <c r="EQ66" s="34">
        <f t="shared" si="375"/>
        <v>8.4674005080440313</v>
      </c>
      <c r="ER66" s="34">
        <f t="shared" si="376"/>
        <v>-1.4003813862104928E-2</v>
      </c>
      <c r="ES66" s="34">
        <f t="shared" si="377"/>
        <v>-0.69953917220320017</v>
      </c>
      <c r="ET66" s="34">
        <f t="shared" si="378"/>
        <v>-1.565477744349878</v>
      </c>
      <c r="EU66" s="34">
        <f t="shared" si="379"/>
        <v>-7.8555618007956976E-3</v>
      </c>
      <c r="EV66" s="34">
        <f t="shared" si="380"/>
        <v>-0.12648565228049538</v>
      </c>
      <c r="EW66" s="34">
        <f t="shared" si="381"/>
        <v>-3.03618332876689E-2</v>
      </c>
      <c r="EY66" s="27">
        <f t="shared" si="382"/>
        <v>1181.1500000000001</v>
      </c>
      <c r="EZ66" s="27">
        <f t="shared" si="383"/>
        <v>3000</v>
      </c>
      <c r="FA66" s="34">
        <f t="shared" si="384"/>
        <v>-1.2820445745021283</v>
      </c>
      <c r="FB66" s="34">
        <f t="shared" si="385"/>
        <v>-0.18885835555340166</v>
      </c>
      <c r="FC66" s="34">
        <f t="shared" si="386"/>
        <v>3.0363806744054078</v>
      </c>
      <c r="FD66" s="34">
        <f t="shared" si="387"/>
        <v>-0.52478540122550088</v>
      </c>
      <c r="FE66" s="34">
        <f t="shared" si="388"/>
        <v>-0.73517336761998497</v>
      </c>
      <c r="FF66" s="26">
        <f t="shared" si="389"/>
        <v>-2.1179792302116578</v>
      </c>
      <c r="FG66" s="26">
        <f t="shared" si="390"/>
        <v>-0.62554668931504542</v>
      </c>
      <c r="FH66" s="33">
        <f t="shared" si="391"/>
        <v>2700.1217824884616</v>
      </c>
      <c r="FI66" s="33">
        <f t="shared" si="392"/>
        <v>-274.85921250000007</v>
      </c>
      <c r="FJ66" s="33">
        <f t="shared" si="393"/>
        <v>781.4043915227569</v>
      </c>
      <c r="FK66" s="26">
        <f t="shared" si="394"/>
        <v>-210.83541750000003</v>
      </c>
      <c r="FL66" s="33">
        <f t="shared" si="395"/>
        <v>39.147726606226939</v>
      </c>
      <c r="FM66" s="33">
        <f t="shared" si="396"/>
        <v>9.3287875646797112</v>
      </c>
      <c r="FN66" s="27">
        <f t="shared" si="397"/>
        <v>84573.447924560605</v>
      </c>
      <c r="FO66" s="28">
        <f t="shared" si="398"/>
        <v>38.458892874176577</v>
      </c>
      <c r="FP66" s="33">
        <f t="shared" si="399"/>
        <v>58367.103102248802</v>
      </c>
      <c r="FQ66" s="28">
        <f t="shared" si="400"/>
        <v>41.517432618692872</v>
      </c>
      <c r="FS66" s="26"/>
      <c r="FT66" s="34">
        <f t="shared" si="401"/>
        <v>0.99425813430972787</v>
      </c>
      <c r="FU66" s="34">
        <f t="shared" si="401"/>
        <v>5.6321105395561897E-3</v>
      </c>
      <c r="FV66" s="34">
        <f t="shared" si="401"/>
        <v>0.17977461970753522</v>
      </c>
      <c r="FW66" s="34">
        <f t="shared" si="401"/>
        <v>1.9903682877265259E-2</v>
      </c>
      <c r="FX66" s="34">
        <v>0</v>
      </c>
      <c r="FY66" s="34">
        <f t="shared" si="402"/>
        <v>1.1165144898769352E-2</v>
      </c>
      <c r="FZ66" s="34">
        <f t="shared" si="402"/>
        <v>4.3153408584318549E-2</v>
      </c>
      <c r="GA66" s="34">
        <f t="shared" si="402"/>
        <v>7.6316171606511884E-2</v>
      </c>
      <c r="GB66" s="34">
        <f t="shared" si="402"/>
        <v>8.6310313710918851E-2</v>
      </c>
      <c r="GC66" s="34">
        <f t="shared" si="402"/>
        <v>4.7908579158358992E-3</v>
      </c>
      <c r="GD66" s="34">
        <f t="shared" si="403"/>
        <v>1.4213044441504392</v>
      </c>
      <c r="GE66" s="26"/>
      <c r="GF66" s="34">
        <f t="shared" si="404"/>
        <v>0.69953917220320017</v>
      </c>
      <c r="GG66" s="34">
        <f t="shared" si="404"/>
        <v>3.9626348617538372E-3</v>
      </c>
      <c r="GH66" s="34">
        <f t="shared" si="404"/>
        <v>0.12648565228049538</v>
      </c>
      <c r="GI66" s="34">
        <f t="shared" si="404"/>
        <v>1.4003813862104928E-2</v>
      </c>
      <c r="GJ66" s="34">
        <f t="shared" si="404"/>
        <v>0</v>
      </c>
      <c r="GK66" s="34">
        <f t="shared" si="404"/>
        <v>7.8555618007956976E-3</v>
      </c>
      <c r="GL66" s="34">
        <f t="shared" si="404"/>
        <v>3.03618332876689E-2</v>
      </c>
      <c r="GM66" s="34">
        <f t="shared" si="404"/>
        <v>5.3694457876777124E-2</v>
      </c>
      <c r="GN66" s="34">
        <f t="shared" si="404"/>
        <v>6.0726126669159462E-2</v>
      </c>
      <c r="GO66" s="34">
        <f t="shared" si="404"/>
        <v>3.3707471580443514E-3</v>
      </c>
      <c r="GP66" s="34">
        <f t="shared" si="405"/>
        <v>0.99999999999999989</v>
      </c>
      <c r="GR66" s="62"/>
      <c r="GT66" s="116"/>
      <c r="GU66" s="28">
        <f t="shared" si="406"/>
        <v>1.1879358398666047</v>
      </c>
      <c r="GV66" s="28">
        <f t="shared" si="406"/>
        <v>0.66101280993357969</v>
      </c>
      <c r="GW66" s="28">
        <f t="shared" si="406"/>
        <v>1.7769011763214242</v>
      </c>
      <c r="GX66" s="28">
        <f t="shared" si="406"/>
        <v>2.0211567178657117</v>
      </c>
    </row>
    <row r="67" spans="1:206" ht="15" customHeight="1" x14ac:dyDescent="0.2">
      <c r="A67" s="44" t="s">
        <v>204</v>
      </c>
      <c r="C67" s="28">
        <v>0.3</v>
      </c>
      <c r="D67" s="26">
        <v>878</v>
      </c>
      <c r="F67" s="28">
        <v>59.34</v>
      </c>
      <c r="G67" s="28">
        <v>0.49</v>
      </c>
      <c r="H67" s="28">
        <v>18.079999999999998</v>
      </c>
      <c r="I67" s="28">
        <v>1.25</v>
      </c>
      <c r="J67" s="28">
        <v>0.28999999999999998</v>
      </c>
      <c r="K67" s="28">
        <v>0.3</v>
      </c>
      <c r="L67" s="28">
        <v>2.4300000000000002</v>
      </c>
      <c r="M67" s="28">
        <v>5.0599999999999996</v>
      </c>
      <c r="N67" s="28">
        <v>7.71</v>
      </c>
      <c r="O67" s="28">
        <v>0.71</v>
      </c>
      <c r="P67" s="28">
        <f t="shared" si="407"/>
        <v>95.66</v>
      </c>
      <c r="R67" s="37">
        <v>4.3099999999999996</v>
      </c>
      <c r="S67" s="4"/>
      <c r="T67" s="28">
        <v>59.54</v>
      </c>
      <c r="U67" s="28">
        <v>0</v>
      </c>
      <c r="V67" s="28">
        <v>25.3</v>
      </c>
      <c r="W67" s="28">
        <v>0</v>
      </c>
      <c r="X67" s="28">
        <v>0</v>
      </c>
      <c r="Y67" s="28">
        <v>0</v>
      </c>
      <c r="Z67" s="28">
        <v>6.98</v>
      </c>
      <c r="AA67" s="28">
        <v>6.68</v>
      </c>
      <c r="AB67" s="28">
        <v>1.5</v>
      </c>
      <c r="AC67" s="28">
        <f t="shared" si="408"/>
        <v>100</v>
      </c>
      <c r="AE67" s="191">
        <f t="shared" si="307"/>
        <v>0.98768308921438086</v>
      </c>
      <c r="AF67" s="191">
        <f t="shared" si="307"/>
        <v>6.1326658322903623E-3</v>
      </c>
      <c r="AG67" s="191">
        <f t="shared" si="308"/>
        <v>0.35464888191447624</v>
      </c>
      <c r="AH67" s="191">
        <f t="shared" si="309"/>
        <v>1.7397355601948505E-2</v>
      </c>
      <c r="AI67" s="191">
        <f t="shared" si="309"/>
        <v>4.0879616577389338E-3</v>
      </c>
      <c r="AJ67" s="191">
        <f t="shared" si="309"/>
        <v>7.4441687344913151E-3</v>
      </c>
      <c r="AK67" s="191">
        <f t="shared" si="309"/>
        <v>4.3330955777460774E-2</v>
      </c>
      <c r="AL67" s="191">
        <f t="shared" si="310"/>
        <v>0.16327847692804129</v>
      </c>
      <c r="AM67" s="191">
        <f t="shared" si="310"/>
        <v>0.16369426751592356</v>
      </c>
      <c r="AN67" s="191">
        <f t="shared" si="310"/>
        <v>1.0004438588951435E-2</v>
      </c>
      <c r="AO67" s="191">
        <f t="shared" si="311"/>
        <v>1.7577022617657034</v>
      </c>
      <c r="AP67" s="191"/>
      <c r="AQ67" s="191">
        <f t="shared" si="312"/>
        <v>0.56191717488159898</v>
      </c>
      <c r="AR67" s="191">
        <f t="shared" si="312"/>
        <v>3.4890242595067155E-3</v>
      </c>
      <c r="AS67" s="191">
        <f t="shared" si="312"/>
        <v>0.2017684619454338</v>
      </c>
      <c r="AT67" s="191">
        <f t="shared" si="312"/>
        <v>9.8977830206988266E-3</v>
      </c>
      <c r="AU67" s="191">
        <f t="shared" si="312"/>
        <v>2.3257418202513795E-3</v>
      </c>
      <c r="AV67" s="191">
        <f t="shared" si="312"/>
        <v>4.2351704816111805E-3</v>
      </c>
      <c r="AW67" s="191">
        <f t="shared" si="312"/>
        <v>2.4652045298008875E-2</v>
      </c>
      <c r="AX67" s="191">
        <f t="shared" si="312"/>
        <v>9.2893136954844427E-2</v>
      </c>
      <c r="AY67" s="191">
        <f t="shared" si="312"/>
        <v>9.312969043544618E-2</v>
      </c>
      <c r="AZ67" s="191">
        <f t="shared" si="312"/>
        <v>5.6917709025995425E-3</v>
      </c>
      <c r="BA67" s="191">
        <f t="shared" si="313"/>
        <v>1</v>
      </c>
      <c r="BB67" s="191"/>
      <c r="BC67" s="191">
        <f t="shared" si="314"/>
        <v>0.99101198402130497</v>
      </c>
      <c r="BD67" s="191">
        <f t="shared" si="314"/>
        <v>0</v>
      </c>
      <c r="BE67" s="191">
        <f t="shared" si="315"/>
        <v>0.49627304825421736</v>
      </c>
      <c r="BF67" s="191">
        <f t="shared" si="316"/>
        <v>0</v>
      </c>
      <c r="BG67" s="191">
        <f t="shared" si="316"/>
        <v>0</v>
      </c>
      <c r="BH67" s="191">
        <f t="shared" si="316"/>
        <v>0</v>
      </c>
      <c r="BI67" s="191">
        <f t="shared" si="316"/>
        <v>0.12446504992867334</v>
      </c>
      <c r="BJ67" s="191">
        <f t="shared" si="317"/>
        <v>0.21555340432397549</v>
      </c>
      <c r="BK67" s="191">
        <f t="shared" si="317"/>
        <v>3.1847133757961783E-2</v>
      </c>
      <c r="BL67" s="191">
        <f t="shared" si="318"/>
        <v>1.8591506202861328</v>
      </c>
      <c r="BM67" s="191"/>
      <c r="BN67" s="191">
        <f t="shared" si="319"/>
        <v>0.53304556027245553</v>
      </c>
      <c r="BO67" s="191">
        <f t="shared" si="319"/>
        <v>0</v>
      </c>
      <c r="BP67" s="191">
        <f t="shared" si="319"/>
        <v>0.26693536437507059</v>
      </c>
      <c r="BQ67" s="191">
        <f t="shared" si="319"/>
        <v>0</v>
      </c>
      <c r="BR67" s="191">
        <f t="shared" si="319"/>
        <v>0</v>
      </c>
      <c r="BS67" s="191">
        <f t="shared" si="319"/>
        <v>0</v>
      </c>
      <c r="BT67" s="191">
        <f t="shared" si="319"/>
        <v>6.6947265364393951E-2</v>
      </c>
      <c r="BU67" s="191">
        <f t="shared" si="319"/>
        <v>0.11594187257985623</v>
      </c>
      <c r="BV67" s="191">
        <f t="shared" si="319"/>
        <v>1.7129937408223734E-2</v>
      </c>
      <c r="BW67" s="191">
        <f t="shared" si="320"/>
        <v>1</v>
      </c>
      <c r="BY67" s="28">
        <f t="shared" si="321"/>
        <v>0.33470440379958449</v>
      </c>
      <c r="BZ67" s="28">
        <f t="shared" si="322"/>
        <v>0.57965407737008723</v>
      </c>
      <c r="CA67" s="28">
        <f t="shared" si="323"/>
        <v>8.5641518830328223E-2</v>
      </c>
      <c r="CB67" s="28"/>
      <c r="CC67" s="4">
        <f t="shared" si="324"/>
        <v>62.032197365670086</v>
      </c>
      <c r="CD67" s="4">
        <f t="shared" si="325"/>
        <v>13.349362324900691</v>
      </c>
      <c r="CE67" s="28">
        <f t="shared" si="326"/>
        <v>25.299372073012051</v>
      </c>
      <c r="CF67" s="28">
        <f t="shared" si="327"/>
        <v>33.470440379958454</v>
      </c>
      <c r="CH67" s="28">
        <f t="shared" si="328"/>
        <v>6.9624584601880395</v>
      </c>
      <c r="CI67" s="28">
        <f t="shared" si="329"/>
        <v>0.49936418157943208</v>
      </c>
      <c r="CJ67" s="4"/>
      <c r="CK67" s="158">
        <f t="shared" si="330"/>
        <v>0.16502805213984276</v>
      </c>
      <c r="CL67" s="69">
        <f t="shared" si="331"/>
        <v>4.3099999999999996</v>
      </c>
      <c r="CM67" s="107">
        <f t="shared" si="332"/>
        <v>5.5638207727804838</v>
      </c>
      <c r="CN67" s="109">
        <f t="shared" si="333"/>
        <v>4.6586122236595147</v>
      </c>
      <c r="CO67" s="111">
        <f t="shared" si="334"/>
        <v>5.829102689983567</v>
      </c>
      <c r="CP67" s="113">
        <v>2.0437462454723927</v>
      </c>
      <c r="CQ67" s="30"/>
      <c r="CR67" s="27">
        <f t="shared" si="335"/>
        <v>935.9861129577879</v>
      </c>
      <c r="CS67" s="27">
        <f t="shared" si="336"/>
        <v>966.31981244722408</v>
      </c>
      <c r="CT67" s="27">
        <f t="shared" si="337"/>
        <v>906.52539597097586</v>
      </c>
      <c r="CU67" s="28">
        <f t="shared" si="338"/>
        <v>4.6586122236595147</v>
      </c>
      <c r="CV67" s="28">
        <f t="shared" si="339"/>
        <v>5.7628890415238176</v>
      </c>
      <c r="CW67" s="28">
        <f t="shared" si="340"/>
        <v>11.967221070465422</v>
      </c>
      <c r="CX67" s="27">
        <f t="shared" si="341"/>
        <v>898.38915397144967</v>
      </c>
      <c r="CY67" s="28">
        <f t="shared" si="342"/>
        <v>0.16502805213984276</v>
      </c>
      <c r="DA67" s="33">
        <f t="shared" si="343"/>
        <v>737.11640228581632</v>
      </c>
      <c r="DB67" s="33">
        <f t="shared" si="344"/>
        <v>714.77637314284402</v>
      </c>
      <c r="DD67" s="82">
        <f t="shared" si="345"/>
        <v>0.26420355734820811</v>
      </c>
      <c r="DE67" s="82">
        <f t="shared" si="346"/>
        <v>6.9624584601880395</v>
      </c>
      <c r="DF67" s="82">
        <f t="shared" si="347"/>
        <v>-1.8016398065633794</v>
      </c>
      <c r="DG67" s="82" t="e">
        <f t="shared" si="348"/>
        <v>#DIV/0!</v>
      </c>
      <c r="DH67" s="82">
        <f t="shared" si="349"/>
        <v>4.1110740620570262E-2</v>
      </c>
      <c r="DI67" s="82">
        <f t="shared" si="350"/>
        <v>-0.81321389057270921</v>
      </c>
      <c r="DK67" s="87">
        <f t="shared" si="351"/>
        <v>1209.1361129577879</v>
      </c>
      <c r="DL67" s="87">
        <f t="shared" si="352"/>
        <v>906.52539597097586</v>
      </c>
      <c r="DM67" s="82">
        <f t="shared" si="353"/>
        <v>3</v>
      </c>
      <c r="DO67" s="87">
        <f t="shared" si="354"/>
        <v>907.03354511915757</v>
      </c>
      <c r="DP67" s="82">
        <f t="shared" si="355"/>
        <v>0.43274554731677317</v>
      </c>
      <c r="DQ67" s="82">
        <f t="shared" si="356"/>
        <v>1.0626768664352895E-13</v>
      </c>
      <c r="DR67" s="82">
        <f t="shared" si="357"/>
        <v>0.22890199919688517</v>
      </c>
      <c r="DS67" s="82">
        <f t="shared" si="358"/>
        <v>6.1327316786208886E-8</v>
      </c>
      <c r="DT67" s="82">
        <f t="shared" si="359"/>
        <v>1.5959280323337901</v>
      </c>
      <c r="DV67" s="88">
        <f t="shared" si="360"/>
        <v>878</v>
      </c>
      <c r="DW67" s="30">
        <f t="shared" si="361"/>
        <v>4.3099999999999996</v>
      </c>
      <c r="DX67" s="30">
        <f t="shared" si="362"/>
        <v>0.98103840602286763</v>
      </c>
      <c r="DY67" s="30">
        <f t="shared" si="363"/>
        <v>0.66632283826932115</v>
      </c>
      <c r="DZ67" s="30">
        <f t="shared" si="364"/>
        <v>0.50309126606447163</v>
      </c>
      <c r="EA67" s="30">
        <f t="shared" si="365"/>
        <v>4.6154444842224436</v>
      </c>
      <c r="EB67" s="30">
        <v>26.8398129274374</v>
      </c>
      <c r="EC67" s="30">
        <f t="shared" si="366"/>
        <v>4.0358207314861831E-2</v>
      </c>
      <c r="ED67" s="30">
        <f t="shared" si="367"/>
        <v>1.0945075133982192</v>
      </c>
      <c r="EE67" s="30">
        <f t="shared" si="368"/>
        <v>9.3662956700279437E-2</v>
      </c>
      <c r="EF67" s="30">
        <f t="shared" si="369"/>
        <v>2.7038500536180243</v>
      </c>
      <c r="EG67" s="30">
        <f t="shared" si="370"/>
        <v>4.0669276205801781</v>
      </c>
      <c r="EH67" s="30">
        <f t="shared" si="371"/>
        <v>0.18602282739029061</v>
      </c>
      <c r="EI67" s="30">
        <f t="shared" si="372"/>
        <v>0.78833768212504174</v>
      </c>
      <c r="EJ67" s="30">
        <f t="shared" si="373"/>
        <v>5.233117254708379E-2</v>
      </c>
      <c r="EK67" s="30">
        <f t="shared" si="374"/>
        <v>5.2198249083555644E-2</v>
      </c>
      <c r="EM67" s="82">
        <v>3.4</v>
      </c>
      <c r="EN67" s="82">
        <v>3.6460193632685201</v>
      </c>
      <c r="EO67" s="30">
        <v>3.6020711108470036</v>
      </c>
      <c r="EQ67" s="34">
        <f t="shared" si="375"/>
        <v>8.6880973066898353</v>
      </c>
      <c r="ER67" s="34">
        <f t="shared" si="376"/>
        <v>-1.2359186329920257E-2</v>
      </c>
      <c r="ES67" s="34">
        <f t="shared" si="377"/>
        <v>-0.70155857491044771</v>
      </c>
      <c r="ET67" s="34">
        <f t="shared" si="378"/>
        <v>-1.556326535031141</v>
      </c>
      <c r="EU67" s="34">
        <f t="shared" si="379"/>
        <v>-5.287563126594585E-3</v>
      </c>
      <c r="EV67" s="34">
        <f t="shared" si="380"/>
        <v>-0.12596410366438046</v>
      </c>
      <c r="EW67" s="34">
        <f t="shared" si="381"/>
        <v>-3.0781407451266469E-2</v>
      </c>
      <c r="EY67" s="27">
        <f t="shared" si="382"/>
        <v>1151.1500000000001</v>
      </c>
      <c r="EZ67" s="27">
        <f t="shared" si="383"/>
        <v>3000</v>
      </c>
      <c r="FA67" s="34">
        <f t="shared" si="384"/>
        <v>-1.3359078032974838</v>
      </c>
      <c r="FB67" s="34">
        <f t="shared" si="385"/>
        <v>-0.19485331832013761</v>
      </c>
      <c r="FC67" s="34">
        <f t="shared" si="386"/>
        <v>3.0870876566487624</v>
      </c>
      <c r="FD67" s="34">
        <f t="shared" si="387"/>
        <v>-0.52793746253427498</v>
      </c>
      <c r="FE67" s="34">
        <f t="shared" si="388"/>
        <v>-0.71420727886581126</v>
      </c>
      <c r="FF67" s="26">
        <f t="shared" si="389"/>
        <v>-2.1026214130867391</v>
      </c>
      <c r="FG67" s="26">
        <f t="shared" si="390"/>
        <v>-0.58044379345771902</v>
      </c>
      <c r="FH67" s="33">
        <f t="shared" si="391"/>
        <v>2690.5734526299607</v>
      </c>
      <c r="FI67" s="33">
        <f t="shared" si="392"/>
        <v>-274.11671250000001</v>
      </c>
      <c r="FJ67" s="33">
        <f t="shared" si="393"/>
        <v>760.96386161854855</v>
      </c>
      <c r="FK67" s="26">
        <f t="shared" si="394"/>
        <v>-209.47191749999999</v>
      </c>
      <c r="FL67" s="33">
        <f t="shared" si="395"/>
        <v>40.262550645640275</v>
      </c>
      <c r="FM67" s="33">
        <f t="shared" si="396"/>
        <v>10.715659417479429</v>
      </c>
      <c r="FN67" s="27">
        <f t="shared" si="397"/>
        <v>81526.142982961377</v>
      </c>
      <c r="FO67" s="28">
        <f t="shared" si="398"/>
        <v>35.845539102046736</v>
      </c>
      <c r="FP67" s="33">
        <f t="shared" si="399"/>
        <v>57317.076911973709</v>
      </c>
      <c r="FQ67" s="28">
        <f t="shared" si="400"/>
        <v>40.482489245097753</v>
      </c>
      <c r="FS67" s="26"/>
      <c r="FT67" s="34">
        <f t="shared" si="401"/>
        <v>0.98760089872680379</v>
      </c>
      <c r="FU67" s="34">
        <f t="shared" si="401"/>
        <v>6.1327425875167393E-3</v>
      </c>
      <c r="FV67" s="34">
        <f t="shared" si="401"/>
        <v>0.17732270181736154</v>
      </c>
      <c r="FW67" s="34">
        <f t="shared" si="401"/>
        <v>1.7398324193413691E-2</v>
      </c>
      <c r="FX67" s="34">
        <v>0</v>
      </c>
      <c r="FY67" s="34">
        <f t="shared" si="402"/>
        <v>7.4434299325129016E-3</v>
      </c>
      <c r="FZ67" s="34">
        <f t="shared" si="402"/>
        <v>4.3331728454501686E-2</v>
      </c>
      <c r="GA67" s="34">
        <f t="shared" si="402"/>
        <v>8.1640555672082477E-2</v>
      </c>
      <c r="GB67" s="34">
        <f t="shared" si="402"/>
        <v>8.185147831625883E-2</v>
      </c>
      <c r="GC67" s="34">
        <f t="shared" si="402"/>
        <v>5.0022192944757177E-3</v>
      </c>
      <c r="GD67" s="34">
        <f t="shared" si="403"/>
        <v>1.4077240789949275</v>
      </c>
      <c r="GE67" s="26"/>
      <c r="GF67" s="34">
        <f t="shared" si="404"/>
        <v>0.70155857491044771</v>
      </c>
      <c r="GG67" s="34">
        <f t="shared" si="404"/>
        <v>4.3564947698382286E-3</v>
      </c>
      <c r="GH67" s="34">
        <f t="shared" si="404"/>
        <v>0.12596410366438046</v>
      </c>
      <c r="GI67" s="34">
        <f t="shared" si="404"/>
        <v>1.2359186329920257E-2</v>
      </c>
      <c r="GJ67" s="34">
        <f t="shared" si="404"/>
        <v>0</v>
      </c>
      <c r="GK67" s="34">
        <f t="shared" si="404"/>
        <v>5.287563126594585E-3</v>
      </c>
      <c r="GL67" s="34">
        <f t="shared" si="404"/>
        <v>3.0781407451266469E-2</v>
      </c>
      <c r="GM67" s="34">
        <f t="shared" si="404"/>
        <v>5.7994714227216582E-2</v>
      </c>
      <c r="GN67" s="34">
        <f t="shared" si="404"/>
        <v>5.81445466036912E-2</v>
      </c>
      <c r="GO67" s="34">
        <f t="shared" si="404"/>
        <v>3.5534089166444831E-3</v>
      </c>
      <c r="GP67" s="34">
        <f t="shared" si="405"/>
        <v>1</v>
      </c>
      <c r="GR67" s="62"/>
      <c r="GT67" s="116"/>
      <c r="GU67" s="28">
        <f t="shared" si="406"/>
        <v>1.2538207727804842</v>
      </c>
      <c r="GV67" s="28">
        <f t="shared" si="406"/>
        <v>0.34861222365951505</v>
      </c>
      <c r="GW67" s="28">
        <f t="shared" si="406"/>
        <v>1.5191026899835673</v>
      </c>
      <c r="GX67" s="28">
        <f t="shared" si="406"/>
        <v>-2.2662537545276069</v>
      </c>
    </row>
    <row r="68" spans="1:206" ht="15" customHeight="1" x14ac:dyDescent="0.2">
      <c r="A68" s="44" t="s">
        <v>204</v>
      </c>
      <c r="C68" s="28">
        <v>0.3</v>
      </c>
      <c r="D68" s="26">
        <v>848</v>
      </c>
      <c r="F68" s="28">
        <v>58.65</v>
      </c>
      <c r="G68" s="28">
        <v>0.35</v>
      </c>
      <c r="H68" s="28">
        <v>17.82</v>
      </c>
      <c r="I68" s="28">
        <v>1.23</v>
      </c>
      <c r="J68" s="28">
        <v>0.38</v>
      </c>
      <c r="K68" s="28">
        <v>0.21</v>
      </c>
      <c r="L68" s="28">
        <v>2.41</v>
      </c>
      <c r="M68" s="28">
        <v>5.62</v>
      </c>
      <c r="N68" s="28">
        <v>6.87</v>
      </c>
      <c r="O68" s="28">
        <v>0.79</v>
      </c>
      <c r="P68" s="28">
        <f t="shared" si="407"/>
        <v>94.33</v>
      </c>
      <c r="R68" s="37">
        <v>5.61</v>
      </c>
      <c r="S68" s="4"/>
      <c r="T68" s="28">
        <v>59.65</v>
      </c>
      <c r="U68" s="28">
        <v>0</v>
      </c>
      <c r="V68" s="28">
        <v>25.26</v>
      </c>
      <c r="W68" s="28">
        <v>0</v>
      </c>
      <c r="X68" s="28">
        <v>0</v>
      </c>
      <c r="Y68" s="28">
        <v>0</v>
      </c>
      <c r="Z68" s="28">
        <v>6.92</v>
      </c>
      <c r="AA68" s="28">
        <v>6.81</v>
      </c>
      <c r="AB68" s="28">
        <v>1.36</v>
      </c>
      <c r="AC68" s="28">
        <f t="shared" si="408"/>
        <v>100</v>
      </c>
      <c r="AE68" s="191">
        <f t="shared" si="307"/>
        <v>0.97619840213049269</v>
      </c>
      <c r="AF68" s="191">
        <f t="shared" si="307"/>
        <v>4.3804755944931162E-3</v>
      </c>
      <c r="AG68" s="191">
        <f t="shared" si="308"/>
        <v>0.3495488426834053</v>
      </c>
      <c r="AH68" s="191">
        <f t="shared" si="309"/>
        <v>1.711899791231733E-2</v>
      </c>
      <c r="AI68" s="191">
        <f t="shared" si="309"/>
        <v>5.3566394135889485E-3</v>
      </c>
      <c r="AJ68" s="191">
        <f t="shared" si="309"/>
        <v>5.210918114143921E-3</v>
      </c>
      <c r="AK68" s="191">
        <f t="shared" si="309"/>
        <v>4.2974322396576323E-2</v>
      </c>
      <c r="AL68" s="191">
        <f t="shared" si="310"/>
        <v>0.18134882220070991</v>
      </c>
      <c r="AM68" s="191">
        <f t="shared" si="310"/>
        <v>0.14585987261146496</v>
      </c>
      <c r="AN68" s="191">
        <f t="shared" si="310"/>
        <v>1.1131699275030471E-2</v>
      </c>
      <c r="AO68" s="191">
        <f t="shared" si="311"/>
        <v>1.7391289923322231</v>
      </c>
      <c r="AP68" s="191"/>
      <c r="AQ68" s="191">
        <f t="shared" si="312"/>
        <v>0.56131454678435433</v>
      </c>
      <c r="AR68" s="191">
        <f t="shared" si="312"/>
        <v>2.5187755559285857E-3</v>
      </c>
      <c r="AS68" s="191">
        <f t="shared" si="312"/>
        <v>0.20099075124649038</v>
      </c>
      <c r="AT68" s="191">
        <f t="shared" si="312"/>
        <v>9.8434319638132477E-3</v>
      </c>
      <c r="AU68" s="191">
        <f t="shared" si="312"/>
        <v>3.0800702174515172E-3</v>
      </c>
      <c r="AV68" s="191">
        <f t="shared" si="312"/>
        <v>2.996280400774601E-3</v>
      </c>
      <c r="AW68" s="191">
        <f t="shared" si="312"/>
        <v>2.4710255872939301E-2</v>
      </c>
      <c r="AX68" s="191">
        <f t="shared" si="312"/>
        <v>0.10427565925257552</v>
      </c>
      <c r="AY68" s="191">
        <f t="shared" si="312"/>
        <v>8.386949631370505E-2</v>
      </c>
      <c r="AZ68" s="191">
        <f t="shared" si="312"/>
        <v>6.4007323919673918E-3</v>
      </c>
      <c r="BA68" s="191">
        <f t="shared" si="313"/>
        <v>0.99999999999999989</v>
      </c>
      <c r="BB68" s="191"/>
      <c r="BC68" s="191">
        <f t="shared" si="314"/>
        <v>0.99284287616511324</v>
      </c>
      <c r="BD68" s="191">
        <f t="shared" si="314"/>
        <v>0</v>
      </c>
      <c r="BE68" s="191">
        <f t="shared" si="315"/>
        <v>0.49548842683405264</v>
      </c>
      <c r="BF68" s="191">
        <f t="shared" si="316"/>
        <v>0</v>
      </c>
      <c r="BG68" s="191">
        <f t="shared" si="316"/>
        <v>0</v>
      </c>
      <c r="BH68" s="191">
        <f t="shared" si="316"/>
        <v>0</v>
      </c>
      <c r="BI68" s="191">
        <f t="shared" si="316"/>
        <v>0.12339514978601998</v>
      </c>
      <c r="BJ68" s="191">
        <f t="shared" si="317"/>
        <v>0.2197483059051307</v>
      </c>
      <c r="BK68" s="191">
        <f t="shared" si="317"/>
        <v>2.8874734607218684E-2</v>
      </c>
      <c r="BL68" s="191">
        <f t="shared" si="318"/>
        <v>1.8603494932975351</v>
      </c>
      <c r="BM68" s="191"/>
      <c r="BN68" s="191">
        <f t="shared" si="319"/>
        <v>0.53368621312399978</v>
      </c>
      <c r="BO68" s="191">
        <f t="shared" si="319"/>
        <v>0</v>
      </c>
      <c r="BP68" s="191">
        <f t="shared" si="319"/>
        <v>0.26634158184749573</v>
      </c>
      <c r="BQ68" s="191">
        <f t="shared" si="319"/>
        <v>0</v>
      </c>
      <c r="BR68" s="191">
        <f t="shared" si="319"/>
        <v>0</v>
      </c>
      <c r="BS68" s="191">
        <f t="shared" si="319"/>
        <v>0</v>
      </c>
      <c r="BT68" s="191">
        <f t="shared" si="319"/>
        <v>6.6329015182678239E-2</v>
      </c>
      <c r="BU68" s="191">
        <f t="shared" si="319"/>
        <v>0.11812205539703138</v>
      </c>
      <c r="BV68" s="191">
        <f t="shared" si="319"/>
        <v>1.5521134448794995E-2</v>
      </c>
      <c r="BW68" s="191">
        <f t="shared" si="320"/>
        <v>1.0000000000000002</v>
      </c>
      <c r="BY68" s="28">
        <f t="shared" si="321"/>
        <v>0.33169117264683617</v>
      </c>
      <c r="BZ68" s="28">
        <f t="shared" si="322"/>
        <v>0.59069236837286432</v>
      </c>
      <c r="CA68" s="28">
        <f t="shared" si="323"/>
        <v>7.7616458980299563E-2</v>
      </c>
      <c r="CB68" s="28"/>
      <c r="CC68" s="4">
        <f t="shared" si="324"/>
        <v>62.17534188487226</v>
      </c>
      <c r="CD68" s="4">
        <f t="shared" si="325"/>
        <v>13.240750556556769</v>
      </c>
      <c r="CE68" s="28">
        <f t="shared" si="326"/>
        <v>24.346204530371764</v>
      </c>
      <c r="CF68" s="28">
        <f t="shared" si="327"/>
        <v>33.169117264683621</v>
      </c>
      <c r="CH68" s="28">
        <f t="shared" si="328"/>
        <v>6.960926411780731</v>
      </c>
      <c r="CI68" s="28">
        <f t="shared" si="329"/>
        <v>0.55422983886417865</v>
      </c>
      <c r="CJ68" s="4"/>
      <c r="CK68" s="158">
        <f t="shared" si="330"/>
        <v>0.15110941371494332</v>
      </c>
      <c r="CL68" s="69">
        <f t="shared" si="331"/>
        <v>5.61</v>
      </c>
      <c r="CM68" s="107">
        <f t="shared" si="332"/>
        <v>6.4015137279757077</v>
      </c>
      <c r="CN68" s="109">
        <f t="shared" si="333"/>
        <v>5.4744278566620093</v>
      </c>
      <c r="CO68" s="111">
        <f t="shared" si="334"/>
        <v>6.5168625867749501</v>
      </c>
      <c r="CP68" s="113">
        <v>3.926060441996619</v>
      </c>
      <c r="CQ68" s="30"/>
      <c r="CR68" s="27">
        <f t="shared" si="335"/>
        <v>893.87753048847173</v>
      </c>
      <c r="CS68" s="27">
        <f t="shared" si="336"/>
        <v>924.13040391364018</v>
      </c>
      <c r="CT68" s="27">
        <f t="shared" si="337"/>
        <v>878.29100504952805</v>
      </c>
      <c r="CU68" s="28">
        <f t="shared" si="338"/>
        <v>5.4744278566620093</v>
      </c>
      <c r="CV68" s="28">
        <f t="shared" si="339"/>
        <v>6.2635462533211239</v>
      </c>
      <c r="CW68" s="28">
        <f t="shared" si="340"/>
        <v>10.913285745253683</v>
      </c>
      <c r="CX68" s="27">
        <f t="shared" si="341"/>
        <v>878.18160221073538</v>
      </c>
      <c r="CY68" s="28">
        <f t="shared" si="342"/>
        <v>0.15110941371494332</v>
      </c>
      <c r="DA68" s="33">
        <f t="shared" si="343"/>
        <v>716.37998427707339</v>
      </c>
      <c r="DB68" s="33">
        <f t="shared" si="344"/>
        <v>720.57940869280151</v>
      </c>
      <c r="DD68" s="82">
        <f t="shared" si="345"/>
        <v>0.2636617530609866</v>
      </c>
      <c r="DE68" s="82">
        <f t="shared" si="346"/>
        <v>6.960926411780731</v>
      </c>
      <c r="DF68" s="82">
        <f t="shared" si="347"/>
        <v>-1.8897511104201041</v>
      </c>
      <c r="DG68" s="82" t="e">
        <f t="shared" si="348"/>
        <v>#DIV/0!</v>
      </c>
      <c r="DH68" s="82">
        <f t="shared" si="349"/>
        <v>4.0630038454978673E-2</v>
      </c>
      <c r="DI68" s="82">
        <f t="shared" si="350"/>
        <v>-0.80299332360505205</v>
      </c>
      <c r="DK68" s="87">
        <f t="shared" si="351"/>
        <v>1167.0275304884717</v>
      </c>
      <c r="DL68" s="87">
        <f t="shared" si="352"/>
        <v>878.29100504952805</v>
      </c>
      <c r="DM68" s="82">
        <f t="shared" si="353"/>
        <v>3</v>
      </c>
      <c r="DO68" s="87">
        <f t="shared" si="354"/>
        <v>879.47535008247416</v>
      </c>
      <c r="DP68" s="82">
        <f t="shared" si="355"/>
        <v>0.35178468244439581</v>
      </c>
      <c r="DQ68" s="82">
        <f t="shared" si="356"/>
        <v>1.318639503203611E-13</v>
      </c>
      <c r="DR68" s="82">
        <f t="shared" si="357"/>
        <v>0.2224760502824531</v>
      </c>
      <c r="DS68" s="82">
        <f t="shared" si="358"/>
        <v>1.2471747961121194E-7</v>
      </c>
      <c r="DT68" s="82">
        <f t="shared" si="359"/>
        <v>1.731406168471139</v>
      </c>
      <c r="DV68" s="88">
        <f t="shared" si="360"/>
        <v>848</v>
      </c>
      <c r="DW68" s="30">
        <f t="shared" si="361"/>
        <v>5.61</v>
      </c>
      <c r="DX68" s="30">
        <f t="shared" si="362"/>
        <v>0.96966832217732402</v>
      </c>
      <c r="DY68" s="30">
        <f t="shared" si="363"/>
        <v>0.66708458940856508</v>
      </c>
      <c r="DZ68" s="30">
        <f t="shared" si="364"/>
        <v>0.49631421742624371</v>
      </c>
      <c r="EA68" s="30">
        <f t="shared" si="365"/>
        <v>4.620950851916179</v>
      </c>
      <c r="EB68" s="30">
        <v>27.8398129274374</v>
      </c>
      <c r="EC68" s="30">
        <f t="shared" si="366"/>
        <v>3.6206958091628771E-2</v>
      </c>
      <c r="ED68" s="30">
        <f t="shared" si="367"/>
        <v>1.1035509458437962</v>
      </c>
      <c r="EE68" s="30">
        <f t="shared" si="368"/>
        <v>8.4147705947239804E-2</v>
      </c>
      <c r="EF68" s="30">
        <f t="shared" si="369"/>
        <v>2.7131278427932739</v>
      </c>
      <c r="EG68" s="30">
        <f t="shared" si="370"/>
        <v>4.1655526709709285</v>
      </c>
      <c r="EH68" s="30">
        <f t="shared" si="371"/>
        <v>0.18814515556628059</v>
      </c>
      <c r="EI68" s="30">
        <f t="shared" si="372"/>
        <v>0.78701555390378397</v>
      </c>
      <c r="EJ68" s="30">
        <f t="shared" si="373"/>
        <v>4.7077168312359426E-2</v>
      </c>
      <c r="EK68" s="30">
        <f t="shared" si="374"/>
        <v>5.8531444413999191E-2</v>
      </c>
      <c r="EM68" s="82">
        <v>3.4</v>
      </c>
      <c r="EN68" s="82">
        <v>3.6460193632685201</v>
      </c>
      <c r="EO68" s="30">
        <v>3.6020711108470036</v>
      </c>
      <c r="EQ68" s="34">
        <f t="shared" si="375"/>
        <v>8.9206066012488847</v>
      </c>
      <c r="ER68" s="34">
        <f t="shared" si="376"/>
        <v>-1.2318714908912726E-2</v>
      </c>
      <c r="ES68" s="34">
        <f t="shared" si="377"/>
        <v>-0.70236819590171196</v>
      </c>
      <c r="ET68" s="34">
        <f t="shared" si="378"/>
        <v>-1.5623689295471777</v>
      </c>
      <c r="EU68" s="34">
        <f t="shared" si="379"/>
        <v>-3.749160489680989E-3</v>
      </c>
      <c r="EV68" s="34">
        <f t="shared" si="380"/>
        <v>-0.12575825440175997</v>
      </c>
      <c r="EW68" s="34">
        <f t="shared" si="381"/>
        <v>-3.0922861044360657E-2</v>
      </c>
      <c r="EY68" s="27">
        <f t="shared" si="382"/>
        <v>1121.1500000000001</v>
      </c>
      <c r="EZ68" s="27">
        <f t="shared" si="383"/>
        <v>3000</v>
      </c>
      <c r="FA68" s="34">
        <f t="shared" si="384"/>
        <v>-1.3709158303826983</v>
      </c>
      <c r="FB68" s="34">
        <f t="shared" si="385"/>
        <v>-0.20116755666541847</v>
      </c>
      <c r="FC68" s="34">
        <f t="shared" si="386"/>
        <v>3.1344523165952944</v>
      </c>
      <c r="FD68" s="34">
        <f t="shared" si="387"/>
        <v>-0.51077562634455409</v>
      </c>
      <c r="FE68" s="34">
        <f t="shared" si="388"/>
        <v>-0.71833094244137419</v>
      </c>
      <c r="FF68" s="26">
        <f t="shared" si="389"/>
        <v>-2.0973653101717198</v>
      </c>
      <c r="FG68" s="26">
        <f t="shared" si="390"/>
        <v>-0.51889416369220132</v>
      </c>
      <c r="FH68" s="33">
        <f t="shared" si="391"/>
        <v>2681.0051753424441</v>
      </c>
      <c r="FI68" s="33">
        <f t="shared" si="392"/>
        <v>-273.37421250000006</v>
      </c>
      <c r="FJ68" s="33">
        <f t="shared" si="393"/>
        <v>740.51786756370495</v>
      </c>
      <c r="FK68" s="26">
        <f t="shared" si="394"/>
        <v>-208.10841750000003</v>
      </c>
      <c r="FL68" s="33">
        <f t="shared" si="395"/>
        <v>41.297394506745164</v>
      </c>
      <c r="FM68" s="33">
        <f t="shared" si="396"/>
        <v>12.079003070820995</v>
      </c>
      <c r="FN68" s="27">
        <f t="shared" si="397"/>
        <v>78436.295064174134</v>
      </c>
      <c r="FO68" s="28">
        <f t="shared" si="398"/>
        <v>33.125719624875323</v>
      </c>
      <c r="FP68" s="33">
        <f t="shared" si="399"/>
        <v>56239.930351444011</v>
      </c>
      <c r="FQ68" s="28">
        <f t="shared" si="400"/>
        <v>39.388955341054285</v>
      </c>
      <c r="FS68" s="26"/>
      <c r="FT68" s="34">
        <f t="shared" si="401"/>
        <v>0.97611716734625942</v>
      </c>
      <c r="FU68" s="34">
        <f t="shared" si="401"/>
        <v>4.380530419654814E-3</v>
      </c>
      <c r="FV68" s="34">
        <f t="shared" si="401"/>
        <v>0.17477270721158089</v>
      </c>
      <c r="FW68" s="34">
        <f t="shared" si="401"/>
        <v>1.7119951006319072E-2</v>
      </c>
      <c r="FX68" s="34">
        <v>0</v>
      </c>
      <c r="FY68" s="34">
        <f t="shared" si="402"/>
        <v>5.210400952759031E-3</v>
      </c>
      <c r="FZ68" s="34">
        <f t="shared" si="402"/>
        <v>4.2975088714135419E-2</v>
      </c>
      <c r="GA68" s="34">
        <f t="shared" si="402"/>
        <v>9.0675874086384098E-2</v>
      </c>
      <c r="GB68" s="34">
        <f t="shared" si="402"/>
        <v>7.2933807526938801E-2</v>
      </c>
      <c r="GC68" s="34">
        <f t="shared" si="402"/>
        <v>5.5658496375152354E-3</v>
      </c>
      <c r="GD68" s="34">
        <f t="shared" si="403"/>
        <v>1.3897513769015466</v>
      </c>
      <c r="GE68" s="26"/>
      <c r="GF68" s="34">
        <f t="shared" si="404"/>
        <v>0.70236819590171196</v>
      </c>
      <c r="GG68" s="34">
        <f t="shared" si="404"/>
        <v>3.1520245221279904E-3</v>
      </c>
      <c r="GH68" s="34">
        <f t="shared" si="404"/>
        <v>0.12575825440175997</v>
      </c>
      <c r="GI68" s="34">
        <f t="shared" si="404"/>
        <v>1.2318714908912726E-2</v>
      </c>
      <c r="GJ68" s="34">
        <f t="shared" si="404"/>
        <v>0</v>
      </c>
      <c r="GK68" s="34">
        <f t="shared" si="404"/>
        <v>3.749160489680989E-3</v>
      </c>
      <c r="GL68" s="34">
        <f t="shared" si="404"/>
        <v>3.0922861044360657E-2</v>
      </c>
      <c r="GM68" s="34">
        <f t="shared" si="404"/>
        <v>6.5246112069733034E-2</v>
      </c>
      <c r="GN68" s="34">
        <f t="shared" si="404"/>
        <v>5.2479751946384011E-2</v>
      </c>
      <c r="GO68" s="34">
        <f t="shared" si="404"/>
        <v>4.0049247153288005E-3</v>
      </c>
      <c r="GP68" s="34">
        <f t="shared" si="405"/>
        <v>1.0000000000000002</v>
      </c>
      <c r="GR68" s="62"/>
      <c r="GT68" s="116"/>
      <c r="GU68" s="28">
        <f t="shared" si="406"/>
        <v>0.7915137279757074</v>
      </c>
      <c r="GV68" s="28">
        <f t="shared" si="406"/>
        <v>-0.13557214333799106</v>
      </c>
      <c r="GW68" s="28">
        <f t="shared" si="406"/>
        <v>0.9068625867749498</v>
      </c>
      <c r="GX68" s="28">
        <f t="shared" si="406"/>
        <v>-1.6839395580033814</v>
      </c>
    </row>
    <row r="69" spans="1:206" ht="15" customHeight="1" x14ac:dyDescent="0.2">
      <c r="A69" s="44" t="s">
        <v>204</v>
      </c>
      <c r="C69" s="28">
        <v>0.3</v>
      </c>
      <c r="D69" s="26">
        <v>818</v>
      </c>
      <c r="F69" s="28">
        <v>57.47</v>
      </c>
      <c r="G69" s="28">
        <v>0.22</v>
      </c>
      <c r="H69" s="28">
        <v>17.28</v>
      </c>
      <c r="I69" s="28">
        <v>1.28</v>
      </c>
      <c r="J69" s="28">
        <v>0.49</v>
      </c>
      <c r="K69" s="28">
        <v>0.15</v>
      </c>
      <c r="L69" s="28">
        <v>2.56</v>
      </c>
      <c r="M69" s="28">
        <v>6.27</v>
      </c>
      <c r="N69" s="28">
        <v>5.88</v>
      </c>
      <c r="O69" s="28">
        <v>0.96</v>
      </c>
      <c r="P69" s="28">
        <f t="shared" si="407"/>
        <v>92.559999999999988</v>
      </c>
      <c r="R69" s="37">
        <v>7.39</v>
      </c>
      <c r="S69" s="4"/>
      <c r="T69" s="28">
        <v>59.65</v>
      </c>
      <c r="U69" s="28">
        <v>0</v>
      </c>
      <c r="V69" s="28">
        <v>25.29</v>
      </c>
      <c r="W69" s="28">
        <v>0</v>
      </c>
      <c r="X69" s="28">
        <v>0</v>
      </c>
      <c r="Y69" s="28">
        <v>0</v>
      </c>
      <c r="Z69" s="28">
        <v>6.95</v>
      </c>
      <c r="AA69" s="28">
        <v>6.89</v>
      </c>
      <c r="AB69" s="28">
        <v>1.22</v>
      </c>
      <c r="AC69" s="28">
        <f t="shared" si="408"/>
        <v>100</v>
      </c>
      <c r="AE69" s="191">
        <f t="shared" si="307"/>
        <v>0.95655792276964047</v>
      </c>
      <c r="AF69" s="191">
        <f t="shared" si="307"/>
        <v>2.753441802252816E-3</v>
      </c>
      <c r="AG69" s="191">
        <f t="shared" si="308"/>
        <v>0.33895645351118092</v>
      </c>
      <c r="AH69" s="191">
        <f t="shared" si="309"/>
        <v>1.7814892136395269E-2</v>
      </c>
      <c r="AI69" s="191">
        <f t="shared" si="309"/>
        <v>6.9072455596278547E-3</v>
      </c>
      <c r="AJ69" s="191">
        <f t="shared" si="309"/>
        <v>3.7220843672456576E-3</v>
      </c>
      <c r="AK69" s="191">
        <f t="shared" si="309"/>
        <v>4.5649072753209702E-2</v>
      </c>
      <c r="AL69" s="191">
        <f t="shared" si="310"/>
        <v>0.20232333010648595</v>
      </c>
      <c r="AM69" s="191">
        <f t="shared" si="310"/>
        <v>0.12484076433121019</v>
      </c>
      <c r="AN69" s="191">
        <f t="shared" si="310"/>
        <v>1.3527128232948419E-2</v>
      </c>
      <c r="AO69" s="191">
        <f t="shared" si="311"/>
        <v>1.7130523355701972</v>
      </c>
      <c r="AP69" s="191"/>
      <c r="AQ69" s="191">
        <f t="shared" si="312"/>
        <v>0.55839386976536587</v>
      </c>
      <c r="AR69" s="191">
        <f t="shared" si="312"/>
        <v>1.6073308124216301E-3</v>
      </c>
      <c r="AS69" s="191">
        <f t="shared" si="312"/>
        <v>0.19786695740288504</v>
      </c>
      <c r="AT69" s="191">
        <f t="shared" si="312"/>
        <v>1.0399502552539063E-2</v>
      </c>
      <c r="AU69" s="191">
        <f t="shared" si="312"/>
        <v>4.0321275749749625E-3</v>
      </c>
      <c r="AV69" s="191">
        <f t="shared" si="312"/>
        <v>2.1727791322888831E-3</v>
      </c>
      <c r="AW69" s="191">
        <f t="shared" si="312"/>
        <v>2.6647798088442639E-2</v>
      </c>
      <c r="AX69" s="191">
        <f t="shared" si="312"/>
        <v>0.11810691705407922</v>
      </c>
      <c r="AY69" s="191">
        <f t="shared" si="312"/>
        <v>7.2876211507955119E-2</v>
      </c>
      <c r="AZ69" s="191">
        <f t="shared" si="312"/>
        <v>7.8965061090476574E-3</v>
      </c>
      <c r="BA69" s="191">
        <f t="shared" si="313"/>
        <v>1</v>
      </c>
      <c r="BB69" s="191"/>
      <c r="BC69" s="191">
        <f t="shared" si="314"/>
        <v>0.99284287616511324</v>
      </c>
      <c r="BD69" s="191">
        <f t="shared" si="314"/>
        <v>0</v>
      </c>
      <c r="BE69" s="191">
        <f t="shared" si="315"/>
        <v>0.49607689289917617</v>
      </c>
      <c r="BF69" s="191">
        <f t="shared" si="316"/>
        <v>0</v>
      </c>
      <c r="BG69" s="191">
        <f t="shared" si="316"/>
        <v>0</v>
      </c>
      <c r="BH69" s="191">
        <f t="shared" si="316"/>
        <v>0</v>
      </c>
      <c r="BI69" s="191">
        <f t="shared" si="316"/>
        <v>0.12393009985734665</v>
      </c>
      <c r="BJ69" s="191">
        <f t="shared" si="317"/>
        <v>0.2223297838012262</v>
      </c>
      <c r="BK69" s="191">
        <f t="shared" si="317"/>
        <v>2.5902335456475582E-2</v>
      </c>
      <c r="BL69" s="191">
        <f t="shared" si="318"/>
        <v>1.8610819881793379</v>
      </c>
      <c r="BM69" s="191"/>
      <c r="BN69" s="191">
        <f t="shared" si="319"/>
        <v>0.53347616196984049</v>
      </c>
      <c r="BO69" s="191">
        <f t="shared" si="319"/>
        <v>0</v>
      </c>
      <c r="BP69" s="191">
        <f t="shared" si="319"/>
        <v>0.26655294933270457</v>
      </c>
      <c r="BQ69" s="191">
        <f t="shared" si="319"/>
        <v>0</v>
      </c>
      <c r="BR69" s="191">
        <f t="shared" si="319"/>
        <v>0</v>
      </c>
      <c r="BS69" s="191">
        <f t="shared" si="319"/>
        <v>0</v>
      </c>
      <c r="BT69" s="191">
        <f t="shared" si="319"/>
        <v>6.6590349401309923E-2</v>
      </c>
      <c r="BU69" s="191">
        <f t="shared" si="319"/>
        <v>0.11946264872442687</v>
      </c>
      <c r="BV69" s="191">
        <f t="shared" si="319"/>
        <v>1.3917890571718099E-2</v>
      </c>
      <c r="BW69" s="191">
        <f t="shared" si="320"/>
        <v>1</v>
      </c>
      <c r="BY69" s="28">
        <f t="shared" si="321"/>
        <v>0.33300021735692492</v>
      </c>
      <c r="BZ69" s="28">
        <f t="shared" si="322"/>
        <v>0.59740019911181863</v>
      </c>
      <c r="CA69" s="28">
        <f t="shared" si="323"/>
        <v>6.9599583531256504E-2</v>
      </c>
      <c r="CB69" s="28"/>
      <c r="CC69" s="4">
        <f t="shared" si="324"/>
        <v>62.0894554883319</v>
      </c>
      <c r="CD69" s="4">
        <f t="shared" si="325"/>
        <v>13.126620570440794</v>
      </c>
      <c r="CE69" s="28">
        <f t="shared" si="326"/>
        <v>23.609969220971895</v>
      </c>
      <c r="CF69" s="28">
        <f t="shared" si="327"/>
        <v>33.300021735692489</v>
      </c>
      <c r="CH69" s="28">
        <f t="shared" si="328"/>
        <v>6.9311388433324961</v>
      </c>
      <c r="CI69" s="28">
        <f t="shared" si="329"/>
        <v>0.61841544823011019</v>
      </c>
      <c r="CJ69" s="4"/>
      <c r="CK69" s="158">
        <f t="shared" si="330"/>
        <v>0.14342982735853235</v>
      </c>
      <c r="CL69" s="69">
        <f t="shared" si="331"/>
        <v>7.39</v>
      </c>
      <c r="CM69" s="107">
        <f t="shared" si="332"/>
        <v>7.2896007002422802</v>
      </c>
      <c r="CN69" s="109">
        <f t="shared" si="333"/>
        <v>6.3433577257770857</v>
      </c>
      <c r="CO69" s="111">
        <f t="shared" si="334"/>
        <v>7.1667872832281549</v>
      </c>
      <c r="CP69" s="113">
        <v>2.5779730097306066</v>
      </c>
      <c r="CQ69" s="30"/>
      <c r="CR69" s="27">
        <f t="shared" si="335"/>
        <v>843.34829830543924</v>
      </c>
      <c r="CS69" s="27">
        <f t="shared" si="336"/>
        <v>870.51657401388604</v>
      </c>
      <c r="CT69" s="27">
        <f t="shared" si="337"/>
        <v>844.0808475924556</v>
      </c>
      <c r="CU69" s="28">
        <f t="shared" si="338"/>
        <v>6.3433577257770857</v>
      </c>
      <c r="CV69" s="28">
        <f t="shared" si="339"/>
        <v>6.8556718986939869</v>
      </c>
      <c r="CW69" s="28">
        <f t="shared" si="340"/>
        <v>10.365691492871196</v>
      </c>
      <c r="CX69" s="27">
        <f t="shared" si="341"/>
        <v>852.04436062751586</v>
      </c>
      <c r="CY69" s="28">
        <f t="shared" si="342"/>
        <v>0.14342982735853235</v>
      </c>
      <c r="DA69" s="33">
        <f t="shared" si="343"/>
        <v>618.86167378743073</v>
      </c>
      <c r="DB69" s="33">
        <f t="shared" si="344"/>
        <v>660.54065348449876</v>
      </c>
      <c r="DD69" s="82">
        <f t="shared" si="345"/>
        <v>0.26163851186604448</v>
      </c>
      <c r="DE69" s="82">
        <f t="shared" si="346"/>
        <v>6.9311388433324961</v>
      </c>
      <c r="DF69" s="82">
        <f t="shared" si="347"/>
        <v>-1.9419093713403224</v>
      </c>
      <c r="DG69" s="82" t="e">
        <f t="shared" si="348"/>
        <v>#DIV/0!</v>
      </c>
      <c r="DH69" s="82">
        <f t="shared" si="349"/>
        <v>4.3252207348245544E-2</v>
      </c>
      <c r="DI69" s="82">
        <f t="shared" si="350"/>
        <v>-0.782943154900968</v>
      </c>
      <c r="DK69" s="87">
        <f t="shared" si="351"/>
        <v>1116.4982983054392</v>
      </c>
      <c r="DL69" s="87">
        <f t="shared" si="352"/>
        <v>844.0808475924556</v>
      </c>
      <c r="DM69" s="82">
        <f t="shared" si="353"/>
        <v>3</v>
      </c>
      <c r="DO69" s="87">
        <f t="shared" si="354"/>
        <v>846.62063237122425</v>
      </c>
      <c r="DP69" s="82">
        <f t="shared" si="355"/>
        <v>0.27140185116628274</v>
      </c>
      <c r="DQ69" s="82">
        <f t="shared" si="356"/>
        <v>1.6738034065545385E-13</v>
      </c>
      <c r="DR69" s="82">
        <f t="shared" si="357"/>
        <v>0.21033185463703513</v>
      </c>
      <c r="DS69" s="82">
        <f t="shared" si="358"/>
        <v>1.7698941617419449E-7</v>
      </c>
      <c r="DT69" s="82">
        <f t="shared" si="359"/>
        <v>1.8089056156127852</v>
      </c>
      <c r="DV69" s="88">
        <f t="shared" si="360"/>
        <v>818</v>
      </c>
      <c r="DW69" s="30">
        <f t="shared" si="361"/>
        <v>7.39</v>
      </c>
      <c r="DX69" s="30">
        <f t="shared" si="362"/>
        <v>0.94226394214010334</v>
      </c>
      <c r="DY69" s="30">
        <f t="shared" si="363"/>
        <v>0.66682093742973447</v>
      </c>
      <c r="DZ69" s="30">
        <f t="shared" si="364"/>
        <v>0.49925086337714752</v>
      </c>
      <c r="EA69" s="30">
        <f t="shared" si="365"/>
        <v>4.5659973054654008</v>
      </c>
      <c r="EB69" s="30">
        <v>28.8398129274374</v>
      </c>
      <c r="EC69" s="30">
        <f t="shared" si="366"/>
        <v>3.1266817763084286E-2</v>
      </c>
      <c r="ED69" s="30">
        <f t="shared" si="367"/>
        <v>1.0996121362784079</v>
      </c>
      <c r="EE69" s="30">
        <f t="shared" si="368"/>
        <v>7.4806053715470014E-2</v>
      </c>
      <c r="EF69" s="30">
        <f t="shared" si="369"/>
        <v>2.7091956158196111</v>
      </c>
      <c r="EG69" s="30">
        <f t="shared" si="370"/>
        <v>4.2745801749471841</v>
      </c>
      <c r="EH69" s="30">
        <f t="shared" si="371"/>
        <v>0.19098312856203434</v>
      </c>
      <c r="EI69" s="30">
        <f t="shared" si="372"/>
        <v>0.78290862525669358</v>
      </c>
      <c r="EJ69" s="30">
        <f t="shared" si="373"/>
        <v>4.0693629757766345E-2</v>
      </c>
      <c r="EK69" s="30">
        <f t="shared" si="374"/>
        <v>6.5950178459884379E-2</v>
      </c>
      <c r="EM69" s="82">
        <v>3.4</v>
      </c>
      <c r="EN69" s="82">
        <v>3.6460193632685201</v>
      </c>
      <c r="EO69" s="30">
        <v>3.6020711108470036</v>
      </c>
      <c r="EQ69" s="34">
        <f t="shared" si="375"/>
        <v>9.1659028414298813</v>
      </c>
      <c r="ER69" s="34">
        <f t="shared" si="376"/>
        <v>-1.3040022574530984E-2</v>
      </c>
      <c r="ES69" s="34">
        <f t="shared" si="377"/>
        <v>-0.70007746649023406</v>
      </c>
      <c r="ET69" s="34">
        <f t="shared" si="378"/>
        <v>-1.6183072150094717</v>
      </c>
      <c r="EU69" s="34">
        <f t="shared" si="379"/>
        <v>-2.7240437379715521E-3</v>
      </c>
      <c r="EV69" s="34">
        <f t="shared" si="380"/>
        <v>-0.1240453873099682</v>
      </c>
      <c r="EW69" s="34">
        <f t="shared" si="381"/>
        <v>-3.3412630820440915E-2</v>
      </c>
      <c r="EY69" s="27">
        <f t="shared" si="382"/>
        <v>1091.1500000000001</v>
      </c>
      <c r="EZ69" s="27">
        <f t="shared" si="383"/>
        <v>3000</v>
      </c>
      <c r="FA69" s="34">
        <f t="shared" si="384"/>
        <v>-1.351825574624216</v>
      </c>
      <c r="FB69" s="34">
        <f t="shared" si="385"/>
        <v>-0.20782740652130902</v>
      </c>
      <c r="FC69" s="34">
        <f t="shared" si="386"/>
        <v>3.1779601961549968</v>
      </c>
      <c r="FD69" s="34">
        <f t="shared" si="387"/>
        <v>-0.50048866771728084</v>
      </c>
      <c r="FE69" s="34">
        <f t="shared" si="388"/>
        <v>-0.71653740070683336</v>
      </c>
      <c r="FF69" s="26">
        <f t="shared" si="389"/>
        <v>-2.0401745198003498</v>
      </c>
      <c r="FG69" s="26">
        <f t="shared" si="390"/>
        <v>-0.47230021218658147</v>
      </c>
      <c r="FH69" s="33">
        <f t="shared" si="391"/>
        <v>2671.4169666571961</v>
      </c>
      <c r="FI69" s="33">
        <f t="shared" si="392"/>
        <v>-272.63171250000005</v>
      </c>
      <c r="FJ69" s="33">
        <f t="shared" si="393"/>
        <v>720.0664116690574</v>
      </c>
      <c r="FK69" s="26">
        <f t="shared" si="394"/>
        <v>-206.74491750000004</v>
      </c>
      <c r="FL69" s="33">
        <f t="shared" si="395"/>
        <v>42.248956408548032</v>
      </c>
      <c r="FM69" s="33">
        <f t="shared" si="396"/>
        <v>13.417682993601781</v>
      </c>
      <c r="FN69" s="27">
        <f t="shared" si="397"/>
        <v>75302.219399074471</v>
      </c>
      <c r="FO69" s="28">
        <f t="shared" si="398"/>
        <v>30.292134894859956</v>
      </c>
      <c r="FP69" s="33">
        <f t="shared" si="399"/>
        <v>55134.645209440467</v>
      </c>
      <c r="FQ69" s="28">
        <f t="shared" si="400"/>
        <v>38.23210577449359</v>
      </c>
      <c r="FS69" s="26"/>
      <c r="FT69" s="34">
        <f t="shared" si="401"/>
        <v>0.95647832237663311</v>
      </c>
      <c r="FU69" s="34">
        <f t="shared" si="401"/>
        <v>2.7534762637830262E-3</v>
      </c>
      <c r="FV69" s="34">
        <f t="shared" si="401"/>
        <v>0.16947656456880572</v>
      </c>
      <c r="FW69" s="34">
        <f t="shared" si="401"/>
        <v>1.7815883974055619E-2</v>
      </c>
      <c r="FX69" s="34">
        <v>0</v>
      </c>
      <c r="FY69" s="34">
        <f t="shared" si="402"/>
        <v>3.7217149662564508E-3</v>
      </c>
      <c r="FZ69" s="34">
        <f t="shared" si="402"/>
        <v>4.5649886766882433E-2</v>
      </c>
      <c r="GA69" s="34">
        <f t="shared" si="402"/>
        <v>0.10116329724584133</v>
      </c>
      <c r="GB69" s="34">
        <f t="shared" si="402"/>
        <v>6.24236955252402E-2</v>
      </c>
      <c r="GC69" s="34">
        <f t="shared" si="402"/>
        <v>6.7635641164742093E-3</v>
      </c>
      <c r="GD69" s="34">
        <f t="shared" si="403"/>
        <v>1.3662464058039723</v>
      </c>
      <c r="GE69" s="26"/>
      <c r="GF69" s="34">
        <f t="shared" si="404"/>
        <v>0.70007746649023406</v>
      </c>
      <c r="GG69" s="34">
        <f t="shared" si="404"/>
        <v>2.0153584683450521E-3</v>
      </c>
      <c r="GH69" s="34">
        <f t="shared" si="404"/>
        <v>0.1240453873099682</v>
      </c>
      <c r="GI69" s="34">
        <f t="shared" si="404"/>
        <v>1.3040022574530984E-2</v>
      </c>
      <c r="GJ69" s="34">
        <f t="shared" si="404"/>
        <v>0</v>
      </c>
      <c r="GK69" s="34">
        <f t="shared" si="404"/>
        <v>2.7240437379715521E-3</v>
      </c>
      <c r="GL69" s="34">
        <f t="shared" si="404"/>
        <v>3.3412630820440915E-2</v>
      </c>
      <c r="GM69" s="34">
        <f t="shared" si="404"/>
        <v>7.4044694146010545E-2</v>
      </c>
      <c r="GN69" s="34">
        <f t="shared" si="404"/>
        <v>4.5689924789596624E-2</v>
      </c>
      <c r="GO69" s="34">
        <f t="shared" si="404"/>
        <v>4.9504716629019544E-3</v>
      </c>
      <c r="GP69" s="34">
        <f t="shared" si="405"/>
        <v>0.99999999999999989</v>
      </c>
      <c r="GR69" s="62"/>
      <c r="GT69" s="116"/>
      <c r="GU69" s="28">
        <f t="shared" si="406"/>
        <v>-0.10039929975771944</v>
      </c>
      <c r="GV69" s="28">
        <f t="shared" si="406"/>
        <v>-1.046642274222914</v>
      </c>
      <c r="GW69" s="28">
        <f t="shared" si="406"/>
        <v>-0.22321271677184473</v>
      </c>
      <c r="GX69" s="28">
        <f t="shared" si="406"/>
        <v>-4.8120269902693931</v>
      </c>
    </row>
    <row r="70" spans="1:206" ht="15" customHeight="1" x14ac:dyDescent="0.2">
      <c r="C70" s="27"/>
      <c r="CJ70" s="4"/>
      <c r="GT70" s="117" t="s">
        <v>148</v>
      </c>
      <c r="GU70" s="98">
        <f>SQRT(SUMSQ(GU30:GU69)/COUNT(GU30:GU69))</f>
        <v>0.83658247021552812</v>
      </c>
      <c r="GV70" s="98">
        <f t="shared" ref="GV70:GX70" si="409">SQRT(SUMSQ(GV30:GV69)/COUNT(GV30:GV69))</f>
        <v>2.1277700278803726</v>
      </c>
      <c r="GW70" s="98">
        <f t="shared" si="409"/>
        <v>2.257610997126815</v>
      </c>
      <c r="GX70" s="98">
        <f t="shared" si="409"/>
        <v>1.9314940561556495</v>
      </c>
    </row>
    <row r="71" spans="1:206" ht="15" customHeight="1" x14ac:dyDescent="0.2">
      <c r="C71" s="27"/>
      <c r="D71" s="27"/>
      <c r="F71" s="28"/>
      <c r="G71" s="28"/>
      <c r="H71" s="28"/>
      <c r="I71" s="28"/>
      <c r="J71" s="28"/>
      <c r="K71" s="28"/>
      <c r="L71" s="28"/>
      <c r="M71" s="28"/>
      <c r="N71" s="28"/>
      <c r="O71" s="28"/>
      <c r="R71" s="37"/>
      <c r="T71" s="28"/>
      <c r="U71" s="28"/>
      <c r="V71" s="28"/>
      <c r="W71" s="28"/>
      <c r="X71" s="28"/>
      <c r="Y71" s="28"/>
      <c r="Z71" s="28"/>
      <c r="AA71" s="28"/>
      <c r="AB71" s="28"/>
      <c r="AC71" s="28"/>
      <c r="BY71" s="28"/>
      <c r="BZ71" s="28"/>
      <c r="CA71" s="28"/>
      <c r="CB71" s="28"/>
      <c r="CC71" s="4"/>
      <c r="CD71" s="4"/>
      <c r="CE71" s="28"/>
      <c r="CF71" s="28"/>
    </row>
    <row r="72" spans="1:206" ht="15" customHeight="1" x14ac:dyDescent="0.2">
      <c r="C72" s="27"/>
      <c r="D72" s="27"/>
      <c r="F72" s="28"/>
      <c r="G72" s="28"/>
      <c r="H72" s="28"/>
      <c r="I72" s="28"/>
      <c r="J72" s="28"/>
      <c r="K72" s="28"/>
      <c r="L72" s="28"/>
      <c r="M72" s="28"/>
      <c r="N72" s="28"/>
      <c r="O72" s="28"/>
      <c r="R72" s="37"/>
      <c r="T72" s="28"/>
      <c r="U72" s="28"/>
      <c r="V72" s="28"/>
      <c r="W72" s="28"/>
      <c r="X72" s="28"/>
      <c r="Y72" s="28"/>
      <c r="Z72" s="28"/>
      <c r="AA72" s="28"/>
      <c r="AB72" s="28"/>
      <c r="AC72" s="28"/>
      <c r="BY72" s="28"/>
      <c r="BZ72" s="28"/>
      <c r="CA72" s="28"/>
      <c r="CB72" s="28"/>
      <c r="CC72" s="4"/>
      <c r="CD72" s="4"/>
      <c r="CE72" s="28"/>
      <c r="CF72" s="28"/>
    </row>
    <row r="73" spans="1:206" ht="15" customHeight="1" x14ac:dyDescent="0.2">
      <c r="C73" s="27"/>
      <c r="D73" s="27"/>
      <c r="F73" s="28"/>
      <c r="G73" s="28"/>
      <c r="H73" s="28"/>
      <c r="I73" s="28"/>
      <c r="J73" s="28"/>
      <c r="K73" s="28"/>
      <c r="L73" s="28"/>
      <c r="M73" s="28"/>
      <c r="N73" s="28"/>
      <c r="O73" s="28"/>
      <c r="R73" s="37"/>
      <c r="T73" s="28"/>
      <c r="U73" s="28"/>
      <c r="V73" s="28"/>
      <c r="W73" s="28"/>
      <c r="X73" s="28"/>
      <c r="Y73" s="28"/>
      <c r="Z73" s="28"/>
      <c r="AA73" s="28"/>
      <c r="AB73" s="28"/>
      <c r="AC73" s="28"/>
      <c r="BY73" s="28"/>
      <c r="BZ73" s="28"/>
      <c r="CA73" s="28"/>
      <c r="CB73" s="28"/>
      <c r="CC73" s="4"/>
      <c r="CD73" s="4"/>
      <c r="CE73" s="28"/>
      <c r="CF73" s="28"/>
    </row>
    <row r="74" spans="1:206" ht="15" customHeight="1" x14ac:dyDescent="0.2">
      <c r="C74" s="27"/>
      <c r="D74" s="27"/>
      <c r="F74" s="28"/>
      <c r="G74" s="28"/>
      <c r="H74" s="28"/>
      <c r="I74" s="28"/>
      <c r="J74" s="28"/>
      <c r="K74" s="28"/>
      <c r="L74" s="28"/>
      <c r="M74" s="28"/>
      <c r="N74" s="28"/>
      <c r="O74" s="28"/>
      <c r="R74" s="37"/>
      <c r="T74" s="28"/>
      <c r="U74" s="28"/>
      <c r="V74" s="28"/>
      <c r="W74" s="28"/>
      <c r="X74" s="28"/>
      <c r="Y74" s="28"/>
      <c r="Z74" s="28"/>
      <c r="AA74" s="28"/>
      <c r="AB74" s="28"/>
      <c r="AC74" s="28"/>
      <c r="BY74" s="28"/>
      <c r="BZ74" s="28"/>
      <c r="CA74" s="28"/>
      <c r="CB74" s="28"/>
      <c r="CC74" s="4"/>
      <c r="CD74" s="4"/>
      <c r="CE74" s="28"/>
      <c r="CF74" s="28"/>
    </row>
    <row r="75" spans="1:206" ht="15" customHeight="1" x14ac:dyDescent="0.2">
      <c r="C75" s="27"/>
      <c r="D75" s="27"/>
      <c r="F75" s="28"/>
      <c r="G75" s="28"/>
      <c r="H75" s="28"/>
      <c r="I75" s="28"/>
      <c r="J75" s="28"/>
      <c r="K75" s="28"/>
      <c r="L75" s="28"/>
      <c r="M75" s="28"/>
      <c r="N75" s="28"/>
      <c r="O75" s="28"/>
      <c r="R75" s="37"/>
      <c r="T75" s="28"/>
      <c r="U75" s="28"/>
      <c r="V75" s="28"/>
      <c r="W75" s="28"/>
      <c r="X75" s="28"/>
      <c r="Y75" s="28"/>
      <c r="Z75" s="28"/>
      <c r="AA75" s="28"/>
      <c r="AB75" s="28"/>
      <c r="AC75" s="28"/>
      <c r="BY75" s="28"/>
      <c r="BZ75" s="28"/>
      <c r="CA75" s="28"/>
      <c r="CB75" s="28"/>
      <c r="CC75" s="4"/>
      <c r="CD75" s="4"/>
      <c r="CE75" s="28"/>
      <c r="CF75" s="28"/>
    </row>
    <row r="76" spans="1:206" ht="15" customHeight="1" x14ac:dyDescent="0.2">
      <c r="C76" s="27"/>
      <c r="D76" s="27"/>
      <c r="F76" s="28"/>
      <c r="G76" s="28"/>
      <c r="H76" s="28"/>
      <c r="I76" s="28"/>
      <c r="J76" s="28"/>
      <c r="K76" s="28"/>
      <c r="L76" s="28"/>
      <c r="M76" s="28"/>
      <c r="N76" s="28"/>
      <c r="O76" s="28"/>
      <c r="R76" s="37"/>
      <c r="T76" s="28"/>
      <c r="U76" s="28"/>
      <c r="V76" s="28"/>
      <c r="W76" s="28"/>
      <c r="X76" s="28"/>
      <c r="Y76" s="28"/>
      <c r="Z76" s="28"/>
      <c r="AA76" s="28"/>
      <c r="AB76" s="28"/>
      <c r="AC76" s="28"/>
      <c r="BY76" s="28"/>
      <c r="BZ76" s="28"/>
      <c r="CA76" s="28"/>
      <c r="CB76" s="28"/>
      <c r="CC76" s="4"/>
      <c r="CD76" s="4"/>
      <c r="CE76" s="28"/>
      <c r="CF76" s="28"/>
    </row>
    <row r="77" spans="1:206" ht="15" customHeight="1" x14ac:dyDescent="0.2">
      <c r="C77" s="27"/>
      <c r="D77" s="27"/>
      <c r="F77" s="28"/>
      <c r="G77" s="28"/>
      <c r="H77" s="28"/>
      <c r="I77" s="28"/>
      <c r="J77" s="28"/>
      <c r="K77" s="28"/>
      <c r="L77" s="28"/>
      <c r="M77" s="28"/>
      <c r="N77" s="28"/>
      <c r="O77" s="28"/>
      <c r="R77" s="37"/>
      <c r="T77" s="28"/>
      <c r="U77" s="28"/>
      <c r="V77" s="28"/>
      <c r="W77" s="28"/>
      <c r="X77" s="28"/>
      <c r="Y77" s="28"/>
      <c r="Z77" s="28"/>
      <c r="AA77" s="28"/>
      <c r="AB77" s="28"/>
      <c r="AC77" s="28"/>
      <c r="BY77" s="28"/>
      <c r="BZ77" s="28"/>
      <c r="CA77" s="28"/>
      <c r="CB77" s="28"/>
      <c r="CC77" s="4"/>
      <c r="CD77" s="4"/>
      <c r="CE77" s="28"/>
      <c r="CF77" s="28"/>
    </row>
    <row r="78" spans="1:206" ht="15" customHeight="1" x14ac:dyDescent="0.2">
      <c r="C78" s="27"/>
      <c r="D78" s="27"/>
      <c r="F78" s="28"/>
      <c r="G78" s="28"/>
      <c r="H78" s="28"/>
      <c r="I78" s="28"/>
      <c r="J78" s="28"/>
      <c r="K78" s="28"/>
      <c r="L78" s="28"/>
      <c r="M78" s="28"/>
      <c r="N78" s="28"/>
      <c r="O78" s="28"/>
      <c r="R78" s="37"/>
      <c r="T78" s="28"/>
      <c r="U78" s="28"/>
      <c r="V78" s="28"/>
      <c r="W78" s="28"/>
      <c r="X78" s="28"/>
      <c r="Y78" s="28"/>
      <c r="Z78" s="28"/>
      <c r="AA78" s="28"/>
      <c r="AB78" s="28"/>
      <c r="AC78" s="28"/>
      <c r="BY78" s="28"/>
      <c r="BZ78" s="28"/>
      <c r="CA78" s="28"/>
      <c r="CB78" s="28"/>
      <c r="CC78" s="4"/>
      <c r="CD78" s="4"/>
      <c r="CE78" s="28"/>
      <c r="CF78" s="28"/>
    </row>
    <row r="79" spans="1:206" ht="15" customHeight="1" x14ac:dyDescent="0.2">
      <c r="C79" s="27"/>
      <c r="D79" s="27"/>
      <c r="F79" s="28"/>
      <c r="G79" s="28"/>
      <c r="H79" s="28"/>
      <c r="I79" s="28"/>
      <c r="J79" s="28"/>
      <c r="K79" s="28"/>
      <c r="L79" s="28"/>
      <c r="M79" s="28"/>
      <c r="N79" s="28"/>
      <c r="O79" s="28"/>
      <c r="R79" s="37"/>
      <c r="T79" s="28"/>
      <c r="U79" s="28"/>
      <c r="V79" s="28"/>
      <c r="W79" s="28"/>
      <c r="X79" s="28"/>
      <c r="Y79" s="28"/>
      <c r="Z79" s="28"/>
      <c r="AA79" s="28"/>
      <c r="AB79" s="28"/>
      <c r="AC79" s="28"/>
      <c r="BY79" s="28"/>
      <c r="BZ79" s="28"/>
      <c r="CA79" s="28"/>
      <c r="CB79" s="28"/>
      <c r="CC79" s="4"/>
      <c r="CD79" s="4"/>
      <c r="CE79" s="28"/>
      <c r="CF79" s="28"/>
    </row>
    <row r="80" spans="1:206" ht="15" customHeight="1" x14ac:dyDescent="0.2">
      <c r="D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R80" s="37"/>
      <c r="T80" s="28"/>
      <c r="U80" s="28"/>
      <c r="V80" s="28"/>
      <c r="W80" s="28"/>
      <c r="X80" s="28"/>
      <c r="Y80" s="28"/>
      <c r="Z80" s="28"/>
      <c r="AA80" s="28"/>
      <c r="AB80" s="28"/>
      <c r="AC80" s="28"/>
      <c r="BY80" s="28"/>
      <c r="BZ80" s="28"/>
      <c r="CA80" s="28"/>
      <c r="CB80" s="28"/>
      <c r="CC80" s="4"/>
      <c r="CD80" s="4"/>
      <c r="CE80" s="28"/>
      <c r="CF80" s="28"/>
    </row>
    <row r="81" spans="4:219" ht="15" customHeight="1" x14ac:dyDescent="0.2">
      <c r="D81" s="27"/>
      <c r="F81" s="28"/>
      <c r="G81" s="28"/>
      <c r="H81" s="28"/>
      <c r="I81" s="28"/>
      <c r="J81" s="28"/>
      <c r="K81" s="28"/>
      <c r="L81" s="28"/>
      <c r="M81" s="28"/>
      <c r="N81" s="28"/>
      <c r="O81" s="28"/>
      <c r="R81" s="37"/>
      <c r="T81" s="28"/>
      <c r="U81" s="28"/>
      <c r="V81" s="28"/>
      <c r="W81" s="28"/>
      <c r="X81" s="28"/>
      <c r="Y81" s="28"/>
      <c r="Z81" s="28"/>
      <c r="AA81" s="28"/>
      <c r="AB81" s="28"/>
      <c r="AC81" s="28"/>
      <c r="BY81" s="28"/>
      <c r="BZ81" s="157" t="s">
        <v>230</v>
      </c>
      <c r="CA81" s="157"/>
      <c r="CB81" s="156"/>
      <c r="CC81"/>
      <c r="CD81"/>
      <c r="CE81"/>
      <c r="CF81"/>
      <c r="CG81"/>
      <c r="CH81"/>
      <c r="CK81" s="203" t="s">
        <v>277</v>
      </c>
      <c r="CL81" s="155"/>
      <c r="GS81" s="203" t="s">
        <v>142</v>
      </c>
      <c r="HC81" s="203" t="s">
        <v>278</v>
      </c>
    </row>
    <row r="82" spans="4:219" ht="15" customHeight="1" x14ac:dyDescent="0.2">
      <c r="D82" s="27"/>
      <c r="F82" s="28"/>
      <c r="G82" s="28"/>
      <c r="H82" s="28"/>
      <c r="I82" s="28"/>
      <c r="J82" s="28"/>
      <c r="K82" s="28"/>
      <c r="L82" s="28"/>
      <c r="M82" s="28"/>
      <c r="N82" s="28"/>
      <c r="O82" s="28"/>
      <c r="R82" s="37"/>
      <c r="T82" s="28"/>
      <c r="U82" s="28"/>
      <c r="V82" s="28"/>
      <c r="W82" s="28"/>
      <c r="X82" s="28"/>
      <c r="Y82" s="28"/>
      <c r="Z82" s="28"/>
      <c r="AA82" s="28"/>
      <c r="AB82" s="28"/>
      <c r="AC82" s="28"/>
      <c r="BY82" s="28"/>
      <c r="BZ82" t="s">
        <v>205</v>
      </c>
      <c r="CA82"/>
      <c r="CB82"/>
      <c r="CC82"/>
      <c r="CD82"/>
      <c r="CE82"/>
      <c r="CF82"/>
      <c r="CG82"/>
      <c r="CH82"/>
      <c r="CK82" t="s">
        <v>205</v>
      </c>
      <c r="CL82"/>
      <c r="CM82"/>
      <c r="CN82"/>
      <c r="CO82"/>
      <c r="CP82"/>
      <c r="CQ82"/>
      <c r="CR82"/>
      <c r="CS82"/>
      <c r="GS82" t="s">
        <v>205</v>
      </c>
      <c r="GT82"/>
      <c r="GU82"/>
      <c r="GV82"/>
      <c r="GW82"/>
      <c r="GX82"/>
      <c r="GY82"/>
      <c r="GZ82"/>
      <c r="HA82"/>
      <c r="HC82" t="s">
        <v>205</v>
      </c>
      <c r="HD82"/>
      <c r="HE82"/>
      <c r="HF82"/>
      <c r="HG82"/>
      <c r="HH82"/>
      <c r="HI82"/>
      <c r="HJ82"/>
      <c r="HK82"/>
    </row>
    <row r="83" spans="4:219" ht="15" customHeight="1" thickBot="1" x14ac:dyDescent="0.25">
      <c r="D83" s="27"/>
      <c r="F83" s="28"/>
      <c r="G83" s="28"/>
      <c r="H83" s="28"/>
      <c r="I83" s="28"/>
      <c r="J83" s="28"/>
      <c r="K83" s="28"/>
      <c r="L83" s="28"/>
      <c r="M83" s="28"/>
      <c r="N83" s="28"/>
      <c r="O83" s="28"/>
      <c r="R83" s="37"/>
      <c r="T83" s="28"/>
      <c r="U83" s="28"/>
      <c r="V83" s="28"/>
      <c r="W83" s="28"/>
      <c r="X83" s="28"/>
      <c r="Y83" s="28"/>
      <c r="Z83" s="28"/>
      <c r="AA83" s="28"/>
      <c r="AB83" s="28"/>
      <c r="AC83" s="28"/>
      <c r="BY83" s="28"/>
      <c r="BZ83"/>
      <c r="CA83"/>
      <c r="CB83"/>
      <c r="CC83"/>
      <c r="CD83"/>
      <c r="CE83"/>
      <c r="CF83"/>
      <c r="CG83"/>
      <c r="CH83"/>
      <c r="CK83"/>
      <c r="CL83"/>
      <c r="CM83"/>
      <c r="CN83"/>
      <c r="CO83"/>
      <c r="CP83"/>
      <c r="CQ83"/>
      <c r="CR83"/>
      <c r="CS83"/>
      <c r="GS83"/>
      <c r="GT83"/>
      <c r="GU83"/>
      <c r="GV83"/>
      <c r="GW83"/>
      <c r="GX83"/>
      <c r="GY83"/>
      <c r="GZ83"/>
      <c r="HA83"/>
      <c r="HC83"/>
      <c r="HD83"/>
      <c r="HE83"/>
      <c r="HF83"/>
      <c r="HG83"/>
      <c r="HH83"/>
      <c r="HI83"/>
      <c r="HJ83"/>
      <c r="HK83"/>
    </row>
    <row r="84" spans="4:219" ht="15" customHeight="1" x14ac:dyDescent="0.2">
      <c r="D84" s="27"/>
      <c r="F84" s="28"/>
      <c r="G84" s="28"/>
      <c r="H84" s="28"/>
      <c r="I84" s="28"/>
      <c r="J84" s="28"/>
      <c r="K84" s="28"/>
      <c r="L84" s="28"/>
      <c r="M84" s="28"/>
      <c r="N84" s="28"/>
      <c r="O84" s="28"/>
      <c r="R84" s="37"/>
      <c r="T84" s="28"/>
      <c r="U84" s="28"/>
      <c r="V84" s="28"/>
      <c r="W84" s="28"/>
      <c r="X84" s="28"/>
      <c r="Y84" s="28"/>
      <c r="Z84" s="28"/>
      <c r="AA84" s="28"/>
      <c r="AB84" s="28"/>
      <c r="AC84" s="28"/>
      <c r="BY84" s="28"/>
      <c r="BZ84" s="154" t="s">
        <v>206</v>
      </c>
      <c r="CA84" s="154"/>
      <c r="CB84"/>
      <c r="CC84"/>
      <c r="CD84"/>
      <c r="CE84"/>
      <c r="CF84"/>
      <c r="CG84"/>
      <c r="CH84"/>
      <c r="CK84" s="154" t="s">
        <v>206</v>
      </c>
      <c r="CL84" s="154"/>
      <c r="CM84"/>
      <c r="CN84"/>
      <c r="CO84"/>
      <c r="CP84"/>
      <c r="CQ84"/>
      <c r="CR84"/>
      <c r="CS84"/>
      <c r="GS84" s="154" t="s">
        <v>206</v>
      </c>
      <c r="GT84" s="154"/>
      <c r="GU84"/>
      <c r="GV84"/>
      <c r="GW84"/>
      <c r="GX84"/>
      <c r="GY84"/>
      <c r="GZ84"/>
      <c r="HA84"/>
      <c r="HC84" s="154" t="s">
        <v>206</v>
      </c>
      <c r="HD84" s="154"/>
      <c r="HE84"/>
      <c r="HF84"/>
      <c r="HG84"/>
      <c r="HH84"/>
      <c r="HI84"/>
      <c r="HJ84"/>
      <c r="HK84"/>
    </row>
    <row r="85" spans="4:219" ht="15" customHeight="1" x14ac:dyDescent="0.2">
      <c r="D85" s="27"/>
      <c r="F85" s="28"/>
      <c r="G85" s="28"/>
      <c r="H85" s="28"/>
      <c r="I85" s="28"/>
      <c r="J85" s="28"/>
      <c r="K85" s="28"/>
      <c r="L85" s="28"/>
      <c r="M85" s="28"/>
      <c r="N85" s="28"/>
      <c r="O85" s="28"/>
      <c r="R85" s="37"/>
      <c r="T85" s="28"/>
      <c r="U85" s="28"/>
      <c r="V85" s="28"/>
      <c r="W85" s="28"/>
      <c r="X85" s="28"/>
      <c r="Y85" s="28"/>
      <c r="Z85" s="28"/>
      <c r="AA85" s="28"/>
      <c r="AB85" s="28"/>
      <c r="AC85" s="28"/>
      <c r="BY85" s="28"/>
      <c r="BZ85" s="151" t="s">
        <v>207</v>
      </c>
      <c r="CA85" s="151">
        <v>0.92756192708079122</v>
      </c>
      <c r="CB85"/>
      <c r="CC85"/>
      <c r="CD85"/>
      <c r="CE85"/>
      <c r="CF85"/>
      <c r="CG85"/>
      <c r="CH85"/>
      <c r="CK85" s="151" t="s">
        <v>207</v>
      </c>
      <c r="CL85" s="151">
        <v>0.93873654546031116</v>
      </c>
      <c r="CM85"/>
      <c r="CN85"/>
      <c r="CO85"/>
      <c r="CP85"/>
      <c r="CQ85"/>
      <c r="CR85"/>
      <c r="CS85"/>
      <c r="GS85" s="151" t="s">
        <v>207</v>
      </c>
      <c r="GT85" s="151">
        <v>0.87145645423203788</v>
      </c>
      <c r="GU85"/>
      <c r="GV85"/>
      <c r="GW85"/>
      <c r="GX85"/>
      <c r="GY85"/>
      <c r="GZ85"/>
      <c r="HA85"/>
      <c r="HC85" s="151" t="s">
        <v>207</v>
      </c>
      <c r="HD85" s="151">
        <v>0.38482713634360344</v>
      </c>
      <c r="HE85"/>
      <c r="HF85"/>
      <c r="HG85"/>
      <c r="HH85"/>
      <c r="HI85"/>
      <c r="HJ85"/>
      <c r="HK85"/>
    </row>
    <row r="86" spans="4:219" ht="15" customHeight="1" x14ac:dyDescent="0.2">
      <c r="D86" s="27"/>
      <c r="F86" s="28"/>
      <c r="G86" s="28"/>
      <c r="H86" s="28"/>
      <c r="I86" s="28"/>
      <c r="J86" s="28"/>
      <c r="K86" s="28"/>
      <c r="L86" s="28"/>
      <c r="M86" s="28"/>
      <c r="N86" s="28"/>
      <c r="O86" s="28"/>
      <c r="R86" s="37"/>
      <c r="T86" s="28"/>
      <c r="U86" s="28"/>
      <c r="V86" s="28"/>
      <c r="W86" s="28"/>
      <c r="X86" s="28"/>
      <c r="Y86" s="28"/>
      <c r="Z86" s="28"/>
      <c r="AA86" s="28"/>
      <c r="AB86" s="28"/>
      <c r="AC86" s="28"/>
      <c r="BY86" s="28"/>
      <c r="BZ86" s="151" t="s">
        <v>208</v>
      </c>
      <c r="CA86" s="151">
        <v>0.86037112856983111</v>
      </c>
      <c r="CB86"/>
      <c r="CC86"/>
      <c r="CD86"/>
      <c r="CE86"/>
      <c r="CF86"/>
      <c r="CG86"/>
      <c r="CH86"/>
      <c r="CK86" s="151" t="s">
        <v>208</v>
      </c>
      <c r="CL86" s="151">
        <v>0.88122630178275874</v>
      </c>
      <c r="CM86"/>
      <c r="CN86"/>
      <c r="CO86"/>
      <c r="CP86"/>
      <c r="CQ86"/>
      <c r="CR86"/>
      <c r="CS86"/>
      <c r="GS86" s="151" t="s">
        <v>208</v>
      </c>
      <c r="GT86" s="151">
        <v>0.75943635162267598</v>
      </c>
      <c r="GU86"/>
      <c r="GV86"/>
      <c r="GW86"/>
      <c r="GX86"/>
      <c r="GY86"/>
      <c r="GZ86"/>
      <c r="HA86"/>
      <c r="HC86" s="151" t="s">
        <v>208</v>
      </c>
      <c r="HD86" s="151">
        <v>0.14809192486641834</v>
      </c>
      <c r="HE86"/>
      <c r="HF86"/>
      <c r="HG86"/>
      <c r="HH86"/>
      <c r="HI86"/>
      <c r="HJ86"/>
      <c r="HK86"/>
    </row>
    <row r="87" spans="4:219" ht="15" customHeight="1" x14ac:dyDescent="0.2">
      <c r="D87" s="27"/>
      <c r="F87" s="28"/>
      <c r="G87" s="28"/>
      <c r="H87" s="28"/>
      <c r="I87" s="28"/>
      <c r="J87" s="28"/>
      <c r="K87" s="28"/>
      <c r="L87" s="28"/>
      <c r="M87" s="28"/>
      <c r="N87" s="28"/>
      <c r="O87" s="28"/>
      <c r="R87" s="37"/>
      <c r="T87" s="28"/>
      <c r="U87" s="28"/>
      <c r="V87" s="28"/>
      <c r="W87" s="28"/>
      <c r="X87" s="28"/>
      <c r="Y87" s="28"/>
      <c r="Z87" s="28"/>
      <c r="AA87" s="28"/>
      <c r="AB87" s="28"/>
      <c r="AC87" s="28"/>
      <c r="BY87" s="28"/>
      <c r="BZ87" s="151" t="s">
        <v>209</v>
      </c>
      <c r="CA87" s="151">
        <v>0.8496304461521258</v>
      </c>
      <c r="CB87"/>
      <c r="CC87"/>
      <c r="CD87"/>
      <c r="CE87"/>
      <c r="CF87"/>
      <c r="CG87"/>
      <c r="CH87"/>
      <c r="CK87" s="151" t="s">
        <v>209</v>
      </c>
      <c r="CL87" s="151">
        <v>0.8720898634583556</v>
      </c>
      <c r="CM87"/>
      <c r="CN87"/>
      <c r="CO87"/>
      <c r="CP87"/>
      <c r="CQ87"/>
      <c r="CR87"/>
      <c r="CS87"/>
      <c r="GS87" s="151" t="s">
        <v>209</v>
      </c>
      <c r="GT87" s="151">
        <v>0.74093145559365103</v>
      </c>
      <c r="GU87"/>
      <c r="GV87"/>
      <c r="GW87"/>
      <c r="GX87"/>
      <c r="GY87"/>
      <c r="GZ87"/>
      <c r="HA87"/>
      <c r="HC87" s="151" t="s">
        <v>209</v>
      </c>
      <c r="HD87" s="151">
        <v>8.2560534471527447E-2</v>
      </c>
      <c r="HE87"/>
      <c r="HF87"/>
      <c r="HG87"/>
      <c r="HH87"/>
      <c r="HI87"/>
      <c r="HJ87"/>
      <c r="HK87"/>
    </row>
    <row r="88" spans="4:219" ht="15" customHeight="1" x14ac:dyDescent="0.2">
      <c r="D88" s="27"/>
      <c r="F88" s="28"/>
      <c r="G88" s="28"/>
      <c r="H88" s="28"/>
      <c r="I88" s="28"/>
      <c r="J88" s="28"/>
      <c r="K88" s="28"/>
      <c r="L88" s="28"/>
      <c r="M88" s="28"/>
      <c r="N88" s="28"/>
      <c r="O88" s="28"/>
      <c r="R88" s="37"/>
      <c r="T88" s="28"/>
      <c r="U88" s="28"/>
      <c r="V88" s="28"/>
      <c r="W88" s="28"/>
      <c r="X88" s="28"/>
      <c r="Y88" s="28"/>
      <c r="Z88" s="28"/>
      <c r="AA88" s="28"/>
      <c r="AB88" s="28"/>
      <c r="AC88" s="28"/>
      <c r="BY88" s="28"/>
      <c r="BZ88" s="151" t="s">
        <v>210</v>
      </c>
      <c r="CA88" s="151">
        <v>0.69252256957417524</v>
      </c>
      <c r="CB88"/>
      <c r="CC88"/>
      <c r="CD88"/>
      <c r="CE88"/>
      <c r="CF88"/>
      <c r="CG88"/>
      <c r="CH88"/>
      <c r="CK88" s="151" t="s">
        <v>210</v>
      </c>
      <c r="CL88" s="151">
        <v>0.63871403220259615</v>
      </c>
      <c r="CM88"/>
      <c r="CN88"/>
      <c r="CO88"/>
      <c r="CP88"/>
      <c r="CQ88"/>
      <c r="CR88"/>
      <c r="CS88"/>
      <c r="GS88" s="151" t="s">
        <v>210</v>
      </c>
      <c r="GT88" s="151">
        <v>0.90899463236810851</v>
      </c>
      <c r="GU88"/>
      <c r="GV88"/>
      <c r="GW88"/>
      <c r="GX88"/>
      <c r="GY88"/>
      <c r="GZ88"/>
      <c r="HA88"/>
      <c r="HC88" s="151" t="s">
        <v>210</v>
      </c>
      <c r="HD88" s="151">
        <v>1.710577224606225</v>
      </c>
      <c r="HE88"/>
      <c r="HF88"/>
      <c r="HG88"/>
      <c r="HH88"/>
      <c r="HI88"/>
      <c r="HJ88"/>
      <c r="HK88"/>
    </row>
    <row r="89" spans="4:219" ht="15" customHeight="1" thickBot="1" x14ac:dyDescent="0.25">
      <c r="D89" s="27"/>
      <c r="F89" s="28"/>
      <c r="G89" s="28"/>
      <c r="H89" s="28"/>
      <c r="I89" s="28"/>
      <c r="J89" s="28"/>
      <c r="K89" s="28"/>
      <c r="L89" s="28"/>
      <c r="M89" s="28"/>
      <c r="N89" s="28"/>
      <c r="O89" s="28"/>
      <c r="R89" s="37"/>
      <c r="T89" s="28"/>
      <c r="U89" s="28"/>
      <c r="V89" s="28"/>
      <c r="W89" s="28"/>
      <c r="X89" s="28"/>
      <c r="Y89" s="28"/>
      <c r="Z89" s="28"/>
      <c r="AA89" s="28"/>
      <c r="AB89" s="28"/>
      <c r="AC89" s="28"/>
      <c r="BY89" s="28"/>
      <c r="BZ89" s="152" t="s">
        <v>211</v>
      </c>
      <c r="CA89" s="152">
        <v>15</v>
      </c>
      <c r="CB89"/>
      <c r="CC89"/>
      <c r="CD89"/>
      <c r="CE89"/>
      <c r="CF89"/>
      <c r="CG89"/>
      <c r="CH89"/>
      <c r="CK89" s="152" t="s">
        <v>211</v>
      </c>
      <c r="CL89" s="152">
        <v>15</v>
      </c>
      <c r="CM89"/>
      <c r="CN89"/>
      <c r="CO89"/>
      <c r="CP89"/>
      <c r="CQ89"/>
      <c r="CR89"/>
      <c r="CS89"/>
      <c r="GS89" s="152" t="s">
        <v>211</v>
      </c>
      <c r="GT89" s="152">
        <v>15</v>
      </c>
      <c r="GU89"/>
      <c r="GV89"/>
      <c r="GW89"/>
      <c r="GX89"/>
      <c r="GY89"/>
      <c r="GZ89"/>
      <c r="HA89"/>
      <c r="HC89" s="152" t="s">
        <v>211</v>
      </c>
      <c r="HD89" s="152">
        <v>15</v>
      </c>
      <c r="HE89"/>
      <c r="HF89"/>
      <c r="HG89"/>
      <c r="HH89"/>
      <c r="HI89"/>
      <c r="HJ89"/>
      <c r="HK89"/>
    </row>
    <row r="90" spans="4:219" ht="15" customHeight="1" x14ac:dyDescent="0.2">
      <c r="D90" s="27"/>
      <c r="F90" s="28"/>
      <c r="G90" s="28"/>
      <c r="H90" s="28"/>
      <c r="I90" s="28"/>
      <c r="J90" s="28"/>
      <c r="K90" s="28"/>
      <c r="L90" s="28"/>
      <c r="M90" s="28"/>
      <c r="N90" s="28"/>
      <c r="O90" s="28"/>
      <c r="R90" s="37"/>
      <c r="T90" s="28"/>
      <c r="U90" s="28"/>
      <c r="V90" s="28"/>
      <c r="W90" s="28"/>
      <c r="X90" s="28"/>
      <c r="Y90" s="28"/>
      <c r="Z90" s="28"/>
      <c r="AA90" s="28"/>
      <c r="AB90" s="28"/>
      <c r="AC90" s="28"/>
      <c r="BY90" s="28"/>
      <c r="BZ90"/>
      <c r="CA90"/>
      <c r="CB90"/>
      <c r="CC90"/>
      <c r="CD90"/>
      <c r="CE90"/>
      <c r="CF90"/>
      <c r="CG90"/>
      <c r="CH90"/>
      <c r="CK90"/>
      <c r="CL90"/>
      <c r="CM90"/>
      <c r="CN90"/>
      <c r="CO90"/>
      <c r="CP90"/>
      <c r="CQ90"/>
      <c r="CR90"/>
      <c r="CS90"/>
      <c r="GS90"/>
      <c r="GT90"/>
      <c r="GU90"/>
      <c r="GV90"/>
      <c r="GW90"/>
      <c r="GX90"/>
      <c r="GY90"/>
      <c r="GZ90"/>
      <c r="HA90"/>
      <c r="HC90"/>
      <c r="HD90"/>
      <c r="HE90"/>
      <c r="HF90"/>
      <c r="HG90"/>
      <c r="HH90"/>
      <c r="HI90"/>
      <c r="HJ90"/>
      <c r="HK90"/>
    </row>
    <row r="91" spans="4:219" ht="15" customHeight="1" thickBot="1" x14ac:dyDescent="0.25">
      <c r="D91" s="27"/>
      <c r="F91" s="28"/>
      <c r="G91" s="28"/>
      <c r="H91" s="28"/>
      <c r="I91" s="28"/>
      <c r="J91" s="28"/>
      <c r="K91" s="28"/>
      <c r="L91" s="28"/>
      <c r="M91" s="28"/>
      <c r="N91" s="28"/>
      <c r="O91" s="28"/>
      <c r="R91" s="37"/>
      <c r="T91" s="28"/>
      <c r="U91" s="28"/>
      <c r="V91" s="28"/>
      <c r="W91" s="28"/>
      <c r="X91" s="28"/>
      <c r="Y91" s="28"/>
      <c r="Z91" s="28"/>
      <c r="AA91" s="28"/>
      <c r="AB91" s="28"/>
      <c r="AC91" s="28"/>
      <c r="BY91" s="28"/>
      <c r="BZ91" t="s">
        <v>212</v>
      </c>
      <c r="CA91"/>
      <c r="CB91"/>
      <c r="CC91"/>
      <c r="CD91"/>
      <c r="CE91"/>
      <c r="CF91"/>
      <c r="CG91"/>
      <c r="CH91"/>
      <c r="CK91" t="s">
        <v>212</v>
      </c>
      <c r="CL91"/>
      <c r="CM91"/>
      <c r="CN91"/>
      <c r="CO91"/>
      <c r="CP91"/>
      <c r="CQ91"/>
      <c r="CR91"/>
      <c r="CS91"/>
      <c r="GS91" t="s">
        <v>212</v>
      </c>
      <c r="GT91"/>
      <c r="GU91"/>
      <c r="GV91"/>
      <c r="GW91"/>
      <c r="GX91"/>
      <c r="GY91"/>
      <c r="GZ91"/>
      <c r="HA91"/>
      <c r="HC91" t="s">
        <v>212</v>
      </c>
      <c r="HD91"/>
      <c r="HE91"/>
      <c r="HF91"/>
      <c r="HG91"/>
      <c r="HH91"/>
      <c r="HI91"/>
      <c r="HJ91"/>
      <c r="HK91"/>
    </row>
    <row r="92" spans="4:219" ht="15" customHeight="1" x14ac:dyDescent="0.2">
      <c r="D92" s="27"/>
      <c r="F92" s="28"/>
      <c r="G92" s="28"/>
      <c r="H92" s="28"/>
      <c r="I92" s="28"/>
      <c r="J92" s="28"/>
      <c r="K92" s="28"/>
      <c r="L92" s="28"/>
      <c r="M92" s="28"/>
      <c r="N92" s="28"/>
      <c r="O92" s="28"/>
      <c r="R92" s="37"/>
      <c r="T92" s="28"/>
      <c r="U92" s="28"/>
      <c r="V92" s="28"/>
      <c r="W92" s="28"/>
      <c r="X92" s="28"/>
      <c r="Y92" s="28"/>
      <c r="Z92" s="28"/>
      <c r="AA92" s="28"/>
      <c r="AB92" s="28"/>
      <c r="AC92" s="28"/>
      <c r="BY92" s="28"/>
      <c r="BZ92" s="153"/>
      <c r="CA92" s="153" t="s">
        <v>217</v>
      </c>
      <c r="CB92" s="153" t="s">
        <v>218</v>
      </c>
      <c r="CC92" s="153" t="s">
        <v>219</v>
      </c>
      <c r="CD92" s="153" t="s">
        <v>220</v>
      </c>
      <c r="CE92" s="153" t="s">
        <v>221</v>
      </c>
      <c r="CF92"/>
      <c r="CG92"/>
      <c r="CH92"/>
      <c r="CK92" s="153"/>
      <c r="CL92" s="153" t="s">
        <v>217</v>
      </c>
      <c r="CM92" s="153" t="s">
        <v>218</v>
      </c>
      <c r="CN92" s="153" t="s">
        <v>219</v>
      </c>
      <c r="CO92" s="153" t="s">
        <v>220</v>
      </c>
      <c r="CP92" s="153" t="s">
        <v>221</v>
      </c>
      <c r="CQ92"/>
      <c r="CR92"/>
      <c r="CS92"/>
      <c r="GS92" s="153"/>
      <c r="GT92" s="153" t="s">
        <v>217</v>
      </c>
      <c r="GU92" s="153" t="s">
        <v>218</v>
      </c>
      <c r="GV92" s="153" t="s">
        <v>219</v>
      </c>
      <c r="GW92" s="153" t="s">
        <v>220</v>
      </c>
      <c r="GX92" s="153" t="s">
        <v>221</v>
      </c>
      <c r="GY92"/>
      <c r="GZ92"/>
      <c r="HA92"/>
      <c r="HC92" s="153"/>
      <c r="HD92" s="153" t="s">
        <v>217</v>
      </c>
      <c r="HE92" s="153" t="s">
        <v>218</v>
      </c>
      <c r="HF92" s="153" t="s">
        <v>219</v>
      </c>
      <c r="HG92" s="153" t="s">
        <v>220</v>
      </c>
      <c r="HH92" s="153" t="s">
        <v>221</v>
      </c>
      <c r="HI92"/>
      <c r="HJ92"/>
      <c r="HK92"/>
    </row>
    <row r="93" spans="4:219" ht="15" customHeight="1" x14ac:dyDescent="0.2">
      <c r="D93" s="27"/>
      <c r="F93" s="28"/>
      <c r="G93" s="28"/>
      <c r="H93" s="28"/>
      <c r="I93" s="28"/>
      <c r="J93" s="28"/>
      <c r="K93" s="28"/>
      <c r="L93" s="28"/>
      <c r="M93" s="28"/>
      <c r="N93" s="28"/>
      <c r="O93" s="28"/>
      <c r="R93" s="37"/>
      <c r="T93" s="28"/>
      <c r="U93" s="28"/>
      <c r="V93" s="28"/>
      <c r="W93" s="28"/>
      <c r="X93" s="28"/>
      <c r="Y93" s="28"/>
      <c r="Z93" s="28"/>
      <c r="AA93" s="28"/>
      <c r="AB93" s="28"/>
      <c r="AC93" s="28"/>
      <c r="BY93" s="28"/>
      <c r="BZ93" s="151" t="s">
        <v>213</v>
      </c>
      <c r="CA93" s="151">
        <v>1</v>
      </c>
      <c r="CB93" s="151">
        <v>38.416855711528299</v>
      </c>
      <c r="CC93" s="151">
        <v>38.416855711528299</v>
      </c>
      <c r="CD93" s="151">
        <v>80.103953837380701</v>
      </c>
      <c r="CE93" s="151">
        <v>6.4124939138443439E-7</v>
      </c>
      <c r="CF93"/>
      <c r="CG93"/>
      <c r="CH93"/>
      <c r="CK93" s="151" t="s">
        <v>213</v>
      </c>
      <c r="CL93" s="151">
        <v>1</v>
      </c>
      <c r="CM93" s="151">
        <v>39.34807033921085</v>
      </c>
      <c r="CN93" s="151">
        <v>39.34807033921085</v>
      </c>
      <c r="CO93" s="151">
        <v>96.451841570366511</v>
      </c>
      <c r="CP93" s="151">
        <v>2.2178558786127571E-7</v>
      </c>
      <c r="CQ93"/>
      <c r="CR93"/>
      <c r="CS93"/>
      <c r="GS93" s="151" t="s">
        <v>213</v>
      </c>
      <c r="GT93" s="151">
        <v>1</v>
      </c>
      <c r="GU93" s="151">
        <v>33.909967191570914</v>
      </c>
      <c r="GV93" s="151">
        <v>33.909967191570914</v>
      </c>
      <c r="GW93" s="151">
        <v>41.039752421818562</v>
      </c>
      <c r="GX93" s="151">
        <v>2.3205367047524928E-5</v>
      </c>
      <c r="GY93"/>
      <c r="GZ93"/>
      <c r="HA93"/>
      <c r="HC93" s="151" t="s">
        <v>213</v>
      </c>
      <c r="HD93" s="151">
        <v>1</v>
      </c>
      <c r="HE93" s="151">
        <v>6.6125255958933806</v>
      </c>
      <c r="HF93" s="151">
        <v>6.6125255958933806</v>
      </c>
      <c r="HG93" s="151">
        <v>2.2598623953195447</v>
      </c>
      <c r="HH93" s="151">
        <v>0.15666538159400847</v>
      </c>
      <c r="HI93"/>
      <c r="HJ93"/>
      <c r="HK93"/>
    </row>
    <row r="94" spans="4:219" ht="15" customHeight="1" x14ac:dyDescent="0.2">
      <c r="D94" s="27"/>
      <c r="F94" s="28"/>
      <c r="G94" s="28"/>
      <c r="H94" s="28"/>
      <c r="I94" s="28"/>
      <c r="J94" s="28"/>
      <c r="K94" s="28"/>
      <c r="L94" s="28"/>
      <c r="M94" s="28"/>
      <c r="N94" s="28"/>
      <c r="O94" s="28"/>
      <c r="R94" s="37"/>
      <c r="T94" s="28"/>
      <c r="U94" s="28"/>
      <c r="V94" s="28"/>
      <c r="W94" s="28"/>
      <c r="X94" s="28"/>
      <c r="Y94" s="28"/>
      <c r="Z94" s="28"/>
      <c r="AA94" s="28"/>
      <c r="AB94" s="28"/>
      <c r="AC94" s="28"/>
      <c r="BY94" s="28"/>
      <c r="BZ94" s="151" t="s">
        <v>214</v>
      </c>
      <c r="CA94" s="151">
        <v>13</v>
      </c>
      <c r="CB94" s="151">
        <v>6.2346376218050397</v>
      </c>
      <c r="CC94" s="151">
        <v>0.47958750936961841</v>
      </c>
      <c r="CD94" s="151"/>
      <c r="CE94" s="151"/>
      <c r="CF94"/>
      <c r="CG94"/>
      <c r="CH94"/>
      <c r="CK94" s="151" t="s">
        <v>214</v>
      </c>
      <c r="CL94" s="151">
        <v>13</v>
      </c>
      <c r="CM94" s="151">
        <v>5.3034229941224886</v>
      </c>
      <c r="CN94" s="151">
        <v>0.4079556149324991</v>
      </c>
      <c r="CO94" s="151"/>
      <c r="CP94" s="151"/>
      <c r="CQ94"/>
      <c r="CR94"/>
      <c r="CS94"/>
      <c r="GS94" s="151" t="s">
        <v>214</v>
      </c>
      <c r="GT94" s="151">
        <v>13</v>
      </c>
      <c r="GU94" s="151">
        <v>10.741526141762426</v>
      </c>
      <c r="GV94" s="151">
        <v>0.82627124167403276</v>
      </c>
      <c r="GW94" s="151"/>
      <c r="GX94" s="151"/>
      <c r="GY94"/>
      <c r="GZ94"/>
      <c r="HA94"/>
      <c r="HC94" s="151" t="s">
        <v>214</v>
      </c>
      <c r="HD94" s="151">
        <v>13</v>
      </c>
      <c r="HE94" s="151">
        <v>38.038967737439961</v>
      </c>
      <c r="HF94" s="151">
        <v>2.9260744413415356</v>
      </c>
      <c r="HG94" s="151"/>
      <c r="HH94" s="151"/>
      <c r="HI94"/>
      <c r="HJ94"/>
      <c r="HK94"/>
    </row>
    <row r="95" spans="4:219" ht="15" customHeight="1" thickBot="1" x14ac:dyDescent="0.25">
      <c r="D95" s="27"/>
      <c r="F95" s="28"/>
      <c r="G95" s="28"/>
      <c r="H95" s="28"/>
      <c r="I95" s="28"/>
      <c r="J95" s="28"/>
      <c r="K95" s="28"/>
      <c r="L95" s="28"/>
      <c r="M95" s="28"/>
      <c r="N95" s="28"/>
      <c r="O95" s="28"/>
      <c r="R95" s="37"/>
      <c r="T95" s="28"/>
      <c r="U95" s="28"/>
      <c r="V95" s="28"/>
      <c r="W95" s="28"/>
      <c r="X95" s="28"/>
      <c r="Y95" s="28"/>
      <c r="Z95" s="28"/>
      <c r="AA95" s="28"/>
      <c r="AB95" s="28"/>
      <c r="AC95" s="28"/>
      <c r="BY95" s="28"/>
      <c r="BZ95" s="152" t="s">
        <v>215</v>
      </c>
      <c r="CA95" s="152">
        <v>14</v>
      </c>
      <c r="CB95" s="152">
        <v>44.651493333333342</v>
      </c>
      <c r="CC95" s="152"/>
      <c r="CD95" s="152"/>
      <c r="CE95" s="152"/>
      <c r="CF95"/>
      <c r="CG95"/>
      <c r="CH95"/>
      <c r="CK95" s="152" t="s">
        <v>215</v>
      </c>
      <c r="CL95" s="152">
        <v>14</v>
      </c>
      <c r="CM95" s="152">
        <v>44.651493333333335</v>
      </c>
      <c r="CN95" s="152"/>
      <c r="CO95" s="152"/>
      <c r="CP95" s="152"/>
      <c r="CQ95"/>
      <c r="CR95"/>
      <c r="CS95"/>
      <c r="GS95" s="152" t="s">
        <v>215</v>
      </c>
      <c r="GT95" s="152">
        <v>14</v>
      </c>
      <c r="GU95" s="152">
        <v>44.651493333333342</v>
      </c>
      <c r="GV95" s="152"/>
      <c r="GW95" s="152"/>
      <c r="GX95" s="152"/>
      <c r="GY95"/>
      <c r="GZ95"/>
      <c r="HA95"/>
      <c r="HC95" s="152" t="s">
        <v>215</v>
      </c>
      <c r="HD95" s="152">
        <v>14</v>
      </c>
      <c r="HE95" s="152">
        <v>44.651493333333342</v>
      </c>
      <c r="HF95" s="152"/>
      <c r="HG95" s="152"/>
      <c r="HH95" s="152"/>
      <c r="HI95"/>
      <c r="HJ95"/>
      <c r="HK95"/>
    </row>
    <row r="96" spans="4:219" ht="15" customHeight="1" thickBot="1" x14ac:dyDescent="0.25">
      <c r="BZ96"/>
      <c r="CA96"/>
      <c r="CB96"/>
      <c r="CC96"/>
      <c r="CD96"/>
      <c r="CE96"/>
      <c r="CF96"/>
      <c r="CG96"/>
      <c r="CH96"/>
      <c r="CK96"/>
      <c r="CL96"/>
      <c r="CM96"/>
      <c r="CN96"/>
      <c r="CO96"/>
      <c r="CP96"/>
      <c r="CQ96"/>
      <c r="CR96"/>
      <c r="CS96"/>
      <c r="GS96"/>
      <c r="GT96"/>
      <c r="GU96"/>
      <c r="GV96"/>
      <c r="GW96"/>
      <c r="GX96"/>
      <c r="GY96"/>
      <c r="GZ96"/>
      <c r="HA96"/>
      <c r="HC96"/>
      <c r="HD96"/>
      <c r="HE96"/>
      <c r="HF96"/>
      <c r="HG96"/>
      <c r="HH96"/>
      <c r="HI96"/>
      <c r="HJ96"/>
      <c r="HK96"/>
    </row>
    <row r="97" spans="78:219" ht="15" customHeight="1" x14ac:dyDescent="0.2">
      <c r="BZ97" s="153"/>
      <c r="CA97" s="153" t="s">
        <v>222</v>
      </c>
      <c r="CB97" s="153" t="s">
        <v>210</v>
      </c>
      <c r="CC97" s="153" t="s">
        <v>223</v>
      </c>
      <c r="CD97" s="153" t="s">
        <v>224</v>
      </c>
      <c r="CE97" s="153" t="s">
        <v>225</v>
      </c>
      <c r="CF97" s="153" t="s">
        <v>226</v>
      </c>
      <c r="CG97" s="153" t="s">
        <v>227</v>
      </c>
      <c r="CH97" s="153" t="s">
        <v>228</v>
      </c>
      <c r="CK97" s="153"/>
      <c r="CL97" s="153" t="s">
        <v>222</v>
      </c>
      <c r="CM97" s="153" t="s">
        <v>210</v>
      </c>
      <c r="CN97" s="153" t="s">
        <v>223</v>
      </c>
      <c r="CO97" s="153" t="s">
        <v>224</v>
      </c>
      <c r="CP97" s="153" t="s">
        <v>225</v>
      </c>
      <c r="CQ97" s="153" t="s">
        <v>226</v>
      </c>
      <c r="CR97" s="153"/>
      <c r="CS97" s="153"/>
      <c r="GS97" s="153"/>
      <c r="GT97" s="153" t="s">
        <v>222</v>
      </c>
      <c r="GU97" s="153" t="s">
        <v>210</v>
      </c>
      <c r="GV97" s="153" t="s">
        <v>223</v>
      </c>
      <c r="GW97" s="153" t="s">
        <v>224</v>
      </c>
      <c r="GX97" s="153" t="s">
        <v>225</v>
      </c>
      <c r="GY97" s="153" t="s">
        <v>226</v>
      </c>
      <c r="GZ97" s="153" t="s">
        <v>227</v>
      </c>
      <c r="HA97" s="153" t="s">
        <v>228</v>
      </c>
      <c r="HC97" s="153"/>
      <c r="HD97" s="153" t="s">
        <v>222</v>
      </c>
      <c r="HE97" s="153" t="s">
        <v>210</v>
      </c>
      <c r="HF97" s="153" t="s">
        <v>223</v>
      </c>
      <c r="HG97" s="153" t="s">
        <v>224</v>
      </c>
      <c r="HH97" s="153" t="s">
        <v>225</v>
      </c>
      <c r="HI97" s="153" t="s">
        <v>226</v>
      </c>
      <c r="HJ97" s="153" t="s">
        <v>227</v>
      </c>
      <c r="HK97" s="153" t="s">
        <v>228</v>
      </c>
    </row>
    <row r="98" spans="78:219" ht="15" customHeight="1" x14ac:dyDescent="0.2">
      <c r="BZ98" s="151" t="s">
        <v>216</v>
      </c>
      <c r="CA98" s="151">
        <v>-1.5866383751168085</v>
      </c>
      <c r="CB98" s="151">
        <v>0.73138394297968756</v>
      </c>
      <c r="CC98" s="151">
        <v>-2.1693645182484866</v>
      </c>
      <c r="CD98" s="151">
        <v>4.9183929263921046E-2</v>
      </c>
      <c r="CE98" s="151">
        <v>-3.1666973213702958</v>
      </c>
      <c r="CF98" s="151">
        <v>-6.5794288633211906E-3</v>
      </c>
      <c r="CG98" s="151">
        <v>-3.1666973213702958</v>
      </c>
      <c r="CH98" s="151">
        <v>-6.5794288633211906E-3</v>
      </c>
      <c r="CK98" s="151" t="s">
        <v>216</v>
      </c>
      <c r="CL98" s="151">
        <v>-0.445294171137399</v>
      </c>
      <c r="CM98" s="151">
        <v>0.55514619976618074</v>
      </c>
      <c r="CN98" s="151">
        <v>-0.80212054288573031</v>
      </c>
      <c r="CO98" s="151">
        <v>0.43690128719625343</v>
      </c>
      <c r="CP98" s="151">
        <v>-1.6446146208666879</v>
      </c>
      <c r="CQ98" s="151">
        <v>0.75402627859188986</v>
      </c>
      <c r="CR98" s="151"/>
      <c r="CS98" s="151"/>
      <c r="GS98" s="151" t="s">
        <v>216</v>
      </c>
      <c r="GT98" s="151">
        <v>-2.4454708286327413</v>
      </c>
      <c r="GU98" s="151">
        <v>1.1490886398964235</v>
      </c>
      <c r="GV98" s="151">
        <v>-2.1281829301290203</v>
      </c>
      <c r="GW98" s="151">
        <v>5.3024694286684271E-2</v>
      </c>
      <c r="GX98" s="151">
        <v>-4.9279259097624362</v>
      </c>
      <c r="GY98" s="151">
        <v>3.698425249695303E-2</v>
      </c>
      <c r="GZ98" s="151">
        <v>-4.9279259097624362</v>
      </c>
      <c r="HA98" s="151">
        <v>3.698425249695303E-2</v>
      </c>
      <c r="HC98" s="151" t="s">
        <v>216</v>
      </c>
      <c r="HD98" s="151">
        <v>5.7654240921646842</v>
      </c>
      <c r="HE98" s="151">
        <v>0.80112223224880574</v>
      </c>
      <c r="HF98" s="151">
        <v>7.1966846756714498</v>
      </c>
      <c r="HG98" s="151">
        <v>6.981735753848384E-6</v>
      </c>
      <c r="HH98" s="151">
        <v>4.0347047316188585</v>
      </c>
      <c r="HI98" s="151">
        <v>7.49614345271051</v>
      </c>
      <c r="HJ98" s="151">
        <v>4.0347047316188585</v>
      </c>
      <c r="HK98" s="151">
        <v>7.49614345271051</v>
      </c>
    </row>
    <row r="99" spans="78:219" ht="15" customHeight="1" thickBot="1" x14ac:dyDescent="0.25">
      <c r="BZ99" s="152" t="s">
        <v>229</v>
      </c>
      <c r="CA99" s="152">
        <v>1.1868601325926558</v>
      </c>
      <c r="CB99" s="152">
        <v>0.13260886727976684</v>
      </c>
      <c r="CC99" s="152">
        <v>8.9500812195968749</v>
      </c>
      <c r="CD99" s="152">
        <v>6.4124939138443545E-7</v>
      </c>
      <c r="CE99" s="152">
        <v>0.9003760921524131</v>
      </c>
      <c r="CF99" s="152">
        <v>1.4733441730328984</v>
      </c>
      <c r="CG99" s="152">
        <v>0.9003760921524131</v>
      </c>
      <c r="CH99" s="152">
        <v>1.4733441730328984</v>
      </c>
      <c r="CK99" s="152" t="s">
        <v>229</v>
      </c>
      <c r="CL99" s="152">
        <v>1.1510947678482837</v>
      </c>
      <c r="CM99" s="152">
        <v>0.11720761204399598</v>
      </c>
      <c r="CN99" s="152">
        <v>9.8209898467703578</v>
      </c>
      <c r="CO99" s="152">
        <v>2.217855878612765E-7</v>
      </c>
      <c r="CP99" s="152">
        <v>0.89788311648958385</v>
      </c>
      <c r="CQ99" s="152">
        <v>1.4043064192069834</v>
      </c>
      <c r="CR99" s="152"/>
      <c r="CS99" s="152"/>
      <c r="GS99" s="152" t="s">
        <v>229</v>
      </c>
      <c r="GT99" s="152">
        <v>1.3058451996268574</v>
      </c>
      <c r="GU99" s="152">
        <v>0.20383996252619188</v>
      </c>
      <c r="GV99" s="152">
        <v>6.4062276280053094</v>
      </c>
      <c r="GW99" s="152">
        <v>2.3205367047525016E-5</v>
      </c>
      <c r="GX99" s="152">
        <v>0.86547573365072228</v>
      </c>
      <c r="GY99" s="152">
        <v>1.7462146656029924</v>
      </c>
      <c r="GZ99" s="152">
        <v>0.86547573365072228</v>
      </c>
      <c r="HA99" s="152">
        <v>1.7462146656029924</v>
      </c>
      <c r="HC99" s="152" t="s">
        <v>229</v>
      </c>
      <c r="HD99" s="152">
        <v>-0.35579746970303638</v>
      </c>
      <c r="HE99" s="152">
        <v>0.23668016180043763</v>
      </c>
      <c r="HF99" s="152">
        <v>-1.5032838705046825</v>
      </c>
      <c r="HG99" s="152">
        <v>0.156665381594009</v>
      </c>
      <c r="HH99" s="152">
        <v>-0.86711387286324426</v>
      </c>
      <c r="HI99" s="152">
        <v>0.15551893345717149</v>
      </c>
      <c r="HJ99" s="152">
        <v>-0.86711387286324426</v>
      </c>
      <c r="HK99" s="152">
        <v>0.15551893345717149</v>
      </c>
    </row>
    <row r="100" spans="78:219" ht="15" customHeight="1" x14ac:dyDescent="0.2">
      <c r="BZ100"/>
      <c r="CA100"/>
      <c r="CB100"/>
      <c r="CC100"/>
      <c r="CD100"/>
      <c r="CE100"/>
      <c r="CF100"/>
      <c r="CG100"/>
      <c r="CH100"/>
      <c r="CR100"/>
      <c r="CS100"/>
      <c r="GS100"/>
      <c r="GT100"/>
      <c r="GU100"/>
      <c r="GV100"/>
      <c r="GW100"/>
      <c r="GX100"/>
      <c r="GY100"/>
      <c r="GZ100"/>
      <c r="HA100"/>
      <c r="HC100"/>
      <c r="HD100"/>
      <c r="HE100"/>
      <c r="HF100"/>
      <c r="HG100"/>
      <c r="HH100"/>
      <c r="HI100"/>
      <c r="HJ100"/>
      <c r="HK100"/>
    </row>
    <row r="101" spans="78:219" ht="15" customHeight="1" x14ac:dyDescent="0.2">
      <c r="BZ101"/>
      <c r="CA101"/>
      <c r="CB101"/>
      <c r="CC101"/>
      <c r="CD101"/>
      <c r="CE101"/>
      <c r="CF101"/>
      <c r="CG101"/>
      <c r="CH101"/>
      <c r="CR101"/>
      <c r="CS101"/>
      <c r="GS101"/>
      <c r="GT101"/>
      <c r="GU101"/>
      <c r="GV101"/>
      <c r="GW101"/>
      <c r="GX101"/>
      <c r="GY101"/>
      <c r="GZ101"/>
      <c r="HA101"/>
      <c r="HC101"/>
      <c r="HD101"/>
      <c r="HE101"/>
      <c r="HF101"/>
      <c r="HG101"/>
      <c r="HH101"/>
      <c r="HI101"/>
      <c r="HJ101"/>
      <c r="HK101"/>
    </row>
    <row r="102" spans="78:219" ht="15" customHeight="1" x14ac:dyDescent="0.2">
      <c r="BZ102"/>
      <c r="CA102"/>
      <c r="CB102"/>
      <c r="CC102"/>
      <c r="CD102"/>
      <c r="CE102"/>
      <c r="CF102"/>
      <c r="CG102"/>
      <c r="CH102"/>
      <c r="CR102"/>
      <c r="CS102"/>
      <c r="GS102"/>
      <c r="GT102"/>
      <c r="GU102"/>
      <c r="GV102"/>
      <c r="GW102"/>
      <c r="GX102"/>
      <c r="GY102"/>
      <c r="GZ102"/>
      <c r="HA102"/>
      <c r="HC102"/>
      <c r="HD102"/>
      <c r="HE102"/>
      <c r="HF102"/>
      <c r="HG102"/>
      <c r="HH102"/>
      <c r="HI102"/>
      <c r="HJ102"/>
      <c r="HK102"/>
    </row>
    <row r="113" spans="1:231" s="25" customFormat="1" ht="15" customHeight="1" x14ac:dyDescent="0.2">
      <c r="A113" s="32"/>
      <c r="C113" s="28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8"/>
      <c r="Q113" s="28"/>
      <c r="R113" s="58"/>
      <c r="S113" s="3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9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62"/>
      <c r="BZ113" s="62"/>
      <c r="CA113" s="62"/>
      <c r="CB113" s="62"/>
      <c r="CC113" s="62"/>
      <c r="CD113" s="62"/>
      <c r="CE113" s="62"/>
      <c r="CF113" s="62"/>
      <c r="CG113" s="32"/>
      <c r="CH113" s="32"/>
      <c r="CI113" s="32"/>
      <c r="CJ113" s="32"/>
      <c r="CK113" s="31"/>
      <c r="CL113" s="70"/>
      <c r="CM113" s="26"/>
      <c r="CN113" s="26"/>
      <c r="CO113" s="26"/>
      <c r="CP113" s="26"/>
      <c r="CQ113" s="31"/>
      <c r="CV113" s="26"/>
      <c r="CY113" s="26"/>
      <c r="CZ113" s="32"/>
      <c r="DC113" s="32"/>
      <c r="DD113" s="82"/>
      <c r="DE113" s="82"/>
      <c r="DF113" s="82"/>
      <c r="DG113" s="82"/>
      <c r="DH113" s="82"/>
      <c r="DI113" s="82"/>
      <c r="DJ113" s="82"/>
      <c r="DK113" s="87"/>
      <c r="DL113" s="87"/>
      <c r="DM113" s="82"/>
      <c r="DN113" s="82"/>
      <c r="DO113" s="87"/>
      <c r="DP113" s="82"/>
      <c r="DQ113" s="82"/>
      <c r="DR113" s="82"/>
      <c r="DS113" s="82"/>
      <c r="DT113" s="82"/>
      <c r="DU113" s="82"/>
      <c r="DV113" s="88"/>
      <c r="DW113" s="30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118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</row>
    <row r="114" spans="1:231" s="25" customFormat="1" ht="15" customHeight="1" x14ac:dyDescent="0.2">
      <c r="A114" s="32"/>
      <c r="C114" s="28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8"/>
      <c r="Q114" s="28"/>
      <c r="R114" s="58"/>
      <c r="S114" s="3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9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62"/>
      <c r="BZ114" s="62"/>
      <c r="CA114" s="62"/>
      <c r="CB114" s="62"/>
      <c r="CC114" s="62"/>
      <c r="CD114" s="62"/>
      <c r="CE114" s="62"/>
      <c r="CF114" s="62"/>
      <c r="CG114" s="32"/>
      <c r="CH114" s="32"/>
      <c r="CI114" s="32"/>
      <c r="CJ114" s="32"/>
      <c r="CK114" s="31"/>
      <c r="CL114" s="70"/>
      <c r="CM114" s="26"/>
      <c r="CN114" s="26"/>
      <c r="CO114" s="26"/>
      <c r="CP114" s="26"/>
      <c r="CQ114" s="31"/>
      <c r="CV114" s="26"/>
      <c r="CY114" s="26"/>
      <c r="CZ114" s="32"/>
      <c r="DC114" s="32"/>
      <c r="DD114" s="82"/>
      <c r="DE114" s="82"/>
      <c r="DF114" s="82"/>
      <c r="DG114" s="82"/>
      <c r="DH114" s="82"/>
      <c r="DI114" s="82"/>
      <c r="DJ114" s="82"/>
      <c r="DK114" s="87"/>
      <c r="DL114" s="87"/>
      <c r="DM114" s="82"/>
      <c r="DN114" s="82"/>
      <c r="DO114" s="87"/>
      <c r="DP114" s="82"/>
      <c r="DQ114" s="82"/>
      <c r="DR114" s="82"/>
      <c r="DS114" s="82"/>
      <c r="DT114" s="82"/>
      <c r="DU114" s="82"/>
      <c r="DV114" s="88"/>
      <c r="DW114" s="30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118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</row>
    <row r="115" spans="1:231" s="25" customFormat="1" ht="15" customHeight="1" x14ac:dyDescent="0.2">
      <c r="A115" s="32"/>
      <c r="C115" s="28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8"/>
      <c r="Q115" s="28"/>
      <c r="R115" s="58"/>
      <c r="S115" s="3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9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62"/>
      <c r="BZ115" s="62"/>
      <c r="CA115" s="62"/>
      <c r="CB115" s="62"/>
      <c r="CC115" s="62"/>
      <c r="CD115" s="62"/>
      <c r="CE115" s="62"/>
      <c r="CF115" s="62"/>
      <c r="CG115" s="32"/>
      <c r="CH115" s="32"/>
      <c r="CI115" s="32"/>
      <c r="CJ115" s="32"/>
      <c r="CK115" s="31"/>
      <c r="CL115" s="70"/>
      <c r="CM115" s="26"/>
      <c r="CN115" s="26"/>
      <c r="CO115" s="26"/>
      <c r="CP115" s="26"/>
      <c r="CQ115" s="31"/>
      <c r="CV115" s="26"/>
      <c r="CY115" s="26"/>
      <c r="CZ115" s="32"/>
      <c r="DC115" s="32"/>
      <c r="DD115" s="82"/>
      <c r="DE115" s="82"/>
      <c r="DF115" s="82"/>
      <c r="DG115" s="82"/>
      <c r="DH115" s="82"/>
      <c r="DI115" s="82"/>
      <c r="DJ115" s="82"/>
      <c r="DK115" s="87"/>
      <c r="DL115" s="87"/>
      <c r="DM115" s="82"/>
      <c r="DN115" s="82"/>
      <c r="DO115" s="87"/>
      <c r="DP115" s="82"/>
      <c r="DQ115" s="82"/>
      <c r="DR115" s="82"/>
      <c r="DS115" s="82"/>
      <c r="DT115" s="82"/>
      <c r="DU115" s="82"/>
      <c r="DV115" s="88"/>
      <c r="DW115" s="30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118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</row>
    <row r="116" spans="1:231" s="25" customFormat="1" ht="15" customHeight="1" x14ac:dyDescent="0.2">
      <c r="A116" s="32"/>
      <c r="C116" s="28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8"/>
      <c r="Q116" s="28"/>
      <c r="R116" s="58"/>
      <c r="S116" s="3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9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62"/>
      <c r="BZ116" s="62"/>
      <c r="CA116" s="62"/>
      <c r="CB116" s="62"/>
      <c r="CC116" s="62"/>
      <c r="CD116" s="62"/>
      <c r="CE116" s="62"/>
      <c r="CF116" s="62"/>
      <c r="CG116" s="32"/>
      <c r="CH116" s="32"/>
      <c r="CI116" s="32"/>
      <c r="CJ116" s="32"/>
      <c r="CK116" s="31"/>
      <c r="CL116" s="70"/>
      <c r="CM116" s="26"/>
      <c r="CN116" s="26"/>
      <c r="CO116" s="26"/>
      <c r="CP116" s="26"/>
      <c r="CQ116" s="31"/>
      <c r="CV116" s="26"/>
      <c r="CY116" s="26"/>
      <c r="CZ116" s="32"/>
      <c r="DC116" s="32"/>
      <c r="DD116" s="82"/>
      <c r="DE116" s="82"/>
      <c r="DF116" s="82"/>
      <c r="DG116" s="82"/>
      <c r="DH116" s="82"/>
      <c r="DI116" s="82"/>
      <c r="DJ116" s="82"/>
      <c r="DK116" s="87"/>
      <c r="DL116" s="87"/>
      <c r="DM116" s="82"/>
      <c r="DN116" s="82"/>
      <c r="DO116" s="87"/>
      <c r="DP116" s="82"/>
      <c r="DQ116" s="82"/>
      <c r="DR116" s="82"/>
      <c r="DS116" s="82"/>
      <c r="DT116" s="82"/>
      <c r="DU116" s="82"/>
      <c r="DV116" s="88"/>
      <c r="DW116" s="30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118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</row>
    <row r="117" spans="1:231" s="25" customFormat="1" ht="15" customHeight="1" x14ac:dyDescent="0.2">
      <c r="A117" s="32"/>
      <c r="C117" s="28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8"/>
      <c r="Q117" s="28"/>
      <c r="R117" s="58"/>
      <c r="S117" s="3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9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62"/>
      <c r="BZ117" s="62"/>
      <c r="CA117" s="62"/>
      <c r="CB117" s="62"/>
      <c r="CC117" s="62"/>
      <c r="CD117" s="62"/>
      <c r="CE117" s="62"/>
      <c r="CF117" s="62"/>
      <c r="CG117" s="32"/>
      <c r="CH117" s="32"/>
      <c r="CI117" s="32"/>
      <c r="CJ117" s="32"/>
      <c r="CK117" s="31"/>
      <c r="CL117" s="70"/>
      <c r="CM117" s="26"/>
      <c r="CN117" s="26"/>
      <c r="CO117" s="26"/>
      <c r="CP117" s="26"/>
      <c r="CQ117" s="31"/>
      <c r="CV117" s="26"/>
      <c r="CY117" s="26"/>
      <c r="CZ117" s="32"/>
      <c r="DC117" s="32"/>
      <c r="DD117" s="82"/>
      <c r="DE117" s="82"/>
      <c r="DF117" s="82"/>
      <c r="DG117" s="82"/>
      <c r="DH117" s="82"/>
      <c r="DI117" s="82"/>
      <c r="DJ117" s="82"/>
      <c r="DK117" s="87"/>
      <c r="DL117" s="87"/>
      <c r="DM117" s="82"/>
      <c r="DN117" s="82"/>
      <c r="DO117" s="87"/>
      <c r="DP117" s="82"/>
      <c r="DQ117" s="82"/>
      <c r="DR117" s="82"/>
      <c r="DS117" s="82"/>
      <c r="DT117" s="82"/>
      <c r="DU117" s="82"/>
      <c r="DV117" s="88"/>
      <c r="DW117" s="30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118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</row>
    <row r="118" spans="1:231" s="25" customFormat="1" ht="15" customHeight="1" x14ac:dyDescent="0.2">
      <c r="A118" s="32"/>
      <c r="C118" s="28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8"/>
      <c r="Q118" s="28"/>
      <c r="R118" s="58"/>
      <c r="S118" s="3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9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62"/>
      <c r="BZ118" s="62"/>
      <c r="CA118" s="62"/>
      <c r="CB118" s="62"/>
      <c r="CC118" s="62"/>
      <c r="CD118" s="62"/>
      <c r="CE118" s="62"/>
      <c r="CF118" s="62"/>
      <c r="CG118" s="32"/>
      <c r="CH118" s="32"/>
      <c r="CI118" s="32"/>
      <c r="CJ118" s="32"/>
      <c r="CK118" s="31"/>
      <c r="CL118" s="70"/>
      <c r="CM118" s="26"/>
      <c r="CN118" s="26"/>
      <c r="CO118" s="26"/>
      <c r="CP118" s="26"/>
      <c r="CQ118" s="31"/>
      <c r="CV118" s="26"/>
      <c r="CY118" s="26"/>
      <c r="CZ118" s="32"/>
      <c r="DC118" s="32"/>
      <c r="DD118" s="82"/>
      <c r="DE118" s="82"/>
      <c r="DF118" s="82"/>
      <c r="DG118" s="82"/>
      <c r="DH118" s="82"/>
      <c r="DI118" s="82"/>
      <c r="DJ118" s="82"/>
      <c r="DK118" s="87"/>
      <c r="DL118" s="87"/>
      <c r="DM118" s="82"/>
      <c r="DN118" s="82"/>
      <c r="DO118" s="87"/>
      <c r="DP118" s="82"/>
      <c r="DQ118" s="82"/>
      <c r="DR118" s="82"/>
      <c r="DS118" s="82"/>
      <c r="DT118" s="82"/>
      <c r="DU118" s="82"/>
      <c r="DV118" s="88"/>
      <c r="DW118" s="30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118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/>
      <c r="HR118" s="32"/>
      <c r="HS118" s="32"/>
      <c r="HT118" s="32"/>
      <c r="HU118" s="32"/>
      <c r="HV118" s="32"/>
      <c r="HW118" s="32"/>
    </row>
    <row r="119" spans="1:231" s="25" customFormat="1" ht="15" customHeight="1" x14ac:dyDescent="0.2">
      <c r="A119" s="32"/>
      <c r="C119" s="28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8"/>
      <c r="Q119" s="28"/>
      <c r="R119" s="58"/>
      <c r="S119" s="3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9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62"/>
      <c r="BZ119" s="62"/>
      <c r="CA119" s="62"/>
      <c r="CB119" s="62"/>
      <c r="CC119" s="62"/>
      <c r="CD119" s="62"/>
      <c r="CE119" s="62"/>
      <c r="CF119" s="62"/>
      <c r="CG119" s="32"/>
      <c r="CH119" s="32"/>
      <c r="CI119" s="32"/>
      <c r="CJ119" s="32"/>
      <c r="CK119" s="31"/>
      <c r="CL119" s="70"/>
      <c r="CM119" s="26"/>
      <c r="CN119" s="26"/>
      <c r="CO119" s="26"/>
      <c r="CP119" s="26"/>
      <c r="CQ119" s="31"/>
      <c r="CV119" s="26"/>
      <c r="CY119" s="26"/>
      <c r="CZ119" s="32"/>
      <c r="DC119" s="32"/>
      <c r="DD119" s="82"/>
      <c r="DE119" s="82"/>
      <c r="DF119" s="82"/>
      <c r="DG119" s="82"/>
      <c r="DH119" s="82"/>
      <c r="DI119" s="82"/>
      <c r="DJ119" s="82"/>
      <c r="DK119" s="87"/>
      <c r="DL119" s="87"/>
      <c r="DM119" s="82"/>
      <c r="DN119" s="82"/>
      <c r="DO119" s="87"/>
      <c r="DP119" s="82"/>
      <c r="DQ119" s="82"/>
      <c r="DR119" s="82"/>
      <c r="DS119" s="82"/>
      <c r="DT119" s="82"/>
      <c r="DU119" s="82"/>
      <c r="DV119" s="88"/>
      <c r="DW119" s="30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118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</row>
    <row r="120" spans="1:231" s="25" customFormat="1" ht="15" customHeight="1" x14ac:dyDescent="0.2">
      <c r="A120" s="32"/>
      <c r="C120" s="28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8"/>
      <c r="Q120" s="28"/>
      <c r="R120" s="58"/>
      <c r="S120" s="3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9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62"/>
      <c r="BZ120" s="62"/>
      <c r="CA120" s="62"/>
      <c r="CB120" s="62"/>
      <c r="CC120" s="62"/>
      <c r="CD120" s="62"/>
      <c r="CE120" s="62"/>
      <c r="CF120" s="62"/>
      <c r="CG120" s="32"/>
      <c r="CH120" s="32"/>
      <c r="CI120" s="32"/>
      <c r="CJ120" s="32"/>
      <c r="CK120" s="31"/>
      <c r="CL120" s="70"/>
      <c r="CM120" s="26"/>
      <c r="CN120" s="26"/>
      <c r="CO120" s="26"/>
      <c r="CP120" s="26"/>
      <c r="CQ120" s="31"/>
      <c r="CV120" s="26"/>
      <c r="CY120" s="26"/>
      <c r="CZ120" s="32"/>
      <c r="DC120" s="32"/>
      <c r="DD120" s="82"/>
      <c r="DE120" s="82"/>
      <c r="DF120" s="82"/>
      <c r="DG120" s="82"/>
      <c r="DH120" s="82"/>
      <c r="DI120" s="82"/>
      <c r="DJ120" s="82"/>
      <c r="DK120" s="87"/>
      <c r="DL120" s="87"/>
      <c r="DM120" s="82"/>
      <c r="DN120" s="82"/>
      <c r="DO120" s="87"/>
      <c r="DP120" s="82"/>
      <c r="DQ120" s="82"/>
      <c r="DR120" s="82"/>
      <c r="DS120" s="82"/>
      <c r="DT120" s="82"/>
      <c r="DU120" s="82"/>
      <c r="DV120" s="88"/>
      <c r="DW120" s="30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118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</row>
    <row r="121" spans="1:231" s="25" customFormat="1" ht="15" customHeight="1" x14ac:dyDescent="0.2">
      <c r="A121" s="32"/>
      <c r="C121" s="28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8"/>
      <c r="Q121" s="28"/>
      <c r="R121" s="58"/>
      <c r="S121" s="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9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62"/>
      <c r="BZ121" s="62"/>
      <c r="CA121" s="62"/>
      <c r="CB121" s="62"/>
      <c r="CC121" s="62"/>
      <c r="CD121" s="62"/>
      <c r="CE121" s="62"/>
      <c r="CF121" s="62"/>
      <c r="CG121" s="32"/>
      <c r="CH121" s="32"/>
      <c r="CI121" s="32"/>
      <c r="CJ121" s="32"/>
      <c r="CK121" s="31"/>
      <c r="CL121" s="70"/>
      <c r="CM121" s="26"/>
      <c r="CN121" s="26"/>
      <c r="CO121" s="26"/>
      <c r="CP121" s="26"/>
      <c r="CQ121" s="31"/>
      <c r="CV121" s="26"/>
      <c r="CY121" s="26"/>
      <c r="CZ121" s="32"/>
      <c r="DC121" s="32"/>
      <c r="DD121" s="82"/>
      <c r="DE121" s="82"/>
      <c r="DF121" s="82"/>
      <c r="DG121" s="82"/>
      <c r="DH121" s="82"/>
      <c r="DI121" s="82"/>
      <c r="DJ121" s="82"/>
      <c r="DK121" s="87"/>
      <c r="DL121" s="87"/>
      <c r="DM121" s="82"/>
      <c r="DN121" s="82"/>
      <c r="DO121" s="87"/>
      <c r="DP121" s="82"/>
      <c r="DQ121" s="82"/>
      <c r="DR121" s="82"/>
      <c r="DS121" s="82"/>
      <c r="DT121" s="82"/>
      <c r="DU121" s="82"/>
      <c r="DV121" s="88"/>
      <c r="DW121" s="30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118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</row>
    <row r="122" spans="1:231" s="25" customFormat="1" ht="15" customHeight="1" x14ac:dyDescent="0.2">
      <c r="A122" s="32"/>
      <c r="C122" s="28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8"/>
      <c r="Q122" s="28"/>
      <c r="R122" s="58"/>
      <c r="S122" s="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9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62"/>
      <c r="BZ122" s="62"/>
      <c r="CA122" s="62"/>
      <c r="CB122" s="62"/>
      <c r="CC122" s="62"/>
      <c r="CD122" s="62"/>
      <c r="CE122" s="62"/>
      <c r="CF122" s="62"/>
      <c r="CG122" s="32"/>
      <c r="CH122" s="32"/>
      <c r="CI122" s="32"/>
      <c r="CJ122" s="32"/>
      <c r="CK122" s="31"/>
      <c r="CL122" s="70"/>
      <c r="CM122" s="26"/>
      <c r="CN122" s="26"/>
      <c r="CO122" s="26"/>
      <c r="CP122" s="26"/>
      <c r="CQ122" s="31"/>
      <c r="CV122" s="26"/>
      <c r="CY122" s="26"/>
      <c r="CZ122" s="32"/>
      <c r="DC122" s="32"/>
      <c r="DD122" s="82"/>
      <c r="DE122" s="82"/>
      <c r="DF122" s="82"/>
      <c r="DG122" s="82"/>
      <c r="DH122" s="82"/>
      <c r="DI122" s="82"/>
      <c r="DJ122" s="82"/>
      <c r="DK122" s="87"/>
      <c r="DL122" s="87"/>
      <c r="DM122" s="82"/>
      <c r="DN122" s="82"/>
      <c r="DO122" s="87"/>
      <c r="DP122" s="82"/>
      <c r="DQ122" s="82"/>
      <c r="DR122" s="82"/>
      <c r="DS122" s="82"/>
      <c r="DT122" s="82"/>
      <c r="DU122" s="82"/>
      <c r="DV122" s="88"/>
      <c r="DW122" s="30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118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</row>
    <row r="123" spans="1:231" s="25" customFormat="1" ht="15" customHeight="1" x14ac:dyDescent="0.2">
      <c r="A123" s="32"/>
      <c r="C123" s="28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8"/>
      <c r="Q123" s="28"/>
      <c r="R123" s="58"/>
      <c r="S123" s="3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9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62"/>
      <c r="BZ123" s="62"/>
      <c r="CA123" s="62"/>
      <c r="CB123" s="62"/>
      <c r="CC123" s="62"/>
      <c r="CD123" s="62"/>
      <c r="CE123" s="62"/>
      <c r="CF123" s="62"/>
      <c r="CG123" s="32"/>
      <c r="CH123" s="32"/>
      <c r="CI123" s="32"/>
      <c r="CJ123" s="32"/>
      <c r="CK123" s="31"/>
      <c r="CL123" s="70"/>
      <c r="CM123" s="26"/>
      <c r="CN123" s="26"/>
      <c r="CO123" s="26"/>
      <c r="CP123" s="26"/>
      <c r="CQ123" s="31"/>
      <c r="CV123" s="26"/>
      <c r="CY123" s="26"/>
      <c r="CZ123" s="32"/>
      <c r="DC123" s="32"/>
      <c r="DD123" s="82"/>
      <c r="DE123" s="82"/>
      <c r="DF123" s="82"/>
      <c r="DG123" s="82"/>
      <c r="DH123" s="82"/>
      <c r="DI123" s="82"/>
      <c r="DJ123" s="82"/>
      <c r="DK123" s="87"/>
      <c r="DL123" s="87"/>
      <c r="DM123" s="82"/>
      <c r="DN123" s="82"/>
      <c r="DO123" s="87"/>
      <c r="DP123" s="82"/>
      <c r="DQ123" s="82"/>
      <c r="DR123" s="82"/>
      <c r="DS123" s="82"/>
      <c r="DT123" s="82"/>
      <c r="DU123" s="82"/>
      <c r="DV123" s="88"/>
      <c r="DW123" s="30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118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</row>
    <row r="124" spans="1:231" s="25" customFormat="1" ht="15" customHeight="1" x14ac:dyDescent="0.2">
      <c r="A124" s="32"/>
      <c r="C124" s="28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8"/>
      <c r="Q124" s="28"/>
      <c r="R124" s="58"/>
      <c r="S124" s="3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9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62"/>
      <c r="BZ124" s="62"/>
      <c r="CA124" s="62"/>
      <c r="CB124" s="62"/>
      <c r="CC124" s="62"/>
      <c r="CD124" s="62"/>
      <c r="CE124" s="62"/>
      <c r="CF124" s="62"/>
      <c r="CG124" s="32"/>
      <c r="CH124" s="32"/>
      <c r="CI124" s="32"/>
      <c r="CJ124" s="32"/>
      <c r="CK124" s="31"/>
      <c r="CL124" s="70"/>
      <c r="CM124" s="26"/>
      <c r="CN124" s="26"/>
      <c r="CO124" s="26"/>
      <c r="CP124" s="26"/>
      <c r="CQ124" s="31"/>
      <c r="CV124" s="26"/>
      <c r="CY124" s="26"/>
      <c r="CZ124" s="32"/>
      <c r="DC124" s="32"/>
      <c r="DD124" s="82"/>
      <c r="DE124" s="82"/>
      <c r="DF124" s="82"/>
      <c r="DG124" s="82"/>
      <c r="DH124" s="82"/>
      <c r="DI124" s="82"/>
      <c r="DJ124" s="82"/>
      <c r="DK124" s="87"/>
      <c r="DL124" s="87"/>
      <c r="DM124" s="82"/>
      <c r="DN124" s="82"/>
      <c r="DO124" s="87"/>
      <c r="DP124" s="82"/>
      <c r="DQ124" s="82"/>
      <c r="DR124" s="82"/>
      <c r="DS124" s="82"/>
      <c r="DT124" s="82"/>
      <c r="DU124" s="82"/>
      <c r="DV124" s="88"/>
      <c r="DW124" s="30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118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30"/>
  <sheetViews>
    <sheetView workbookViewId="0">
      <pane ySplit="5" topLeftCell="A6" activePane="bottomLeft" state="frozen"/>
      <selection pane="bottomLeft"/>
    </sheetView>
  </sheetViews>
  <sheetFormatPr defaultColWidth="10.6328125" defaultRowHeight="15" customHeight="1" x14ac:dyDescent="0.2"/>
  <cols>
    <col min="1" max="1" width="30.81640625" style="32" bestFit="1" customWidth="1"/>
    <col min="2" max="2" width="7.1796875" style="26" customWidth="1"/>
    <col min="3" max="3" width="2.81640625" style="26" customWidth="1"/>
    <col min="4" max="13" width="5.81640625" style="26" customWidth="1"/>
    <col min="14" max="14" width="6.36328125" style="28" customWidth="1"/>
    <col min="15" max="15" width="2.81640625" style="28" customWidth="1"/>
    <col min="16" max="24" width="5.6328125" style="26" customWidth="1"/>
    <col min="25" max="25" width="6.453125" style="26" bestFit="1" customWidth="1"/>
    <col min="26" max="26" width="3.36328125" style="29" customWidth="1"/>
    <col min="27" max="37" width="5.6328125" style="31" hidden="1" customWidth="1"/>
    <col min="38" max="38" width="2.1796875" style="31" hidden="1" customWidth="1"/>
    <col min="39" max="48" width="5.6328125" style="31" hidden="1" customWidth="1"/>
    <col min="49" max="50" width="4.81640625" style="31" hidden="1" customWidth="1"/>
    <col min="51" max="61" width="5.6328125" style="31" hidden="1" customWidth="1"/>
    <col min="62" max="62" width="2.1796875" style="31" hidden="1" customWidth="1"/>
    <col min="63" max="74" width="5.6328125" style="31" hidden="1" customWidth="1"/>
    <col min="75" max="75" width="3.36328125" style="31" customWidth="1"/>
    <col min="76" max="81" width="7" style="62" customWidth="1"/>
    <col min="82" max="82" width="3.36328125" style="32" customWidth="1"/>
    <col min="83" max="84" width="8.1796875" style="32" customWidth="1"/>
    <col min="85" max="85" width="3.36328125" style="70" customWidth="1"/>
    <col min="86" max="86" width="9.6328125" style="26" customWidth="1"/>
    <col min="87" max="87" width="3.36328125" style="31" customWidth="1"/>
    <col min="88" max="96" width="0" style="32" hidden="1" customWidth="1"/>
    <col min="97" max="97" width="12" style="62" customWidth="1"/>
    <col min="98" max="98" width="12" style="32" customWidth="1"/>
    <col min="99" max="16384" width="10.6328125" style="32"/>
  </cols>
  <sheetData>
    <row r="1" spans="1:99" s="1" customFormat="1" ht="15" customHeight="1" x14ac:dyDescent="0.2"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2"/>
      <c r="Q1" s="3"/>
      <c r="R1" s="3"/>
      <c r="S1" s="3"/>
      <c r="T1" s="3"/>
      <c r="U1" s="3"/>
      <c r="V1" s="3"/>
      <c r="W1" s="3"/>
      <c r="X1" s="3"/>
      <c r="Y1" s="3"/>
      <c r="Z1" s="5"/>
      <c r="AA1" s="5" t="s">
        <v>36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59"/>
      <c r="BY1" s="59"/>
      <c r="BZ1" s="59"/>
      <c r="CA1" s="59"/>
      <c r="CB1" s="59"/>
      <c r="CC1" s="59"/>
      <c r="CG1" s="67"/>
      <c r="CH1" s="8"/>
      <c r="CI1" s="6"/>
      <c r="CJ1" s="3"/>
      <c r="CK1" s="3"/>
      <c r="CS1" s="59"/>
    </row>
    <row r="2" spans="1:99" s="3" customFormat="1" ht="15" customHeight="1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Z2" s="5"/>
      <c r="AA2" s="11">
        <v>60.08</v>
      </c>
      <c r="AB2" s="11">
        <v>79.900000000000006</v>
      </c>
      <c r="AC2" s="11">
        <v>101.96</v>
      </c>
      <c r="AD2" s="11">
        <v>71.849999999999994</v>
      </c>
      <c r="AE2" s="11">
        <v>70.94</v>
      </c>
      <c r="AF2" s="11">
        <v>40.299999999999997</v>
      </c>
      <c r="AG2" s="11">
        <v>56.08</v>
      </c>
      <c r="AH2" s="11">
        <v>61.98</v>
      </c>
      <c r="AI2" s="11">
        <v>94.2</v>
      </c>
      <c r="AJ2" s="11">
        <f>2*30.97+5*15.9994</f>
        <v>141.93700000000001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4"/>
      <c r="BY2" s="4"/>
      <c r="BZ2" s="4"/>
      <c r="CA2" s="4"/>
      <c r="CB2" s="4"/>
      <c r="CC2" s="4"/>
      <c r="CE2" s="7"/>
      <c r="CF2" s="7"/>
      <c r="CG2" s="97"/>
      <c r="CH2" s="98"/>
      <c r="CI2" s="5"/>
      <c r="CJ2" s="3" t="s">
        <v>40</v>
      </c>
      <c r="CK2" s="3" t="s">
        <v>42</v>
      </c>
      <c r="CL2" s="3" t="s">
        <v>47</v>
      </c>
      <c r="CM2" s="3" t="s">
        <v>60</v>
      </c>
      <c r="CN2" s="3" t="s">
        <v>128</v>
      </c>
      <c r="CO2" s="3" t="s">
        <v>176</v>
      </c>
      <c r="CP2" s="3" t="s">
        <v>177</v>
      </c>
      <c r="CQ2" s="3" t="s">
        <v>178</v>
      </c>
      <c r="CR2" s="3" t="s">
        <v>179</v>
      </c>
      <c r="CS2" s="4"/>
    </row>
    <row r="3" spans="1:99" s="1" customFormat="1" ht="15" customHeight="1" x14ac:dyDescent="0.2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2"/>
      <c r="Q3" s="3"/>
      <c r="R3" s="3"/>
      <c r="S3" s="3"/>
      <c r="T3" s="3"/>
      <c r="U3" s="3"/>
      <c r="V3" s="3"/>
      <c r="W3" s="3"/>
      <c r="X3" s="3"/>
      <c r="Y3" s="3"/>
      <c r="Z3" s="5"/>
      <c r="AA3" s="6" t="s">
        <v>43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 t="s">
        <v>43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 t="s">
        <v>152</v>
      </c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 t="s">
        <v>152</v>
      </c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4"/>
      <c r="BZ3" s="4"/>
      <c r="CA3" s="4"/>
      <c r="CB3" s="4"/>
      <c r="CC3" s="4"/>
      <c r="CD3" s="3"/>
      <c r="CE3" s="7"/>
      <c r="CF3" s="14"/>
      <c r="CG3" s="97"/>
      <c r="CH3" s="98" t="s">
        <v>186</v>
      </c>
      <c r="CI3" s="6"/>
      <c r="CJ3" s="3"/>
      <c r="CK3" s="3" t="s">
        <v>180</v>
      </c>
      <c r="CL3" s="3" t="s">
        <v>67</v>
      </c>
      <c r="CM3" s="3" t="s">
        <v>181</v>
      </c>
      <c r="CN3" s="3" t="s">
        <v>137</v>
      </c>
      <c r="CO3" s="3" t="s">
        <v>182</v>
      </c>
      <c r="CP3" s="3" t="s">
        <v>183</v>
      </c>
      <c r="CQ3" s="3" t="s">
        <v>184</v>
      </c>
      <c r="CR3" s="3" t="s">
        <v>185</v>
      </c>
      <c r="CS3" s="4"/>
    </row>
    <row r="4" spans="1:99" s="1" customFormat="1" ht="15" customHeight="1" x14ac:dyDescent="0.2">
      <c r="A4" s="13"/>
      <c r="B4" s="57"/>
      <c r="C4" s="3"/>
      <c r="D4" s="15" t="s">
        <v>48</v>
      </c>
      <c r="E4" s="16"/>
      <c r="F4" s="16"/>
      <c r="G4" s="16"/>
      <c r="H4" s="16"/>
      <c r="I4" s="16"/>
      <c r="J4" s="16"/>
      <c r="K4" s="16"/>
      <c r="L4" s="16"/>
      <c r="M4" s="16"/>
      <c r="N4" s="17"/>
      <c r="O4" s="4"/>
      <c r="P4" s="127" t="s">
        <v>151</v>
      </c>
      <c r="Q4" s="128"/>
      <c r="R4" s="128"/>
      <c r="S4" s="128"/>
      <c r="T4" s="128"/>
      <c r="U4" s="128"/>
      <c r="V4" s="128"/>
      <c r="W4" s="128"/>
      <c r="X4" s="128"/>
      <c r="Y4" s="128"/>
      <c r="Z4" s="5"/>
      <c r="AA4" s="6" t="s">
        <v>8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 t="s">
        <v>50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 t="s">
        <v>153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 t="s">
        <v>156</v>
      </c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0" t="s">
        <v>169</v>
      </c>
      <c r="BY4" s="60"/>
      <c r="BZ4" s="60"/>
      <c r="CA4" s="60"/>
      <c r="CB4" s="60"/>
      <c r="CC4" s="60"/>
      <c r="CD4" s="13"/>
      <c r="CE4" s="60"/>
      <c r="CF4" s="19"/>
      <c r="CG4" s="10"/>
      <c r="CH4" s="98" t="s">
        <v>187</v>
      </c>
      <c r="CI4" s="6"/>
      <c r="CJ4" s="65">
        <v>2.9081563579400198</v>
      </c>
      <c r="CK4" s="65">
        <v>-0.40082767657813201</v>
      </c>
      <c r="CL4" s="65">
        <v>3.75720784518263E-2</v>
      </c>
      <c r="CM4" s="65">
        <v>-1.6383282971929001</v>
      </c>
      <c r="CN4" s="65">
        <v>1.0112977626272399</v>
      </c>
      <c r="CO4" s="65">
        <v>-0.21766733252629</v>
      </c>
      <c r="CP4" s="65">
        <v>0.466149612620683</v>
      </c>
      <c r="CQ4" s="65">
        <v>1.61626798988239</v>
      </c>
      <c r="CR4" s="65">
        <v>23.3855047471225</v>
      </c>
      <c r="CS4" s="60" t="s">
        <v>233</v>
      </c>
      <c r="CT4" s="60" t="s">
        <v>235</v>
      </c>
    </row>
    <row r="5" spans="1:99" s="20" customFormat="1" ht="15" customHeight="1" x14ac:dyDescent="0.2">
      <c r="A5" s="20" t="s">
        <v>61</v>
      </c>
      <c r="B5" s="21" t="s">
        <v>67</v>
      </c>
      <c r="D5" s="21" t="s">
        <v>10</v>
      </c>
      <c r="E5" s="21" t="s">
        <v>11</v>
      </c>
      <c r="F5" s="21" t="s">
        <v>63</v>
      </c>
      <c r="G5" s="21" t="s">
        <v>64</v>
      </c>
      <c r="H5" s="21" t="s">
        <v>0</v>
      </c>
      <c r="I5" s="21" t="s">
        <v>1</v>
      </c>
      <c r="J5" s="21" t="s">
        <v>2</v>
      </c>
      <c r="K5" s="21" t="s">
        <v>65</v>
      </c>
      <c r="L5" s="21" t="s">
        <v>66</v>
      </c>
      <c r="M5" s="21" t="s">
        <v>16</v>
      </c>
      <c r="N5" s="22" t="s">
        <v>3</v>
      </c>
      <c r="O5" s="4"/>
      <c r="P5" s="129" t="s">
        <v>10</v>
      </c>
      <c r="Q5" s="129" t="s">
        <v>11</v>
      </c>
      <c r="R5" s="129" t="s">
        <v>63</v>
      </c>
      <c r="S5" s="129" t="s">
        <v>64</v>
      </c>
      <c r="T5" s="129" t="s">
        <v>0</v>
      </c>
      <c r="U5" s="129" t="s">
        <v>1</v>
      </c>
      <c r="V5" s="129" t="s">
        <v>2</v>
      </c>
      <c r="W5" s="129" t="s">
        <v>65</v>
      </c>
      <c r="X5" s="129" t="s">
        <v>66</v>
      </c>
      <c r="Y5" s="129" t="s">
        <v>3</v>
      </c>
      <c r="Z5" s="23"/>
      <c r="AA5" s="23" t="s">
        <v>10</v>
      </c>
      <c r="AB5" s="23" t="s">
        <v>11</v>
      </c>
      <c r="AC5" s="23" t="s">
        <v>4</v>
      </c>
      <c r="AD5" s="23" t="s">
        <v>5</v>
      </c>
      <c r="AE5" s="23" t="s">
        <v>0</v>
      </c>
      <c r="AF5" s="23" t="s">
        <v>1</v>
      </c>
      <c r="AG5" s="23" t="s">
        <v>2</v>
      </c>
      <c r="AH5" s="23" t="s">
        <v>6</v>
      </c>
      <c r="AI5" s="23" t="s">
        <v>7</v>
      </c>
      <c r="AJ5" s="23" t="s">
        <v>68</v>
      </c>
      <c r="AK5" s="23" t="s">
        <v>69</v>
      </c>
      <c r="AL5" s="23"/>
      <c r="AM5" s="23" t="s">
        <v>10</v>
      </c>
      <c r="AN5" s="23" t="s">
        <v>11</v>
      </c>
      <c r="AO5" s="23" t="s">
        <v>4</v>
      </c>
      <c r="AP5" s="23" t="s">
        <v>5</v>
      </c>
      <c r="AQ5" s="23" t="s">
        <v>0</v>
      </c>
      <c r="AR5" s="23" t="s">
        <v>1</v>
      </c>
      <c r="AS5" s="23" t="s">
        <v>2</v>
      </c>
      <c r="AT5" s="23" t="s">
        <v>6</v>
      </c>
      <c r="AU5" s="23" t="s">
        <v>7</v>
      </c>
      <c r="AV5" s="23" t="s">
        <v>68</v>
      </c>
      <c r="AW5" s="23"/>
      <c r="AX5" s="23"/>
      <c r="AY5" s="23" t="s">
        <v>10</v>
      </c>
      <c r="AZ5" s="23" t="s">
        <v>11</v>
      </c>
      <c r="BA5" s="23" t="s">
        <v>63</v>
      </c>
      <c r="BB5" s="23" t="s">
        <v>5</v>
      </c>
      <c r="BC5" s="23" t="s">
        <v>0</v>
      </c>
      <c r="BD5" s="23" t="s">
        <v>1</v>
      </c>
      <c r="BE5" s="23" t="s">
        <v>2</v>
      </c>
      <c r="BF5" s="23" t="s">
        <v>65</v>
      </c>
      <c r="BG5" s="23" t="s">
        <v>66</v>
      </c>
      <c r="BH5" s="23" t="s">
        <v>154</v>
      </c>
      <c r="BI5" s="23" t="s">
        <v>155</v>
      </c>
      <c r="BJ5" s="23"/>
      <c r="BK5" s="23" t="s">
        <v>157</v>
      </c>
      <c r="BL5" s="23" t="s">
        <v>158</v>
      </c>
      <c r="BM5" s="23" t="s">
        <v>159</v>
      </c>
      <c r="BN5" s="23" t="s">
        <v>160</v>
      </c>
      <c r="BO5" s="23" t="s">
        <v>161</v>
      </c>
      <c r="BP5" s="23" t="s">
        <v>162</v>
      </c>
      <c r="BQ5" s="23" t="s">
        <v>163</v>
      </c>
      <c r="BR5" s="23" t="s">
        <v>164</v>
      </c>
      <c r="BS5" s="23" t="s">
        <v>165</v>
      </c>
      <c r="BT5" s="23" t="s">
        <v>166</v>
      </c>
      <c r="BU5" s="23" t="s">
        <v>167</v>
      </c>
      <c r="BV5" s="23" t="s">
        <v>168</v>
      </c>
      <c r="BW5" s="23"/>
      <c r="BX5" s="61" t="s">
        <v>170</v>
      </c>
      <c r="BY5" s="61" t="s">
        <v>171</v>
      </c>
      <c r="BZ5" s="61" t="s">
        <v>172</v>
      </c>
      <c r="CA5" s="61" t="s">
        <v>173</v>
      </c>
      <c r="CB5" s="61" t="s">
        <v>174</v>
      </c>
      <c r="CC5" s="61" t="s">
        <v>168</v>
      </c>
      <c r="CE5" s="61" t="s">
        <v>175</v>
      </c>
      <c r="CG5" s="23"/>
      <c r="CH5" s="106" t="s">
        <v>15</v>
      </c>
      <c r="CI5" s="23"/>
      <c r="CS5" s="61" t="s">
        <v>170</v>
      </c>
      <c r="CT5" s="61" t="s">
        <v>234</v>
      </c>
    </row>
    <row r="6" spans="1:99" s="8" customFormat="1" ht="15" customHeight="1" x14ac:dyDescent="0.2">
      <c r="A6" s="48"/>
      <c r="N6" s="35"/>
      <c r="O6" s="4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35"/>
      <c r="BY6" s="35"/>
      <c r="BZ6" s="35"/>
      <c r="CA6" s="35"/>
      <c r="CB6" s="35"/>
      <c r="CC6" s="35"/>
      <c r="CG6" s="67"/>
      <c r="CI6" s="46"/>
      <c r="CS6" s="35"/>
    </row>
    <row r="7" spans="1:99" s="51" customFormat="1" ht="19.95" customHeight="1" x14ac:dyDescent="0.2">
      <c r="A7" s="161" t="s">
        <v>239</v>
      </c>
      <c r="B7" s="125">
        <v>2</v>
      </c>
      <c r="D7" s="52">
        <v>59.8</v>
      </c>
      <c r="E7" s="52">
        <v>0.52</v>
      </c>
      <c r="F7" s="52">
        <v>16.7</v>
      </c>
      <c r="G7" s="52">
        <v>5.47</v>
      </c>
      <c r="H7" s="52">
        <v>0.11</v>
      </c>
      <c r="I7" s="52">
        <v>2.36</v>
      </c>
      <c r="J7" s="52">
        <v>5</v>
      </c>
      <c r="K7" s="52">
        <v>4.2300000000000004</v>
      </c>
      <c r="L7" s="52">
        <v>5.51</v>
      </c>
      <c r="M7" s="52">
        <v>0.3</v>
      </c>
      <c r="N7" s="52">
        <f>SUM(D7:M7)</f>
        <v>100</v>
      </c>
      <c r="O7" s="52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2"/>
      <c r="BY7" s="52"/>
      <c r="BZ7" s="52"/>
      <c r="CA7" s="52"/>
      <c r="CB7" s="52"/>
      <c r="CC7" s="52"/>
      <c r="CG7" s="68"/>
      <c r="CI7" s="53"/>
      <c r="CS7" s="52"/>
    </row>
    <row r="8" spans="1:99" ht="15" customHeight="1" x14ac:dyDescent="0.2">
      <c r="A8" s="32" t="s">
        <v>236</v>
      </c>
      <c r="B8" s="40">
        <f>B$7</f>
        <v>2</v>
      </c>
      <c r="D8" s="40">
        <f>D$7</f>
        <v>59.8</v>
      </c>
      <c r="E8" s="40">
        <f t="shared" ref="E8:N23" si="0">E$7</f>
        <v>0.52</v>
      </c>
      <c r="F8" s="40">
        <f t="shared" si="0"/>
        <v>16.7</v>
      </c>
      <c r="G8" s="40">
        <f t="shared" si="0"/>
        <v>5.47</v>
      </c>
      <c r="H8" s="40">
        <f t="shared" si="0"/>
        <v>0.11</v>
      </c>
      <c r="I8" s="40">
        <f t="shared" si="0"/>
        <v>2.36</v>
      </c>
      <c r="J8" s="40">
        <f t="shared" si="0"/>
        <v>5</v>
      </c>
      <c r="K8" s="40">
        <f t="shared" si="0"/>
        <v>4.2300000000000004</v>
      </c>
      <c r="L8" s="40">
        <f t="shared" si="0"/>
        <v>5.51</v>
      </c>
      <c r="M8" s="40">
        <f t="shared" si="0"/>
        <v>0.3</v>
      </c>
      <c r="N8" s="40">
        <f t="shared" si="0"/>
        <v>100</v>
      </c>
      <c r="P8" s="28">
        <v>51.81</v>
      </c>
      <c r="Q8" s="28">
        <v>0.59</v>
      </c>
      <c r="R8" s="28">
        <v>3.45</v>
      </c>
      <c r="S8" s="28">
        <v>8.61</v>
      </c>
      <c r="T8" s="28">
        <v>0.24</v>
      </c>
      <c r="U8" s="28">
        <v>13.94</v>
      </c>
      <c r="V8" s="28">
        <v>21.99</v>
      </c>
      <c r="W8" s="28">
        <v>0.47</v>
      </c>
      <c r="X8" s="28">
        <v>0</v>
      </c>
      <c r="Y8" s="28">
        <f t="shared" ref="Y8:Y52" si="1">SUM(P8:X8)</f>
        <v>101.1</v>
      </c>
      <c r="Z8" s="42"/>
      <c r="AA8" s="30">
        <f t="shared" ref="AA8:AA60" si="2">D8/AA$2</f>
        <v>0.99533954727030627</v>
      </c>
      <c r="AB8" s="30">
        <f t="shared" ref="AB8:AB60" si="3">E8/AB$2</f>
        <v>6.5081351689612009E-3</v>
      </c>
      <c r="AC8" s="30">
        <f t="shared" ref="AC8:AC60" si="4">F8*2/AC$2</f>
        <v>0.32757944291879171</v>
      </c>
      <c r="AD8" s="30">
        <f t="shared" ref="AD8:AD60" si="5">G8/AD$2</f>
        <v>7.613082811412665E-2</v>
      </c>
      <c r="AE8" s="30">
        <f t="shared" ref="AE8:AE60" si="6">H8/AE$2</f>
        <v>1.5506061460389062E-3</v>
      </c>
      <c r="AF8" s="30">
        <f t="shared" ref="AF8:AF60" si="7">I8/AF$2</f>
        <v>5.8560794044665014E-2</v>
      </c>
      <c r="AG8" s="30">
        <f t="shared" ref="AG8:AG60" si="8">J8/AG$2</f>
        <v>8.9158345221112698E-2</v>
      </c>
      <c r="AH8" s="30">
        <f t="shared" ref="AH8:AH60" si="9">K8*2/AH$2</f>
        <v>0.13649564375605036</v>
      </c>
      <c r="AI8" s="30">
        <f t="shared" ref="AI8:AI60" si="10">L8*2/AI$2</f>
        <v>0.11698513800424627</v>
      </c>
      <c r="AJ8" s="30">
        <f t="shared" ref="AJ8:AJ60" si="11">M8*2/AJ$2</f>
        <v>4.2272275727963807E-3</v>
      </c>
      <c r="AK8" s="30">
        <f t="shared" ref="AK8:AK60" si="12">SUM(AA8:AJ8)</f>
        <v>1.8125357082170954</v>
      </c>
      <c r="AM8" s="30">
        <f t="shared" ref="AM8:AM60" si="13">AA8/$AK8</f>
        <v>0.5491420349723064</v>
      </c>
      <c r="AN8" s="30">
        <f t="shared" ref="AN8:AN60" si="14">AB8/$AK8</f>
        <v>3.5906245264337119E-3</v>
      </c>
      <c r="AO8" s="30">
        <f t="shared" ref="AO8:AO60" si="15">AC8/$AK8</f>
        <v>0.18072992517262787</v>
      </c>
      <c r="AP8" s="30">
        <f t="shared" ref="AP8:AP60" si="16">AD8/$AK8</f>
        <v>4.2002388018613383E-2</v>
      </c>
      <c r="AQ8" s="30">
        <f t="shared" ref="AQ8:AQ60" si="17">AE8/$AK8</f>
        <v>8.5548998511271435E-4</v>
      </c>
      <c r="AR8" s="30">
        <f t="shared" ref="AR8:AR60" si="18">AF8/$AK8</f>
        <v>3.2308767093073419E-2</v>
      </c>
      <c r="AS8" s="30">
        <f t="shared" ref="AS8:AS60" si="19">AG8/$AK8</f>
        <v>4.9189842063201886E-2</v>
      </c>
      <c r="AT8" s="30">
        <f t="shared" ref="AT8:AT60" si="20">AH8/$AK8</f>
        <v>7.5306457763700888E-2</v>
      </c>
      <c r="AU8" s="30">
        <f t="shared" ref="AU8:AU60" si="21">AI8/$AK8</f>
        <v>6.4542252863707142E-2</v>
      </c>
      <c r="AV8" s="30">
        <f t="shared" ref="AV8:AV60" si="22">AJ8/$AK8</f>
        <v>2.3322175412226788E-3</v>
      </c>
      <c r="AW8" s="30">
        <f t="shared" ref="AW8:AW60" si="23">SUM(AM8:AV8)</f>
        <v>1</v>
      </c>
      <c r="AX8" s="30"/>
      <c r="AY8" s="30">
        <f t="shared" ref="AY8:AY60" si="24">2*P8/AA$2</f>
        <v>1.7247003994673769</v>
      </c>
      <c r="AZ8" s="30">
        <f t="shared" ref="AZ8:AZ60" si="25">2*Q8/AB$2</f>
        <v>1.4768460575719648E-2</v>
      </c>
      <c r="BA8" s="30">
        <f t="shared" ref="BA8:BA60" si="26">3*R8/AC$2</f>
        <v>0.1015103962338172</v>
      </c>
      <c r="BB8" s="30">
        <f t="shared" ref="BB8:BB60" si="27">S8/AD$2</f>
        <v>0.11983298538622129</v>
      </c>
      <c r="BC8" s="30">
        <f t="shared" ref="BC8:BC60" si="28">T8/AE$2</f>
        <v>3.3831406822667043E-3</v>
      </c>
      <c r="BD8" s="30">
        <f t="shared" ref="BD8:BD60" si="29">U8/AF$2</f>
        <v>0.34590570719602981</v>
      </c>
      <c r="BE8" s="30">
        <f t="shared" ref="BE8:BE60" si="30">V8/AG$2</f>
        <v>0.39211840228245365</v>
      </c>
      <c r="BF8" s="30">
        <f t="shared" ref="BF8:BF60" si="31">W8/AH$2</f>
        <v>7.5830913197805746E-3</v>
      </c>
      <c r="BG8" s="30">
        <f t="shared" ref="BG8:BG60" si="32">X8/AI$2</f>
        <v>0</v>
      </c>
      <c r="BH8" s="30">
        <f t="shared" ref="BH8:BH60" si="33">SUM(AY8:BG8)</f>
        <v>2.7098025831436656</v>
      </c>
      <c r="BI8" s="30">
        <f t="shared" ref="BI8:BI60" si="34">6/BH8</f>
        <v>2.2141834380567116</v>
      </c>
      <c r="BJ8" s="30"/>
      <c r="BK8" s="30">
        <f t="shared" ref="BK8:BK60" si="35">(AY8/2)*BI8</f>
        <v>1.9094015300552303</v>
      </c>
      <c r="BL8" s="30">
        <f t="shared" ref="BL8:BL60" si="36">(AZ8/2)*BI8</f>
        <v>1.6350040406175968E-2</v>
      </c>
      <c r="BM8" s="30">
        <f t="shared" ref="BM8:BM60" si="37">(BA8/3)*BI8*2</f>
        <v>0.14984175875432829</v>
      </c>
      <c r="BN8" s="30">
        <f t="shared" ref="BN8:BN60" si="38">2-BK8</f>
        <v>9.0598469944769722E-2</v>
      </c>
      <c r="BO8" s="30">
        <f t="shared" ref="BO8:BO60" si="39">(IF(BM8-BN8&lt;0,0,BM8-BN8))</f>
        <v>5.9243288809558564E-2</v>
      </c>
      <c r="BP8" s="30">
        <f t="shared" ref="BP8:BP60" si="40">BB8*BI8</f>
        <v>0.26533221157506315</v>
      </c>
      <c r="BQ8" s="30">
        <f t="shared" ref="BQ8:BQ60" si="41">BC8*BI8</f>
        <v>7.4908940672908202E-3</v>
      </c>
      <c r="BR8" s="30">
        <f t="shared" ref="BR8:BR60" si="42">BD8*BI8</f>
        <v>0.76589868800274352</v>
      </c>
      <c r="BS8" s="30">
        <f t="shared" ref="BS8:BS60" si="43">BE8*BI8</f>
        <v>0.86822207209106794</v>
      </c>
      <c r="BT8" s="30">
        <f t="shared" ref="BT8:BT60" si="44">BF8*BI8*2</f>
        <v>3.3580710419059516E-2</v>
      </c>
      <c r="BU8" s="30">
        <f t="shared" ref="BU8:BU60" si="45">BG8*BI8*2</f>
        <v>0</v>
      </c>
      <c r="BV8" s="30">
        <f t="shared" ref="BV8:BV60" si="46">SUM(BK8:BU8)</f>
        <v>4.1659596641252872</v>
      </c>
      <c r="BW8" s="30"/>
      <c r="BX8" s="105">
        <f t="shared" ref="BX8:BX60" si="47">IF(BS8&gt;(CA8+CB8),BS8-CA8-CB8,0)</f>
        <v>0.81009154792343363</v>
      </c>
      <c r="BY8" s="105">
        <f t="shared" ref="BY8:BY60" si="48">(BP8+BR8-BX8)/2</f>
        <v>0.11056967582718658</v>
      </c>
      <c r="BZ8" s="105">
        <f t="shared" ref="BZ8:BZ60" si="49">IF(BT8&lt;BO8,BT8,BO8)</f>
        <v>3.3580710419059516E-2</v>
      </c>
      <c r="CA8" s="105">
        <f t="shared" ref="CA8:CA60" si="50">IF(BO8&gt;BT8,BO8-BT8,0)</f>
        <v>2.5662578390499048E-2</v>
      </c>
      <c r="CB8" s="105">
        <f t="shared" ref="CB8:CB60" si="51">IF(BN8&gt;CA8,(BN8-CA8)/2,0)</f>
        <v>3.246794577713534E-2</v>
      </c>
      <c r="CC8" s="105">
        <f t="shared" ref="CC8:CC60" si="52">SUM(BX8:CB8)</f>
        <v>1.0123724583373142</v>
      </c>
      <c r="CE8" s="105">
        <f t="shared" ref="CE8:CE60" si="53">(BP8/BR8)/(AP8/AR8)</f>
        <v>0.26648026669534358</v>
      </c>
      <c r="CF8" s="28"/>
      <c r="CG8" s="30"/>
      <c r="CH8" s="130">
        <f t="shared" ref="CH8:CH60" si="54">(10000/($CJ$4+$CK$4*CK8+$CL$4*CL8+$CM$4*CM8+$CN$4*CN8+$CO$4*CO8+$CP$4*CP8+$CQ$4*CQ8+$CR$4*CR8)-273.15)</f>
        <v>1022.3574846701323</v>
      </c>
      <c r="CI8" s="30"/>
      <c r="CK8" s="105">
        <f t="shared" ref="CK8" si="55">LN((BZ8*AS8*(AP8+AR8))/(BX8*AT8*AO8))</f>
        <v>-4.4978169217874049</v>
      </c>
      <c r="CL8" s="105">
        <f t="shared" ref="CL8" si="56">B8</f>
        <v>2</v>
      </c>
      <c r="CM8" s="105">
        <f t="shared" ref="CM8" si="57">(AR8/(AP8+AR8))/BX8</f>
        <v>0.5367008368532501</v>
      </c>
      <c r="CN8" s="105">
        <f t="shared" ref="CN8" si="58">AT8/(AT8+AU8)</f>
        <v>0.53848517748823688</v>
      </c>
      <c r="CO8" s="105">
        <f t="shared" ref="CO8" si="59">LN(AN8)</f>
        <v>-5.6294291288168159</v>
      </c>
      <c r="CP8" s="105">
        <f t="shared" ref="CP8" si="60">LN(BZ8/(AT8*AO8*AM8^2))</f>
        <v>2.1019337142777381</v>
      </c>
      <c r="CQ8" s="105">
        <f t="shared" ref="CQ8" si="61">CE8</f>
        <v>0.26648026669534358</v>
      </c>
      <c r="CR8" s="105">
        <f t="shared" ref="CR8" si="62">AS8*AM8</f>
        <v>2.701220997055304E-2</v>
      </c>
      <c r="CS8" s="105">
        <v>0.84425107318424975</v>
      </c>
      <c r="CT8" s="105">
        <f t="shared" ref="CT8:CT39" si="63">ABS(CS8-BX8)</f>
        <v>3.4159525260816115E-2</v>
      </c>
      <c r="CU8" s="28"/>
    </row>
    <row r="9" spans="1:99" ht="15" customHeight="1" x14ac:dyDescent="0.2">
      <c r="A9" s="32" t="s">
        <v>236</v>
      </c>
      <c r="B9" s="40">
        <f t="shared" ref="B9:B60" si="64">B$7</f>
        <v>2</v>
      </c>
      <c r="D9" s="40">
        <f t="shared" ref="D9:N38" si="65">D$7</f>
        <v>59.8</v>
      </c>
      <c r="E9" s="40">
        <f t="shared" si="0"/>
        <v>0.52</v>
      </c>
      <c r="F9" s="40">
        <f t="shared" si="0"/>
        <v>16.7</v>
      </c>
      <c r="G9" s="40">
        <f t="shared" si="0"/>
        <v>5.47</v>
      </c>
      <c r="H9" s="40">
        <f t="shared" si="0"/>
        <v>0.11</v>
      </c>
      <c r="I9" s="40">
        <f t="shared" si="0"/>
        <v>2.36</v>
      </c>
      <c r="J9" s="40">
        <f t="shared" si="0"/>
        <v>5</v>
      </c>
      <c r="K9" s="40">
        <f t="shared" si="0"/>
        <v>4.2300000000000004</v>
      </c>
      <c r="L9" s="40">
        <f t="shared" si="0"/>
        <v>5.51</v>
      </c>
      <c r="M9" s="40">
        <f t="shared" si="0"/>
        <v>0.3</v>
      </c>
      <c r="N9" s="40">
        <f t="shared" si="0"/>
        <v>100</v>
      </c>
      <c r="P9" s="28">
        <v>51.49</v>
      </c>
      <c r="Q9" s="28">
        <v>0.6</v>
      </c>
      <c r="R9" s="28">
        <v>3.61</v>
      </c>
      <c r="S9" s="28">
        <v>8.48</v>
      </c>
      <c r="T9" s="28">
        <v>0.26</v>
      </c>
      <c r="U9" s="28">
        <v>13.92</v>
      </c>
      <c r="V9" s="28">
        <v>22.04</v>
      </c>
      <c r="W9" s="28">
        <v>0.46</v>
      </c>
      <c r="X9" s="28">
        <v>0</v>
      </c>
      <c r="Y9" s="28">
        <f t="shared" si="1"/>
        <v>100.86</v>
      </c>
      <c r="Z9" s="42"/>
      <c r="AA9" s="30">
        <f t="shared" si="2"/>
        <v>0.99533954727030627</v>
      </c>
      <c r="AB9" s="30">
        <f t="shared" si="3"/>
        <v>6.5081351689612009E-3</v>
      </c>
      <c r="AC9" s="30">
        <f t="shared" si="4"/>
        <v>0.32757944291879171</v>
      </c>
      <c r="AD9" s="30">
        <f t="shared" si="5"/>
        <v>7.613082811412665E-2</v>
      </c>
      <c r="AE9" s="30">
        <f t="shared" si="6"/>
        <v>1.5506061460389062E-3</v>
      </c>
      <c r="AF9" s="30">
        <f t="shared" si="7"/>
        <v>5.8560794044665014E-2</v>
      </c>
      <c r="AG9" s="30">
        <f t="shared" si="8"/>
        <v>8.9158345221112698E-2</v>
      </c>
      <c r="AH9" s="30">
        <f t="shared" si="9"/>
        <v>0.13649564375605036</v>
      </c>
      <c r="AI9" s="30">
        <f t="shared" si="10"/>
        <v>0.11698513800424627</v>
      </c>
      <c r="AJ9" s="30">
        <f t="shared" si="11"/>
        <v>4.2272275727963807E-3</v>
      </c>
      <c r="AK9" s="30">
        <f t="shared" si="12"/>
        <v>1.8125357082170954</v>
      </c>
      <c r="AM9" s="30">
        <f t="shared" si="13"/>
        <v>0.5491420349723064</v>
      </c>
      <c r="AN9" s="30">
        <f t="shared" si="14"/>
        <v>3.5906245264337119E-3</v>
      </c>
      <c r="AO9" s="30">
        <f t="shared" si="15"/>
        <v>0.18072992517262787</v>
      </c>
      <c r="AP9" s="30">
        <f t="shared" si="16"/>
        <v>4.2002388018613383E-2</v>
      </c>
      <c r="AQ9" s="30">
        <f t="shared" si="17"/>
        <v>8.5548998511271435E-4</v>
      </c>
      <c r="AR9" s="30">
        <f t="shared" si="18"/>
        <v>3.2308767093073419E-2</v>
      </c>
      <c r="AS9" s="30">
        <f t="shared" si="19"/>
        <v>4.9189842063201886E-2</v>
      </c>
      <c r="AT9" s="30">
        <f t="shared" si="20"/>
        <v>7.5306457763700888E-2</v>
      </c>
      <c r="AU9" s="30">
        <f t="shared" si="21"/>
        <v>6.4542252863707142E-2</v>
      </c>
      <c r="AV9" s="30">
        <f t="shared" si="22"/>
        <v>2.3322175412226788E-3</v>
      </c>
      <c r="AW9" s="30">
        <f t="shared" si="23"/>
        <v>1</v>
      </c>
      <c r="AX9" s="30"/>
      <c r="AY9" s="30">
        <f t="shared" si="24"/>
        <v>1.7140479360852199</v>
      </c>
      <c r="AZ9" s="30">
        <f t="shared" si="25"/>
        <v>1.501877346683354E-2</v>
      </c>
      <c r="BA9" s="30">
        <f t="shared" si="26"/>
        <v>0.10621812475480581</v>
      </c>
      <c r="BB9" s="30">
        <f t="shared" si="27"/>
        <v>0.11802366040361867</v>
      </c>
      <c r="BC9" s="30">
        <f t="shared" si="28"/>
        <v>3.6650690724555966E-3</v>
      </c>
      <c r="BD9" s="30">
        <f t="shared" si="29"/>
        <v>0.34540942928039703</v>
      </c>
      <c r="BE9" s="30">
        <f t="shared" si="30"/>
        <v>0.39300998573466478</v>
      </c>
      <c r="BF9" s="30">
        <f t="shared" si="31"/>
        <v>7.4217489512746057E-3</v>
      </c>
      <c r="BG9" s="30">
        <f t="shared" si="32"/>
        <v>0</v>
      </c>
      <c r="BH9" s="30">
        <f t="shared" si="33"/>
        <v>2.7028147277492698</v>
      </c>
      <c r="BI9" s="30">
        <f t="shared" si="34"/>
        <v>2.2199079864406444</v>
      </c>
      <c r="BJ9" s="30"/>
      <c r="BK9" s="30">
        <f t="shared" si="35"/>
        <v>1.9025143512288414</v>
      </c>
      <c r="BL9" s="30">
        <f t="shared" si="36"/>
        <v>1.6670147582783311E-2</v>
      </c>
      <c r="BM9" s="30">
        <f t="shared" si="37"/>
        <v>0.15719630896529477</v>
      </c>
      <c r="BN9" s="30">
        <f t="shared" si="38"/>
        <v>9.7485648771158617E-2</v>
      </c>
      <c r="BO9" s="30">
        <f t="shared" si="39"/>
        <v>5.971066019413615E-2</v>
      </c>
      <c r="BP9" s="30">
        <f t="shared" si="40"/>
        <v>0.2620016663189515</v>
      </c>
      <c r="BQ9" s="30">
        <f t="shared" si="41"/>
        <v>8.1361161048007832E-3</v>
      </c>
      <c r="BR9" s="30">
        <f t="shared" si="42"/>
        <v>0.76677715065145835</v>
      </c>
      <c r="BS9" s="30">
        <f t="shared" si="43"/>
        <v>0.87244600608330602</v>
      </c>
      <c r="BT9" s="30">
        <f t="shared" si="44"/>
        <v>3.2951199540583946E-2</v>
      </c>
      <c r="BU9" s="30">
        <f t="shared" si="45"/>
        <v>0</v>
      </c>
      <c r="BV9" s="30">
        <f t="shared" si="46"/>
        <v>4.1758892554413141</v>
      </c>
      <c r="BW9" s="30"/>
      <c r="BX9" s="105">
        <f t="shared" si="47"/>
        <v>0.81032345137095063</v>
      </c>
      <c r="BY9" s="105">
        <f t="shared" si="48"/>
        <v>0.10922768279972966</v>
      </c>
      <c r="BZ9" s="105">
        <f t="shared" si="49"/>
        <v>3.2951199540583946E-2</v>
      </c>
      <c r="CA9" s="105">
        <f t="shared" si="50"/>
        <v>2.6759460653552204E-2</v>
      </c>
      <c r="CB9" s="105">
        <f t="shared" si="51"/>
        <v>3.536309405880321E-2</v>
      </c>
      <c r="CC9" s="105">
        <f t="shared" si="52"/>
        <v>1.0146248884236195</v>
      </c>
      <c r="CE9" s="105">
        <f t="shared" si="53"/>
        <v>0.26283384815818783</v>
      </c>
      <c r="CF9" s="28"/>
      <c r="CG9" s="30"/>
      <c r="CH9" s="130">
        <f t="shared" si="54"/>
        <v>1023.493605358142</v>
      </c>
      <c r="CI9" s="30"/>
      <c r="CK9" s="105">
        <f t="shared" ref="CK9:CK60" si="66">LN((BZ9*AS9*(AP9+AR9))/(BX9*AT9*AO9))</f>
        <v>-4.5170272913017593</v>
      </c>
      <c r="CL9" s="105">
        <f t="shared" ref="CL9:CL60" si="67">B9</f>
        <v>2</v>
      </c>
      <c r="CM9" s="105">
        <f t="shared" ref="CM9:CM60" si="68">(AR9/(AP9+AR9))/BX9</f>
        <v>0.53654724044166791</v>
      </c>
      <c r="CN9" s="105">
        <f t="shared" ref="CN9:CN60" si="69">AT9/(AT9+AU9)</f>
        <v>0.53848517748823688</v>
      </c>
      <c r="CO9" s="105">
        <f t="shared" ref="CO9:CO60" si="70">LN(AN9)</f>
        <v>-5.6294291288168159</v>
      </c>
      <c r="CP9" s="105">
        <f t="shared" ref="CP9:CP60" si="71">LN(BZ9/(AT9*AO9*AM9^2))</f>
        <v>2.0830095719943102</v>
      </c>
      <c r="CQ9" s="105">
        <f t="shared" ref="CQ9:CQ60" si="72">CE9</f>
        <v>0.26283384815818783</v>
      </c>
      <c r="CR9" s="105">
        <f t="shared" ref="CR9:CR60" si="73">AS9*AM9</f>
        <v>2.701220997055304E-2</v>
      </c>
      <c r="CS9" s="105">
        <v>0.84500288268397583</v>
      </c>
      <c r="CT9" s="105">
        <f t="shared" si="63"/>
        <v>3.46794313130252E-2</v>
      </c>
      <c r="CU9" s="28"/>
    </row>
    <row r="10" spans="1:99" ht="15" customHeight="1" x14ac:dyDescent="0.2">
      <c r="A10" s="32" t="s">
        <v>236</v>
      </c>
      <c r="B10" s="40">
        <f t="shared" si="64"/>
        <v>2</v>
      </c>
      <c r="D10" s="40">
        <f t="shared" si="65"/>
        <v>59.8</v>
      </c>
      <c r="E10" s="40">
        <f t="shared" si="0"/>
        <v>0.52</v>
      </c>
      <c r="F10" s="40">
        <f t="shared" si="0"/>
        <v>16.7</v>
      </c>
      <c r="G10" s="40">
        <f t="shared" si="0"/>
        <v>5.47</v>
      </c>
      <c r="H10" s="40">
        <f t="shared" si="0"/>
        <v>0.11</v>
      </c>
      <c r="I10" s="40">
        <f t="shared" si="0"/>
        <v>2.36</v>
      </c>
      <c r="J10" s="40">
        <f t="shared" si="0"/>
        <v>5</v>
      </c>
      <c r="K10" s="40">
        <f t="shared" si="0"/>
        <v>4.2300000000000004</v>
      </c>
      <c r="L10" s="40">
        <f t="shared" si="0"/>
        <v>5.51</v>
      </c>
      <c r="M10" s="40">
        <f t="shared" si="0"/>
        <v>0.3</v>
      </c>
      <c r="N10" s="40">
        <f t="shared" si="0"/>
        <v>100</v>
      </c>
      <c r="P10" s="28">
        <v>51.75</v>
      </c>
      <c r="Q10" s="28">
        <v>0.57999999999999996</v>
      </c>
      <c r="R10" s="28">
        <v>3.9</v>
      </c>
      <c r="S10" s="28">
        <v>8.7200000000000006</v>
      </c>
      <c r="T10" s="28">
        <v>0.26</v>
      </c>
      <c r="U10" s="28">
        <v>13.72</v>
      </c>
      <c r="V10" s="28">
        <v>20.92</v>
      </c>
      <c r="W10" s="28">
        <v>0.43</v>
      </c>
      <c r="X10" s="28">
        <v>0</v>
      </c>
      <c r="Y10" s="28">
        <f t="shared" si="1"/>
        <v>100.28000000000002</v>
      </c>
      <c r="Z10" s="42"/>
      <c r="AA10" s="30">
        <f t="shared" si="2"/>
        <v>0.99533954727030627</v>
      </c>
      <c r="AB10" s="30">
        <f t="shared" si="3"/>
        <v>6.5081351689612009E-3</v>
      </c>
      <c r="AC10" s="30">
        <f t="shared" si="4"/>
        <v>0.32757944291879171</v>
      </c>
      <c r="AD10" s="30">
        <f t="shared" si="5"/>
        <v>7.613082811412665E-2</v>
      </c>
      <c r="AE10" s="30">
        <f t="shared" si="6"/>
        <v>1.5506061460389062E-3</v>
      </c>
      <c r="AF10" s="30">
        <f t="shared" si="7"/>
        <v>5.8560794044665014E-2</v>
      </c>
      <c r="AG10" s="30">
        <f t="shared" si="8"/>
        <v>8.9158345221112698E-2</v>
      </c>
      <c r="AH10" s="30">
        <f t="shared" si="9"/>
        <v>0.13649564375605036</v>
      </c>
      <c r="AI10" s="30">
        <f t="shared" si="10"/>
        <v>0.11698513800424627</v>
      </c>
      <c r="AJ10" s="30">
        <f t="shared" si="11"/>
        <v>4.2272275727963807E-3</v>
      </c>
      <c r="AK10" s="30">
        <f t="shared" si="12"/>
        <v>1.8125357082170954</v>
      </c>
      <c r="AM10" s="30">
        <f t="shared" si="13"/>
        <v>0.5491420349723064</v>
      </c>
      <c r="AN10" s="30">
        <f t="shared" si="14"/>
        <v>3.5906245264337119E-3</v>
      </c>
      <c r="AO10" s="30">
        <f t="shared" si="15"/>
        <v>0.18072992517262787</v>
      </c>
      <c r="AP10" s="30">
        <f t="shared" si="16"/>
        <v>4.2002388018613383E-2</v>
      </c>
      <c r="AQ10" s="30">
        <f t="shared" si="17"/>
        <v>8.5548998511271435E-4</v>
      </c>
      <c r="AR10" s="30">
        <f t="shared" si="18"/>
        <v>3.2308767093073419E-2</v>
      </c>
      <c r="AS10" s="30">
        <f t="shared" si="19"/>
        <v>4.9189842063201886E-2</v>
      </c>
      <c r="AT10" s="30">
        <f t="shared" si="20"/>
        <v>7.5306457763700888E-2</v>
      </c>
      <c r="AU10" s="30">
        <f t="shared" si="21"/>
        <v>6.4542252863707142E-2</v>
      </c>
      <c r="AV10" s="30">
        <f t="shared" si="22"/>
        <v>2.3322175412226788E-3</v>
      </c>
      <c r="AW10" s="30">
        <f t="shared" si="23"/>
        <v>1</v>
      </c>
      <c r="AX10" s="30"/>
      <c r="AY10" s="30">
        <f t="shared" si="24"/>
        <v>1.7227030625832225</v>
      </c>
      <c r="AZ10" s="30">
        <f t="shared" si="25"/>
        <v>1.4518147684605754E-2</v>
      </c>
      <c r="BA10" s="30">
        <f t="shared" si="26"/>
        <v>0.11475088269909768</v>
      </c>
      <c r="BB10" s="30">
        <f t="shared" si="27"/>
        <v>0.12136395267919278</v>
      </c>
      <c r="BC10" s="30">
        <f t="shared" si="28"/>
        <v>3.6650690724555966E-3</v>
      </c>
      <c r="BD10" s="30">
        <f t="shared" si="29"/>
        <v>0.34044665012406949</v>
      </c>
      <c r="BE10" s="30">
        <f t="shared" si="30"/>
        <v>0.37303851640513558</v>
      </c>
      <c r="BF10" s="30">
        <f t="shared" si="31"/>
        <v>6.9377218457566956E-3</v>
      </c>
      <c r="BG10" s="30">
        <f t="shared" si="32"/>
        <v>0</v>
      </c>
      <c r="BH10" s="30">
        <f t="shared" si="33"/>
        <v>2.6974240030935364</v>
      </c>
      <c r="BI10" s="30">
        <f t="shared" si="34"/>
        <v>2.2243444090061146</v>
      </c>
      <c r="BJ10" s="30"/>
      <c r="BK10" s="30">
        <f t="shared" si="35"/>
        <v>1.9159424628173509</v>
      </c>
      <c r="BL10" s="30">
        <f t="shared" si="36"/>
        <v>1.614668031568894E-2</v>
      </c>
      <c r="BM10" s="30">
        <f t="shared" si="37"/>
        <v>0.17016365624016963</v>
      </c>
      <c r="BN10" s="30">
        <f t="shared" si="38"/>
        <v>8.4057537182649078E-2</v>
      </c>
      <c r="BO10" s="30">
        <f t="shared" si="39"/>
        <v>8.6106119057520553E-2</v>
      </c>
      <c r="BP10" s="30">
        <f t="shared" si="40"/>
        <v>0.26995522959684515</v>
      </c>
      <c r="BQ10" s="30">
        <f t="shared" si="41"/>
        <v>8.1523758999378325E-3</v>
      </c>
      <c r="BR10" s="30">
        <f t="shared" si="42"/>
        <v>0.7572706027683348</v>
      </c>
      <c r="BS10" s="30">
        <f t="shared" si="43"/>
        <v>0.82976613830969914</v>
      </c>
      <c r="BT10" s="30">
        <f t="shared" si="44"/>
        <v>3.0863765597696977E-2</v>
      </c>
      <c r="BU10" s="30">
        <f t="shared" si="45"/>
        <v>0</v>
      </c>
      <c r="BV10" s="30">
        <f t="shared" si="46"/>
        <v>4.1684245677858938</v>
      </c>
      <c r="BW10" s="30"/>
      <c r="BX10" s="105">
        <f t="shared" si="47"/>
        <v>0.76011619298846289</v>
      </c>
      <c r="BY10" s="105">
        <f t="shared" si="48"/>
        <v>0.13355481968835853</v>
      </c>
      <c r="BZ10" s="105">
        <f t="shared" si="49"/>
        <v>3.0863765597696977E-2</v>
      </c>
      <c r="CA10" s="105">
        <f t="shared" si="50"/>
        <v>5.5242353459823576E-2</v>
      </c>
      <c r="CB10" s="105">
        <f t="shared" si="51"/>
        <v>1.4407591861412751E-2</v>
      </c>
      <c r="CC10" s="105">
        <f t="shared" si="52"/>
        <v>0.99418472359575472</v>
      </c>
      <c r="CE10" s="105">
        <f t="shared" si="53"/>
        <v>0.27421237494736739</v>
      </c>
      <c r="CF10" s="28"/>
      <c r="CG10" s="30"/>
      <c r="CH10" s="130">
        <f t="shared" si="54"/>
        <v>1035.2992592644787</v>
      </c>
      <c r="CI10" s="30"/>
      <c r="CK10" s="105">
        <f t="shared" si="66"/>
        <v>-4.5185099114770146</v>
      </c>
      <c r="CL10" s="105">
        <f t="shared" si="67"/>
        <v>2</v>
      </c>
      <c r="CM10" s="105">
        <f t="shared" si="68"/>
        <v>0.57198730366325812</v>
      </c>
      <c r="CN10" s="105">
        <f t="shared" si="69"/>
        <v>0.53848517748823688</v>
      </c>
      <c r="CO10" s="105">
        <f t="shared" si="70"/>
        <v>-5.6294291288168159</v>
      </c>
      <c r="CP10" s="105">
        <f t="shared" si="71"/>
        <v>2.0175647682861806</v>
      </c>
      <c r="CQ10" s="105">
        <f t="shared" si="72"/>
        <v>0.27421237494736739</v>
      </c>
      <c r="CR10" s="105">
        <f t="shared" si="73"/>
        <v>2.701220997055304E-2</v>
      </c>
      <c r="CS10" s="105">
        <v>0.83007692108228781</v>
      </c>
      <c r="CT10" s="105">
        <f t="shared" si="63"/>
        <v>6.996072809382492E-2</v>
      </c>
      <c r="CU10" s="28"/>
    </row>
    <row r="11" spans="1:99" ht="15" customHeight="1" x14ac:dyDescent="0.2">
      <c r="A11" s="32" t="s">
        <v>236</v>
      </c>
      <c r="B11" s="40">
        <f t="shared" si="64"/>
        <v>2</v>
      </c>
      <c r="D11" s="40">
        <f t="shared" si="65"/>
        <v>59.8</v>
      </c>
      <c r="E11" s="40">
        <f t="shared" si="0"/>
        <v>0.52</v>
      </c>
      <c r="F11" s="40">
        <f t="shared" si="0"/>
        <v>16.7</v>
      </c>
      <c r="G11" s="40">
        <f t="shared" si="0"/>
        <v>5.47</v>
      </c>
      <c r="H11" s="40">
        <f t="shared" si="0"/>
        <v>0.11</v>
      </c>
      <c r="I11" s="40">
        <f t="shared" si="0"/>
        <v>2.36</v>
      </c>
      <c r="J11" s="40">
        <f t="shared" si="0"/>
        <v>5</v>
      </c>
      <c r="K11" s="40">
        <f t="shared" si="0"/>
        <v>4.2300000000000004</v>
      </c>
      <c r="L11" s="40">
        <f t="shared" si="0"/>
        <v>5.51</v>
      </c>
      <c r="M11" s="40">
        <f t="shared" si="0"/>
        <v>0.3</v>
      </c>
      <c r="N11" s="40">
        <f t="shared" si="0"/>
        <v>100</v>
      </c>
      <c r="P11" s="28">
        <v>51.38</v>
      </c>
      <c r="Q11" s="28">
        <v>0.34</v>
      </c>
      <c r="R11" s="28">
        <v>2.4300000000000002</v>
      </c>
      <c r="S11" s="28">
        <v>9.1</v>
      </c>
      <c r="T11" s="28">
        <v>0.3</v>
      </c>
      <c r="U11" s="28">
        <v>14.23</v>
      </c>
      <c r="V11" s="28">
        <v>20.18</v>
      </c>
      <c r="W11" s="28">
        <v>0.43</v>
      </c>
      <c r="X11" s="28">
        <v>0</v>
      </c>
      <c r="Y11" s="28">
        <f t="shared" si="1"/>
        <v>98.390000000000015</v>
      </c>
      <c r="Z11" s="42"/>
      <c r="AA11" s="30">
        <f t="shared" si="2"/>
        <v>0.99533954727030627</v>
      </c>
      <c r="AB11" s="30">
        <f t="shared" si="3"/>
        <v>6.5081351689612009E-3</v>
      </c>
      <c r="AC11" s="30">
        <f t="shared" si="4"/>
        <v>0.32757944291879171</v>
      </c>
      <c r="AD11" s="30">
        <f t="shared" si="5"/>
        <v>7.613082811412665E-2</v>
      </c>
      <c r="AE11" s="30">
        <f t="shared" si="6"/>
        <v>1.5506061460389062E-3</v>
      </c>
      <c r="AF11" s="30">
        <f t="shared" si="7"/>
        <v>5.8560794044665014E-2</v>
      </c>
      <c r="AG11" s="30">
        <f t="shared" si="8"/>
        <v>8.9158345221112698E-2</v>
      </c>
      <c r="AH11" s="30">
        <f t="shared" si="9"/>
        <v>0.13649564375605036</v>
      </c>
      <c r="AI11" s="30">
        <f t="shared" si="10"/>
        <v>0.11698513800424627</v>
      </c>
      <c r="AJ11" s="30">
        <f t="shared" si="11"/>
        <v>4.2272275727963807E-3</v>
      </c>
      <c r="AK11" s="30">
        <f t="shared" si="12"/>
        <v>1.8125357082170954</v>
      </c>
      <c r="AM11" s="30">
        <f t="shared" si="13"/>
        <v>0.5491420349723064</v>
      </c>
      <c r="AN11" s="30">
        <f t="shared" si="14"/>
        <v>3.5906245264337119E-3</v>
      </c>
      <c r="AO11" s="30">
        <f t="shared" si="15"/>
        <v>0.18072992517262787</v>
      </c>
      <c r="AP11" s="30">
        <f t="shared" si="16"/>
        <v>4.2002388018613383E-2</v>
      </c>
      <c r="AQ11" s="30">
        <f t="shared" si="17"/>
        <v>8.5548998511271435E-4</v>
      </c>
      <c r="AR11" s="30">
        <f t="shared" si="18"/>
        <v>3.2308767093073419E-2</v>
      </c>
      <c r="AS11" s="30">
        <f t="shared" si="19"/>
        <v>4.9189842063201886E-2</v>
      </c>
      <c r="AT11" s="30">
        <f t="shared" si="20"/>
        <v>7.5306457763700888E-2</v>
      </c>
      <c r="AU11" s="30">
        <f t="shared" si="21"/>
        <v>6.4542252863707142E-2</v>
      </c>
      <c r="AV11" s="30">
        <f t="shared" si="22"/>
        <v>2.3322175412226788E-3</v>
      </c>
      <c r="AW11" s="30">
        <f t="shared" si="23"/>
        <v>1</v>
      </c>
      <c r="AX11" s="30"/>
      <c r="AY11" s="30">
        <f t="shared" si="24"/>
        <v>1.7103861517976033</v>
      </c>
      <c r="AZ11" s="30">
        <f t="shared" si="25"/>
        <v>8.5106382978723406E-3</v>
      </c>
      <c r="BA11" s="30">
        <f t="shared" si="26"/>
        <v>7.1498626912514726E-2</v>
      </c>
      <c r="BB11" s="30">
        <f t="shared" si="27"/>
        <v>0.1266527487821851</v>
      </c>
      <c r="BC11" s="30">
        <f t="shared" si="28"/>
        <v>4.22892585283338E-3</v>
      </c>
      <c r="BD11" s="30">
        <f t="shared" si="29"/>
        <v>0.35310173697270475</v>
      </c>
      <c r="BE11" s="30">
        <f t="shared" si="30"/>
        <v>0.35984308131241083</v>
      </c>
      <c r="BF11" s="30">
        <f t="shared" si="31"/>
        <v>6.9377218457566956E-3</v>
      </c>
      <c r="BG11" s="30">
        <f t="shared" si="32"/>
        <v>0</v>
      </c>
      <c r="BH11" s="30">
        <f t="shared" si="33"/>
        <v>2.6411596317738808</v>
      </c>
      <c r="BI11" s="30">
        <f t="shared" si="34"/>
        <v>2.2717294054544603</v>
      </c>
      <c r="BJ11" s="30"/>
      <c r="BK11" s="30">
        <f t="shared" si="35"/>
        <v>1.9427672578603559</v>
      </c>
      <c r="BL11" s="30">
        <f t="shared" si="36"/>
        <v>9.6669336402317469E-3</v>
      </c>
      <c r="BM11" s="30">
        <f t="shared" si="37"/>
        <v>0.10828368880451825</v>
      </c>
      <c r="BN11" s="30">
        <f t="shared" si="38"/>
        <v>5.7232742139644133E-2</v>
      </c>
      <c r="BO11" s="30">
        <f t="shared" si="39"/>
        <v>5.1050946664874114E-2</v>
      </c>
      <c r="BP11" s="30">
        <f t="shared" si="40"/>
        <v>0.2877207736901265</v>
      </c>
      <c r="BQ11" s="30">
        <f t="shared" si="41"/>
        <v>9.6069752133681706E-3</v>
      </c>
      <c r="BR11" s="30">
        <f t="shared" si="42"/>
        <v>0.80215159899793975</v>
      </c>
      <c r="BS11" s="30">
        <f t="shared" si="43"/>
        <v>0.81746610916674411</v>
      </c>
      <c r="BT11" s="30">
        <f t="shared" si="44"/>
        <v>3.1521253447738561E-2</v>
      </c>
      <c r="BU11" s="30">
        <f t="shared" si="45"/>
        <v>0</v>
      </c>
      <c r="BV11" s="30">
        <f t="shared" si="46"/>
        <v>4.1174682796255411</v>
      </c>
      <c r="BW11" s="30"/>
      <c r="BX11" s="105">
        <f t="shared" si="47"/>
        <v>0.77908489148835425</v>
      </c>
      <c r="BY11" s="105">
        <f t="shared" si="48"/>
        <v>0.15539374059985606</v>
      </c>
      <c r="BZ11" s="105">
        <f t="shared" si="49"/>
        <v>3.1521253447738561E-2</v>
      </c>
      <c r="CA11" s="105">
        <f t="shared" si="50"/>
        <v>1.9529693217135553E-2</v>
      </c>
      <c r="CB11" s="105">
        <f t="shared" si="51"/>
        <v>1.885152446125429E-2</v>
      </c>
      <c r="CC11" s="105">
        <f t="shared" si="52"/>
        <v>1.0043811032143388</v>
      </c>
      <c r="CE11" s="105">
        <f t="shared" si="53"/>
        <v>0.27590601517765723</v>
      </c>
      <c r="CF11" s="28"/>
      <c r="CG11" s="30"/>
      <c r="CH11" s="130">
        <f t="shared" si="54"/>
        <v>1029.0274118102043</v>
      </c>
      <c r="CI11" s="30"/>
      <c r="CK11" s="105">
        <f t="shared" si="66"/>
        <v>-4.5220794497670012</v>
      </c>
      <c r="CL11" s="105">
        <f t="shared" si="67"/>
        <v>2</v>
      </c>
      <c r="CM11" s="105">
        <f t="shared" si="68"/>
        <v>0.55806089483735122</v>
      </c>
      <c r="CN11" s="105">
        <f t="shared" si="69"/>
        <v>0.53848517748823688</v>
      </c>
      <c r="CO11" s="105">
        <f t="shared" si="70"/>
        <v>-5.6294291288168159</v>
      </c>
      <c r="CP11" s="105">
        <f t="shared" si="71"/>
        <v>2.0386439377768482</v>
      </c>
      <c r="CQ11" s="105">
        <f t="shared" si="72"/>
        <v>0.27590601517765723</v>
      </c>
      <c r="CR11" s="105">
        <f t="shared" si="73"/>
        <v>2.701220997055304E-2</v>
      </c>
      <c r="CS11" s="105">
        <v>0.81442175642542847</v>
      </c>
      <c r="CT11" s="105">
        <f t="shared" si="63"/>
        <v>3.5336864937074219E-2</v>
      </c>
      <c r="CU11" s="28"/>
    </row>
    <row r="12" spans="1:99" ht="15" customHeight="1" x14ac:dyDescent="0.2">
      <c r="A12" s="32" t="s">
        <v>236</v>
      </c>
      <c r="B12" s="40">
        <f t="shared" si="64"/>
        <v>2</v>
      </c>
      <c r="D12" s="40">
        <f t="shared" si="65"/>
        <v>59.8</v>
      </c>
      <c r="E12" s="40">
        <f t="shared" si="0"/>
        <v>0.52</v>
      </c>
      <c r="F12" s="40">
        <f t="shared" si="0"/>
        <v>16.7</v>
      </c>
      <c r="G12" s="40">
        <f t="shared" si="0"/>
        <v>5.47</v>
      </c>
      <c r="H12" s="40">
        <f t="shared" si="0"/>
        <v>0.11</v>
      </c>
      <c r="I12" s="40">
        <f t="shared" si="0"/>
        <v>2.36</v>
      </c>
      <c r="J12" s="40">
        <f t="shared" si="0"/>
        <v>5</v>
      </c>
      <c r="K12" s="40">
        <f t="shared" si="0"/>
        <v>4.2300000000000004</v>
      </c>
      <c r="L12" s="40">
        <f t="shared" si="0"/>
        <v>5.51</v>
      </c>
      <c r="M12" s="40">
        <f t="shared" si="0"/>
        <v>0.3</v>
      </c>
      <c r="N12" s="40">
        <f t="shared" si="0"/>
        <v>100</v>
      </c>
      <c r="P12" s="28">
        <v>51.26</v>
      </c>
      <c r="Q12" s="28">
        <v>0.54</v>
      </c>
      <c r="R12" s="28">
        <v>3.67</v>
      </c>
      <c r="S12" s="28">
        <v>8.5299999999999994</v>
      </c>
      <c r="T12" s="28">
        <v>0.23</v>
      </c>
      <c r="U12" s="28">
        <v>13.95</v>
      </c>
      <c r="V12" s="28">
        <v>20.48</v>
      </c>
      <c r="W12" s="28">
        <v>0.47</v>
      </c>
      <c r="X12" s="28">
        <v>0</v>
      </c>
      <c r="Y12" s="28">
        <f t="shared" si="1"/>
        <v>99.13000000000001</v>
      </c>
      <c r="Z12" s="42"/>
      <c r="AA12" s="30">
        <f t="shared" si="2"/>
        <v>0.99533954727030627</v>
      </c>
      <c r="AB12" s="30">
        <f t="shared" si="3"/>
        <v>6.5081351689612009E-3</v>
      </c>
      <c r="AC12" s="30">
        <f t="shared" si="4"/>
        <v>0.32757944291879171</v>
      </c>
      <c r="AD12" s="30">
        <f t="shared" si="5"/>
        <v>7.613082811412665E-2</v>
      </c>
      <c r="AE12" s="30">
        <f t="shared" si="6"/>
        <v>1.5506061460389062E-3</v>
      </c>
      <c r="AF12" s="30">
        <f t="shared" si="7"/>
        <v>5.8560794044665014E-2</v>
      </c>
      <c r="AG12" s="30">
        <f t="shared" si="8"/>
        <v>8.9158345221112698E-2</v>
      </c>
      <c r="AH12" s="30">
        <f t="shared" si="9"/>
        <v>0.13649564375605036</v>
      </c>
      <c r="AI12" s="30">
        <f t="shared" si="10"/>
        <v>0.11698513800424627</v>
      </c>
      <c r="AJ12" s="30">
        <f t="shared" si="11"/>
        <v>4.2272275727963807E-3</v>
      </c>
      <c r="AK12" s="30">
        <f t="shared" si="12"/>
        <v>1.8125357082170954</v>
      </c>
      <c r="AM12" s="30">
        <f t="shared" si="13"/>
        <v>0.5491420349723064</v>
      </c>
      <c r="AN12" s="30">
        <f t="shared" si="14"/>
        <v>3.5906245264337119E-3</v>
      </c>
      <c r="AO12" s="30">
        <f t="shared" si="15"/>
        <v>0.18072992517262787</v>
      </c>
      <c r="AP12" s="30">
        <f t="shared" si="16"/>
        <v>4.2002388018613383E-2</v>
      </c>
      <c r="AQ12" s="30">
        <f t="shared" si="17"/>
        <v>8.5548998511271435E-4</v>
      </c>
      <c r="AR12" s="30">
        <f t="shared" si="18"/>
        <v>3.2308767093073419E-2</v>
      </c>
      <c r="AS12" s="30">
        <f t="shared" si="19"/>
        <v>4.9189842063201886E-2</v>
      </c>
      <c r="AT12" s="30">
        <f t="shared" si="20"/>
        <v>7.5306457763700888E-2</v>
      </c>
      <c r="AU12" s="30">
        <f t="shared" si="21"/>
        <v>6.4542252863707142E-2</v>
      </c>
      <c r="AV12" s="30">
        <f t="shared" si="22"/>
        <v>2.3322175412226788E-3</v>
      </c>
      <c r="AW12" s="30">
        <f t="shared" si="23"/>
        <v>1</v>
      </c>
      <c r="AX12" s="30"/>
      <c r="AY12" s="30">
        <f t="shared" si="24"/>
        <v>1.7063914780292944</v>
      </c>
      <c r="AZ12" s="30">
        <f t="shared" si="25"/>
        <v>1.3516896120150187E-2</v>
      </c>
      <c r="BA12" s="30">
        <f t="shared" si="26"/>
        <v>0.10798352295017655</v>
      </c>
      <c r="BB12" s="30">
        <f t="shared" si="27"/>
        <v>0.11871955462769659</v>
      </c>
      <c r="BC12" s="30">
        <f t="shared" si="28"/>
        <v>3.2421764871722585E-3</v>
      </c>
      <c r="BD12" s="30">
        <f t="shared" si="29"/>
        <v>0.34615384615384615</v>
      </c>
      <c r="BE12" s="30">
        <f t="shared" si="30"/>
        <v>0.36519258202567761</v>
      </c>
      <c r="BF12" s="30">
        <f t="shared" si="31"/>
        <v>7.5830913197805746E-3</v>
      </c>
      <c r="BG12" s="30">
        <f t="shared" si="32"/>
        <v>0</v>
      </c>
      <c r="BH12" s="30">
        <f t="shared" si="33"/>
        <v>2.6687831477137944</v>
      </c>
      <c r="BI12" s="30">
        <f t="shared" si="34"/>
        <v>2.2482156353317366</v>
      </c>
      <c r="BJ12" s="30"/>
      <c r="BK12" s="30">
        <f t="shared" si="35"/>
        <v>1.9181680004511457</v>
      </c>
      <c r="BL12" s="30">
        <f t="shared" si="36"/>
        <v>1.5194448599238269E-2</v>
      </c>
      <c r="BM12" s="30">
        <f t="shared" si="37"/>
        <v>0.16184682976986023</v>
      </c>
      <c r="BN12" s="30">
        <f t="shared" si="38"/>
        <v>8.1831999548854339E-2</v>
      </c>
      <c r="BO12" s="30">
        <f t="shared" si="39"/>
        <v>8.0014830221005889E-2</v>
      </c>
      <c r="BP12" s="30">
        <f t="shared" si="40"/>
        <v>0.26690715893360772</v>
      </c>
      <c r="BQ12" s="30">
        <f t="shared" si="41"/>
        <v>7.2891118709655974E-3</v>
      </c>
      <c r="BR12" s="30">
        <f t="shared" si="42"/>
        <v>0.77822848915329346</v>
      </c>
      <c r="BS12" s="30">
        <f t="shared" si="43"/>
        <v>0.82103167281729617</v>
      </c>
      <c r="BT12" s="30">
        <f t="shared" si="44"/>
        <v>3.4096848938558126E-2</v>
      </c>
      <c r="BU12" s="30">
        <f t="shared" si="45"/>
        <v>0</v>
      </c>
      <c r="BV12" s="30">
        <f t="shared" si="46"/>
        <v>4.1646093903038253</v>
      </c>
      <c r="BW12" s="30"/>
      <c r="BX12" s="105">
        <f t="shared" si="47"/>
        <v>0.75715668240164513</v>
      </c>
      <c r="BY12" s="105">
        <f t="shared" si="48"/>
        <v>0.14398948284262802</v>
      </c>
      <c r="BZ12" s="105">
        <f t="shared" si="49"/>
        <v>3.4096848938558126E-2</v>
      </c>
      <c r="CA12" s="105">
        <f t="shared" si="50"/>
        <v>4.5917981282447763E-2</v>
      </c>
      <c r="CB12" s="105">
        <f t="shared" si="51"/>
        <v>1.7957009133203288E-2</v>
      </c>
      <c r="CC12" s="105">
        <f t="shared" si="52"/>
        <v>0.99911800459848232</v>
      </c>
      <c r="CE12" s="105">
        <f t="shared" si="53"/>
        <v>0.26381500920629308</v>
      </c>
      <c r="CF12" s="28"/>
      <c r="CG12" s="30"/>
      <c r="CH12" s="130">
        <f t="shared" si="54"/>
        <v>1037.9624315636693</v>
      </c>
      <c r="CI12" s="30"/>
      <c r="CK12" s="105">
        <f t="shared" si="66"/>
        <v>-4.4149867023907294</v>
      </c>
      <c r="CL12" s="105">
        <f t="shared" si="67"/>
        <v>2</v>
      </c>
      <c r="CM12" s="105">
        <f t="shared" si="68"/>
        <v>0.57422303970054345</v>
      </c>
      <c r="CN12" s="105">
        <f t="shared" si="69"/>
        <v>0.53848517748823688</v>
      </c>
      <c r="CO12" s="105">
        <f t="shared" si="70"/>
        <v>-5.6294291288168159</v>
      </c>
      <c r="CP12" s="105">
        <f t="shared" si="71"/>
        <v>2.1171868803607024</v>
      </c>
      <c r="CQ12" s="105">
        <f t="shared" si="72"/>
        <v>0.26381500920629308</v>
      </c>
      <c r="CR12" s="105">
        <f t="shared" si="73"/>
        <v>2.701220997055304E-2</v>
      </c>
      <c r="CS12" s="105">
        <v>0.82285538797758739</v>
      </c>
      <c r="CT12" s="105">
        <f t="shared" si="63"/>
        <v>6.5698705575942262E-2</v>
      </c>
      <c r="CU12" s="28"/>
    </row>
    <row r="13" spans="1:99" ht="15" customHeight="1" x14ac:dyDescent="0.2">
      <c r="A13" s="32" t="s">
        <v>236</v>
      </c>
      <c r="B13" s="40">
        <f t="shared" si="64"/>
        <v>2</v>
      </c>
      <c r="D13" s="40">
        <f t="shared" si="65"/>
        <v>59.8</v>
      </c>
      <c r="E13" s="40">
        <f t="shared" si="0"/>
        <v>0.52</v>
      </c>
      <c r="F13" s="40">
        <f t="shared" si="0"/>
        <v>16.7</v>
      </c>
      <c r="G13" s="40">
        <f t="shared" si="0"/>
        <v>5.47</v>
      </c>
      <c r="H13" s="40">
        <f t="shared" si="0"/>
        <v>0.11</v>
      </c>
      <c r="I13" s="40">
        <f t="shared" si="0"/>
        <v>2.36</v>
      </c>
      <c r="J13" s="40">
        <f t="shared" si="0"/>
        <v>5</v>
      </c>
      <c r="K13" s="40">
        <f t="shared" si="0"/>
        <v>4.2300000000000004</v>
      </c>
      <c r="L13" s="40">
        <f t="shared" si="0"/>
        <v>5.51</v>
      </c>
      <c r="M13" s="40">
        <f t="shared" si="0"/>
        <v>0.3</v>
      </c>
      <c r="N13" s="40">
        <f t="shared" si="0"/>
        <v>100</v>
      </c>
      <c r="P13" s="28">
        <v>50.67</v>
      </c>
      <c r="Q13" s="28">
        <v>0.36</v>
      </c>
      <c r="R13" s="28">
        <v>2.68</v>
      </c>
      <c r="S13" s="28">
        <v>8.9600000000000009</v>
      </c>
      <c r="T13" s="28">
        <v>0.27</v>
      </c>
      <c r="U13" s="28">
        <v>14.28</v>
      </c>
      <c r="V13" s="28">
        <v>20.3</v>
      </c>
      <c r="W13" s="28">
        <v>0.48</v>
      </c>
      <c r="X13" s="28">
        <v>0</v>
      </c>
      <c r="Y13" s="28">
        <f t="shared" si="1"/>
        <v>98</v>
      </c>
      <c r="Z13" s="42"/>
      <c r="AA13" s="30">
        <f t="shared" si="2"/>
        <v>0.99533954727030627</v>
      </c>
      <c r="AB13" s="30">
        <f t="shared" si="3"/>
        <v>6.5081351689612009E-3</v>
      </c>
      <c r="AC13" s="30">
        <f t="shared" si="4"/>
        <v>0.32757944291879171</v>
      </c>
      <c r="AD13" s="30">
        <f t="shared" si="5"/>
        <v>7.613082811412665E-2</v>
      </c>
      <c r="AE13" s="30">
        <f t="shared" si="6"/>
        <v>1.5506061460389062E-3</v>
      </c>
      <c r="AF13" s="30">
        <f t="shared" si="7"/>
        <v>5.8560794044665014E-2</v>
      </c>
      <c r="AG13" s="30">
        <f t="shared" si="8"/>
        <v>8.9158345221112698E-2</v>
      </c>
      <c r="AH13" s="30">
        <f t="shared" si="9"/>
        <v>0.13649564375605036</v>
      </c>
      <c r="AI13" s="30">
        <f t="shared" si="10"/>
        <v>0.11698513800424627</v>
      </c>
      <c r="AJ13" s="30">
        <f t="shared" si="11"/>
        <v>4.2272275727963807E-3</v>
      </c>
      <c r="AK13" s="30">
        <f t="shared" si="12"/>
        <v>1.8125357082170954</v>
      </c>
      <c r="AM13" s="30">
        <f t="shared" si="13"/>
        <v>0.5491420349723064</v>
      </c>
      <c r="AN13" s="30">
        <f t="shared" si="14"/>
        <v>3.5906245264337119E-3</v>
      </c>
      <c r="AO13" s="30">
        <f t="shared" si="15"/>
        <v>0.18072992517262787</v>
      </c>
      <c r="AP13" s="30">
        <f t="shared" si="16"/>
        <v>4.2002388018613383E-2</v>
      </c>
      <c r="AQ13" s="30">
        <f t="shared" si="17"/>
        <v>8.5548998511271435E-4</v>
      </c>
      <c r="AR13" s="30">
        <f t="shared" si="18"/>
        <v>3.2308767093073419E-2</v>
      </c>
      <c r="AS13" s="30">
        <f t="shared" si="19"/>
        <v>4.9189842063201886E-2</v>
      </c>
      <c r="AT13" s="30">
        <f t="shared" si="20"/>
        <v>7.5306457763700888E-2</v>
      </c>
      <c r="AU13" s="30">
        <f t="shared" si="21"/>
        <v>6.4542252863707142E-2</v>
      </c>
      <c r="AV13" s="30">
        <f t="shared" si="22"/>
        <v>2.3322175412226788E-3</v>
      </c>
      <c r="AW13" s="30">
        <f t="shared" si="23"/>
        <v>1</v>
      </c>
      <c r="AX13" s="30"/>
      <c r="AY13" s="30">
        <f t="shared" si="24"/>
        <v>1.6867509986684421</v>
      </c>
      <c r="AZ13" s="30">
        <f t="shared" si="25"/>
        <v>9.0112640801001242E-3</v>
      </c>
      <c r="BA13" s="30">
        <f t="shared" si="26"/>
        <v>7.8854452726559443E-2</v>
      </c>
      <c r="BB13" s="30">
        <f t="shared" si="27"/>
        <v>0.1247042449547669</v>
      </c>
      <c r="BC13" s="30">
        <f t="shared" si="28"/>
        <v>3.8060332675500428E-3</v>
      </c>
      <c r="BD13" s="30">
        <f t="shared" si="29"/>
        <v>0.35434243176178659</v>
      </c>
      <c r="BE13" s="30">
        <f t="shared" si="30"/>
        <v>0.36198288159771758</v>
      </c>
      <c r="BF13" s="30">
        <f t="shared" si="31"/>
        <v>7.7444336882865443E-3</v>
      </c>
      <c r="BG13" s="30">
        <f t="shared" si="32"/>
        <v>0</v>
      </c>
      <c r="BH13" s="30">
        <f t="shared" si="33"/>
        <v>2.6271967407452093</v>
      </c>
      <c r="BI13" s="30">
        <f t="shared" si="34"/>
        <v>2.2838030768484012</v>
      </c>
      <c r="BJ13" s="30"/>
      <c r="BK13" s="30">
        <f t="shared" si="35"/>
        <v>1.9261035603180507</v>
      </c>
      <c r="BL13" s="30">
        <f t="shared" si="36"/>
        <v>1.0289976316213071E-2</v>
      </c>
      <c r="BM13" s="30">
        <f t="shared" si="37"/>
        <v>0.12005869450674217</v>
      </c>
      <c r="BN13" s="30">
        <f t="shared" si="38"/>
        <v>7.3896439681949255E-2</v>
      </c>
      <c r="BO13" s="30">
        <f t="shared" si="39"/>
        <v>4.6162254824792914E-2</v>
      </c>
      <c r="BP13" s="30">
        <f t="shared" si="40"/>
        <v>0.28479993832375333</v>
      </c>
      <c r="BQ13" s="30">
        <f t="shared" si="41"/>
        <v>8.6922304870181624E-3</v>
      </c>
      <c r="BR13" s="30">
        <f t="shared" si="42"/>
        <v>0.80924833591551282</v>
      </c>
      <c r="BS13" s="30">
        <f t="shared" si="43"/>
        <v>0.82669761875931791</v>
      </c>
      <c r="BT13" s="30">
        <f t="shared" si="44"/>
        <v>3.5373522971514443E-2</v>
      </c>
      <c r="BU13" s="30">
        <f t="shared" si="45"/>
        <v>0</v>
      </c>
      <c r="BV13" s="30">
        <f t="shared" si="46"/>
        <v>4.1413225721048654</v>
      </c>
      <c r="BW13" s="30"/>
      <c r="BX13" s="105">
        <f t="shared" si="47"/>
        <v>0.78435503299170406</v>
      </c>
      <c r="BY13" s="105">
        <f t="shared" si="48"/>
        <v>0.15484662062378102</v>
      </c>
      <c r="BZ13" s="105">
        <f t="shared" si="49"/>
        <v>3.5373522971514443E-2</v>
      </c>
      <c r="CA13" s="105">
        <f t="shared" si="50"/>
        <v>1.0788731853278472E-2</v>
      </c>
      <c r="CB13" s="105">
        <f t="shared" si="51"/>
        <v>3.1553853914335392E-2</v>
      </c>
      <c r="CC13" s="105">
        <f t="shared" si="52"/>
        <v>1.0169177623546133</v>
      </c>
      <c r="CE13" s="105">
        <f t="shared" si="53"/>
        <v>0.27071011219844437</v>
      </c>
      <c r="CF13" s="28"/>
      <c r="CG13" s="30"/>
      <c r="CH13" s="130">
        <f t="shared" si="54"/>
        <v>1027.6758112497573</v>
      </c>
      <c r="CI13" s="30"/>
      <c r="CK13" s="105">
        <f t="shared" si="66"/>
        <v>-4.4135196302356405</v>
      </c>
      <c r="CL13" s="105">
        <f t="shared" si="67"/>
        <v>2</v>
      </c>
      <c r="CM13" s="105">
        <f t="shared" si="68"/>
        <v>0.55431124096943241</v>
      </c>
      <c r="CN13" s="105">
        <f t="shared" si="69"/>
        <v>0.53848517748823688</v>
      </c>
      <c r="CO13" s="105">
        <f t="shared" si="70"/>
        <v>-5.6294291288168159</v>
      </c>
      <c r="CP13" s="105">
        <f t="shared" si="71"/>
        <v>2.1539455084711507</v>
      </c>
      <c r="CQ13" s="105">
        <f t="shared" si="72"/>
        <v>0.27071011219844437</v>
      </c>
      <c r="CR13" s="105">
        <f t="shared" si="73"/>
        <v>2.701220997055304E-2</v>
      </c>
      <c r="CS13" s="105">
        <v>0.81483959211448698</v>
      </c>
      <c r="CT13" s="105">
        <f t="shared" si="63"/>
        <v>3.0484559122782917E-2</v>
      </c>
      <c r="CU13" s="28"/>
    </row>
    <row r="14" spans="1:99" ht="15" customHeight="1" x14ac:dyDescent="0.2">
      <c r="A14" s="32" t="s">
        <v>236</v>
      </c>
      <c r="B14" s="40">
        <f t="shared" si="64"/>
        <v>2</v>
      </c>
      <c r="D14" s="40">
        <f t="shared" si="65"/>
        <v>59.8</v>
      </c>
      <c r="E14" s="40">
        <f t="shared" si="0"/>
        <v>0.52</v>
      </c>
      <c r="F14" s="40">
        <f t="shared" si="0"/>
        <v>16.7</v>
      </c>
      <c r="G14" s="40">
        <f t="shared" si="0"/>
        <v>5.47</v>
      </c>
      <c r="H14" s="40">
        <f t="shared" si="0"/>
        <v>0.11</v>
      </c>
      <c r="I14" s="40">
        <f t="shared" si="0"/>
        <v>2.36</v>
      </c>
      <c r="J14" s="40">
        <f t="shared" si="0"/>
        <v>5</v>
      </c>
      <c r="K14" s="40">
        <f t="shared" si="0"/>
        <v>4.2300000000000004</v>
      </c>
      <c r="L14" s="40">
        <f t="shared" si="0"/>
        <v>5.51</v>
      </c>
      <c r="M14" s="40">
        <f t="shared" si="0"/>
        <v>0.3</v>
      </c>
      <c r="N14" s="40">
        <f t="shared" si="0"/>
        <v>100</v>
      </c>
      <c r="P14" s="28">
        <v>51.91</v>
      </c>
      <c r="Q14" s="28">
        <v>0.56999999999999995</v>
      </c>
      <c r="R14" s="28">
        <v>3.6</v>
      </c>
      <c r="S14" s="28">
        <v>8.66</v>
      </c>
      <c r="T14" s="28">
        <v>0.22</v>
      </c>
      <c r="U14" s="28">
        <v>13.7</v>
      </c>
      <c r="V14" s="28">
        <v>20.78</v>
      </c>
      <c r="W14" s="28">
        <v>0.46</v>
      </c>
      <c r="X14" s="28">
        <v>0</v>
      </c>
      <c r="Y14" s="28">
        <f t="shared" si="1"/>
        <v>99.899999999999991</v>
      </c>
      <c r="Z14" s="42"/>
      <c r="AA14" s="30">
        <f t="shared" si="2"/>
        <v>0.99533954727030627</v>
      </c>
      <c r="AB14" s="30">
        <f t="shared" si="3"/>
        <v>6.5081351689612009E-3</v>
      </c>
      <c r="AC14" s="30">
        <f t="shared" si="4"/>
        <v>0.32757944291879171</v>
      </c>
      <c r="AD14" s="30">
        <f t="shared" si="5"/>
        <v>7.613082811412665E-2</v>
      </c>
      <c r="AE14" s="30">
        <f t="shared" si="6"/>
        <v>1.5506061460389062E-3</v>
      </c>
      <c r="AF14" s="30">
        <f t="shared" si="7"/>
        <v>5.8560794044665014E-2</v>
      </c>
      <c r="AG14" s="30">
        <f t="shared" si="8"/>
        <v>8.9158345221112698E-2</v>
      </c>
      <c r="AH14" s="30">
        <f t="shared" si="9"/>
        <v>0.13649564375605036</v>
      </c>
      <c r="AI14" s="30">
        <f t="shared" si="10"/>
        <v>0.11698513800424627</v>
      </c>
      <c r="AJ14" s="30">
        <f t="shared" si="11"/>
        <v>4.2272275727963807E-3</v>
      </c>
      <c r="AK14" s="30">
        <f t="shared" si="12"/>
        <v>1.8125357082170954</v>
      </c>
      <c r="AM14" s="30">
        <f t="shared" si="13"/>
        <v>0.5491420349723064</v>
      </c>
      <c r="AN14" s="30">
        <f t="shared" si="14"/>
        <v>3.5906245264337119E-3</v>
      </c>
      <c r="AO14" s="30">
        <f t="shared" si="15"/>
        <v>0.18072992517262787</v>
      </c>
      <c r="AP14" s="30">
        <f t="shared" si="16"/>
        <v>4.2002388018613383E-2</v>
      </c>
      <c r="AQ14" s="30">
        <f t="shared" si="17"/>
        <v>8.5548998511271435E-4</v>
      </c>
      <c r="AR14" s="30">
        <f t="shared" si="18"/>
        <v>3.2308767093073419E-2</v>
      </c>
      <c r="AS14" s="30">
        <f t="shared" si="19"/>
        <v>4.9189842063201886E-2</v>
      </c>
      <c r="AT14" s="30">
        <f t="shared" si="20"/>
        <v>7.5306457763700888E-2</v>
      </c>
      <c r="AU14" s="30">
        <f t="shared" si="21"/>
        <v>6.4542252863707142E-2</v>
      </c>
      <c r="AV14" s="30">
        <f t="shared" si="22"/>
        <v>2.3322175412226788E-3</v>
      </c>
      <c r="AW14" s="30">
        <f t="shared" si="23"/>
        <v>1</v>
      </c>
      <c r="AX14" s="30"/>
      <c r="AY14" s="30">
        <f t="shared" si="24"/>
        <v>1.728029294274301</v>
      </c>
      <c r="AZ14" s="30">
        <f t="shared" si="25"/>
        <v>1.4267834793491863E-2</v>
      </c>
      <c r="BA14" s="30">
        <f t="shared" si="26"/>
        <v>0.10592389172224403</v>
      </c>
      <c r="BB14" s="30">
        <f t="shared" si="27"/>
        <v>0.12052887961029925</v>
      </c>
      <c r="BC14" s="30">
        <f t="shared" si="28"/>
        <v>3.1012122920778123E-3</v>
      </c>
      <c r="BD14" s="30">
        <f t="shared" si="29"/>
        <v>0.33995037220843671</v>
      </c>
      <c r="BE14" s="30">
        <f t="shared" si="30"/>
        <v>0.3705420827389444</v>
      </c>
      <c r="BF14" s="30">
        <f t="shared" si="31"/>
        <v>7.4217489512746057E-3</v>
      </c>
      <c r="BG14" s="30">
        <f t="shared" si="32"/>
        <v>0</v>
      </c>
      <c r="BH14" s="30">
        <f t="shared" si="33"/>
        <v>2.6897653165910698</v>
      </c>
      <c r="BI14" s="30">
        <f t="shared" si="34"/>
        <v>2.2306778821894491</v>
      </c>
      <c r="BJ14" s="30"/>
      <c r="BK14" s="30">
        <f t="shared" si="35"/>
        <v>1.927338363256563</v>
      </c>
      <c r="BL14" s="30">
        <f t="shared" si="36"/>
        <v>1.5913471750287681E-2</v>
      </c>
      <c r="BM14" s="30">
        <f t="shared" si="37"/>
        <v>0.15752138830682655</v>
      </c>
      <c r="BN14" s="30">
        <f t="shared" si="38"/>
        <v>7.2661636743436953E-2</v>
      </c>
      <c r="BO14" s="30">
        <f t="shared" si="39"/>
        <v>8.4859751563389596E-2</v>
      </c>
      <c r="BP14" s="30">
        <f t="shared" si="40"/>
        <v>0.26886110591176937</v>
      </c>
      <c r="BQ14" s="30">
        <f t="shared" si="41"/>
        <v>6.9178056679120217E-3</v>
      </c>
      <c r="BR14" s="30">
        <f t="shared" si="42"/>
        <v>0.75831977632743053</v>
      </c>
      <c r="BS14" s="30">
        <f t="shared" si="43"/>
        <v>0.82656002838617615</v>
      </c>
      <c r="BT14" s="30">
        <f t="shared" si="44"/>
        <v>3.3111062465542004E-2</v>
      </c>
      <c r="BU14" s="30">
        <f t="shared" si="45"/>
        <v>0</v>
      </c>
      <c r="BV14" s="30">
        <f t="shared" si="46"/>
        <v>4.1520643903793344</v>
      </c>
      <c r="BW14" s="30"/>
      <c r="BX14" s="105">
        <f t="shared" si="47"/>
        <v>0.76435486546553388</v>
      </c>
      <c r="BY14" s="105">
        <f t="shared" si="48"/>
        <v>0.13141300838683301</v>
      </c>
      <c r="BZ14" s="105">
        <f t="shared" si="49"/>
        <v>3.3111062465542004E-2</v>
      </c>
      <c r="CA14" s="105">
        <f t="shared" si="50"/>
        <v>5.1748689097847592E-2</v>
      </c>
      <c r="CB14" s="105">
        <f t="shared" si="51"/>
        <v>1.045647382279468E-2</v>
      </c>
      <c r="CC14" s="105">
        <f t="shared" si="52"/>
        <v>0.99108409923855112</v>
      </c>
      <c r="CE14" s="105">
        <f t="shared" si="53"/>
        <v>0.27272314816050391</v>
      </c>
      <c r="CF14" s="28"/>
      <c r="CG14" s="30"/>
      <c r="CH14" s="130">
        <f t="shared" si="54"/>
        <v>1033.6561041943814</v>
      </c>
      <c r="CI14" s="30"/>
      <c r="CK14" s="105">
        <f t="shared" si="66"/>
        <v>-4.4537861907370271</v>
      </c>
      <c r="CL14" s="105">
        <f t="shared" si="67"/>
        <v>2</v>
      </c>
      <c r="CM14" s="105">
        <f t="shared" si="68"/>
        <v>0.56881539104673429</v>
      </c>
      <c r="CN14" s="105">
        <f t="shared" si="69"/>
        <v>0.53848517748823688</v>
      </c>
      <c r="CO14" s="105">
        <f t="shared" si="70"/>
        <v>-5.6294291288168159</v>
      </c>
      <c r="CP14" s="105">
        <f t="shared" si="71"/>
        <v>2.087849346841494</v>
      </c>
      <c r="CQ14" s="105">
        <f t="shared" si="72"/>
        <v>0.27272314816050391</v>
      </c>
      <c r="CR14" s="105">
        <f t="shared" si="73"/>
        <v>2.701220997055304E-2</v>
      </c>
      <c r="CS14" s="105">
        <v>0.83149951944570677</v>
      </c>
      <c r="CT14" s="105">
        <f t="shared" si="63"/>
        <v>6.7144653980172886E-2</v>
      </c>
      <c r="CU14" s="28"/>
    </row>
    <row r="15" spans="1:99" ht="15" customHeight="1" x14ac:dyDescent="0.2">
      <c r="A15" s="32" t="s">
        <v>236</v>
      </c>
      <c r="B15" s="40">
        <f t="shared" si="64"/>
        <v>2</v>
      </c>
      <c r="D15" s="40">
        <f t="shared" si="65"/>
        <v>59.8</v>
      </c>
      <c r="E15" s="40">
        <f t="shared" si="0"/>
        <v>0.52</v>
      </c>
      <c r="F15" s="40">
        <f t="shared" si="0"/>
        <v>16.7</v>
      </c>
      <c r="G15" s="40">
        <f t="shared" si="0"/>
        <v>5.47</v>
      </c>
      <c r="H15" s="40">
        <f t="shared" si="0"/>
        <v>0.11</v>
      </c>
      <c r="I15" s="40">
        <f t="shared" si="0"/>
        <v>2.36</v>
      </c>
      <c r="J15" s="40">
        <f t="shared" si="0"/>
        <v>5</v>
      </c>
      <c r="K15" s="40">
        <f t="shared" si="0"/>
        <v>4.2300000000000004</v>
      </c>
      <c r="L15" s="40">
        <f t="shared" si="0"/>
        <v>5.51</v>
      </c>
      <c r="M15" s="40">
        <f t="shared" si="0"/>
        <v>0.3</v>
      </c>
      <c r="N15" s="40">
        <f t="shared" si="0"/>
        <v>100</v>
      </c>
      <c r="P15" s="28">
        <v>52.08</v>
      </c>
      <c r="Q15" s="28">
        <v>0.38</v>
      </c>
      <c r="R15" s="28">
        <v>2.5499999999999998</v>
      </c>
      <c r="S15" s="28">
        <v>9.02</v>
      </c>
      <c r="T15" s="28">
        <v>0.3</v>
      </c>
      <c r="U15" s="28">
        <v>14.27</v>
      </c>
      <c r="V15" s="28">
        <v>20.88</v>
      </c>
      <c r="W15" s="28">
        <v>0.43</v>
      </c>
      <c r="X15" s="28">
        <v>0</v>
      </c>
      <c r="Y15" s="28">
        <f t="shared" si="1"/>
        <v>99.91</v>
      </c>
      <c r="Z15" s="42"/>
      <c r="AA15" s="30">
        <f t="shared" si="2"/>
        <v>0.99533954727030627</v>
      </c>
      <c r="AB15" s="30">
        <f t="shared" si="3"/>
        <v>6.5081351689612009E-3</v>
      </c>
      <c r="AC15" s="30">
        <f t="shared" si="4"/>
        <v>0.32757944291879171</v>
      </c>
      <c r="AD15" s="30">
        <f t="shared" si="5"/>
        <v>7.613082811412665E-2</v>
      </c>
      <c r="AE15" s="30">
        <f t="shared" si="6"/>
        <v>1.5506061460389062E-3</v>
      </c>
      <c r="AF15" s="30">
        <f t="shared" si="7"/>
        <v>5.8560794044665014E-2</v>
      </c>
      <c r="AG15" s="30">
        <f t="shared" si="8"/>
        <v>8.9158345221112698E-2</v>
      </c>
      <c r="AH15" s="30">
        <f t="shared" si="9"/>
        <v>0.13649564375605036</v>
      </c>
      <c r="AI15" s="30">
        <f t="shared" si="10"/>
        <v>0.11698513800424627</v>
      </c>
      <c r="AJ15" s="30">
        <f t="shared" si="11"/>
        <v>4.2272275727963807E-3</v>
      </c>
      <c r="AK15" s="30">
        <f t="shared" si="12"/>
        <v>1.8125357082170954</v>
      </c>
      <c r="AM15" s="30">
        <f t="shared" si="13"/>
        <v>0.5491420349723064</v>
      </c>
      <c r="AN15" s="30">
        <f t="shared" si="14"/>
        <v>3.5906245264337119E-3</v>
      </c>
      <c r="AO15" s="30">
        <f t="shared" si="15"/>
        <v>0.18072992517262787</v>
      </c>
      <c r="AP15" s="30">
        <f t="shared" si="16"/>
        <v>4.2002388018613383E-2</v>
      </c>
      <c r="AQ15" s="30">
        <f t="shared" si="17"/>
        <v>8.5548998511271435E-4</v>
      </c>
      <c r="AR15" s="30">
        <f t="shared" si="18"/>
        <v>3.2308767093073419E-2</v>
      </c>
      <c r="AS15" s="30">
        <f t="shared" si="19"/>
        <v>4.9189842063201886E-2</v>
      </c>
      <c r="AT15" s="30">
        <f t="shared" si="20"/>
        <v>7.5306457763700888E-2</v>
      </c>
      <c r="AU15" s="30">
        <f t="shared" si="21"/>
        <v>6.4542252863707142E-2</v>
      </c>
      <c r="AV15" s="30">
        <f t="shared" si="22"/>
        <v>2.3322175412226788E-3</v>
      </c>
      <c r="AW15" s="30">
        <f t="shared" si="23"/>
        <v>1</v>
      </c>
      <c r="AX15" s="30"/>
      <c r="AY15" s="30">
        <f t="shared" si="24"/>
        <v>1.7336884154460719</v>
      </c>
      <c r="AZ15" s="30">
        <f t="shared" si="25"/>
        <v>9.5118898623279095E-3</v>
      </c>
      <c r="BA15" s="30">
        <f t="shared" si="26"/>
        <v>7.5029423303256182E-2</v>
      </c>
      <c r="BB15" s="30">
        <f t="shared" si="27"/>
        <v>0.12553931802366042</v>
      </c>
      <c r="BC15" s="30">
        <f t="shared" si="28"/>
        <v>4.22892585283338E-3</v>
      </c>
      <c r="BD15" s="30">
        <f t="shared" si="29"/>
        <v>0.35409429280397026</v>
      </c>
      <c r="BE15" s="30">
        <f t="shared" si="30"/>
        <v>0.37232524964336661</v>
      </c>
      <c r="BF15" s="30">
        <f t="shared" si="31"/>
        <v>6.9377218457566956E-3</v>
      </c>
      <c r="BG15" s="30">
        <f t="shared" si="32"/>
        <v>0</v>
      </c>
      <c r="BH15" s="30">
        <f t="shared" si="33"/>
        <v>2.681355236781243</v>
      </c>
      <c r="BI15" s="30">
        <f t="shared" si="34"/>
        <v>2.2376744109454627</v>
      </c>
      <c r="BJ15" s="30"/>
      <c r="BK15" s="30">
        <f t="shared" si="35"/>
        <v>1.9397151018981307</v>
      </c>
      <c r="BL15" s="30">
        <f t="shared" si="36"/>
        <v>1.0642256272331362E-2</v>
      </c>
      <c r="BM15" s="30">
        <f t="shared" si="37"/>
        <v>0.11192761372912771</v>
      </c>
      <c r="BN15" s="30">
        <f t="shared" si="38"/>
        <v>6.0284898101869322E-2</v>
      </c>
      <c r="BO15" s="30">
        <f t="shared" si="39"/>
        <v>5.164271562725839E-2</v>
      </c>
      <c r="BP15" s="30">
        <f t="shared" si="40"/>
        <v>0.28091611950908946</v>
      </c>
      <c r="BQ15" s="30">
        <f t="shared" si="41"/>
        <v>9.4629591666709721E-3</v>
      </c>
      <c r="BR15" s="30">
        <f t="shared" si="42"/>
        <v>0.79234773806927439</v>
      </c>
      <c r="BS15" s="30">
        <f t="shared" si="43"/>
        <v>0.83314268367584277</v>
      </c>
      <c r="BT15" s="30">
        <f t="shared" si="44"/>
        <v>3.1048725289014163E-2</v>
      </c>
      <c r="BU15" s="30">
        <f t="shared" si="45"/>
        <v>0</v>
      </c>
      <c r="BV15" s="30">
        <f t="shared" si="46"/>
        <v>4.1211308113386096</v>
      </c>
      <c r="BW15" s="30"/>
      <c r="BX15" s="105">
        <f t="shared" si="47"/>
        <v>0.79270323945578591</v>
      </c>
      <c r="BY15" s="105">
        <f t="shared" si="48"/>
        <v>0.14028030906128891</v>
      </c>
      <c r="BZ15" s="105">
        <f t="shared" si="49"/>
        <v>3.1048725289014163E-2</v>
      </c>
      <c r="CA15" s="105">
        <f t="shared" si="50"/>
        <v>2.0593990338244227E-2</v>
      </c>
      <c r="CB15" s="105">
        <f t="shared" si="51"/>
        <v>1.9845453881812546E-2</v>
      </c>
      <c r="CC15" s="105">
        <f t="shared" si="52"/>
        <v>1.0044717180261458</v>
      </c>
      <c r="CE15" s="105">
        <f t="shared" si="53"/>
        <v>0.272713879234251</v>
      </c>
      <c r="CF15" s="28"/>
      <c r="CG15" s="30"/>
      <c r="CH15" s="130">
        <f t="shared" si="54"/>
        <v>1026.2343743642496</v>
      </c>
      <c r="CI15" s="30"/>
      <c r="CK15" s="105">
        <f t="shared" si="66"/>
        <v>-4.5545126382245575</v>
      </c>
      <c r="CL15" s="105">
        <f t="shared" si="67"/>
        <v>2</v>
      </c>
      <c r="CM15" s="105">
        <f t="shared" si="68"/>
        <v>0.5484736154184745</v>
      </c>
      <c r="CN15" s="105">
        <f t="shared" si="69"/>
        <v>0.53848517748823688</v>
      </c>
      <c r="CO15" s="105">
        <f t="shared" si="70"/>
        <v>-5.6294291288168159</v>
      </c>
      <c r="CP15" s="105">
        <f t="shared" si="71"/>
        <v>2.023539660877733</v>
      </c>
      <c r="CQ15" s="105">
        <f t="shared" si="72"/>
        <v>0.272713879234251</v>
      </c>
      <c r="CR15" s="105">
        <f t="shared" si="73"/>
        <v>2.701220997055304E-2</v>
      </c>
      <c r="CS15" s="105">
        <v>0.82547786754554686</v>
      </c>
      <c r="CT15" s="105">
        <f t="shared" si="63"/>
        <v>3.2774628089760949E-2</v>
      </c>
      <c r="CU15" s="28"/>
    </row>
    <row r="16" spans="1:99" ht="15" customHeight="1" x14ac:dyDescent="0.2">
      <c r="A16" s="32" t="s">
        <v>236</v>
      </c>
      <c r="B16" s="40">
        <f t="shared" si="64"/>
        <v>2</v>
      </c>
      <c r="D16" s="40">
        <f t="shared" si="65"/>
        <v>59.8</v>
      </c>
      <c r="E16" s="40">
        <f t="shared" si="0"/>
        <v>0.52</v>
      </c>
      <c r="F16" s="40">
        <f t="shared" si="0"/>
        <v>16.7</v>
      </c>
      <c r="G16" s="40">
        <f t="shared" si="0"/>
        <v>5.47</v>
      </c>
      <c r="H16" s="40">
        <f t="shared" si="0"/>
        <v>0.11</v>
      </c>
      <c r="I16" s="40">
        <f t="shared" si="0"/>
        <v>2.36</v>
      </c>
      <c r="J16" s="40">
        <f t="shared" si="0"/>
        <v>5</v>
      </c>
      <c r="K16" s="40">
        <f t="shared" si="0"/>
        <v>4.2300000000000004</v>
      </c>
      <c r="L16" s="40">
        <f t="shared" si="0"/>
        <v>5.51</v>
      </c>
      <c r="M16" s="40">
        <f t="shared" si="0"/>
        <v>0.3</v>
      </c>
      <c r="N16" s="40">
        <f t="shared" si="0"/>
        <v>100</v>
      </c>
      <c r="P16" s="28">
        <v>53.1</v>
      </c>
      <c r="Q16" s="28">
        <v>0.47</v>
      </c>
      <c r="R16" s="28">
        <v>3.21</v>
      </c>
      <c r="S16" s="28">
        <v>7.09</v>
      </c>
      <c r="T16" s="28">
        <v>0.15</v>
      </c>
      <c r="U16" s="28">
        <v>14.17</v>
      </c>
      <c r="V16" s="28">
        <v>21.37</v>
      </c>
      <c r="W16" s="28">
        <v>0.31</v>
      </c>
      <c r="X16" s="28">
        <v>0</v>
      </c>
      <c r="Y16" s="28">
        <f t="shared" si="1"/>
        <v>99.870000000000019</v>
      </c>
      <c r="Z16" s="42"/>
      <c r="AA16" s="30">
        <f t="shared" si="2"/>
        <v>0.99533954727030627</v>
      </c>
      <c r="AB16" s="30">
        <f t="shared" si="3"/>
        <v>6.5081351689612009E-3</v>
      </c>
      <c r="AC16" s="30">
        <f t="shared" si="4"/>
        <v>0.32757944291879171</v>
      </c>
      <c r="AD16" s="30">
        <f t="shared" si="5"/>
        <v>7.613082811412665E-2</v>
      </c>
      <c r="AE16" s="30">
        <f t="shared" si="6"/>
        <v>1.5506061460389062E-3</v>
      </c>
      <c r="AF16" s="30">
        <f t="shared" si="7"/>
        <v>5.8560794044665014E-2</v>
      </c>
      <c r="AG16" s="30">
        <f t="shared" si="8"/>
        <v>8.9158345221112698E-2</v>
      </c>
      <c r="AH16" s="30">
        <f t="shared" si="9"/>
        <v>0.13649564375605036</v>
      </c>
      <c r="AI16" s="30">
        <f t="shared" si="10"/>
        <v>0.11698513800424627</v>
      </c>
      <c r="AJ16" s="30">
        <f t="shared" si="11"/>
        <v>4.2272275727963807E-3</v>
      </c>
      <c r="AK16" s="30">
        <f t="shared" si="12"/>
        <v>1.8125357082170954</v>
      </c>
      <c r="AM16" s="30">
        <f t="shared" si="13"/>
        <v>0.5491420349723064</v>
      </c>
      <c r="AN16" s="30">
        <f t="shared" si="14"/>
        <v>3.5906245264337119E-3</v>
      </c>
      <c r="AO16" s="30">
        <f t="shared" si="15"/>
        <v>0.18072992517262787</v>
      </c>
      <c r="AP16" s="30">
        <f t="shared" si="16"/>
        <v>4.2002388018613383E-2</v>
      </c>
      <c r="AQ16" s="30">
        <f t="shared" si="17"/>
        <v>8.5548998511271435E-4</v>
      </c>
      <c r="AR16" s="30">
        <f t="shared" si="18"/>
        <v>3.2308767093073419E-2</v>
      </c>
      <c r="AS16" s="30">
        <f t="shared" si="19"/>
        <v>4.9189842063201886E-2</v>
      </c>
      <c r="AT16" s="30">
        <f t="shared" si="20"/>
        <v>7.5306457763700888E-2</v>
      </c>
      <c r="AU16" s="30">
        <f t="shared" si="21"/>
        <v>6.4542252863707142E-2</v>
      </c>
      <c r="AV16" s="30">
        <f t="shared" si="22"/>
        <v>2.3322175412226788E-3</v>
      </c>
      <c r="AW16" s="30">
        <f t="shared" si="23"/>
        <v>1</v>
      </c>
      <c r="AX16" s="30"/>
      <c r="AY16" s="30">
        <f t="shared" si="24"/>
        <v>1.7676431424766978</v>
      </c>
      <c r="AZ16" s="30">
        <f t="shared" si="25"/>
        <v>1.1764705882352939E-2</v>
      </c>
      <c r="BA16" s="30">
        <f t="shared" si="26"/>
        <v>9.4448803452334251E-2</v>
      </c>
      <c r="BB16" s="30">
        <f t="shared" si="27"/>
        <v>9.8677800974251925E-2</v>
      </c>
      <c r="BC16" s="30">
        <f t="shared" si="28"/>
        <v>2.11446292641669E-3</v>
      </c>
      <c r="BD16" s="30">
        <f t="shared" si="29"/>
        <v>0.35161290322580646</v>
      </c>
      <c r="BE16" s="30">
        <f t="shared" si="30"/>
        <v>0.3810627674750357</v>
      </c>
      <c r="BF16" s="30">
        <f t="shared" si="31"/>
        <v>5.0016134236850595E-3</v>
      </c>
      <c r="BG16" s="30">
        <f t="shared" si="32"/>
        <v>0</v>
      </c>
      <c r="BH16" s="30">
        <f t="shared" si="33"/>
        <v>2.7123261998365811</v>
      </c>
      <c r="BI16" s="30">
        <f t="shared" si="34"/>
        <v>2.2121233059509962</v>
      </c>
      <c r="BJ16" s="30"/>
      <c r="BK16" s="30">
        <f t="shared" si="35"/>
        <v>1.9551222960385803</v>
      </c>
      <c r="BL16" s="30">
        <f t="shared" si="36"/>
        <v>1.3012490035005857E-2</v>
      </c>
      <c r="BM16" s="30">
        <f t="shared" si="37"/>
        <v>0.13928826622406232</v>
      </c>
      <c r="BN16" s="30">
        <f t="shared" si="38"/>
        <v>4.4877703961419657E-2</v>
      </c>
      <c r="BO16" s="30">
        <f t="shared" si="39"/>
        <v>9.4410562262642661E-2</v>
      </c>
      <c r="BP16" s="30">
        <f t="shared" si="40"/>
        <v>0.2182874633151366</v>
      </c>
      <c r="BQ16" s="30">
        <f t="shared" si="41"/>
        <v>4.6774527190957061E-3</v>
      </c>
      <c r="BR16" s="30">
        <f t="shared" si="42"/>
        <v>0.77781109789889868</v>
      </c>
      <c r="BS16" s="30">
        <f t="shared" si="43"/>
        <v>0.84295782896171167</v>
      </c>
      <c r="BT16" s="30">
        <f t="shared" si="44"/>
        <v>2.2128371243782148E-2</v>
      </c>
      <c r="BU16" s="30">
        <f t="shared" si="45"/>
        <v>0</v>
      </c>
      <c r="BV16" s="30">
        <f t="shared" si="46"/>
        <v>4.1125735326603348</v>
      </c>
      <c r="BW16" s="30"/>
      <c r="BX16" s="105">
        <f t="shared" si="47"/>
        <v>0.77067563794285121</v>
      </c>
      <c r="BY16" s="105">
        <f t="shared" si="48"/>
        <v>0.11271146163559204</v>
      </c>
      <c r="BZ16" s="105">
        <f t="shared" si="49"/>
        <v>2.2128371243782148E-2</v>
      </c>
      <c r="CA16" s="105">
        <f t="shared" si="50"/>
        <v>7.228219101886052E-2</v>
      </c>
      <c r="CB16" s="105">
        <f t="shared" si="51"/>
        <v>0</v>
      </c>
      <c r="CC16" s="105">
        <f t="shared" si="52"/>
        <v>0.97779766184108596</v>
      </c>
      <c r="CE16" s="105">
        <f t="shared" si="53"/>
        <v>0.21587435927539583</v>
      </c>
      <c r="CF16" s="28"/>
      <c r="CG16" s="30"/>
      <c r="CH16" s="130">
        <f t="shared" si="54"/>
        <v>1052.2344422054093</v>
      </c>
      <c r="CI16" s="30"/>
      <c r="CK16" s="105">
        <f t="shared" si="66"/>
        <v>-4.8650284959215293</v>
      </c>
      <c r="CL16" s="105">
        <f t="shared" si="67"/>
        <v>2</v>
      </c>
      <c r="CM16" s="105">
        <f t="shared" si="68"/>
        <v>0.56415019535169486</v>
      </c>
      <c r="CN16" s="105">
        <f t="shared" si="69"/>
        <v>0.53848517748823688</v>
      </c>
      <c r="CO16" s="105">
        <f t="shared" si="70"/>
        <v>-5.6294291288168159</v>
      </c>
      <c r="CP16" s="105">
        <f t="shared" si="71"/>
        <v>1.6848424587216617</v>
      </c>
      <c r="CQ16" s="105">
        <f t="shared" si="72"/>
        <v>0.21587435927539583</v>
      </c>
      <c r="CR16" s="105">
        <f t="shared" si="73"/>
        <v>2.701220997055304E-2</v>
      </c>
      <c r="CS16" s="105">
        <v>0.84304514856549773</v>
      </c>
      <c r="CT16" s="105">
        <f t="shared" si="63"/>
        <v>7.2369510622646516E-2</v>
      </c>
      <c r="CU16" s="28"/>
    </row>
    <row r="17" spans="1:99" ht="15" customHeight="1" x14ac:dyDescent="0.2">
      <c r="A17" s="32" t="s">
        <v>236</v>
      </c>
      <c r="B17" s="40">
        <f t="shared" si="64"/>
        <v>2</v>
      </c>
      <c r="D17" s="40">
        <f t="shared" si="65"/>
        <v>59.8</v>
      </c>
      <c r="E17" s="40">
        <f t="shared" si="0"/>
        <v>0.52</v>
      </c>
      <c r="F17" s="40">
        <f t="shared" si="0"/>
        <v>16.7</v>
      </c>
      <c r="G17" s="40">
        <f t="shared" si="0"/>
        <v>5.47</v>
      </c>
      <c r="H17" s="40">
        <f t="shared" si="0"/>
        <v>0.11</v>
      </c>
      <c r="I17" s="40">
        <f t="shared" si="0"/>
        <v>2.36</v>
      </c>
      <c r="J17" s="40">
        <f t="shared" si="0"/>
        <v>5</v>
      </c>
      <c r="K17" s="40">
        <f t="shared" si="0"/>
        <v>4.2300000000000004</v>
      </c>
      <c r="L17" s="40">
        <f t="shared" si="0"/>
        <v>5.51</v>
      </c>
      <c r="M17" s="40">
        <f t="shared" si="0"/>
        <v>0.3</v>
      </c>
      <c r="N17" s="40">
        <f t="shared" si="0"/>
        <v>100</v>
      </c>
      <c r="P17" s="28">
        <v>52.07</v>
      </c>
      <c r="Q17" s="28">
        <v>0.4</v>
      </c>
      <c r="R17" s="28">
        <v>2.0099999999999998</v>
      </c>
      <c r="S17" s="28">
        <v>9.66</v>
      </c>
      <c r="T17" s="28">
        <v>0.46</v>
      </c>
      <c r="U17" s="28">
        <v>14.04</v>
      </c>
      <c r="V17" s="28">
        <v>21.04</v>
      </c>
      <c r="W17" s="28">
        <v>0.47</v>
      </c>
      <c r="X17" s="28">
        <v>0</v>
      </c>
      <c r="Y17" s="28">
        <f t="shared" si="1"/>
        <v>100.14999999999998</v>
      </c>
      <c r="Z17" s="42"/>
      <c r="AA17" s="30">
        <f t="shared" si="2"/>
        <v>0.99533954727030627</v>
      </c>
      <c r="AB17" s="30">
        <f t="shared" si="3"/>
        <v>6.5081351689612009E-3</v>
      </c>
      <c r="AC17" s="30">
        <f t="shared" si="4"/>
        <v>0.32757944291879171</v>
      </c>
      <c r="AD17" s="30">
        <f t="shared" si="5"/>
        <v>7.613082811412665E-2</v>
      </c>
      <c r="AE17" s="30">
        <f t="shared" si="6"/>
        <v>1.5506061460389062E-3</v>
      </c>
      <c r="AF17" s="30">
        <f t="shared" si="7"/>
        <v>5.8560794044665014E-2</v>
      </c>
      <c r="AG17" s="30">
        <f t="shared" si="8"/>
        <v>8.9158345221112698E-2</v>
      </c>
      <c r="AH17" s="30">
        <f t="shared" si="9"/>
        <v>0.13649564375605036</v>
      </c>
      <c r="AI17" s="30">
        <f t="shared" si="10"/>
        <v>0.11698513800424627</v>
      </c>
      <c r="AJ17" s="30">
        <f t="shared" si="11"/>
        <v>4.2272275727963807E-3</v>
      </c>
      <c r="AK17" s="30">
        <f t="shared" si="12"/>
        <v>1.8125357082170954</v>
      </c>
      <c r="AM17" s="30">
        <f t="shared" si="13"/>
        <v>0.5491420349723064</v>
      </c>
      <c r="AN17" s="30">
        <f t="shared" si="14"/>
        <v>3.5906245264337119E-3</v>
      </c>
      <c r="AO17" s="30">
        <f t="shared" si="15"/>
        <v>0.18072992517262787</v>
      </c>
      <c r="AP17" s="30">
        <f t="shared" si="16"/>
        <v>4.2002388018613383E-2</v>
      </c>
      <c r="AQ17" s="30">
        <f t="shared" si="17"/>
        <v>8.5548998511271435E-4</v>
      </c>
      <c r="AR17" s="30">
        <f t="shared" si="18"/>
        <v>3.2308767093073419E-2</v>
      </c>
      <c r="AS17" s="30">
        <f t="shared" si="19"/>
        <v>4.9189842063201886E-2</v>
      </c>
      <c r="AT17" s="30">
        <f t="shared" si="20"/>
        <v>7.5306457763700888E-2</v>
      </c>
      <c r="AU17" s="30">
        <f t="shared" si="21"/>
        <v>6.4542252863707142E-2</v>
      </c>
      <c r="AV17" s="30">
        <f t="shared" si="22"/>
        <v>2.3322175412226788E-3</v>
      </c>
      <c r="AW17" s="30">
        <f t="shared" si="23"/>
        <v>1</v>
      </c>
      <c r="AX17" s="30"/>
      <c r="AY17" s="30">
        <f t="shared" si="24"/>
        <v>1.7333555259653795</v>
      </c>
      <c r="AZ17" s="30">
        <f t="shared" si="25"/>
        <v>1.0012515644555695E-2</v>
      </c>
      <c r="BA17" s="30">
        <f t="shared" si="26"/>
        <v>5.9140839544919575E-2</v>
      </c>
      <c r="BB17" s="30">
        <f t="shared" si="27"/>
        <v>0.13444676409185805</v>
      </c>
      <c r="BC17" s="30">
        <f t="shared" si="28"/>
        <v>6.484352974344517E-3</v>
      </c>
      <c r="BD17" s="30">
        <f t="shared" si="29"/>
        <v>0.34838709677419355</v>
      </c>
      <c r="BE17" s="30">
        <f t="shared" si="30"/>
        <v>0.37517831669044222</v>
      </c>
      <c r="BF17" s="30">
        <f t="shared" si="31"/>
        <v>7.5830913197805746E-3</v>
      </c>
      <c r="BG17" s="30">
        <f t="shared" si="32"/>
        <v>0</v>
      </c>
      <c r="BH17" s="30">
        <f t="shared" si="33"/>
        <v>2.6745885030054737</v>
      </c>
      <c r="BI17" s="30">
        <f t="shared" si="34"/>
        <v>2.2433357480067357</v>
      </c>
      <c r="BJ17" s="30"/>
      <c r="BK17" s="30">
        <f t="shared" si="35"/>
        <v>1.9442492077015767</v>
      </c>
      <c r="BL17" s="30">
        <f t="shared" si="36"/>
        <v>1.1230717136454247E-2</v>
      </c>
      <c r="BM17" s="30">
        <f t="shared" si="37"/>
        <v>8.8448506345498987E-2</v>
      </c>
      <c r="BN17" s="30">
        <f t="shared" si="38"/>
        <v>5.575079229842328E-2</v>
      </c>
      <c r="BO17" s="30">
        <f t="shared" si="39"/>
        <v>3.2697714047075707E-2</v>
      </c>
      <c r="BP17" s="30">
        <f t="shared" si="40"/>
        <v>0.30160923209109353</v>
      </c>
      <c r="BQ17" s="30">
        <f t="shared" si="41"/>
        <v>1.4546580830040859E-2</v>
      </c>
      <c r="BR17" s="30">
        <f t="shared" si="42"/>
        <v>0.78154922833783047</v>
      </c>
      <c r="BS17" s="30">
        <f t="shared" si="43"/>
        <v>0.84165092970866118</v>
      </c>
      <c r="BT17" s="30">
        <f t="shared" si="44"/>
        <v>3.4022839676126682E-2</v>
      </c>
      <c r="BU17" s="30">
        <f t="shared" si="45"/>
        <v>0</v>
      </c>
      <c r="BV17" s="30">
        <f t="shared" si="46"/>
        <v>4.1057557481727818</v>
      </c>
      <c r="BW17" s="30"/>
      <c r="BX17" s="105">
        <f t="shared" si="47"/>
        <v>0.81377553355944954</v>
      </c>
      <c r="BY17" s="105">
        <f t="shared" si="48"/>
        <v>0.1346914634347372</v>
      </c>
      <c r="BZ17" s="105">
        <f t="shared" si="49"/>
        <v>3.2697714047075707E-2</v>
      </c>
      <c r="CA17" s="105">
        <f t="shared" si="50"/>
        <v>0</v>
      </c>
      <c r="CB17" s="105">
        <f t="shared" si="51"/>
        <v>2.787539614921164E-2</v>
      </c>
      <c r="CC17" s="105">
        <f t="shared" si="52"/>
        <v>1.009040107190474</v>
      </c>
      <c r="CE17" s="105">
        <f t="shared" si="53"/>
        <v>0.29684838825606658</v>
      </c>
      <c r="CF17" s="28"/>
      <c r="CG17" s="30"/>
      <c r="CH17" s="130">
        <f t="shared" si="54"/>
        <v>1013.4994903619603</v>
      </c>
      <c r="CI17" s="30"/>
      <c r="CK17" s="105">
        <f t="shared" si="66"/>
        <v>-4.5290008678567872</v>
      </c>
      <c r="CL17" s="105">
        <f t="shared" si="67"/>
        <v>2</v>
      </c>
      <c r="CM17" s="105">
        <f t="shared" si="68"/>
        <v>0.53427117647115818</v>
      </c>
      <c r="CN17" s="105">
        <f t="shared" si="69"/>
        <v>0.53848517748823688</v>
      </c>
      <c r="CO17" s="105">
        <f t="shared" si="70"/>
        <v>-5.6294291288168159</v>
      </c>
      <c r="CP17" s="105">
        <f t="shared" si="71"/>
        <v>2.0752870754772266</v>
      </c>
      <c r="CQ17" s="105">
        <f t="shared" si="72"/>
        <v>0.29684838825606658</v>
      </c>
      <c r="CR17" s="105">
        <f t="shared" si="73"/>
        <v>2.701220997055304E-2</v>
      </c>
      <c r="CS17" s="105">
        <v>0.82930731249110845</v>
      </c>
      <c r="CT17" s="105">
        <f t="shared" si="63"/>
        <v>1.5531778931658913E-2</v>
      </c>
      <c r="CU17" s="28"/>
    </row>
    <row r="18" spans="1:99" ht="15" customHeight="1" x14ac:dyDescent="0.2">
      <c r="A18" s="32" t="s">
        <v>236</v>
      </c>
      <c r="B18" s="40">
        <f t="shared" si="64"/>
        <v>2</v>
      </c>
      <c r="D18" s="40">
        <f t="shared" si="65"/>
        <v>59.8</v>
      </c>
      <c r="E18" s="40">
        <f t="shared" si="0"/>
        <v>0.52</v>
      </c>
      <c r="F18" s="40">
        <f t="shared" si="0"/>
        <v>16.7</v>
      </c>
      <c r="G18" s="40">
        <f t="shared" si="0"/>
        <v>5.47</v>
      </c>
      <c r="H18" s="40">
        <f t="shared" si="0"/>
        <v>0.11</v>
      </c>
      <c r="I18" s="40">
        <f t="shared" si="0"/>
        <v>2.36</v>
      </c>
      <c r="J18" s="40">
        <f t="shared" si="0"/>
        <v>5</v>
      </c>
      <c r="K18" s="40">
        <f t="shared" si="0"/>
        <v>4.2300000000000004</v>
      </c>
      <c r="L18" s="40">
        <f t="shared" si="0"/>
        <v>5.51</v>
      </c>
      <c r="M18" s="40">
        <f t="shared" si="0"/>
        <v>0.3</v>
      </c>
      <c r="N18" s="40">
        <f t="shared" si="0"/>
        <v>100</v>
      </c>
      <c r="P18" s="28">
        <v>51.11</v>
      </c>
      <c r="Q18" s="28">
        <v>0.52</v>
      </c>
      <c r="R18" s="28">
        <v>2.96</v>
      </c>
      <c r="S18" s="28">
        <v>9.06</v>
      </c>
      <c r="T18" s="28">
        <v>0.35</v>
      </c>
      <c r="U18" s="28">
        <v>13.67</v>
      </c>
      <c r="V18" s="28">
        <v>21.3</v>
      </c>
      <c r="W18" s="28">
        <v>0.51</v>
      </c>
      <c r="X18" s="28">
        <v>0</v>
      </c>
      <c r="Y18" s="28">
        <f t="shared" si="1"/>
        <v>99.48</v>
      </c>
      <c r="Z18" s="42"/>
      <c r="AA18" s="30">
        <f t="shared" si="2"/>
        <v>0.99533954727030627</v>
      </c>
      <c r="AB18" s="30">
        <f t="shared" si="3"/>
        <v>6.5081351689612009E-3</v>
      </c>
      <c r="AC18" s="30">
        <f t="shared" si="4"/>
        <v>0.32757944291879171</v>
      </c>
      <c r="AD18" s="30">
        <f t="shared" si="5"/>
        <v>7.613082811412665E-2</v>
      </c>
      <c r="AE18" s="30">
        <f t="shared" si="6"/>
        <v>1.5506061460389062E-3</v>
      </c>
      <c r="AF18" s="30">
        <f t="shared" si="7"/>
        <v>5.8560794044665014E-2</v>
      </c>
      <c r="AG18" s="30">
        <f t="shared" si="8"/>
        <v>8.9158345221112698E-2</v>
      </c>
      <c r="AH18" s="30">
        <f t="shared" si="9"/>
        <v>0.13649564375605036</v>
      </c>
      <c r="AI18" s="30">
        <f t="shared" si="10"/>
        <v>0.11698513800424627</v>
      </c>
      <c r="AJ18" s="30">
        <f t="shared" si="11"/>
        <v>4.2272275727963807E-3</v>
      </c>
      <c r="AK18" s="30">
        <f t="shared" si="12"/>
        <v>1.8125357082170954</v>
      </c>
      <c r="AM18" s="30">
        <f t="shared" si="13"/>
        <v>0.5491420349723064</v>
      </c>
      <c r="AN18" s="30">
        <f t="shared" si="14"/>
        <v>3.5906245264337119E-3</v>
      </c>
      <c r="AO18" s="30">
        <f t="shared" si="15"/>
        <v>0.18072992517262787</v>
      </c>
      <c r="AP18" s="30">
        <f t="shared" si="16"/>
        <v>4.2002388018613383E-2</v>
      </c>
      <c r="AQ18" s="30">
        <f t="shared" si="17"/>
        <v>8.5548998511271435E-4</v>
      </c>
      <c r="AR18" s="30">
        <f t="shared" si="18"/>
        <v>3.2308767093073419E-2</v>
      </c>
      <c r="AS18" s="30">
        <f t="shared" si="19"/>
        <v>4.9189842063201886E-2</v>
      </c>
      <c r="AT18" s="30">
        <f t="shared" si="20"/>
        <v>7.5306457763700888E-2</v>
      </c>
      <c r="AU18" s="30">
        <f t="shared" si="21"/>
        <v>6.4542252863707142E-2</v>
      </c>
      <c r="AV18" s="30">
        <f t="shared" si="22"/>
        <v>2.3322175412226788E-3</v>
      </c>
      <c r="AW18" s="30">
        <f t="shared" si="23"/>
        <v>1</v>
      </c>
      <c r="AX18" s="30"/>
      <c r="AY18" s="30">
        <f t="shared" si="24"/>
        <v>1.7013981358189081</v>
      </c>
      <c r="AZ18" s="30">
        <f t="shared" si="25"/>
        <v>1.3016270337922402E-2</v>
      </c>
      <c r="BA18" s="30">
        <f t="shared" si="26"/>
        <v>8.709297763828952E-2</v>
      </c>
      <c r="BB18" s="30">
        <f t="shared" si="27"/>
        <v>0.12609603340292277</v>
      </c>
      <c r="BC18" s="30">
        <f t="shared" si="28"/>
        <v>4.93374682830561E-3</v>
      </c>
      <c r="BD18" s="30">
        <f t="shared" si="29"/>
        <v>0.3392059553349876</v>
      </c>
      <c r="BE18" s="30">
        <f t="shared" si="30"/>
        <v>0.37981455064194009</v>
      </c>
      <c r="BF18" s="30">
        <f t="shared" si="31"/>
        <v>8.2284607938044544E-3</v>
      </c>
      <c r="BG18" s="30">
        <f t="shared" si="32"/>
        <v>0</v>
      </c>
      <c r="BH18" s="30">
        <f t="shared" si="33"/>
        <v>2.6597861307970807</v>
      </c>
      <c r="BI18" s="30">
        <f t="shared" si="34"/>
        <v>2.2558204701225089</v>
      </c>
      <c r="BJ18" s="30"/>
      <c r="BK18" s="30">
        <f t="shared" si="35"/>
        <v>1.9190243713042847</v>
      </c>
      <c r="BL18" s="30">
        <f t="shared" si="36"/>
        <v>1.468118453646689E-2</v>
      </c>
      <c r="BM18" s="30">
        <f t="shared" si="37"/>
        <v>0.13097741450691694</v>
      </c>
      <c r="BN18" s="30">
        <f t="shared" si="38"/>
        <v>8.0975628695715285E-2</v>
      </c>
      <c r="BO18" s="30">
        <f t="shared" si="39"/>
        <v>5.0001785811201654E-2</v>
      </c>
      <c r="BP18" s="30">
        <f t="shared" si="40"/>
        <v>0.28445001335156483</v>
      </c>
      <c r="BQ18" s="30">
        <f t="shared" si="41"/>
        <v>1.1129647089693799E-2</v>
      </c>
      <c r="BR18" s="30">
        <f t="shared" si="42"/>
        <v>0.76518773763212644</v>
      </c>
      <c r="BS18" s="30">
        <f t="shared" si="43"/>
        <v>0.85679343818847076</v>
      </c>
      <c r="BT18" s="30">
        <f t="shared" si="44"/>
        <v>3.7123860592529194E-2</v>
      </c>
      <c r="BU18" s="30">
        <f t="shared" si="45"/>
        <v>0</v>
      </c>
      <c r="BV18" s="30">
        <f t="shared" si="46"/>
        <v>4.1503450817089709</v>
      </c>
      <c r="BW18" s="30"/>
      <c r="BX18" s="105">
        <f t="shared" si="47"/>
        <v>0.80986666123127682</v>
      </c>
      <c r="BY18" s="105">
        <f t="shared" si="48"/>
        <v>0.11988554487620728</v>
      </c>
      <c r="BZ18" s="105">
        <f t="shared" si="49"/>
        <v>3.7123860592529194E-2</v>
      </c>
      <c r="CA18" s="105">
        <f t="shared" si="50"/>
        <v>1.287792521867246E-2</v>
      </c>
      <c r="CB18" s="105">
        <f t="shared" si="51"/>
        <v>3.4048851738521416E-2</v>
      </c>
      <c r="CC18" s="105">
        <f t="shared" si="52"/>
        <v>1.0138028436572071</v>
      </c>
      <c r="CE18" s="105">
        <f t="shared" si="53"/>
        <v>0.2859462199213908</v>
      </c>
      <c r="CF18" s="28"/>
      <c r="CG18" s="30"/>
      <c r="CH18" s="130">
        <f t="shared" si="54"/>
        <v>1016.067701108543</v>
      </c>
      <c r="CI18" s="30"/>
      <c r="CK18" s="105">
        <f t="shared" si="66"/>
        <v>-4.3972311786330209</v>
      </c>
      <c r="CL18" s="105">
        <f t="shared" si="67"/>
        <v>2</v>
      </c>
      <c r="CM18" s="105">
        <f t="shared" si="68"/>
        <v>0.5368498698751728</v>
      </c>
      <c r="CN18" s="105">
        <f t="shared" si="69"/>
        <v>0.53848517748823688</v>
      </c>
      <c r="CO18" s="105">
        <f t="shared" si="70"/>
        <v>-5.6294291288168159</v>
      </c>
      <c r="CP18" s="105">
        <f t="shared" si="71"/>
        <v>2.2022418123764282</v>
      </c>
      <c r="CQ18" s="105">
        <f t="shared" si="72"/>
        <v>0.2859462199213908</v>
      </c>
      <c r="CR18" s="105">
        <f t="shared" si="73"/>
        <v>2.701220997055304E-2</v>
      </c>
      <c r="CS18" s="105">
        <v>0.83879962100394212</v>
      </c>
      <c r="CT18" s="105">
        <f t="shared" si="63"/>
        <v>2.8932959772665301E-2</v>
      </c>
      <c r="CU18" s="28"/>
    </row>
    <row r="19" spans="1:99" ht="15" customHeight="1" x14ac:dyDescent="0.2">
      <c r="A19" s="32" t="s">
        <v>236</v>
      </c>
      <c r="B19" s="40">
        <f t="shared" si="64"/>
        <v>2</v>
      </c>
      <c r="D19" s="40">
        <f t="shared" si="65"/>
        <v>59.8</v>
      </c>
      <c r="E19" s="40">
        <f t="shared" si="0"/>
        <v>0.52</v>
      </c>
      <c r="F19" s="40">
        <f t="shared" si="0"/>
        <v>16.7</v>
      </c>
      <c r="G19" s="40">
        <f t="shared" si="0"/>
        <v>5.47</v>
      </c>
      <c r="H19" s="40">
        <f t="shared" si="0"/>
        <v>0.11</v>
      </c>
      <c r="I19" s="40">
        <f t="shared" si="0"/>
        <v>2.36</v>
      </c>
      <c r="J19" s="40">
        <f t="shared" si="0"/>
        <v>5</v>
      </c>
      <c r="K19" s="40">
        <f t="shared" si="0"/>
        <v>4.2300000000000004</v>
      </c>
      <c r="L19" s="40">
        <f t="shared" si="0"/>
        <v>5.51</v>
      </c>
      <c r="M19" s="40">
        <f t="shared" si="0"/>
        <v>0.3</v>
      </c>
      <c r="N19" s="40">
        <f t="shared" si="0"/>
        <v>100</v>
      </c>
      <c r="P19" s="28">
        <v>51.62</v>
      </c>
      <c r="Q19" s="28">
        <v>0.47</v>
      </c>
      <c r="R19" s="28">
        <v>2.5299999999999998</v>
      </c>
      <c r="S19" s="28">
        <v>9.16</v>
      </c>
      <c r="T19" s="28">
        <v>0.36</v>
      </c>
      <c r="U19" s="28">
        <v>13.98</v>
      </c>
      <c r="V19" s="28">
        <v>21.48</v>
      </c>
      <c r="W19" s="28">
        <v>0.47</v>
      </c>
      <c r="X19" s="28">
        <v>0</v>
      </c>
      <c r="Y19" s="28">
        <f t="shared" si="1"/>
        <v>100.07000000000001</v>
      </c>
      <c r="Z19" s="42"/>
      <c r="AA19" s="30">
        <f t="shared" si="2"/>
        <v>0.99533954727030627</v>
      </c>
      <c r="AB19" s="30">
        <f t="shared" si="3"/>
        <v>6.5081351689612009E-3</v>
      </c>
      <c r="AC19" s="30">
        <f t="shared" si="4"/>
        <v>0.32757944291879171</v>
      </c>
      <c r="AD19" s="30">
        <f t="shared" si="5"/>
        <v>7.613082811412665E-2</v>
      </c>
      <c r="AE19" s="30">
        <f t="shared" si="6"/>
        <v>1.5506061460389062E-3</v>
      </c>
      <c r="AF19" s="30">
        <f t="shared" si="7"/>
        <v>5.8560794044665014E-2</v>
      </c>
      <c r="AG19" s="30">
        <f t="shared" si="8"/>
        <v>8.9158345221112698E-2</v>
      </c>
      <c r="AH19" s="30">
        <f t="shared" si="9"/>
        <v>0.13649564375605036</v>
      </c>
      <c r="AI19" s="30">
        <f t="shared" si="10"/>
        <v>0.11698513800424627</v>
      </c>
      <c r="AJ19" s="30">
        <f t="shared" si="11"/>
        <v>4.2272275727963807E-3</v>
      </c>
      <c r="AK19" s="30">
        <f t="shared" si="12"/>
        <v>1.8125357082170954</v>
      </c>
      <c r="AM19" s="30">
        <f t="shared" si="13"/>
        <v>0.5491420349723064</v>
      </c>
      <c r="AN19" s="30">
        <f t="shared" si="14"/>
        <v>3.5906245264337119E-3</v>
      </c>
      <c r="AO19" s="30">
        <f t="shared" si="15"/>
        <v>0.18072992517262787</v>
      </c>
      <c r="AP19" s="30">
        <f t="shared" si="16"/>
        <v>4.2002388018613383E-2</v>
      </c>
      <c r="AQ19" s="30">
        <f t="shared" si="17"/>
        <v>8.5548998511271435E-4</v>
      </c>
      <c r="AR19" s="30">
        <f t="shared" si="18"/>
        <v>3.2308767093073419E-2</v>
      </c>
      <c r="AS19" s="30">
        <f t="shared" si="19"/>
        <v>4.9189842063201886E-2</v>
      </c>
      <c r="AT19" s="30">
        <f t="shared" si="20"/>
        <v>7.5306457763700888E-2</v>
      </c>
      <c r="AU19" s="30">
        <f t="shared" si="21"/>
        <v>6.4542252863707142E-2</v>
      </c>
      <c r="AV19" s="30">
        <f t="shared" si="22"/>
        <v>2.3322175412226788E-3</v>
      </c>
      <c r="AW19" s="30">
        <f t="shared" si="23"/>
        <v>1</v>
      </c>
      <c r="AX19" s="30"/>
      <c r="AY19" s="30">
        <f t="shared" si="24"/>
        <v>1.7183754993342211</v>
      </c>
      <c r="AZ19" s="30">
        <f t="shared" si="25"/>
        <v>1.1764705882352939E-2</v>
      </c>
      <c r="BA19" s="30">
        <f t="shared" si="26"/>
        <v>7.4440957238132599E-2</v>
      </c>
      <c r="BB19" s="30">
        <f t="shared" si="27"/>
        <v>0.12748782185107865</v>
      </c>
      <c r="BC19" s="30">
        <f t="shared" si="28"/>
        <v>5.0747110234000562E-3</v>
      </c>
      <c r="BD19" s="30">
        <f t="shared" si="29"/>
        <v>0.34689826302729532</v>
      </c>
      <c r="BE19" s="30">
        <f t="shared" si="30"/>
        <v>0.38302425106990018</v>
      </c>
      <c r="BF19" s="30">
        <f t="shared" si="31"/>
        <v>7.5830913197805746E-3</v>
      </c>
      <c r="BG19" s="30">
        <f t="shared" si="32"/>
        <v>0</v>
      </c>
      <c r="BH19" s="30">
        <f t="shared" si="33"/>
        <v>2.6746493007461614</v>
      </c>
      <c r="BI19" s="30">
        <f t="shared" si="34"/>
        <v>2.2432847545007668</v>
      </c>
      <c r="BJ19" s="30"/>
      <c r="BK19" s="30">
        <f t="shared" si="35"/>
        <v>1.9274027800820503</v>
      </c>
      <c r="BL19" s="30">
        <f t="shared" si="36"/>
        <v>1.3195792673533921E-2</v>
      </c>
      <c r="BM19" s="30">
        <f t="shared" si="37"/>
        <v>0.11132817632183091</v>
      </c>
      <c r="BN19" s="30">
        <f t="shared" si="38"/>
        <v>7.2597219917949651E-2</v>
      </c>
      <c r="BO19" s="30">
        <f t="shared" si="39"/>
        <v>3.8730956403881259E-2</v>
      </c>
      <c r="BP19" s="30">
        <f t="shared" si="40"/>
        <v>0.28599148714303446</v>
      </c>
      <c r="BQ19" s="30">
        <f t="shared" si="41"/>
        <v>1.138402187229033E-2</v>
      </c>
      <c r="BR19" s="30">
        <f t="shared" si="42"/>
        <v>0.77819158481192863</v>
      </c>
      <c r="BS19" s="30">
        <f t="shared" si="43"/>
        <v>0.8592324630291811</v>
      </c>
      <c r="BT19" s="30">
        <f t="shared" si="44"/>
        <v>3.4022066299301726E-2</v>
      </c>
      <c r="BU19" s="30">
        <f t="shared" si="45"/>
        <v>0</v>
      </c>
      <c r="BV19" s="30">
        <f t="shared" si="46"/>
        <v>4.1320765485549815</v>
      </c>
      <c r="BW19" s="30"/>
      <c r="BX19" s="105">
        <f t="shared" si="47"/>
        <v>0.82057940801791651</v>
      </c>
      <c r="BY19" s="105">
        <f t="shared" si="48"/>
        <v>0.12180183196852334</v>
      </c>
      <c r="BZ19" s="105">
        <f t="shared" si="49"/>
        <v>3.4022066299301726E-2</v>
      </c>
      <c r="CA19" s="105">
        <f t="shared" si="50"/>
        <v>4.7088901045795328E-3</v>
      </c>
      <c r="CB19" s="105">
        <f t="shared" si="51"/>
        <v>3.3944164906685059E-2</v>
      </c>
      <c r="CC19" s="105">
        <f t="shared" si="52"/>
        <v>1.015056361297006</v>
      </c>
      <c r="CE19" s="105">
        <f t="shared" si="53"/>
        <v>0.28269164881666942</v>
      </c>
      <c r="CF19" s="28"/>
      <c r="CG19" s="30"/>
      <c r="CH19" s="130">
        <f t="shared" si="54"/>
        <v>1015.1060562095323</v>
      </c>
      <c r="CI19" s="30"/>
      <c r="CK19" s="105">
        <f t="shared" si="66"/>
        <v>-4.4976228287998756</v>
      </c>
      <c r="CL19" s="105">
        <f t="shared" si="67"/>
        <v>2</v>
      </c>
      <c r="CM19" s="105">
        <f t="shared" si="68"/>
        <v>0.52984124077454142</v>
      </c>
      <c r="CN19" s="105">
        <f t="shared" si="69"/>
        <v>0.53848517748823688</v>
      </c>
      <c r="CO19" s="105">
        <f t="shared" si="70"/>
        <v>-5.6294291288168159</v>
      </c>
      <c r="CP19" s="105">
        <f t="shared" si="71"/>
        <v>2.1149912297388904</v>
      </c>
      <c r="CQ19" s="105">
        <f t="shared" si="72"/>
        <v>0.28269164881666942</v>
      </c>
      <c r="CR19" s="105">
        <f t="shared" si="73"/>
        <v>2.701220997055304E-2</v>
      </c>
      <c r="CS19" s="105">
        <v>0.83762866716692463</v>
      </c>
      <c r="CT19" s="105">
        <f t="shared" si="63"/>
        <v>1.7049259149008122E-2</v>
      </c>
      <c r="CU19" s="28"/>
    </row>
    <row r="20" spans="1:99" ht="15" customHeight="1" x14ac:dyDescent="0.2">
      <c r="A20" s="32" t="s">
        <v>236</v>
      </c>
      <c r="B20" s="40">
        <f t="shared" si="64"/>
        <v>2</v>
      </c>
      <c r="D20" s="40">
        <f t="shared" si="65"/>
        <v>59.8</v>
      </c>
      <c r="E20" s="40">
        <f t="shared" si="0"/>
        <v>0.52</v>
      </c>
      <c r="F20" s="40">
        <f t="shared" si="0"/>
        <v>16.7</v>
      </c>
      <c r="G20" s="40">
        <f t="shared" si="0"/>
        <v>5.47</v>
      </c>
      <c r="H20" s="40">
        <f t="shared" si="0"/>
        <v>0.11</v>
      </c>
      <c r="I20" s="40">
        <f t="shared" si="0"/>
        <v>2.36</v>
      </c>
      <c r="J20" s="40">
        <f t="shared" si="0"/>
        <v>5</v>
      </c>
      <c r="K20" s="40">
        <f t="shared" si="0"/>
        <v>4.2300000000000004</v>
      </c>
      <c r="L20" s="40">
        <f t="shared" si="0"/>
        <v>5.51</v>
      </c>
      <c r="M20" s="40">
        <f t="shared" si="0"/>
        <v>0.3</v>
      </c>
      <c r="N20" s="40">
        <f t="shared" si="0"/>
        <v>100</v>
      </c>
      <c r="P20" s="28">
        <v>52.22</v>
      </c>
      <c r="Q20" s="28">
        <v>0.4</v>
      </c>
      <c r="R20" s="28">
        <v>2.46</v>
      </c>
      <c r="S20" s="28">
        <v>9.7799999999999994</v>
      </c>
      <c r="T20" s="28">
        <v>0.35</v>
      </c>
      <c r="U20" s="28">
        <v>13.05</v>
      </c>
      <c r="V20" s="28">
        <v>21.75</v>
      </c>
      <c r="W20" s="28">
        <v>0.57999999999999996</v>
      </c>
      <c r="X20" s="28">
        <v>0</v>
      </c>
      <c r="Y20" s="28">
        <f t="shared" si="1"/>
        <v>100.58999999999999</v>
      </c>
      <c r="Z20" s="42"/>
      <c r="AA20" s="30">
        <f t="shared" si="2"/>
        <v>0.99533954727030627</v>
      </c>
      <c r="AB20" s="30">
        <f t="shared" si="3"/>
        <v>6.5081351689612009E-3</v>
      </c>
      <c r="AC20" s="30">
        <f t="shared" si="4"/>
        <v>0.32757944291879171</v>
      </c>
      <c r="AD20" s="30">
        <f t="shared" si="5"/>
        <v>7.613082811412665E-2</v>
      </c>
      <c r="AE20" s="30">
        <f t="shared" si="6"/>
        <v>1.5506061460389062E-3</v>
      </c>
      <c r="AF20" s="30">
        <f t="shared" si="7"/>
        <v>5.8560794044665014E-2</v>
      </c>
      <c r="AG20" s="30">
        <f t="shared" si="8"/>
        <v>8.9158345221112698E-2</v>
      </c>
      <c r="AH20" s="30">
        <f t="shared" si="9"/>
        <v>0.13649564375605036</v>
      </c>
      <c r="AI20" s="30">
        <f t="shared" si="10"/>
        <v>0.11698513800424627</v>
      </c>
      <c r="AJ20" s="30">
        <f t="shared" si="11"/>
        <v>4.2272275727963807E-3</v>
      </c>
      <c r="AK20" s="30">
        <f t="shared" si="12"/>
        <v>1.8125357082170954</v>
      </c>
      <c r="AM20" s="30">
        <f t="shared" si="13"/>
        <v>0.5491420349723064</v>
      </c>
      <c r="AN20" s="30">
        <f t="shared" si="14"/>
        <v>3.5906245264337119E-3</v>
      </c>
      <c r="AO20" s="30">
        <f t="shared" si="15"/>
        <v>0.18072992517262787</v>
      </c>
      <c r="AP20" s="30">
        <f t="shared" si="16"/>
        <v>4.2002388018613383E-2</v>
      </c>
      <c r="AQ20" s="30">
        <f t="shared" si="17"/>
        <v>8.5548998511271435E-4</v>
      </c>
      <c r="AR20" s="30">
        <f t="shared" si="18"/>
        <v>3.2308767093073419E-2</v>
      </c>
      <c r="AS20" s="30">
        <f t="shared" si="19"/>
        <v>4.9189842063201886E-2</v>
      </c>
      <c r="AT20" s="30">
        <f t="shared" si="20"/>
        <v>7.5306457763700888E-2</v>
      </c>
      <c r="AU20" s="30">
        <f t="shared" si="21"/>
        <v>6.4542252863707142E-2</v>
      </c>
      <c r="AV20" s="30">
        <f t="shared" si="22"/>
        <v>2.3322175412226788E-3</v>
      </c>
      <c r="AW20" s="30">
        <f t="shared" si="23"/>
        <v>1</v>
      </c>
      <c r="AX20" s="30"/>
      <c r="AY20" s="30">
        <f t="shared" si="24"/>
        <v>1.7383488681757657</v>
      </c>
      <c r="AZ20" s="30">
        <f t="shared" si="25"/>
        <v>1.0012515644555695E-2</v>
      </c>
      <c r="BA20" s="30">
        <f t="shared" si="26"/>
        <v>7.2381326010200087E-2</v>
      </c>
      <c r="BB20" s="30">
        <f t="shared" si="27"/>
        <v>0.13611691022964509</v>
      </c>
      <c r="BC20" s="30">
        <f t="shared" si="28"/>
        <v>4.93374682830561E-3</v>
      </c>
      <c r="BD20" s="30">
        <f t="shared" si="29"/>
        <v>0.32382133995037227</v>
      </c>
      <c r="BE20" s="30">
        <f t="shared" si="30"/>
        <v>0.38783880171184026</v>
      </c>
      <c r="BF20" s="30">
        <f t="shared" si="31"/>
        <v>9.35785737334624E-3</v>
      </c>
      <c r="BG20" s="30">
        <f t="shared" si="32"/>
        <v>0</v>
      </c>
      <c r="BH20" s="30">
        <f t="shared" si="33"/>
        <v>2.6828113659240311</v>
      </c>
      <c r="BI20" s="30">
        <f t="shared" si="34"/>
        <v>2.236459885405861</v>
      </c>
      <c r="BJ20" s="30"/>
      <c r="BK20" s="30">
        <f t="shared" si="35"/>
        <v>1.9438737552578906</v>
      </c>
      <c r="BL20" s="30">
        <f t="shared" si="36"/>
        <v>1.119629479552371E-2</v>
      </c>
      <c r="BM20" s="30">
        <f t="shared" si="37"/>
        <v>0.10791862138286423</v>
      </c>
      <c r="BN20" s="30">
        <f t="shared" si="38"/>
        <v>5.6126244742109366E-2</v>
      </c>
      <c r="BO20" s="30">
        <f t="shared" si="39"/>
        <v>5.1792376640754867E-2</v>
      </c>
      <c r="BP20" s="30">
        <f t="shared" si="40"/>
        <v>0.30442000945399195</v>
      </c>
      <c r="BQ20" s="30">
        <f t="shared" si="41"/>
        <v>1.1034126866253895E-2</v>
      </c>
      <c r="BR20" s="30">
        <f t="shared" si="42"/>
        <v>0.72421343683738193</v>
      </c>
      <c r="BS20" s="30">
        <f t="shared" si="43"/>
        <v>0.86738592203240872</v>
      </c>
      <c r="BT20" s="30">
        <f t="shared" si="44"/>
        <v>4.185694525767665E-2</v>
      </c>
      <c r="BU20" s="30">
        <f t="shared" si="45"/>
        <v>0</v>
      </c>
      <c r="BV20" s="30">
        <f t="shared" si="46"/>
        <v>4.1198177332668555</v>
      </c>
      <c r="BW20" s="30"/>
      <c r="BX20" s="105">
        <f t="shared" si="47"/>
        <v>0.83435508396981495</v>
      </c>
      <c r="BY20" s="105">
        <f t="shared" si="48"/>
        <v>9.7139181160779409E-2</v>
      </c>
      <c r="BZ20" s="105">
        <f t="shared" si="49"/>
        <v>4.185694525767665E-2</v>
      </c>
      <c r="CA20" s="105">
        <f t="shared" si="50"/>
        <v>9.9354313830782165E-3</v>
      </c>
      <c r="CB20" s="105">
        <f t="shared" si="51"/>
        <v>2.3095406679515575E-2</v>
      </c>
      <c r="CC20" s="105">
        <f t="shared" si="52"/>
        <v>1.0063820484508648</v>
      </c>
      <c r="CE20" s="105">
        <f t="shared" si="53"/>
        <v>0.32333522452667629</v>
      </c>
      <c r="CF20" s="28"/>
      <c r="CG20" s="30"/>
      <c r="CH20" s="130">
        <f t="shared" si="54"/>
        <v>998.68325182473347</v>
      </c>
      <c r="CI20" s="30"/>
      <c r="CK20" s="105">
        <f t="shared" si="66"/>
        <v>-4.307022798582623</v>
      </c>
      <c r="CL20" s="105">
        <f t="shared" si="67"/>
        <v>2</v>
      </c>
      <c r="CM20" s="105">
        <f t="shared" si="68"/>
        <v>0.52109326119235444</v>
      </c>
      <c r="CN20" s="105">
        <f t="shared" si="69"/>
        <v>0.53848517748823688</v>
      </c>
      <c r="CO20" s="105">
        <f t="shared" si="70"/>
        <v>-5.6294291288168159</v>
      </c>
      <c r="CP20" s="105">
        <f t="shared" si="71"/>
        <v>2.3222396459791219</v>
      </c>
      <c r="CQ20" s="105">
        <f t="shared" si="72"/>
        <v>0.32333522452667629</v>
      </c>
      <c r="CR20" s="105">
        <f t="shared" si="73"/>
        <v>2.701220997055304E-2</v>
      </c>
      <c r="CS20" s="105">
        <v>0.85138483624924444</v>
      </c>
      <c r="CT20" s="105">
        <f t="shared" si="63"/>
        <v>1.7029752279429489E-2</v>
      </c>
      <c r="CU20" s="28"/>
    </row>
    <row r="21" spans="1:99" ht="15" customHeight="1" x14ac:dyDescent="0.2">
      <c r="A21" s="32" t="s">
        <v>236</v>
      </c>
      <c r="B21" s="40">
        <f t="shared" si="64"/>
        <v>2</v>
      </c>
      <c r="D21" s="40">
        <f t="shared" si="65"/>
        <v>59.8</v>
      </c>
      <c r="E21" s="40">
        <f t="shared" si="0"/>
        <v>0.52</v>
      </c>
      <c r="F21" s="40">
        <f t="shared" si="0"/>
        <v>16.7</v>
      </c>
      <c r="G21" s="40">
        <f t="shared" si="0"/>
        <v>5.47</v>
      </c>
      <c r="H21" s="40">
        <f t="shared" si="0"/>
        <v>0.11</v>
      </c>
      <c r="I21" s="40">
        <f t="shared" si="0"/>
        <v>2.36</v>
      </c>
      <c r="J21" s="40">
        <f t="shared" si="0"/>
        <v>5</v>
      </c>
      <c r="K21" s="40">
        <f t="shared" si="0"/>
        <v>4.2300000000000004</v>
      </c>
      <c r="L21" s="40">
        <f t="shared" si="0"/>
        <v>5.51</v>
      </c>
      <c r="M21" s="40">
        <f t="shared" si="0"/>
        <v>0.3</v>
      </c>
      <c r="N21" s="40">
        <f t="shared" si="0"/>
        <v>100</v>
      </c>
      <c r="P21" s="28">
        <v>50.9</v>
      </c>
      <c r="Q21" s="28">
        <v>0.53</v>
      </c>
      <c r="R21" s="28">
        <v>2.91</v>
      </c>
      <c r="S21" s="28">
        <v>9.51</v>
      </c>
      <c r="T21" s="28">
        <v>0.32</v>
      </c>
      <c r="U21" s="28">
        <v>13.83</v>
      </c>
      <c r="V21" s="28">
        <v>21.22</v>
      </c>
      <c r="W21" s="28">
        <v>0.48</v>
      </c>
      <c r="X21" s="28">
        <v>0</v>
      </c>
      <c r="Y21" s="28">
        <f t="shared" si="1"/>
        <v>99.7</v>
      </c>
      <c r="Z21" s="42"/>
      <c r="AA21" s="30">
        <f t="shared" si="2"/>
        <v>0.99533954727030627</v>
      </c>
      <c r="AB21" s="30">
        <f t="shared" si="3"/>
        <v>6.5081351689612009E-3</v>
      </c>
      <c r="AC21" s="30">
        <f t="shared" si="4"/>
        <v>0.32757944291879171</v>
      </c>
      <c r="AD21" s="30">
        <f t="shared" si="5"/>
        <v>7.613082811412665E-2</v>
      </c>
      <c r="AE21" s="30">
        <f t="shared" si="6"/>
        <v>1.5506061460389062E-3</v>
      </c>
      <c r="AF21" s="30">
        <f t="shared" si="7"/>
        <v>5.8560794044665014E-2</v>
      </c>
      <c r="AG21" s="30">
        <f t="shared" si="8"/>
        <v>8.9158345221112698E-2</v>
      </c>
      <c r="AH21" s="30">
        <f t="shared" si="9"/>
        <v>0.13649564375605036</v>
      </c>
      <c r="AI21" s="30">
        <f t="shared" si="10"/>
        <v>0.11698513800424627</v>
      </c>
      <c r="AJ21" s="30">
        <f t="shared" si="11"/>
        <v>4.2272275727963807E-3</v>
      </c>
      <c r="AK21" s="30">
        <f t="shared" si="12"/>
        <v>1.8125357082170954</v>
      </c>
      <c r="AM21" s="30">
        <f t="shared" si="13"/>
        <v>0.5491420349723064</v>
      </c>
      <c r="AN21" s="30">
        <f t="shared" si="14"/>
        <v>3.5906245264337119E-3</v>
      </c>
      <c r="AO21" s="30">
        <f t="shared" si="15"/>
        <v>0.18072992517262787</v>
      </c>
      <c r="AP21" s="30">
        <f t="shared" si="16"/>
        <v>4.2002388018613383E-2</v>
      </c>
      <c r="AQ21" s="30">
        <f t="shared" si="17"/>
        <v>8.5548998511271435E-4</v>
      </c>
      <c r="AR21" s="30">
        <f t="shared" si="18"/>
        <v>3.2308767093073419E-2</v>
      </c>
      <c r="AS21" s="30">
        <f t="shared" si="19"/>
        <v>4.9189842063201886E-2</v>
      </c>
      <c r="AT21" s="30">
        <f t="shared" si="20"/>
        <v>7.5306457763700888E-2</v>
      </c>
      <c r="AU21" s="30">
        <f t="shared" si="21"/>
        <v>6.4542252863707142E-2</v>
      </c>
      <c r="AV21" s="30">
        <f t="shared" si="22"/>
        <v>2.3322175412226788E-3</v>
      </c>
      <c r="AW21" s="30">
        <f t="shared" si="23"/>
        <v>1</v>
      </c>
      <c r="AX21" s="30"/>
      <c r="AY21" s="30">
        <f t="shared" si="24"/>
        <v>1.6944074567243674</v>
      </c>
      <c r="AZ21" s="30">
        <f t="shared" si="25"/>
        <v>1.3266583229036295E-2</v>
      </c>
      <c r="BA21" s="30">
        <f t="shared" si="26"/>
        <v>8.5621812475480591E-2</v>
      </c>
      <c r="BB21" s="30">
        <f t="shared" si="27"/>
        <v>0.13235908141962421</v>
      </c>
      <c r="BC21" s="30">
        <f t="shared" si="28"/>
        <v>4.5108542430222724E-3</v>
      </c>
      <c r="BD21" s="30">
        <f t="shared" si="29"/>
        <v>0.34317617866004968</v>
      </c>
      <c r="BE21" s="30">
        <f t="shared" si="30"/>
        <v>0.37838801711840225</v>
      </c>
      <c r="BF21" s="30">
        <f t="shared" si="31"/>
        <v>7.7444336882865443E-3</v>
      </c>
      <c r="BG21" s="30">
        <f t="shared" si="32"/>
        <v>0</v>
      </c>
      <c r="BH21" s="30">
        <f t="shared" si="33"/>
        <v>2.6594744175582696</v>
      </c>
      <c r="BI21" s="30">
        <f t="shared" si="34"/>
        <v>2.2560848716524791</v>
      </c>
      <c r="BJ21" s="30"/>
      <c r="BK21" s="30">
        <f t="shared" si="35"/>
        <v>1.911363514765499</v>
      </c>
      <c r="BL21" s="30">
        <f t="shared" si="36"/>
        <v>1.496526886077364E-2</v>
      </c>
      <c r="BM21" s="30">
        <f t="shared" si="37"/>
        <v>0.12878005053959818</v>
      </c>
      <c r="BN21" s="30">
        <f t="shared" si="38"/>
        <v>8.8636485234500961E-2</v>
      </c>
      <c r="BO21" s="30">
        <f t="shared" si="39"/>
        <v>4.0143565305097217E-2</v>
      </c>
      <c r="BP21" s="30">
        <f t="shared" si="40"/>
        <v>0.29861332121663292</v>
      </c>
      <c r="BQ21" s="30">
        <f t="shared" si="41"/>
        <v>1.0176870015911945E-2</v>
      </c>
      <c r="BR21" s="30">
        <f t="shared" si="42"/>
        <v>0.77423458498644637</v>
      </c>
      <c r="BS21" s="30">
        <f t="shared" si="43"/>
        <v>0.85367548103540658</v>
      </c>
      <c r="BT21" s="30">
        <f t="shared" si="44"/>
        <v>3.4944199367318164E-2</v>
      </c>
      <c r="BU21" s="30">
        <f t="shared" si="45"/>
        <v>0</v>
      </c>
      <c r="BV21" s="30">
        <f t="shared" si="46"/>
        <v>4.1555333413271853</v>
      </c>
      <c r="BW21" s="30"/>
      <c r="BX21" s="105">
        <f t="shared" si="47"/>
        <v>0.80675755544926664</v>
      </c>
      <c r="BY21" s="105">
        <f t="shared" si="48"/>
        <v>0.13304517537690635</v>
      </c>
      <c r="BZ21" s="105">
        <f t="shared" si="49"/>
        <v>3.4944199367318164E-2</v>
      </c>
      <c r="CA21" s="105">
        <f t="shared" si="50"/>
        <v>5.1993659377790533E-3</v>
      </c>
      <c r="CB21" s="105">
        <f t="shared" si="51"/>
        <v>4.1718559648360951E-2</v>
      </c>
      <c r="CC21" s="105">
        <f t="shared" si="52"/>
        <v>1.0216648557796311</v>
      </c>
      <c r="CE21" s="105">
        <f t="shared" si="53"/>
        <v>0.29667640888776092</v>
      </c>
      <c r="CF21" s="28"/>
      <c r="CG21" s="30"/>
      <c r="CH21" s="130">
        <f t="shared" si="54"/>
        <v>1014.6632667017867</v>
      </c>
      <c r="CI21" s="30"/>
      <c r="CK21" s="105">
        <f t="shared" si="66"/>
        <v>-4.4538921765589654</v>
      </c>
      <c r="CL21" s="105">
        <f t="shared" si="67"/>
        <v>2</v>
      </c>
      <c r="CM21" s="105">
        <f t="shared" si="68"/>
        <v>0.53891879755143213</v>
      </c>
      <c r="CN21" s="105">
        <f t="shared" si="69"/>
        <v>0.53848517748823688</v>
      </c>
      <c r="CO21" s="105">
        <f t="shared" si="70"/>
        <v>-5.6294291288168159</v>
      </c>
      <c r="CP21" s="105">
        <f t="shared" si="71"/>
        <v>2.141734392278666</v>
      </c>
      <c r="CQ21" s="105">
        <f t="shared" si="72"/>
        <v>0.29667640888776092</v>
      </c>
      <c r="CR21" s="105">
        <f t="shared" si="73"/>
        <v>2.701220997055304E-2</v>
      </c>
      <c r="CS21" s="105">
        <v>0.8304177749917323</v>
      </c>
      <c r="CT21" s="105">
        <f t="shared" si="63"/>
        <v>2.3660219542465666E-2</v>
      </c>
      <c r="CU21" s="28"/>
    </row>
    <row r="22" spans="1:99" ht="15" customHeight="1" x14ac:dyDescent="0.2">
      <c r="A22" s="32" t="s">
        <v>236</v>
      </c>
      <c r="B22" s="40">
        <f t="shared" si="64"/>
        <v>2</v>
      </c>
      <c r="D22" s="40">
        <f t="shared" si="65"/>
        <v>59.8</v>
      </c>
      <c r="E22" s="40">
        <f t="shared" si="0"/>
        <v>0.52</v>
      </c>
      <c r="F22" s="40">
        <f t="shared" si="0"/>
        <v>16.7</v>
      </c>
      <c r="G22" s="40">
        <f t="shared" si="0"/>
        <v>5.47</v>
      </c>
      <c r="H22" s="40">
        <f t="shared" si="0"/>
        <v>0.11</v>
      </c>
      <c r="I22" s="40">
        <f t="shared" si="0"/>
        <v>2.36</v>
      </c>
      <c r="J22" s="40">
        <f t="shared" si="0"/>
        <v>5</v>
      </c>
      <c r="K22" s="40">
        <f t="shared" si="0"/>
        <v>4.2300000000000004</v>
      </c>
      <c r="L22" s="40">
        <f t="shared" si="0"/>
        <v>5.51</v>
      </c>
      <c r="M22" s="40">
        <f t="shared" si="0"/>
        <v>0.3</v>
      </c>
      <c r="N22" s="40">
        <f t="shared" si="0"/>
        <v>100</v>
      </c>
      <c r="P22" s="28">
        <v>52.42</v>
      </c>
      <c r="Q22" s="28">
        <v>0.46</v>
      </c>
      <c r="R22" s="28">
        <v>3.92</v>
      </c>
      <c r="S22" s="28">
        <v>6</v>
      </c>
      <c r="T22" s="28">
        <v>0.13</v>
      </c>
      <c r="U22" s="28">
        <v>14.73</v>
      </c>
      <c r="V22" s="28">
        <v>21.06</v>
      </c>
      <c r="W22" s="28">
        <v>0.51</v>
      </c>
      <c r="X22" s="28">
        <v>0</v>
      </c>
      <c r="Y22" s="28">
        <f t="shared" si="1"/>
        <v>99.230000000000018</v>
      </c>
      <c r="Z22" s="42"/>
      <c r="AA22" s="30">
        <f t="shared" si="2"/>
        <v>0.99533954727030627</v>
      </c>
      <c r="AB22" s="30">
        <f t="shared" si="3"/>
        <v>6.5081351689612009E-3</v>
      </c>
      <c r="AC22" s="30">
        <f t="shared" si="4"/>
        <v>0.32757944291879171</v>
      </c>
      <c r="AD22" s="30">
        <f t="shared" si="5"/>
        <v>7.613082811412665E-2</v>
      </c>
      <c r="AE22" s="30">
        <f t="shared" si="6"/>
        <v>1.5506061460389062E-3</v>
      </c>
      <c r="AF22" s="30">
        <f t="shared" si="7"/>
        <v>5.8560794044665014E-2</v>
      </c>
      <c r="AG22" s="30">
        <f t="shared" si="8"/>
        <v>8.9158345221112698E-2</v>
      </c>
      <c r="AH22" s="30">
        <f t="shared" si="9"/>
        <v>0.13649564375605036</v>
      </c>
      <c r="AI22" s="30">
        <f t="shared" si="10"/>
        <v>0.11698513800424627</v>
      </c>
      <c r="AJ22" s="30">
        <f t="shared" si="11"/>
        <v>4.2272275727963807E-3</v>
      </c>
      <c r="AK22" s="30">
        <f t="shared" si="12"/>
        <v>1.8125357082170954</v>
      </c>
      <c r="AM22" s="30">
        <f t="shared" si="13"/>
        <v>0.5491420349723064</v>
      </c>
      <c r="AN22" s="30">
        <f t="shared" si="14"/>
        <v>3.5906245264337119E-3</v>
      </c>
      <c r="AO22" s="30">
        <f t="shared" si="15"/>
        <v>0.18072992517262787</v>
      </c>
      <c r="AP22" s="30">
        <f t="shared" si="16"/>
        <v>4.2002388018613383E-2</v>
      </c>
      <c r="AQ22" s="30">
        <f t="shared" si="17"/>
        <v>8.5548998511271435E-4</v>
      </c>
      <c r="AR22" s="30">
        <f t="shared" si="18"/>
        <v>3.2308767093073419E-2</v>
      </c>
      <c r="AS22" s="30">
        <f t="shared" si="19"/>
        <v>4.9189842063201886E-2</v>
      </c>
      <c r="AT22" s="30">
        <f t="shared" si="20"/>
        <v>7.5306457763700888E-2</v>
      </c>
      <c r="AU22" s="30">
        <f t="shared" si="21"/>
        <v>6.4542252863707142E-2</v>
      </c>
      <c r="AV22" s="30">
        <f t="shared" si="22"/>
        <v>2.3322175412226788E-3</v>
      </c>
      <c r="AW22" s="30">
        <f t="shared" si="23"/>
        <v>1</v>
      </c>
      <c r="AX22" s="30"/>
      <c r="AY22" s="30">
        <f t="shared" si="24"/>
        <v>1.7450066577896139</v>
      </c>
      <c r="AZ22" s="30">
        <f t="shared" si="25"/>
        <v>1.1514392991239049E-2</v>
      </c>
      <c r="BA22" s="30">
        <f t="shared" si="26"/>
        <v>0.11533934876422126</v>
      </c>
      <c r="BB22" s="30">
        <f t="shared" si="27"/>
        <v>8.3507306889352831E-2</v>
      </c>
      <c r="BC22" s="30">
        <f t="shared" si="28"/>
        <v>1.8325345362277983E-3</v>
      </c>
      <c r="BD22" s="30">
        <f t="shared" si="29"/>
        <v>0.36550868486352361</v>
      </c>
      <c r="BE22" s="30">
        <f t="shared" si="30"/>
        <v>0.37553495007132665</v>
      </c>
      <c r="BF22" s="30">
        <f t="shared" si="31"/>
        <v>8.2284607938044544E-3</v>
      </c>
      <c r="BG22" s="30">
        <f t="shared" si="32"/>
        <v>0</v>
      </c>
      <c r="BH22" s="30">
        <f t="shared" si="33"/>
        <v>2.7064723366993095</v>
      </c>
      <c r="BI22" s="30">
        <f t="shared" si="34"/>
        <v>2.2169079353374537</v>
      </c>
      <c r="BJ22" s="30"/>
      <c r="BK22" s="30">
        <f t="shared" si="35"/>
        <v>1.9342595534352418</v>
      </c>
      <c r="BL22" s="30">
        <f t="shared" si="36"/>
        <v>1.2763174596435905E-2</v>
      </c>
      <c r="BM22" s="30">
        <f t="shared" si="37"/>
        <v>0.17046447835470419</v>
      </c>
      <c r="BN22" s="30">
        <f t="shared" si="38"/>
        <v>6.5740446564758193E-2</v>
      </c>
      <c r="BO22" s="30">
        <f t="shared" si="39"/>
        <v>0.10472403178994599</v>
      </c>
      <c r="BP22" s="30">
        <f t="shared" si="40"/>
        <v>0.18512801130166631</v>
      </c>
      <c r="BQ22" s="30">
        <f t="shared" si="41"/>
        <v>4.0625603551433468E-3</v>
      </c>
      <c r="BR22" s="30">
        <f t="shared" si="42"/>
        <v>0.81029910390870219</v>
      </c>
      <c r="BS22" s="30">
        <f t="shared" si="43"/>
        <v>0.83252641080967849</v>
      </c>
      <c r="BT22" s="30">
        <f t="shared" si="44"/>
        <v>3.6483480058796439E-2</v>
      </c>
      <c r="BU22" s="30">
        <f t="shared" si="45"/>
        <v>0</v>
      </c>
      <c r="BV22" s="30">
        <f t="shared" si="46"/>
        <v>4.1564512511750733</v>
      </c>
      <c r="BW22" s="30"/>
      <c r="BX22" s="105">
        <f t="shared" si="47"/>
        <v>0.76428585907852897</v>
      </c>
      <c r="BY22" s="105">
        <f t="shared" si="48"/>
        <v>0.11557062806591978</v>
      </c>
      <c r="BZ22" s="105">
        <f t="shared" si="49"/>
        <v>3.6483480058796439E-2</v>
      </c>
      <c r="CA22" s="105">
        <f t="shared" si="50"/>
        <v>6.8240551731149554E-2</v>
      </c>
      <c r="CB22" s="105">
        <f t="shared" si="51"/>
        <v>0</v>
      </c>
      <c r="CC22" s="105">
        <f t="shared" si="52"/>
        <v>0.98458051893439469</v>
      </c>
      <c r="CE22" s="105">
        <f t="shared" si="53"/>
        <v>0.17574103515937706</v>
      </c>
      <c r="CF22" s="28"/>
      <c r="CG22" s="30"/>
      <c r="CH22" s="130">
        <f t="shared" si="54"/>
        <v>1059.8792366663015</v>
      </c>
      <c r="CI22" s="30"/>
      <c r="CK22" s="105">
        <f t="shared" si="66"/>
        <v>-4.3567037891010996</v>
      </c>
      <c r="CL22" s="105">
        <f t="shared" si="67"/>
        <v>2</v>
      </c>
      <c r="CM22" s="105">
        <f t="shared" si="68"/>
        <v>0.56886674865664244</v>
      </c>
      <c r="CN22" s="105">
        <f t="shared" si="69"/>
        <v>0.53848517748823688</v>
      </c>
      <c r="CO22" s="105">
        <f t="shared" si="70"/>
        <v>-5.6294291288168159</v>
      </c>
      <c r="CP22" s="105">
        <f t="shared" si="71"/>
        <v>2.1848414638396458</v>
      </c>
      <c r="CQ22" s="105">
        <f t="shared" si="72"/>
        <v>0.17574103515937706</v>
      </c>
      <c r="CR22" s="105">
        <f t="shared" si="73"/>
        <v>2.701220997055304E-2</v>
      </c>
      <c r="CS22" s="105">
        <v>0.84138764629498408</v>
      </c>
      <c r="CT22" s="105">
        <f t="shared" si="63"/>
        <v>7.7101787216455109E-2</v>
      </c>
      <c r="CU22" s="28"/>
    </row>
    <row r="23" spans="1:99" ht="15" customHeight="1" x14ac:dyDescent="0.2">
      <c r="A23" s="32" t="s">
        <v>236</v>
      </c>
      <c r="B23" s="40">
        <f t="shared" si="64"/>
        <v>2</v>
      </c>
      <c r="D23" s="40">
        <f t="shared" si="65"/>
        <v>59.8</v>
      </c>
      <c r="E23" s="40">
        <f t="shared" si="0"/>
        <v>0.52</v>
      </c>
      <c r="F23" s="40">
        <f t="shared" si="0"/>
        <v>16.7</v>
      </c>
      <c r="G23" s="40">
        <f t="shared" si="0"/>
        <v>5.47</v>
      </c>
      <c r="H23" s="40">
        <f t="shared" si="0"/>
        <v>0.11</v>
      </c>
      <c r="I23" s="40">
        <f t="shared" si="0"/>
        <v>2.36</v>
      </c>
      <c r="J23" s="40">
        <f t="shared" si="0"/>
        <v>5</v>
      </c>
      <c r="K23" s="40">
        <f t="shared" si="0"/>
        <v>4.2300000000000004</v>
      </c>
      <c r="L23" s="40">
        <f t="shared" si="0"/>
        <v>5.51</v>
      </c>
      <c r="M23" s="40">
        <f t="shared" si="0"/>
        <v>0.3</v>
      </c>
      <c r="N23" s="40">
        <f t="shared" si="0"/>
        <v>100</v>
      </c>
      <c r="P23" s="28">
        <v>50.97</v>
      </c>
      <c r="Q23" s="28">
        <v>0.51</v>
      </c>
      <c r="R23" s="28">
        <v>2.88</v>
      </c>
      <c r="S23" s="28">
        <v>9.3800000000000008</v>
      </c>
      <c r="T23" s="28">
        <v>0.31</v>
      </c>
      <c r="U23" s="28">
        <v>13.89</v>
      </c>
      <c r="V23" s="28">
        <v>21.59</v>
      </c>
      <c r="W23" s="28">
        <v>0.51</v>
      </c>
      <c r="X23" s="28">
        <v>0</v>
      </c>
      <c r="Y23" s="28">
        <f t="shared" si="1"/>
        <v>100.04</v>
      </c>
      <c r="Z23" s="42"/>
      <c r="AA23" s="30">
        <f t="shared" si="2"/>
        <v>0.99533954727030627</v>
      </c>
      <c r="AB23" s="30">
        <f t="shared" si="3"/>
        <v>6.5081351689612009E-3</v>
      </c>
      <c r="AC23" s="30">
        <f t="shared" si="4"/>
        <v>0.32757944291879171</v>
      </c>
      <c r="AD23" s="30">
        <f t="shared" si="5"/>
        <v>7.613082811412665E-2</v>
      </c>
      <c r="AE23" s="30">
        <f t="shared" si="6"/>
        <v>1.5506061460389062E-3</v>
      </c>
      <c r="AF23" s="30">
        <f t="shared" si="7"/>
        <v>5.8560794044665014E-2</v>
      </c>
      <c r="AG23" s="30">
        <f t="shared" si="8"/>
        <v>8.9158345221112698E-2</v>
      </c>
      <c r="AH23" s="30">
        <f t="shared" si="9"/>
        <v>0.13649564375605036</v>
      </c>
      <c r="AI23" s="30">
        <f t="shared" si="10"/>
        <v>0.11698513800424627</v>
      </c>
      <c r="AJ23" s="30">
        <f t="shared" si="11"/>
        <v>4.2272275727963807E-3</v>
      </c>
      <c r="AK23" s="30">
        <f t="shared" si="12"/>
        <v>1.8125357082170954</v>
      </c>
      <c r="AM23" s="30">
        <f t="shared" si="13"/>
        <v>0.5491420349723064</v>
      </c>
      <c r="AN23" s="30">
        <f t="shared" si="14"/>
        <v>3.5906245264337119E-3</v>
      </c>
      <c r="AO23" s="30">
        <f t="shared" si="15"/>
        <v>0.18072992517262787</v>
      </c>
      <c r="AP23" s="30">
        <f t="shared" si="16"/>
        <v>4.2002388018613383E-2</v>
      </c>
      <c r="AQ23" s="30">
        <f t="shared" si="17"/>
        <v>8.5548998511271435E-4</v>
      </c>
      <c r="AR23" s="30">
        <f t="shared" si="18"/>
        <v>3.2308767093073419E-2</v>
      </c>
      <c r="AS23" s="30">
        <f t="shared" si="19"/>
        <v>4.9189842063201886E-2</v>
      </c>
      <c r="AT23" s="30">
        <f t="shared" si="20"/>
        <v>7.5306457763700888E-2</v>
      </c>
      <c r="AU23" s="30">
        <f t="shared" si="21"/>
        <v>6.4542252863707142E-2</v>
      </c>
      <c r="AV23" s="30">
        <f t="shared" si="22"/>
        <v>2.3322175412226788E-3</v>
      </c>
      <c r="AW23" s="30">
        <f t="shared" si="23"/>
        <v>1</v>
      </c>
      <c r="AX23" s="30"/>
      <c r="AY23" s="30">
        <f t="shared" si="24"/>
        <v>1.6967376830892145</v>
      </c>
      <c r="AZ23" s="30">
        <f t="shared" si="25"/>
        <v>1.276595744680851E-2</v>
      </c>
      <c r="BA23" s="30">
        <f t="shared" si="26"/>
        <v>8.473911337779523E-2</v>
      </c>
      <c r="BB23" s="30">
        <f t="shared" si="27"/>
        <v>0.1305497564370216</v>
      </c>
      <c r="BC23" s="30">
        <f t="shared" si="28"/>
        <v>4.3698900479278262E-3</v>
      </c>
      <c r="BD23" s="30">
        <f t="shared" si="29"/>
        <v>0.34466501240694791</v>
      </c>
      <c r="BE23" s="30">
        <f t="shared" si="30"/>
        <v>0.38498573466476466</v>
      </c>
      <c r="BF23" s="30">
        <f t="shared" si="31"/>
        <v>8.2284607938044544E-3</v>
      </c>
      <c r="BG23" s="30">
        <f t="shared" si="32"/>
        <v>0</v>
      </c>
      <c r="BH23" s="30">
        <f t="shared" si="33"/>
        <v>2.6670416082642845</v>
      </c>
      <c r="BI23" s="30">
        <f t="shared" si="34"/>
        <v>2.2496836875015274</v>
      </c>
      <c r="BJ23" s="30"/>
      <c r="BK23" s="30">
        <f t="shared" si="35"/>
        <v>1.908561543807471</v>
      </c>
      <c r="BL23" s="30">
        <f t="shared" si="36"/>
        <v>1.4359683111711876E-2</v>
      </c>
      <c r="BM23" s="30">
        <f t="shared" si="37"/>
        <v>0.12709080070624559</v>
      </c>
      <c r="BN23" s="30">
        <f t="shared" si="38"/>
        <v>9.1438456192528994E-2</v>
      </c>
      <c r="BO23" s="30">
        <f t="shared" si="39"/>
        <v>3.56523445137166E-2</v>
      </c>
      <c r="BP23" s="30">
        <f t="shared" si="40"/>
        <v>0.29369565746366499</v>
      </c>
      <c r="BQ23" s="30">
        <f t="shared" si="41"/>
        <v>9.8308703569984987E-3</v>
      </c>
      <c r="BR23" s="30">
        <f t="shared" si="42"/>
        <v>0.77538725606442227</v>
      </c>
      <c r="BS23" s="30">
        <f t="shared" si="43"/>
        <v>0.86609612719611229</v>
      </c>
      <c r="BT23" s="30">
        <f t="shared" si="44"/>
        <v>3.7022868042135497E-2</v>
      </c>
      <c r="BU23" s="30">
        <f t="shared" si="45"/>
        <v>0</v>
      </c>
      <c r="BV23" s="30">
        <f t="shared" si="46"/>
        <v>4.1591356074550072</v>
      </c>
      <c r="BW23" s="30"/>
      <c r="BX23" s="105">
        <f t="shared" si="47"/>
        <v>0.82037689909984779</v>
      </c>
      <c r="BY23" s="105">
        <f t="shared" si="48"/>
        <v>0.12435300721411974</v>
      </c>
      <c r="BZ23" s="105">
        <f t="shared" si="49"/>
        <v>3.56523445137166E-2</v>
      </c>
      <c r="CA23" s="105">
        <f t="shared" si="50"/>
        <v>0</v>
      </c>
      <c r="CB23" s="105">
        <f t="shared" si="51"/>
        <v>4.5719228096264497E-2</v>
      </c>
      <c r="CC23" s="105">
        <f t="shared" si="52"/>
        <v>1.0261014789239487</v>
      </c>
      <c r="CE23" s="105">
        <f t="shared" si="53"/>
        <v>0.29135687426541529</v>
      </c>
      <c r="CF23" s="28"/>
      <c r="CG23" s="30"/>
      <c r="CH23" s="130">
        <f t="shared" si="54"/>
        <v>1012.3322801599667</v>
      </c>
      <c r="CI23" s="30"/>
      <c r="CK23" s="105">
        <f t="shared" si="66"/>
        <v>-4.45057042407206</v>
      </c>
      <c r="CL23" s="105">
        <f t="shared" si="67"/>
        <v>2</v>
      </c>
      <c r="CM23" s="105">
        <f t="shared" si="68"/>
        <v>0.52997203136181326</v>
      </c>
      <c r="CN23" s="105">
        <f t="shared" si="69"/>
        <v>0.53848517748823688</v>
      </c>
      <c r="CO23" s="105">
        <f t="shared" si="70"/>
        <v>-5.6294291288168159</v>
      </c>
      <c r="CP23" s="105">
        <f t="shared" si="71"/>
        <v>2.1617968162934029</v>
      </c>
      <c r="CQ23" s="105">
        <f t="shared" si="72"/>
        <v>0.29135687426541529</v>
      </c>
      <c r="CR23" s="105">
        <f t="shared" si="73"/>
        <v>2.701220997055304E-2</v>
      </c>
      <c r="CS23" s="105">
        <v>0.83603679569447586</v>
      </c>
      <c r="CT23" s="105">
        <f t="shared" si="63"/>
        <v>1.5659896594628075E-2</v>
      </c>
      <c r="CU23" s="28"/>
    </row>
    <row r="24" spans="1:99" ht="15" customHeight="1" x14ac:dyDescent="0.2">
      <c r="A24" s="32" t="s">
        <v>236</v>
      </c>
      <c r="B24" s="40">
        <f t="shared" si="64"/>
        <v>2</v>
      </c>
      <c r="D24" s="40">
        <f t="shared" si="65"/>
        <v>59.8</v>
      </c>
      <c r="E24" s="40">
        <f t="shared" si="65"/>
        <v>0.52</v>
      </c>
      <c r="F24" s="40">
        <f t="shared" si="65"/>
        <v>16.7</v>
      </c>
      <c r="G24" s="40">
        <f t="shared" si="65"/>
        <v>5.47</v>
      </c>
      <c r="H24" s="40">
        <f t="shared" si="65"/>
        <v>0.11</v>
      </c>
      <c r="I24" s="40">
        <f t="shared" si="65"/>
        <v>2.36</v>
      </c>
      <c r="J24" s="40">
        <f t="shared" si="65"/>
        <v>5</v>
      </c>
      <c r="K24" s="40">
        <f t="shared" si="65"/>
        <v>4.2300000000000004</v>
      </c>
      <c r="L24" s="40">
        <f t="shared" si="65"/>
        <v>5.51</v>
      </c>
      <c r="M24" s="40">
        <f t="shared" si="65"/>
        <v>0.3</v>
      </c>
      <c r="N24" s="40">
        <f t="shared" si="65"/>
        <v>100</v>
      </c>
      <c r="P24" s="28">
        <v>50.66</v>
      </c>
      <c r="Q24" s="28">
        <v>0.53</v>
      </c>
      <c r="R24" s="28">
        <v>3.43</v>
      </c>
      <c r="S24" s="28">
        <v>9.33</v>
      </c>
      <c r="T24" s="28">
        <v>0.35</v>
      </c>
      <c r="U24" s="28">
        <v>13.58</v>
      </c>
      <c r="V24" s="28">
        <v>21.35</v>
      </c>
      <c r="W24" s="28">
        <v>0.46</v>
      </c>
      <c r="X24" s="28">
        <v>0</v>
      </c>
      <c r="Y24" s="28">
        <f t="shared" si="1"/>
        <v>99.689999999999984</v>
      </c>
      <c r="Z24" s="42"/>
      <c r="AA24" s="30">
        <f t="shared" si="2"/>
        <v>0.99533954727030627</v>
      </c>
      <c r="AB24" s="30">
        <f t="shared" si="3"/>
        <v>6.5081351689612009E-3</v>
      </c>
      <c r="AC24" s="30">
        <f t="shared" si="4"/>
        <v>0.32757944291879171</v>
      </c>
      <c r="AD24" s="30">
        <f t="shared" si="5"/>
        <v>7.613082811412665E-2</v>
      </c>
      <c r="AE24" s="30">
        <f t="shared" si="6"/>
        <v>1.5506061460389062E-3</v>
      </c>
      <c r="AF24" s="30">
        <f t="shared" si="7"/>
        <v>5.8560794044665014E-2</v>
      </c>
      <c r="AG24" s="30">
        <f t="shared" si="8"/>
        <v>8.9158345221112698E-2</v>
      </c>
      <c r="AH24" s="30">
        <f t="shared" si="9"/>
        <v>0.13649564375605036</v>
      </c>
      <c r="AI24" s="30">
        <f t="shared" si="10"/>
        <v>0.11698513800424627</v>
      </c>
      <c r="AJ24" s="30">
        <f t="shared" si="11"/>
        <v>4.2272275727963807E-3</v>
      </c>
      <c r="AK24" s="30">
        <f t="shared" si="12"/>
        <v>1.8125357082170954</v>
      </c>
      <c r="AM24" s="30">
        <f t="shared" si="13"/>
        <v>0.5491420349723064</v>
      </c>
      <c r="AN24" s="30">
        <f t="shared" si="14"/>
        <v>3.5906245264337119E-3</v>
      </c>
      <c r="AO24" s="30">
        <f t="shared" si="15"/>
        <v>0.18072992517262787</v>
      </c>
      <c r="AP24" s="30">
        <f t="shared" si="16"/>
        <v>4.2002388018613383E-2</v>
      </c>
      <c r="AQ24" s="30">
        <f t="shared" si="17"/>
        <v>8.5548998511271435E-4</v>
      </c>
      <c r="AR24" s="30">
        <f t="shared" si="18"/>
        <v>3.2308767093073419E-2</v>
      </c>
      <c r="AS24" s="30">
        <f t="shared" si="19"/>
        <v>4.9189842063201886E-2</v>
      </c>
      <c r="AT24" s="30">
        <f t="shared" si="20"/>
        <v>7.5306457763700888E-2</v>
      </c>
      <c r="AU24" s="30">
        <f t="shared" si="21"/>
        <v>6.4542252863707142E-2</v>
      </c>
      <c r="AV24" s="30">
        <f t="shared" si="22"/>
        <v>2.3322175412226788E-3</v>
      </c>
      <c r="AW24" s="30">
        <f t="shared" si="23"/>
        <v>1</v>
      </c>
      <c r="AX24" s="30"/>
      <c r="AY24" s="30">
        <f t="shared" si="24"/>
        <v>1.6864181091877497</v>
      </c>
      <c r="AZ24" s="30">
        <f t="shared" si="25"/>
        <v>1.3266583229036295E-2</v>
      </c>
      <c r="BA24" s="30">
        <f t="shared" si="26"/>
        <v>0.10092193016869362</v>
      </c>
      <c r="BB24" s="30">
        <f t="shared" si="27"/>
        <v>0.12985386221294365</v>
      </c>
      <c r="BC24" s="30">
        <f t="shared" si="28"/>
        <v>4.93374682830561E-3</v>
      </c>
      <c r="BD24" s="30">
        <f t="shared" si="29"/>
        <v>0.33697270471464025</v>
      </c>
      <c r="BE24" s="30">
        <f t="shared" si="30"/>
        <v>0.38070613409415127</v>
      </c>
      <c r="BF24" s="30">
        <f t="shared" si="31"/>
        <v>7.4217489512746057E-3</v>
      </c>
      <c r="BG24" s="30">
        <f t="shared" si="32"/>
        <v>0</v>
      </c>
      <c r="BH24" s="30">
        <f t="shared" si="33"/>
        <v>2.6604948193867957</v>
      </c>
      <c r="BI24" s="30">
        <f t="shared" si="34"/>
        <v>2.2552195765533987</v>
      </c>
      <c r="BJ24" s="30"/>
      <c r="BK24" s="30">
        <f t="shared" si="35"/>
        <v>1.9016215670471901</v>
      </c>
      <c r="BL24" s="30">
        <f t="shared" si="36"/>
        <v>1.4959529106048827E-2</v>
      </c>
      <c r="BM24" s="30">
        <f t="shared" si="37"/>
        <v>0.15173407507999526</v>
      </c>
      <c r="BN24" s="30">
        <f t="shared" si="38"/>
        <v>9.8378432952809902E-2</v>
      </c>
      <c r="BO24" s="30">
        <f t="shared" si="39"/>
        <v>5.3355642127185354E-2</v>
      </c>
      <c r="BP24" s="30">
        <f t="shared" si="40"/>
        <v>0.29284897215369815</v>
      </c>
      <c r="BQ24" s="30">
        <f t="shared" si="41"/>
        <v>1.1126682432953051E-2</v>
      </c>
      <c r="BR24" s="30">
        <f t="shared" si="42"/>
        <v>0.75994744043660445</v>
      </c>
      <c r="BS24" s="30">
        <f t="shared" si="43"/>
        <v>0.85857592652309322</v>
      </c>
      <c r="BT24" s="30">
        <f t="shared" si="44"/>
        <v>3.3475347054358291E-2</v>
      </c>
      <c r="BU24" s="30">
        <f t="shared" si="45"/>
        <v>0</v>
      </c>
      <c r="BV24" s="30">
        <f t="shared" si="46"/>
        <v>4.1760236149139374</v>
      </c>
      <c r="BW24" s="30"/>
      <c r="BX24" s="105">
        <f t="shared" si="47"/>
        <v>0.79944656251027468</v>
      </c>
      <c r="BY24" s="105">
        <f t="shared" si="48"/>
        <v>0.12667492504001399</v>
      </c>
      <c r="BZ24" s="105">
        <f t="shared" si="49"/>
        <v>3.3475347054358291E-2</v>
      </c>
      <c r="CA24" s="105">
        <f t="shared" si="50"/>
        <v>1.9880295072827063E-2</v>
      </c>
      <c r="CB24" s="105">
        <f t="shared" si="51"/>
        <v>3.9249068939991416E-2</v>
      </c>
      <c r="CC24" s="105">
        <f t="shared" si="52"/>
        <v>1.0187261986174654</v>
      </c>
      <c r="CE24" s="105">
        <f t="shared" si="53"/>
        <v>0.29641934988812996</v>
      </c>
      <c r="CF24" s="28"/>
      <c r="CG24" s="30"/>
      <c r="CH24" s="130">
        <f t="shared" si="54"/>
        <v>1017.1464468858006</v>
      </c>
      <c r="CI24" s="30"/>
      <c r="CK24" s="105">
        <f t="shared" si="66"/>
        <v>-4.487731898134439</v>
      </c>
      <c r="CL24" s="105">
        <f t="shared" si="67"/>
        <v>2</v>
      </c>
      <c r="CM24" s="105">
        <f t="shared" si="68"/>
        <v>0.54384724644139515</v>
      </c>
      <c r="CN24" s="105">
        <f t="shared" si="69"/>
        <v>0.53848517748823688</v>
      </c>
      <c r="CO24" s="105">
        <f t="shared" si="70"/>
        <v>-5.6294291288168159</v>
      </c>
      <c r="CP24" s="105">
        <f t="shared" si="71"/>
        <v>2.0987911659269467</v>
      </c>
      <c r="CQ24" s="105">
        <f t="shared" si="72"/>
        <v>0.29641934988812996</v>
      </c>
      <c r="CR24" s="105">
        <f t="shared" si="73"/>
        <v>2.701220997055304E-2</v>
      </c>
      <c r="CS24" s="105">
        <v>0.8345734112311638</v>
      </c>
      <c r="CT24" s="105">
        <f t="shared" si="63"/>
        <v>3.5126848720889114E-2</v>
      </c>
      <c r="CU24" s="28"/>
    </row>
    <row r="25" spans="1:99" ht="15" customHeight="1" x14ac:dyDescent="0.2">
      <c r="A25" s="32" t="s">
        <v>236</v>
      </c>
      <c r="B25" s="40">
        <f t="shared" si="64"/>
        <v>2</v>
      </c>
      <c r="D25" s="40">
        <f t="shared" si="65"/>
        <v>59.8</v>
      </c>
      <c r="E25" s="40">
        <f t="shared" si="65"/>
        <v>0.52</v>
      </c>
      <c r="F25" s="40">
        <f t="shared" si="65"/>
        <v>16.7</v>
      </c>
      <c r="G25" s="40">
        <f t="shared" si="65"/>
        <v>5.47</v>
      </c>
      <c r="H25" s="40">
        <f t="shared" si="65"/>
        <v>0.11</v>
      </c>
      <c r="I25" s="40">
        <f t="shared" si="65"/>
        <v>2.36</v>
      </c>
      <c r="J25" s="40">
        <f t="shared" si="65"/>
        <v>5</v>
      </c>
      <c r="K25" s="40">
        <f t="shared" si="65"/>
        <v>4.2300000000000004</v>
      </c>
      <c r="L25" s="40">
        <f t="shared" si="65"/>
        <v>5.51</v>
      </c>
      <c r="M25" s="40">
        <f t="shared" si="65"/>
        <v>0.3</v>
      </c>
      <c r="N25" s="40">
        <f t="shared" si="65"/>
        <v>100</v>
      </c>
      <c r="P25" s="28">
        <v>52.97</v>
      </c>
      <c r="Q25" s="28">
        <v>0.41</v>
      </c>
      <c r="R25" s="28">
        <v>2.9</v>
      </c>
      <c r="S25" s="28">
        <v>4.6100000000000003</v>
      </c>
      <c r="T25" s="28">
        <v>0.08</v>
      </c>
      <c r="U25" s="28">
        <v>16.22</v>
      </c>
      <c r="V25" s="28">
        <v>21.13</v>
      </c>
      <c r="W25" s="28">
        <v>0.28000000000000003</v>
      </c>
      <c r="X25" s="28">
        <v>0</v>
      </c>
      <c r="Y25" s="28">
        <f t="shared" si="1"/>
        <v>98.6</v>
      </c>
      <c r="Z25" s="42"/>
      <c r="AA25" s="30">
        <f t="shared" si="2"/>
        <v>0.99533954727030627</v>
      </c>
      <c r="AB25" s="30">
        <f t="shared" si="3"/>
        <v>6.5081351689612009E-3</v>
      </c>
      <c r="AC25" s="30">
        <f t="shared" si="4"/>
        <v>0.32757944291879171</v>
      </c>
      <c r="AD25" s="30">
        <f t="shared" si="5"/>
        <v>7.613082811412665E-2</v>
      </c>
      <c r="AE25" s="30">
        <f t="shared" si="6"/>
        <v>1.5506061460389062E-3</v>
      </c>
      <c r="AF25" s="30">
        <f t="shared" si="7"/>
        <v>5.8560794044665014E-2</v>
      </c>
      <c r="AG25" s="30">
        <f t="shared" si="8"/>
        <v>8.9158345221112698E-2</v>
      </c>
      <c r="AH25" s="30">
        <f t="shared" si="9"/>
        <v>0.13649564375605036</v>
      </c>
      <c r="AI25" s="30">
        <f t="shared" si="10"/>
        <v>0.11698513800424627</v>
      </c>
      <c r="AJ25" s="30">
        <f t="shared" si="11"/>
        <v>4.2272275727963807E-3</v>
      </c>
      <c r="AK25" s="30">
        <f t="shared" si="12"/>
        <v>1.8125357082170954</v>
      </c>
      <c r="AM25" s="30">
        <f t="shared" si="13"/>
        <v>0.5491420349723064</v>
      </c>
      <c r="AN25" s="30">
        <f t="shared" si="14"/>
        <v>3.5906245264337119E-3</v>
      </c>
      <c r="AO25" s="30">
        <f t="shared" si="15"/>
        <v>0.18072992517262787</v>
      </c>
      <c r="AP25" s="30">
        <f t="shared" si="16"/>
        <v>4.2002388018613383E-2</v>
      </c>
      <c r="AQ25" s="30">
        <f t="shared" si="17"/>
        <v>8.5548998511271435E-4</v>
      </c>
      <c r="AR25" s="30">
        <f t="shared" si="18"/>
        <v>3.2308767093073419E-2</v>
      </c>
      <c r="AS25" s="30">
        <f t="shared" si="19"/>
        <v>4.9189842063201886E-2</v>
      </c>
      <c r="AT25" s="30">
        <f t="shared" si="20"/>
        <v>7.5306457763700888E-2</v>
      </c>
      <c r="AU25" s="30">
        <f t="shared" si="21"/>
        <v>6.4542252863707142E-2</v>
      </c>
      <c r="AV25" s="30">
        <f t="shared" si="22"/>
        <v>2.3322175412226788E-3</v>
      </c>
      <c r="AW25" s="30">
        <f t="shared" si="23"/>
        <v>1</v>
      </c>
      <c r="AX25" s="30"/>
      <c r="AY25" s="30">
        <f t="shared" si="24"/>
        <v>1.7633155792276964</v>
      </c>
      <c r="AZ25" s="30">
        <f t="shared" si="25"/>
        <v>1.0262828535669585E-2</v>
      </c>
      <c r="BA25" s="30">
        <f t="shared" si="26"/>
        <v>8.5327579442918786E-2</v>
      </c>
      <c r="BB25" s="30">
        <f t="shared" si="27"/>
        <v>6.4161447459986087E-2</v>
      </c>
      <c r="BC25" s="30">
        <f t="shared" si="28"/>
        <v>1.1277135607555681E-3</v>
      </c>
      <c r="BD25" s="30">
        <f t="shared" si="29"/>
        <v>0.40248138957816376</v>
      </c>
      <c r="BE25" s="30">
        <f t="shared" si="30"/>
        <v>0.37678316690442226</v>
      </c>
      <c r="BF25" s="30">
        <f t="shared" si="31"/>
        <v>4.5175863181671511E-3</v>
      </c>
      <c r="BG25" s="30">
        <f t="shared" si="32"/>
        <v>0</v>
      </c>
      <c r="BH25" s="30">
        <f t="shared" si="33"/>
        <v>2.7079772910277797</v>
      </c>
      <c r="BI25" s="30">
        <f t="shared" si="34"/>
        <v>2.2156758920687896</v>
      </c>
      <c r="BJ25" s="30"/>
      <c r="BK25" s="30">
        <f t="shared" si="35"/>
        <v>1.9534679095020604</v>
      </c>
      <c r="BL25" s="30">
        <f t="shared" si="36"/>
        <v>1.1369550885459368E-2</v>
      </c>
      <c r="BM25" s="30">
        <f t="shared" si="37"/>
        <v>0.12603884046683972</v>
      </c>
      <c r="BN25" s="30">
        <f t="shared" si="38"/>
        <v>4.6532090497939604E-2</v>
      </c>
      <c r="BO25" s="30">
        <f t="shared" si="39"/>
        <v>7.9506749968900114E-2</v>
      </c>
      <c r="BP25" s="30">
        <f t="shared" si="40"/>
        <v>0.14216097233732944</v>
      </c>
      <c r="BQ25" s="30">
        <f t="shared" si="41"/>
        <v>2.4986477497251644E-3</v>
      </c>
      <c r="BR25" s="30">
        <f t="shared" si="42"/>
        <v>0.89176831189468397</v>
      </c>
      <c r="BS25" s="30">
        <f t="shared" si="43"/>
        <v>0.83482937944745939</v>
      </c>
      <c r="BT25" s="30">
        <f t="shared" si="44"/>
        <v>2.0019014191005522E-2</v>
      </c>
      <c r="BU25" s="30">
        <f t="shared" si="45"/>
        <v>0</v>
      </c>
      <c r="BV25" s="30">
        <f t="shared" si="46"/>
        <v>4.1081914669414017</v>
      </c>
      <c r="BW25" s="30"/>
      <c r="BX25" s="105">
        <f t="shared" si="47"/>
        <v>0.77534164366956482</v>
      </c>
      <c r="BY25" s="105">
        <f t="shared" si="48"/>
        <v>0.12929382028122427</v>
      </c>
      <c r="BZ25" s="105">
        <f t="shared" si="49"/>
        <v>2.0019014191005522E-2</v>
      </c>
      <c r="CA25" s="105">
        <f t="shared" si="50"/>
        <v>5.9487735777894596E-2</v>
      </c>
      <c r="CB25" s="105">
        <f t="shared" si="51"/>
        <v>0</v>
      </c>
      <c r="CC25" s="105">
        <f t="shared" si="52"/>
        <v>0.98414221391968915</v>
      </c>
      <c r="CE25" s="105">
        <f t="shared" si="53"/>
        <v>0.12262379485006214</v>
      </c>
      <c r="CF25" s="28"/>
      <c r="CG25" s="30"/>
      <c r="CH25" s="130">
        <f t="shared" si="54"/>
        <v>1078.9869370702122</v>
      </c>
      <c r="CI25" s="30"/>
      <c r="CK25" s="105">
        <f t="shared" si="66"/>
        <v>-4.9712426971139241</v>
      </c>
      <c r="CL25" s="105">
        <f t="shared" si="67"/>
        <v>2</v>
      </c>
      <c r="CM25" s="105">
        <f t="shared" si="68"/>
        <v>0.56075513968335855</v>
      </c>
      <c r="CN25" s="105">
        <f t="shared" si="69"/>
        <v>0.53848517748823688</v>
      </c>
      <c r="CO25" s="105">
        <f t="shared" si="70"/>
        <v>-5.6294291288168159</v>
      </c>
      <c r="CP25" s="105">
        <f t="shared" si="71"/>
        <v>1.584664438301042</v>
      </c>
      <c r="CQ25" s="105">
        <f t="shared" si="72"/>
        <v>0.12262379485006214</v>
      </c>
      <c r="CR25" s="105">
        <f t="shared" si="73"/>
        <v>2.701220997055304E-2</v>
      </c>
      <c r="CS25" s="105">
        <v>0.83290358588525648</v>
      </c>
      <c r="CT25" s="105">
        <f t="shared" si="63"/>
        <v>5.7561942215691664E-2</v>
      </c>
      <c r="CU25" s="28"/>
    </row>
    <row r="26" spans="1:99" ht="15" customHeight="1" x14ac:dyDescent="0.2">
      <c r="A26" s="32" t="s">
        <v>236</v>
      </c>
      <c r="B26" s="40">
        <f t="shared" si="64"/>
        <v>2</v>
      </c>
      <c r="D26" s="40">
        <f t="shared" si="65"/>
        <v>59.8</v>
      </c>
      <c r="E26" s="40">
        <f t="shared" si="65"/>
        <v>0.52</v>
      </c>
      <c r="F26" s="40">
        <f t="shared" si="65"/>
        <v>16.7</v>
      </c>
      <c r="G26" s="40">
        <f t="shared" si="65"/>
        <v>5.47</v>
      </c>
      <c r="H26" s="40">
        <f t="shared" si="65"/>
        <v>0.11</v>
      </c>
      <c r="I26" s="40">
        <f t="shared" si="65"/>
        <v>2.36</v>
      </c>
      <c r="J26" s="40">
        <f t="shared" si="65"/>
        <v>5</v>
      </c>
      <c r="K26" s="40">
        <f t="shared" si="65"/>
        <v>4.2300000000000004</v>
      </c>
      <c r="L26" s="40">
        <f t="shared" si="65"/>
        <v>5.51</v>
      </c>
      <c r="M26" s="40">
        <f t="shared" si="65"/>
        <v>0.3</v>
      </c>
      <c r="N26" s="40">
        <f t="shared" si="65"/>
        <v>100</v>
      </c>
      <c r="P26" s="28">
        <v>52.84</v>
      </c>
      <c r="Q26" s="28">
        <v>0.37</v>
      </c>
      <c r="R26" s="28">
        <v>2.87</v>
      </c>
      <c r="S26" s="28">
        <v>5.93</v>
      </c>
      <c r="T26" s="28">
        <v>0.18</v>
      </c>
      <c r="U26" s="28">
        <v>15.57</v>
      </c>
      <c r="V26" s="28">
        <v>21.59</v>
      </c>
      <c r="W26" s="28">
        <v>0.25</v>
      </c>
      <c r="X26" s="28">
        <v>0</v>
      </c>
      <c r="Y26" s="28">
        <f t="shared" si="1"/>
        <v>99.6</v>
      </c>
      <c r="Z26" s="42"/>
      <c r="AA26" s="30">
        <f t="shared" si="2"/>
        <v>0.99533954727030627</v>
      </c>
      <c r="AB26" s="30">
        <f t="shared" si="3"/>
        <v>6.5081351689612009E-3</v>
      </c>
      <c r="AC26" s="30">
        <f t="shared" si="4"/>
        <v>0.32757944291879171</v>
      </c>
      <c r="AD26" s="30">
        <f t="shared" si="5"/>
        <v>7.613082811412665E-2</v>
      </c>
      <c r="AE26" s="30">
        <f t="shared" si="6"/>
        <v>1.5506061460389062E-3</v>
      </c>
      <c r="AF26" s="30">
        <f t="shared" si="7"/>
        <v>5.8560794044665014E-2</v>
      </c>
      <c r="AG26" s="30">
        <f t="shared" si="8"/>
        <v>8.9158345221112698E-2</v>
      </c>
      <c r="AH26" s="30">
        <f t="shared" si="9"/>
        <v>0.13649564375605036</v>
      </c>
      <c r="AI26" s="30">
        <f t="shared" si="10"/>
        <v>0.11698513800424627</v>
      </c>
      <c r="AJ26" s="30">
        <f t="shared" si="11"/>
        <v>4.2272275727963807E-3</v>
      </c>
      <c r="AK26" s="30">
        <f t="shared" si="12"/>
        <v>1.8125357082170954</v>
      </c>
      <c r="AM26" s="30">
        <f t="shared" si="13"/>
        <v>0.5491420349723064</v>
      </c>
      <c r="AN26" s="30">
        <f t="shared" si="14"/>
        <v>3.5906245264337119E-3</v>
      </c>
      <c r="AO26" s="30">
        <f t="shared" si="15"/>
        <v>0.18072992517262787</v>
      </c>
      <c r="AP26" s="30">
        <f t="shared" si="16"/>
        <v>4.2002388018613383E-2</v>
      </c>
      <c r="AQ26" s="30">
        <f t="shared" si="17"/>
        <v>8.5548998511271435E-4</v>
      </c>
      <c r="AR26" s="30">
        <f t="shared" si="18"/>
        <v>3.2308767093073419E-2</v>
      </c>
      <c r="AS26" s="30">
        <f t="shared" si="19"/>
        <v>4.9189842063201886E-2</v>
      </c>
      <c r="AT26" s="30">
        <f t="shared" si="20"/>
        <v>7.5306457763700888E-2</v>
      </c>
      <c r="AU26" s="30">
        <f t="shared" si="21"/>
        <v>6.4542252863707142E-2</v>
      </c>
      <c r="AV26" s="30">
        <f t="shared" si="22"/>
        <v>2.3322175412226788E-3</v>
      </c>
      <c r="AW26" s="30">
        <f t="shared" si="23"/>
        <v>1</v>
      </c>
      <c r="AX26" s="30"/>
      <c r="AY26" s="30">
        <f t="shared" si="24"/>
        <v>1.7589880159786953</v>
      </c>
      <c r="AZ26" s="30">
        <f t="shared" si="25"/>
        <v>9.261576971214016E-3</v>
      </c>
      <c r="BA26" s="30">
        <f t="shared" si="26"/>
        <v>8.4444880345233425E-2</v>
      </c>
      <c r="BB26" s="30">
        <f t="shared" si="27"/>
        <v>8.2533054975643699E-2</v>
      </c>
      <c r="BC26" s="30">
        <f t="shared" si="28"/>
        <v>2.5373555117000281E-3</v>
      </c>
      <c r="BD26" s="30">
        <f t="shared" si="29"/>
        <v>0.38635235732009932</v>
      </c>
      <c r="BE26" s="30">
        <f t="shared" si="30"/>
        <v>0.38498573466476466</v>
      </c>
      <c r="BF26" s="30">
        <f t="shared" si="31"/>
        <v>4.0335592126492419E-3</v>
      </c>
      <c r="BG26" s="30">
        <f t="shared" si="32"/>
        <v>0</v>
      </c>
      <c r="BH26" s="30">
        <f t="shared" si="33"/>
        <v>2.7131365349799998</v>
      </c>
      <c r="BI26" s="30">
        <f t="shared" si="34"/>
        <v>2.2114626089188798</v>
      </c>
      <c r="BJ26" s="30"/>
      <c r="BK26" s="30">
        <f t="shared" si="35"/>
        <v>1.9449681134366448</v>
      </c>
      <c r="BL26" s="30">
        <f t="shared" si="36"/>
        <v>1.0240815585731982E-2</v>
      </c>
      <c r="BM26" s="30">
        <f t="shared" si="37"/>
        <v>0.12449779693207504</v>
      </c>
      <c r="BN26" s="30">
        <f t="shared" si="38"/>
        <v>5.5031886563355226E-2</v>
      </c>
      <c r="BO26" s="30">
        <f t="shared" si="39"/>
        <v>6.946591036871981E-2</v>
      </c>
      <c r="BP26" s="30">
        <f t="shared" si="40"/>
        <v>0.18251876507848236</v>
      </c>
      <c r="BQ26" s="30">
        <f t="shared" si="41"/>
        <v>5.6112668396588435E-3</v>
      </c>
      <c r="BR26" s="30">
        <f t="shared" si="42"/>
        <v>0.85440379208106609</v>
      </c>
      <c r="BS26" s="30">
        <f t="shared" si="43"/>
        <v>0.85138155717829211</v>
      </c>
      <c r="BT26" s="30">
        <f t="shared" si="44"/>
        <v>1.7840130759268151E-2</v>
      </c>
      <c r="BU26" s="30">
        <f t="shared" si="45"/>
        <v>0</v>
      </c>
      <c r="BV26" s="30">
        <f t="shared" si="46"/>
        <v>4.1159600348232939</v>
      </c>
      <c r="BW26" s="30"/>
      <c r="BX26" s="105">
        <f t="shared" si="47"/>
        <v>0.79805272409188865</v>
      </c>
      <c r="BY26" s="105">
        <f t="shared" si="48"/>
        <v>0.11943491653382987</v>
      </c>
      <c r="BZ26" s="105">
        <f t="shared" si="49"/>
        <v>1.7840130759268151E-2</v>
      </c>
      <c r="CA26" s="105">
        <f t="shared" si="50"/>
        <v>5.1625779609451659E-2</v>
      </c>
      <c r="CB26" s="105">
        <f t="shared" si="51"/>
        <v>1.7030534769517831E-3</v>
      </c>
      <c r="CC26" s="105">
        <f t="shared" si="52"/>
        <v>0.98865660447139014</v>
      </c>
      <c r="CE26" s="105">
        <f t="shared" si="53"/>
        <v>0.16432012530542611</v>
      </c>
      <c r="CF26" s="28"/>
      <c r="CG26" s="30"/>
      <c r="CH26" s="130">
        <f t="shared" si="54"/>
        <v>1061.3785985707191</v>
      </c>
      <c r="CI26" s="30"/>
      <c r="CK26" s="105">
        <f t="shared" si="66"/>
        <v>-5.1153456747000696</v>
      </c>
      <c r="CL26" s="105">
        <f t="shared" si="67"/>
        <v>2</v>
      </c>
      <c r="CM26" s="105">
        <f t="shared" si="68"/>
        <v>0.54479710246335922</v>
      </c>
      <c r="CN26" s="105">
        <f t="shared" si="69"/>
        <v>0.53848517748823688</v>
      </c>
      <c r="CO26" s="105">
        <f t="shared" si="70"/>
        <v>-5.6294291288168159</v>
      </c>
      <c r="CP26" s="105">
        <f t="shared" si="71"/>
        <v>1.4694323635152629</v>
      </c>
      <c r="CQ26" s="105">
        <f t="shared" si="72"/>
        <v>0.16432012530542611</v>
      </c>
      <c r="CR26" s="105">
        <f t="shared" si="73"/>
        <v>2.701220997055304E-2</v>
      </c>
      <c r="CS26" s="105">
        <v>0.83907669704230048</v>
      </c>
      <c r="CT26" s="105">
        <f t="shared" si="63"/>
        <v>4.1023972950411824E-2</v>
      </c>
      <c r="CU26" s="28"/>
    </row>
    <row r="27" spans="1:99" ht="15" customHeight="1" x14ac:dyDescent="0.2">
      <c r="A27" s="32" t="s">
        <v>236</v>
      </c>
      <c r="B27" s="40">
        <f t="shared" si="64"/>
        <v>2</v>
      </c>
      <c r="D27" s="40">
        <f t="shared" si="65"/>
        <v>59.8</v>
      </c>
      <c r="E27" s="40">
        <f t="shared" si="65"/>
        <v>0.52</v>
      </c>
      <c r="F27" s="40">
        <f t="shared" si="65"/>
        <v>16.7</v>
      </c>
      <c r="G27" s="40">
        <f t="shared" si="65"/>
        <v>5.47</v>
      </c>
      <c r="H27" s="40">
        <f t="shared" si="65"/>
        <v>0.11</v>
      </c>
      <c r="I27" s="40">
        <f t="shared" si="65"/>
        <v>2.36</v>
      </c>
      <c r="J27" s="40">
        <f t="shared" si="65"/>
        <v>5</v>
      </c>
      <c r="K27" s="40">
        <f t="shared" si="65"/>
        <v>4.2300000000000004</v>
      </c>
      <c r="L27" s="40">
        <f t="shared" si="65"/>
        <v>5.51</v>
      </c>
      <c r="M27" s="40">
        <f t="shared" si="65"/>
        <v>0.3</v>
      </c>
      <c r="N27" s="40">
        <f t="shared" si="65"/>
        <v>100</v>
      </c>
      <c r="P27" s="28">
        <v>51.68</v>
      </c>
      <c r="Q27" s="28">
        <v>0.42</v>
      </c>
      <c r="R27" s="28">
        <v>2.8</v>
      </c>
      <c r="S27" s="28">
        <v>8.99</v>
      </c>
      <c r="T27" s="28">
        <v>0.35</v>
      </c>
      <c r="U27" s="28">
        <v>14.25</v>
      </c>
      <c r="V27" s="28">
        <v>21.34</v>
      </c>
      <c r="W27" s="28">
        <v>0.5</v>
      </c>
      <c r="X27" s="28">
        <v>0</v>
      </c>
      <c r="Y27" s="28">
        <f t="shared" si="1"/>
        <v>100.33</v>
      </c>
      <c r="Z27" s="42"/>
      <c r="AA27" s="30">
        <f t="shared" si="2"/>
        <v>0.99533954727030627</v>
      </c>
      <c r="AB27" s="30">
        <f t="shared" si="3"/>
        <v>6.5081351689612009E-3</v>
      </c>
      <c r="AC27" s="30">
        <f t="shared" si="4"/>
        <v>0.32757944291879171</v>
      </c>
      <c r="AD27" s="30">
        <f t="shared" si="5"/>
        <v>7.613082811412665E-2</v>
      </c>
      <c r="AE27" s="30">
        <f t="shared" si="6"/>
        <v>1.5506061460389062E-3</v>
      </c>
      <c r="AF27" s="30">
        <f t="shared" si="7"/>
        <v>5.8560794044665014E-2</v>
      </c>
      <c r="AG27" s="30">
        <f t="shared" si="8"/>
        <v>8.9158345221112698E-2</v>
      </c>
      <c r="AH27" s="30">
        <f t="shared" si="9"/>
        <v>0.13649564375605036</v>
      </c>
      <c r="AI27" s="30">
        <f t="shared" si="10"/>
        <v>0.11698513800424627</v>
      </c>
      <c r="AJ27" s="30">
        <f t="shared" si="11"/>
        <v>4.2272275727963807E-3</v>
      </c>
      <c r="AK27" s="30">
        <f t="shared" si="12"/>
        <v>1.8125357082170954</v>
      </c>
      <c r="AM27" s="30">
        <f t="shared" si="13"/>
        <v>0.5491420349723064</v>
      </c>
      <c r="AN27" s="30">
        <f t="shared" si="14"/>
        <v>3.5906245264337119E-3</v>
      </c>
      <c r="AO27" s="30">
        <f t="shared" si="15"/>
        <v>0.18072992517262787</v>
      </c>
      <c r="AP27" s="30">
        <f t="shared" si="16"/>
        <v>4.2002388018613383E-2</v>
      </c>
      <c r="AQ27" s="30">
        <f t="shared" si="17"/>
        <v>8.5548998511271435E-4</v>
      </c>
      <c r="AR27" s="30">
        <f t="shared" si="18"/>
        <v>3.2308767093073419E-2</v>
      </c>
      <c r="AS27" s="30">
        <f t="shared" si="19"/>
        <v>4.9189842063201886E-2</v>
      </c>
      <c r="AT27" s="30">
        <f t="shared" si="20"/>
        <v>7.5306457763700888E-2</v>
      </c>
      <c r="AU27" s="30">
        <f t="shared" si="21"/>
        <v>6.4542252863707142E-2</v>
      </c>
      <c r="AV27" s="30">
        <f t="shared" si="22"/>
        <v>2.3322175412226788E-3</v>
      </c>
      <c r="AW27" s="30">
        <f t="shared" si="23"/>
        <v>1</v>
      </c>
      <c r="AX27" s="30"/>
      <c r="AY27" s="30">
        <f t="shared" si="24"/>
        <v>1.7203728362183754</v>
      </c>
      <c r="AZ27" s="30">
        <f t="shared" si="25"/>
        <v>1.0513141426783479E-2</v>
      </c>
      <c r="BA27" s="30">
        <f t="shared" si="26"/>
        <v>8.2385249117300899E-2</v>
      </c>
      <c r="BB27" s="30">
        <f t="shared" si="27"/>
        <v>0.12512178148921366</v>
      </c>
      <c r="BC27" s="30">
        <f t="shared" si="28"/>
        <v>4.93374682830561E-3</v>
      </c>
      <c r="BD27" s="30">
        <f t="shared" si="29"/>
        <v>0.35359801488833748</v>
      </c>
      <c r="BE27" s="30">
        <f t="shared" si="30"/>
        <v>0.380527817403709</v>
      </c>
      <c r="BF27" s="30">
        <f t="shared" si="31"/>
        <v>8.0671184252984838E-3</v>
      </c>
      <c r="BG27" s="30">
        <f t="shared" si="32"/>
        <v>0</v>
      </c>
      <c r="BH27" s="30">
        <f t="shared" si="33"/>
        <v>2.6855197057973239</v>
      </c>
      <c r="BI27" s="30">
        <f t="shared" si="34"/>
        <v>2.2342044212327297</v>
      </c>
      <c r="BJ27" s="30"/>
      <c r="BK27" s="30">
        <f t="shared" si="35"/>
        <v>1.9218322984238925</v>
      </c>
      <c r="BL27" s="30">
        <f t="shared" si="36"/>
        <v>1.1744253528382308E-2</v>
      </c>
      <c r="BM27" s="30">
        <f t="shared" si="37"/>
        <v>0.12271032521482234</v>
      </c>
      <c r="BN27" s="30">
        <f t="shared" si="38"/>
        <v>7.8167701576107529E-2</v>
      </c>
      <c r="BO27" s="30">
        <f t="shared" si="39"/>
        <v>4.4542623638714807E-2</v>
      </c>
      <c r="BP27" s="30">
        <f t="shared" si="40"/>
        <v>0.27954763739571664</v>
      </c>
      <c r="BQ27" s="30">
        <f t="shared" si="41"/>
        <v>1.1022998977043352E-2</v>
      </c>
      <c r="BR27" s="30">
        <f t="shared" si="42"/>
        <v>0.79001024820264021</v>
      </c>
      <c r="BS27" s="30">
        <f t="shared" si="43"/>
        <v>0.85017693204540745</v>
      </c>
      <c r="BT27" s="30">
        <f t="shared" si="44"/>
        <v>3.6047183304819777E-2</v>
      </c>
      <c r="BU27" s="30">
        <f t="shared" si="45"/>
        <v>0</v>
      </c>
      <c r="BV27" s="30">
        <f t="shared" si="46"/>
        <v>4.1458022023075474</v>
      </c>
      <c r="BW27" s="30"/>
      <c r="BX27" s="105">
        <f t="shared" si="47"/>
        <v>0.80684536109040617</v>
      </c>
      <c r="BY27" s="105">
        <f t="shared" si="48"/>
        <v>0.1313562622539754</v>
      </c>
      <c r="BZ27" s="105">
        <f t="shared" si="49"/>
        <v>3.6047183304819777E-2</v>
      </c>
      <c r="CA27" s="105">
        <f t="shared" si="50"/>
        <v>8.4954403338950296E-3</v>
      </c>
      <c r="CB27" s="105">
        <f t="shared" si="51"/>
        <v>3.483613062110625E-2</v>
      </c>
      <c r="CC27" s="105">
        <f t="shared" si="52"/>
        <v>1.0175803776042027</v>
      </c>
      <c r="CE27" s="105">
        <f t="shared" si="53"/>
        <v>0.2721883318900542</v>
      </c>
      <c r="CF27" s="28"/>
      <c r="CG27" s="30"/>
      <c r="CH27" s="130">
        <f t="shared" si="54"/>
        <v>1020.8975495775184</v>
      </c>
      <c r="CI27" s="30"/>
      <c r="CK27" s="105">
        <f t="shared" si="66"/>
        <v>-4.4229247661220485</v>
      </c>
      <c r="CL27" s="105">
        <f t="shared" si="67"/>
        <v>2</v>
      </c>
      <c r="CM27" s="105">
        <f t="shared" si="68"/>
        <v>0.53886014924926284</v>
      </c>
      <c r="CN27" s="105">
        <f t="shared" si="69"/>
        <v>0.53848517748823688</v>
      </c>
      <c r="CO27" s="105">
        <f t="shared" si="70"/>
        <v>-5.6294291288168159</v>
      </c>
      <c r="CP27" s="105">
        <f t="shared" si="71"/>
        <v>2.1728106344985783</v>
      </c>
      <c r="CQ27" s="105">
        <f t="shared" si="72"/>
        <v>0.2721883318900542</v>
      </c>
      <c r="CR27" s="105">
        <f t="shared" si="73"/>
        <v>2.701220997055304E-2</v>
      </c>
      <c r="CS27" s="105">
        <v>0.83153817119295259</v>
      </c>
      <c r="CT27" s="105">
        <f t="shared" si="63"/>
        <v>2.4692810102546425E-2</v>
      </c>
      <c r="CU27" s="28"/>
    </row>
    <row r="28" spans="1:99" ht="15" customHeight="1" x14ac:dyDescent="0.2">
      <c r="A28" s="32" t="s">
        <v>236</v>
      </c>
      <c r="B28" s="40">
        <f t="shared" si="64"/>
        <v>2</v>
      </c>
      <c r="D28" s="40">
        <f t="shared" si="65"/>
        <v>59.8</v>
      </c>
      <c r="E28" s="40">
        <f t="shared" si="65"/>
        <v>0.52</v>
      </c>
      <c r="F28" s="40">
        <f t="shared" si="65"/>
        <v>16.7</v>
      </c>
      <c r="G28" s="40">
        <f t="shared" si="65"/>
        <v>5.47</v>
      </c>
      <c r="H28" s="40">
        <f t="shared" si="65"/>
        <v>0.11</v>
      </c>
      <c r="I28" s="40">
        <f t="shared" si="65"/>
        <v>2.36</v>
      </c>
      <c r="J28" s="40">
        <f t="shared" si="65"/>
        <v>5</v>
      </c>
      <c r="K28" s="40">
        <f t="shared" si="65"/>
        <v>4.2300000000000004</v>
      </c>
      <c r="L28" s="40">
        <f t="shared" si="65"/>
        <v>5.51</v>
      </c>
      <c r="M28" s="40">
        <f t="shared" si="65"/>
        <v>0.3</v>
      </c>
      <c r="N28" s="40">
        <f t="shared" si="65"/>
        <v>100</v>
      </c>
      <c r="P28" s="28">
        <v>52.16</v>
      </c>
      <c r="Q28" s="28">
        <v>0.41</v>
      </c>
      <c r="R28" s="28">
        <v>1.93</v>
      </c>
      <c r="S28" s="28">
        <v>9.75</v>
      </c>
      <c r="T28" s="28">
        <v>0.45</v>
      </c>
      <c r="U28" s="28">
        <v>14.23</v>
      </c>
      <c r="V28" s="28">
        <v>20.96</v>
      </c>
      <c r="W28" s="28">
        <v>0.46</v>
      </c>
      <c r="X28" s="28">
        <v>0</v>
      </c>
      <c r="Y28" s="28">
        <f t="shared" si="1"/>
        <v>100.35000000000001</v>
      </c>
      <c r="Z28" s="42"/>
      <c r="AA28" s="30">
        <f t="shared" si="2"/>
        <v>0.99533954727030627</v>
      </c>
      <c r="AB28" s="30">
        <f t="shared" si="3"/>
        <v>6.5081351689612009E-3</v>
      </c>
      <c r="AC28" s="30">
        <f t="shared" si="4"/>
        <v>0.32757944291879171</v>
      </c>
      <c r="AD28" s="30">
        <f t="shared" si="5"/>
        <v>7.613082811412665E-2</v>
      </c>
      <c r="AE28" s="30">
        <f t="shared" si="6"/>
        <v>1.5506061460389062E-3</v>
      </c>
      <c r="AF28" s="30">
        <f t="shared" si="7"/>
        <v>5.8560794044665014E-2</v>
      </c>
      <c r="AG28" s="30">
        <f t="shared" si="8"/>
        <v>8.9158345221112698E-2</v>
      </c>
      <c r="AH28" s="30">
        <f t="shared" si="9"/>
        <v>0.13649564375605036</v>
      </c>
      <c r="AI28" s="30">
        <f t="shared" si="10"/>
        <v>0.11698513800424627</v>
      </c>
      <c r="AJ28" s="30">
        <f t="shared" si="11"/>
        <v>4.2272275727963807E-3</v>
      </c>
      <c r="AK28" s="30">
        <f t="shared" si="12"/>
        <v>1.8125357082170954</v>
      </c>
      <c r="AM28" s="30">
        <f t="shared" si="13"/>
        <v>0.5491420349723064</v>
      </c>
      <c r="AN28" s="30">
        <f t="shared" si="14"/>
        <v>3.5906245264337119E-3</v>
      </c>
      <c r="AO28" s="30">
        <f t="shared" si="15"/>
        <v>0.18072992517262787</v>
      </c>
      <c r="AP28" s="30">
        <f t="shared" si="16"/>
        <v>4.2002388018613383E-2</v>
      </c>
      <c r="AQ28" s="30">
        <f t="shared" si="17"/>
        <v>8.5548998511271435E-4</v>
      </c>
      <c r="AR28" s="30">
        <f t="shared" si="18"/>
        <v>3.2308767093073419E-2</v>
      </c>
      <c r="AS28" s="30">
        <f t="shared" si="19"/>
        <v>4.9189842063201886E-2</v>
      </c>
      <c r="AT28" s="30">
        <f t="shared" si="20"/>
        <v>7.5306457763700888E-2</v>
      </c>
      <c r="AU28" s="30">
        <f t="shared" si="21"/>
        <v>6.4542252863707142E-2</v>
      </c>
      <c r="AV28" s="30">
        <f t="shared" si="22"/>
        <v>2.3322175412226788E-3</v>
      </c>
      <c r="AW28" s="30">
        <f t="shared" si="23"/>
        <v>1</v>
      </c>
      <c r="AX28" s="30"/>
      <c r="AY28" s="30">
        <f t="shared" si="24"/>
        <v>1.7363515312916111</v>
      </c>
      <c r="AZ28" s="30">
        <f t="shared" si="25"/>
        <v>1.0262828535669585E-2</v>
      </c>
      <c r="BA28" s="30">
        <f t="shared" si="26"/>
        <v>5.6786975284425271E-2</v>
      </c>
      <c r="BB28" s="30">
        <f t="shared" si="27"/>
        <v>0.13569937369519833</v>
      </c>
      <c r="BC28" s="30">
        <f t="shared" si="28"/>
        <v>6.3433887792500709E-3</v>
      </c>
      <c r="BD28" s="30">
        <f t="shared" si="29"/>
        <v>0.35310173697270475</v>
      </c>
      <c r="BE28" s="30">
        <f t="shared" si="30"/>
        <v>0.37375178316690444</v>
      </c>
      <c r="BF28" s="30">
        <f t="shared" si="31"/>
        <v>7.4217489512746057E-3</v>
      </c>
      <c r="BG28" s="30">
        <f t="shared" si="32"/>
        <v>0</v>
      </c>
      <c r="BH28" s="30">
        <f t="shared" si="33"/>
        <v>2.6797193666770385</v>
      </c>
      <c r="BI28" s="30">
        <f t="shared" si="34"/>
        <v>2.2390404288641035</v>
      </c>
      <c r="BJ28" s="30"/>
      <c r="BK28" s="30">
        <f t="shared" si="35"/>
        <v>1.9438806386410059</v>
      </c>
      <c r="BL28" s="30">
        <f t="shared" si="36"/>
        <v>1.1489444002932194E-2</v>
      </c>
      <c r="BM28" s="30">
        <f t="shared" si="37"/>
        <v>8.4765555663156536E-2</v>
      </c>
      <c r="BN28" s="30">
        <f t="shared" si="38"/>
        <v>5.6119361358994091E-2</v>
      </c>
      <c r="BO28" s="30">
        <f t="shared" si="39"/>
        <v>2.8646194304162445E-2</v>
      </c>
      <c r="BP28" s="30">
        <f t="shared" si="40"/>
        <v>0.3038363838750871</v>
      </c>
      <c r="BQ28" s="30">
        <f t="shared" si="41"/>
        <v>1.4203103932743821E-2</v>
      </c>
      <c r="BR28" s="30">
        <f t="shared" si="42"/>
        <v>0.79060906458402469</v>
      </c>
      <c r="BS28" s="30">
        <f t="shared" si="43"/>
        <v>0.83684535287074913</v>
      </c>
      <c r="BT28" s="30">
        <f t="shared" si="44"/>
        <v>3.3235191909567204E-2</v>
      </c>
      <c r="BU28" s="30">
        <f t="shared" si="45"/>
        <v>0</v>
      </c>
      <c r="BV28" s="30">
        <f t="shared" si="46"/>
        <v>4.1036302911424229</v>
      </c>
      <c r="BW28" s="30"/>
      <c r="BX28" s="105">
        <f t="shared" si="47"/>
        <v>0.80878567219125208</v>
      </c>
      <c r="BY28" s="105">
        <f t="shared" si="48"/>
        <v>0.14282988813392983</v>
      </c>
      <c r="BZ28" s="105">
        <f t="shared" si="49"/>
        <v>2.8646194304162445E-2</v>
      </c>
      <c r="CA28" s="105">
        <f t="shared" si="50"/>
        <v>0</v>
      </c>
      <c r="CB28" s="105">
        <f t="shared" si="51"/>
        <v>2.8059680679497045E-2</v>
      </c>
      <c r="CC28" s="105">
        <f t="shared" si="52"/>
        <v>1.0083214353088414</v>
      </c>
      <c r="CE28" s="105">
        <f t="shared" si="53"/>
        <v>0.29561358769034701</v>
      </c>
      <c r="CF28" s="28"/>
      <c r="CG28" s="30"/>
      <c r="CH28" s="130">
        <f t="shared" si="54"/>
        <v>1016.5698254095881</v>
      </c>
      <c r="CI28" s="30"/>
      <c r="CK28" s="105">
        <f t="shared" si="66"/>
        <v>-4.655134818198019</v>
      </c>
      <c r="CL28" s="105">
        <f t="shared" si="67"/>
        <v>2</v>
      </c>
      <c r="CM28" s="105">
        <f t="shared" si="68"/>
        <v>0.53756740091637123</v>
      </c>
      <c r="CN28" s="105">
        <f t="shared" si="69"/>
        <v>0.53848517748823688</v>
      </c>
      <c r="CO28" s="105">
        <f t="shared" si="70"/>
        <v>-5.6294291288168159</v>
      </c>
      <c r="CP28" s="105">
        <f t="shared" si="71"/>
        <v>1.9430025071117467</v>
      </c>
      <c r="CQ28" s="105">
        <f t="shared" si="72"/>
        <v>0.29561358769034701</v>
      </c>
      <c r="CR28" s="105">
        <f t="shared" si="73"/>
        <v>2.701220997055304E-2</v>
      </c>
      <c r="CS28" s="105">
        <v>0.82367459521481301</v>
      </c>
      <c r="CT28" s="105">
        <f t="shared" si="63"/>
        <v>1.4888923023560929E-2</v>
      </c>
      <c r="CU28" s="28"/>
    </row>
    <row r="29" spans="1:99" ht="15" customHeight="1" x14ac:dyDescent="0.2">
      <c r="A29" s="32" t="s">
        <v>236</v>
      </c>
      <c r="B29" s="40">
        <f t="shared" si="64"/>
        <v>2</v>
      </c>
      <c r="D29" s="40">
        <f t="shared" si="65"/>
        <v>59.8</v>
      </c>
      <c r="E29" s="40">
        <f t="shared" si="65"/>
        <v>0.52</v>
      </c>
      <c r="F29" s="40">
        <f t="shared" si="65"/>
        <v>16.7</v>
      </c>
      <c r="G29" s="40">
        <f t="shared" si="65"/>
        <v>5.47</v>
      </c>
      <c r="H29" s="40">
        <f t="shared" si="65"/>
        <v>0.11</v>
      </c>
      <c r="I29" s="40">
        <f t="shared" si="65"/>
        <v>2.36</v>
      </c>
      <c r="J29" s="40">
        <f t="shared" si="65"/>
        <v>5</v>
      </c>
      <c r="K29" s="40">
        <f t="shared" si="65"/>
        <v>4.2300000000000004</v>
      </c>
      <c r="L29" s="40">
        <f t="shared" si="65"/>
        <v>5.51</v>
      </c>
      <c r="M29" s="40">
        <f t="shared" si="65"/>
        <v>0.3</v>
      </c>
      <c r="N29" s="40">
        <f t="shared" si="65"/>
        <v>100</v>
      </c>
      <c r="P29" s="28">
        <v>51.73</v>
      </c>
      <c r="Q29" s="28">
        <v>0.38</v>
      </c>
      <c r="R29" s="28">
        <v>1.99</v>
      </c>
      <c r="S29" s="28">
        <v>9.44</v>
      </c>
      <c r="T29" s="28">
        <v>0.43</v>
      </c>
      <c r="U29" s="28">
        <v>14.18</v>
      </c>
      <c r="V29" s="28">
        <v>20.73</v>
      </c>
      <c r="W29" s="28">
        <v>0.47</v>
      </c>
      <c r="X29" s="28">
        <v>0</v>
      </c>
      <c r="Y29" s="28">
        <f t="shared" si="1"/>
        <v>99.350000000000009</v>
      </c>
      <c r="Z29" s="42"/>
      <c r="AA29" s="30">
        <f t="shared" si="2"/>
        <v>0.99533954727030627</v>
      </c>
      <c r="AB29" s="30">
        <f t="shared" si="3"/>
        <v>6.5081351689612009E-3</v>
      </c>
      <c r="AC29" s="30">
        <f t="shared" si="4"/>
        <v>0.32757944291879171</v>
      </c>
      <c r="AD29" s="30">
        <f t="shared" si="5"/>
        <v>7.613082811412665E-2</v>
      </c>
      <c r="AE29" s="30">
        <f t="shared" si="6"/>
        <v>1.5506061460389062E-3</v>
      </c>
      <c r="AF29" s="30">
        <f t="shared" si="7"/>
        <v>5.8560794044665014E-2</v>
      </c>
      <c r="AG29" s="30">
        <f t="shared" si="8"/>
        <v>8.9158345221112698E-2</v>
      </c>
      <c r="AH29" s="30">
        <f t="shared" si="9"/>
        <v>0.13649564375605036</v>
      </c>
      <c r="AI29" s="30">
        <f t="shared" si="10"/>
        <v>0.11698513800424627</v>
      </c>
      <c r="AJ29" s="30">
        <f t="shared" si="11"/>
        <v>4.2272275727963807E-3</v>
      </c>
      <c r="AK29" s="30">
        <f t="shared" si="12"/>
        <v>1.8125357082170954</v>
      </c>
      <c r="AM29" s="30">
        <f t="shared" si="13"/>
        <v>0.5491420349723064</v>
      </c>
      <c r="AN29" s="30">
        <f t="shared" si="14"/>
        <v>3.5906245264337119E-3</v>
      </c>
      <c r="AO29" s="30">
        <f t="shared" si="15"/>
        <v>0.18072992517262787</v>
      </c>
      <c r="AP29" s="30">
        <f t="shared" si="16"/>
        <v>4.2002388018613383E-2</v>
      </c>
      <c r="AQ29" s="30">
        <f t="shared" si="17"/>
        <v>8.5548998511271435E-4</v>
      </c>
      <c r="AR29" s="30">
        <f t="shared" si="18"/>
        <v>3.2308767093073419E-2</v>
      </c>
      <c r="AS29" s="30">
        <f t="shared" si="19"/>
        <v>4.9189842063201886E-2</v>
      </c>
      <c r="AT29" s="30">
        <f t="shared" si="20"/>
        <v>7.5306457763700888E-2</v>
      </c>
      <c r="AU29" s="30">
        <f t="shared" si="21"/>
        <v>6.4542252863707142E-2</v>
      </c>
      <c r="AV29" s="30">
        <f t="shared" si="22"/>
        <v>2.3322175412226788E-3</v>
      </c>
      <c r="AW29" s="30">
        <f t="shared" si="23"/>
        <v>1</v>
      </c>
      <c r="AX29" s="30"/>
      <c r="AY29" s="30">
        <f t="shared" si="24"/>
        <v>1.7220372836218374</v>
      </c>
      <c r="AZ29" s="30">
        <f t="shared" si="25"/>
        <v>9.5118898623279095E-3</v>
      </c>
      <c r="BA29" s="30">
        <f t="shared" si="26"/>
        <v>5.8552373479795999E-2</v>
      </c>
      <c r="BB29" s="30">
        <f t="shared" si="27"/>
        <v>0.1313848295059151</v>
      </c>
      <c r="BC29" s="30">
        <f t="shared" si="28"/>
        <v>6.0614603890611785E-3</v>
      </c>
      <c r="BD29" s="30">
        <f t="shared" si="29"/>
        <v>0.35186104218362285</v>
      </c>
      <c r="BE29" s="30">
        <f t="shared" si="30"/>
        <v>0.36965049928673327</v>
      </c>
      <c r="BF29" s="30">
        <f t="shared" si="31"/>
        <v>7.5830913197805746E-3</v>
      </c>
      <c r="BG29" s="30">
        <f t="shared" si="32"/>
        <v>0</v>
      </c>
      <c r="BH29" s="30">
        <f t="shared" si="33"/>
        <v>2.656642469649074</v>
      </c>
      <c r="BI29" s="30">
        <f t="shared" si="34"/>
        <v>2.2584898301323033</v>
      </c>
      <c r="BJ29" s="30"/>
      <c r="BK29" s="30">
        <f t="shared" si="35"/>
        <v>1.9446018460842882</v>
      </c>
      <c r="BL29" s="30">
        <f t="shared" si="36"/>
        <v>1.0741253259703069E-2</v>
      </c>
      <c r="BM29" s="30">
        <f t="shared" si="37"/>
        <v>8.8159960022818437E-2</v>
      </c>
      <c r="BN29" s="30">
        <f t="shared" si="38"/>
        <v>5.539815391571179E-2</v>
      </c>
      <c r="BO29" s="30">
        <f t="shared" si="39"/>
        <v>3.2761806107106647E-2</v>
      </c>
      <c r="BP29" s="30">
        <f t="shared" si="40"/>
        <v>0.2967313012727758</v>
      </c>
      <c r="BQ29" s="30">
        <f t="shared" si="41"/>
        <v>1.3689746644444466E-2</v>
      </c>
      <c r="BR29" s="30">
        <f t="shared" si="42"/>
        <v>0.79467458539146563</v>
      </c>
      <c r="BS29" s="30">
        <f t="shared" si="43"/>
        <v>0.83485189334241527</v>
      </c>
      <c r="BT29" s="30">
        <f t="shared" si="44"/>
        <v>3.425266925337795E-2</v>
      </c>
      <c r="BU29" s="30">
        <f t="shared" si="45"/>
        <v>0</v>
      </c>
      <c r="BV29" s="30">
        <f t="shared" si="46"/>
        <v>4.1058632152941064</v>
      </c>
      <c r="BW29" s="30"/>
      <c r="BX29" s="105">
        <f t="shared" si="47"/>
        <v>0.80715281638455938</v>
      </c>
      <c r="BY29" s="105">
        <f t="shared" si="48"/>
        <v>0.14212653513984108</v>
      </c>
      <c r="BZ29" s="105">
        <f t="shared" si="49"/>
        <v>3.2761806107106647E-2</v>
      </c>
      <c r="CA29" s="105">
        <f t="shared" si="50"/>
        <v>0</v>
      </c>
      <c r="CB29" s="105">
        <f t="shared" si="51"/>
        <v>2.7699076957855895E-2</v>
      </c>
      <c r="CC29" s="105">
        <f t="shared" si="52"/>
        <v>1.0097402345893629</v>
      </c>
      <c r="CE29" s="105">
        <f t="shared" si="53"/>
        <v>0.28722381086217164</v>
      </c>
      <c r="CF29" s="28"/>
      <c r="CG29" s="30"/>
      <c r="CH29" s="130">
        <f t="shared" si="54"/>
        <v>1017.7990408960083</v>
      </c>
      <c r="CI29" s="30"/>
      <c r="CK29" s="105">
        <f t="shared" si="66"/>
        <v>-4.5188710907754395</v>
      </c>
      <c r="CL29" s="105">
        <f t="shared" si="67"/>
        <v>2</v>
      </c>
      <c r="CM29" s="105">
        <f t="shared" si="68"/>
        <v>0.53865489021735236</v>
      </c>
      <c r="CN29" s="105">
        <f t="shared" si="69"/>
        <v>0.53848517748823688</v>
      </c>
      <c r="CO29" s="105">
        <f t="shared" si="70"/>
        <v>-5.6294291288168159</v>
      </c>
      <c r="CP29" s="105">
        <f t="shared" si="71"/>
        <v>2.0772452957746177</v>
      </c>
      <c r="CQ29" s="105">
        <f t="shared" si="72"/>
        <v>0.28722381086217164</v>
      </c>
      <c r="CR29" s="105">
        <f t="shared" si="73"/>
        <v>2.701220997055304E-2</v>
      </c>
      <c r="CS29" s="105">
        <v>0.82417321626720597</v>
      </c>
      <c r="CT29" s="105">
        <f t="shared" si="63"/>
        <v>1.7020399882646586E-2</v>
      </c>
      <c r="CU29" s="28"/>
    </row>
    <row r="30" spans="1:99" ht="15" customHeight="1" x14ac:dyDescent="0.2">
      <c r="A30" s="32" t="s">
        <v>236</v>
      </c>
      <c r="B30" s="40">
        <f t="shared" si="64"/>
        <v>2</v>
      </c>
      <c r="D30" s="40">
        <f t="shared" si="65"/>
        <v>59.8</v>
      </c>
      <c r="E30" s="40">
        <f t="shared" si="65"/>
        <v>0.52</v>
      </c>
      <c r="F30" s="40">
        <f t="shared" si="65"/>
        <v>16.7</v>
      </c>
      <c r="G30" s="40">
        <f t="shared" si="65"/>
        <v>5.47</v>
      </c>
      <c r="H30" s="40">
        <f t="shared" si="65"/>
        <v>0.11</v>
      </c>
      <c r="I30" s="40">
        <f t="shared" si="65"/>
        <v>2.36</v>
      </c>
      <c r="J30" s="40">
        <f t="shared" si="65"/>
        <v>5</v>
      </c>
      <c r="K30" s="40">
        <f t="shared" si="65"/>
        <v>4.2300000000000004</v>
      </c>
      <c r="L30" s="40">
        <f t="shared" si="65"/>
        <v>5.51</v>
      </c>
      <c r="M30" s="40">
        <f t="shared" si="65"/>
        <v>0.3</v>
      </c>
      <c r="N30" s="40">
        <f t="shared" si="65"/>
        <v>100</v>
      </c>
      <c r="P30" s="28">
        <v>51.06</v>
      </c>
      <c r="Q30" s="28">
        <v>0.52</v>
      </c>
      <c r="R30" s="28">
        <v>2.87</v>
      </c>
      <c r="S30" s="28">
        <v>9.23</v>
      </c>
      <c r="T30" s="28">
        <v>0.35</v>
      </c>
      <c r="U30" s="28">
        <v>13.76</v>
      </c>
      <c r="V30" s="28">
        <v>21.3</v>
      </c>
      <c r="W30" s="28">
        <v>0.47</v>
      </c>
      <c r="X30" s="28">
        <v>0</v>
      </c>
      <c r="Y30" s="28">
        <f t="shared" si="1"/>
        <v>99.56</v>
      </c>
      <c r="Z30" s="42"/>
      <c r="AA30" s="30">
        <f t="shared" si="2"/>
        <v>0.99533954727030627</v>
      </c>
      <c r="AB30" s="30">
        <f t="shared" si="3"/>
        <v>6.5081351689612009E-3</v>
      </c>
      <c r="AC30" s="30">
        <f t="shared" si="4"/>
        <v>0.32757944291879171</v>
      </c>
      <c r="AD30" s="30">
        <f t="shared" si="5"/>
        <v>7.613082811412665E-2</v>
      </c>
      <c r="AE30" s="30">
        <f t="shared" si="6"/>
        <v>1.5506061460389062E-3</v>
      </c>
      <c r="AF30" s="30">
        <f t="shared" si="7"/>
        <v>5.8560794044665014E-2</v>
      </c>
      <c r="AG30" s="30">
        <f t="shared" si="8"/>
        <v>8.9158345221112698E-2</v>
      </c>
      <c r="AH30" s="30">
        <f t="shared" si="9"/>
        <v>0.13649564375605036</v>
      </c>
      <c r="AI30" s="30">
        <f t="shared" si="10"/>
        <v>0.11698513800424627</v>
      </c>
      <c r="AJ30" s="30">
        <f t="shared" si="11"/>
        <v>4.2272275727963807E-3</v>
      </c>
      <c r="AK30" s="30">
        <f t="shared" si="12"/>
        <v>1.8125357082170954</v>
      </c>
      <c r="AM30" s="30">
        <f t="shared" si="13"/>
        <v>0.5491420349723064</v>
      </c>
      <c r="AN30" s="30">
        <f t="shared" si="14"/>
        <v>3.5906245264337119E-3</v>
      </c>
      <c r="AO30" s="30">
        <f t="shared" si="15"/>
        <v>0.18072992517262787</v>
      </c>
      <c r="AP30" s="30">
        <f t="shared" si="16"/>
        <v>4.2002388018613383E-2</v>
      </c>
      <c r="AQ30" s="30">
        <f t="shared" si="17"/>
        <v>8.5548998511271435E-4</v>
      </c>
      <c r="AR30" s="30">
        <f t="shared" si="18"/>
        <v>3.2308767093073419E-2</v>
      </c>
      <c r="AS30" s="30">
        <f t="shared" si="19"/>
        <v>4.9189842063201886E-2</v>
      </c>
      <c r="AT30" s="30">
        <f t="shared" si="20"/>
        <v>7.5306457763700888E-2</v>
      </c>
      <c r="AU30" s="30">
        <f t="shared" si="21"/>
        <v>6.4542252863707142E-2</v>
      </c>
      <c r="AV30" s="30">
        <f t="shared" si="22"/>
        <v>2.3322175412226788E-3</v>
      </c>
      <c r="AW30" s="30">
        <f t="shared" si="23"/>
        <v>1</v>
      </c>
      <c r="AX30" s="30"/>
      <c r="AY30" s="30">
        <f t="shared" si="24"/>
        <v>1.6997336884154461</v>
      </c>
      <c r="AZ30" s="30">
        <f t="shared" si="25"/>
        <v>1.3016270337922402E-2</v>
      </c>
      <c r="BA30" s="30">
        <f t="shared" si="26"/>
        <v>8.4444880345233425E-2</v>
      </c>
      <c r="BB30" s="30">
        <f t="shared" si="27"/>
        <v>0.12846207376478777</v>
      </c>
      <c r="BC30" s="30">
        <f t="shared" si="28"/>
        <v>4.93374682830561E-3</v>
      </c>
      <c r="BD30" s="30">
        <f t="shared" si="29"/>
        <v>0.341439205955335</v>
      </c>
      <c r="BE30" s="30">
        <f t="shared" si="30"/>
        <v>0.37981455064194009</v>
      </c>
      <c r="BF30" s="30">
        <f t="shared" si="31"/>
        <v>7.5830913197805746E-3</v>
      </c>
      <c r="BG30" s="30">
        <f t="shared" si="32"/>
        <v>0</v>
      </c>
      <c r="BH30" s="30">
        <f t="shared" si="33"/>
        <v>2.659427507608751</v>
      </c>
      <c r="BI30" s="30">
        <f t="shared" si="34"/>
        <v>2.2561246669945727</v>
      </c>
      <c r="BJ30" s="30"/>
      <c r="BK30" s="30">
        <f t="shared" si="35"/>
        <v>1.9174055508778776</v>
      </c>
      <c r="BL30" s="30">
        <f t="shared" si="36"/>
        <v>1.4683164290828256E-2</v>
      </c>
      <c r="BM30" s="30">
        <f t="shared" si="37"/>
        <v>0.1270121183655242</v>
      </c>
      <c r="BN30" s="30">
        <f t="shared" si="38"/>
        <v>8.2594449122122438E-2</v>
      </c>
      <c r="BO30" s="30">
        <f t="shared" si="39"/>
        <v>4.4417669243401764E-2</v>
      </c>
      <c r="BP30" s="30">
        <f t="shared" si="40"/>
        <v>0.28982645339401403</v>
      </c>
      <c r="BQ30" s="30">
        <f t="shared" si="41"/>
        <v>1.1131147920046524E-2</v>
      </c>
      <c r="BR30" s="30">
        <f t="shared" si="42"/>
        <v>0.7703294148348715</v>
      </c>
      <c r="BS30" s="30">
        <f t="shared" si="43"/>
        <v>0.85690897658674037</v>
      </c>
      <c r="BT30" s="30">
        <f t="shared" si="44"/>
        <v>3.4216798757258769E-2</v>
      </c>
      <c r="BU30" s="30">
        <f t="shared" si="45"/>
        <v>0</v>
      </c>
      <c r="BV30" s="30">
        <f t="shared" si="46"/>
        <v>4.1485257433926854</v>
      </c>
      <c r="BW30" s="30"/>
      <c r="BX30" s="105">
        <f t="shared" si="47"/>
        <v>0.81051131678260757</v>
      </c>
      <c r="BY30" s="105">
        <f t="shared" si="48"/>
        <v>0.12482227572313903</v>
      </c>
      <c r="BZ30" s="105">
        <f t="shared" si="49"/>
        <v>3.4216798757258769E-2</v>
      </c>
      <c r="CA30" s="105">
        <f t="shared" si="50"/>
        <v>1.0200870486142995E-2</v>
      </c>
      <c r="CB30" s="105">
        <f t="shared" si="51"/>
        <v>3.6196789317989725E-2</v>
      </c>
      <c r="CC30" s="105">
        <f t="shared" si="52"/>
        <v>1.0159480510671381</v>
      </c>
      <c r="CE30" s="105">
        <f t="shared" si="53"/>
        <v>0.28940627524339957</v>
      </c>
      <c r="CF30" s="28"/>
      <c r="CG30" s="30"/>
      <c r="CH30" s="130">
        <f t="shared" si="54"/>
        <v>1015.8542741803061</v>
      </c>
      <c r="CI30" s="30"/>
      <c r="CK30" s="105">
        <f t="shared" si="66"/>
        <v>-4.4795700544123536</v>
      </c>
      <c r="CL30" s="105">
        <f t="shared" si="67"/>
        <v>2</v>
      </c>
      <c r="CM30" s="105">
        <f t="shared" si="68"/>
        <v>0.53642287614704076</v>
      </c>
      <c r="CN30" s="105">
        <f t="shared" si="69"/>
        <v>0.53848517748823688</v>
      </c>
      <c r="CO30" s="105">
        <f t="shared" si="70"/>
        <v>-5.6294291288168159</v>
      </c>
      <c r="CP30" s="105">
        <f t="shared" si="71"/>
        <v>2.1206986220409725</v>
      </c>
      <c r="CQ30" s="105">
        <f t="shared" si="72"/>
        <v>0.28940627524339957</v>
      </c>
      <c r="CR30" s="105">
        <f t="shared" si="73"/>
        <v>2.701220997055304E-2</v>
      </c>
      <c r="CS30" s="105">
        <v>0.83574783398649599</v>
      </c>
      <c r="CT30" s="105">
        <f t="shared" si="63"/>
        <v>2.523651720388842E-2</v>
      </c>
      <c r="CU30" s="28"/>
    </row>
    <row r="31" spans="1:99" ht="15" customHeight="1" x14ac:dyDescent="0.2">
      <c r="A31" s="32" t="s">
        <v>236</v>
      </c>
      <c r="B31" s="40">
        <f t="shared" si="64"/>
        <v>2</v>
      </c>
      <c r="D31" s="40">
        <f t="shared" si="65"/>
        <v>59.8</v>
      </c>
      <c r="E31" s="40">
        <f t="shared" si="65"/>
        <v>0.52</v>
      </c>
      <c r="F31" s="40">
        <f t="shared" si="65"/>
        <v>16.7</v>
      </c>
      <c r="G31" s="40">
        <f t="shared" si="65"/>
        <v>5.47</v>
      </c>
      <c r="H31" s="40">
        <f t="shared" si="65"/>
        <v>0.11</v>
      </c>
      <c r="I31" s="40">
        <f t="shared" si="65"/>
        <v>2.36</v>
      </c>
      <c r="J31" s="40">
        <f t="shared" si="65"/>
        <v>5</v>
      </c>
      <c r="K31" s="40">
        <f t="shared" si="65"/>
        <v>4.2300000000000004</v>
      </c>
      <c r="L31" s="40">
        <f t="shared" si="65"/>
        <v>5.51</v>
      </c>
      <c r="M31" s="40">
        <f t="shared" si="65"/>
        <v>0.3</v>
      </c>
      <c r="N31" s="40">
        <f t="shared" si="65"/>
        <v>100</v>
      </c>
      <c r="P31" s="28">
        <v>51.6</v>
      </c>
      <c r="Q31" s="28">
        <v>0.4</v>
      </c>
      <c r="R31" s="28">
        <v>2.59</v>
      </c>
      <c r="S31" s="28">
        <v>8.9600000000000009</v>
      </c>
      <c r="T31" s="28">
        <v>0.33</v>
      </c>
      <c r="U31" s="28">
        <v>14.1</v>
      </c>
      <c r="V31" s="28">
        <v>21.35</v>
      </c>
      <c r="W31" s="28">
        <v>0.41</v>
      </c>
      <c r="X31" s="28">
        <v>0</v>
      </c>
      <c r="Y31" s="28">
        <f t="shared" si="1"/>
        <v>99.740000000000009</v>
      </c>
      <c r="Z31" s="42"/>
      <c r="AA31" s="30">
        <f t="shared" si="2"/>
        <v>0.99533954727030627</v>
      </c>
      <c r="AB31" s="30">
        <f t="shared" si="3"/>
        <v>6.5081351689612009E-3</v>
      </c>
      <c r="AC31" s="30">
        <f t="shared" si="4"/>
        <v>0.32757944291879171</v>
      </c>
      <c r="AD31" s="30">
        <f t="shared" si="5"/>
        <v>7.613082811412665E-2</v>
      </c>
      <c r="AE31" s="30">
        <f t="shared" si="6"/>
        <v>1.5506061460389062E-3</v>
      </c>
      <c r="AF31" s="30">
        <f t="shared" si="7"/>
        <v>5.8560794044665014E-2</v>
      </c>
      <c r="AG31" s="30">
        <f t="shared" si="8"/>
        <v>8.9158345221112698E-2</v>
      </c>
      <c r="AH31" s="30">
        <f t="shared" si="9"/>
        <v>0.13649564375605036</v>
      </c>
      <c r="AI31" s="30">
        <f t="shared" si="10"/>
        <v>0.11698513800424627</v>
      </c>
      <c r="AJ31" s="30">
        <f t="shared" si="11"/>
        <v>4.2272275727963807E-3</v>
      </c>
      <c r="AK31" s="30">
        <f t="shared" si="12"/>
        <v>1.8125357082170954</v>
      </c>
      <c r="AM31" s="30">
        <f t="shared" si="13"/>
        <v>0.5491420349723064</v>
      </c>
      <c r="AN31" s="30">
        <f t="shared" si="14"/>
        <v>3.5906245264337119E-3</v>
      </c>
      <c r="AO31" s="30">
        <f t="shared" si="15"/>
        <v>0.18072992517262787</v>
      </c>
      <c r="AP31" s="30">
        <f t="shared" si="16"/>
        <v>4.2002388018613383E-2</v>
      </c>
      <c r="AQ31" s="30">
        <f t="shared" si="17"/>
        <v>8.5548998511271435E-4</v>
      </c>
      <c r="AR31" s="30">
        <f t="shared" si="18"/>
        <v>3.2308767093073419E-2</v>
      </c>
      <c r="AS31" s="30">
        <f t="shared" si="19"/>
        <v>4.9189842063201886E-2</v>
      </c>
      <c r="AT31" s="30">
        <f t="shared" si="20"/>
        <v>7.5306457763700888E-2</v>
      </c>
      <c r="AU31" s="30">
        <f t="shared" si="21"/>
        <v>6.4542252863707142E-2</v>
      </c>
      <c r="AV31" s="30">
        <f t="shared" si="22"/>
        <v>2.3322175412226788E-3</v>
      </c>
      <c r="AW31" s="30">
        <f t="shared" si="23"/>
        <v>1</v>
      </c>
      <c r="AX31" s="30"/>
      <c r="AY31" s="30">
        <f t="shared" si="24"/>
        <v>1.7177097203728364</v>
      </c>
      <c r="AZ31" s="30">
        <f t="shared" si="25"/>
        <v>1.0012515644555695E-2</v>
      </c>
      <c r="BA31" s="30">
        <f t="shared" si="26"/>
        <v>7.6206355433503334E-2</v>
      </c>
      <c r="BB31" s="30">
        <f t="shared" si="27"/>
        <v>0.1247042449547669</v>
      </c>
      <c r="BC31" s="30">
        <f t="shared" si="28"/>
        <v>4.6518184381167185E-3</v>
      </c>
      <c r="BD31" s="30">
        <f t="shared" si="29"/>
        <v>0.34987593052109184</v>
      </c>
      <c r="BE31" s="30">
        <f t="shared" si="30"/>
        <v>0.38070613409415127</v>
      </c>
      <c r="BF31" s="30">
        <f t="shared" si="31"/>
        <v>6.6150371087447561E-3</v>
      </c>
      <c r="BG31" s="30">
        <f t="shared" si="32"/>
        <v>0</v>
      </c>
      <c r="BH31" s="30">
        <f t="shared" si="33"/>
        <v>2.6704817565677668</v>
      </c>
      <c r="BI31" s="30">
        <f t="shared" si="34"/>
        <v>2.2467856165815911</v>
      </c>
      <c r="BJ31" s="30"/>
      <c r="BK31" s="30">
        <f t="shared" si="35"/>
        <v>1.9296627465980378</v>
      </c>
      <c r="BL31" s="30">
        <f t="shared" si="36"/>
        <v>1.1247988067992947E-2</v>
      </c>
      <c r="BM31" s="30">
        <f t="shared" si="37"/>
        <v>0.11414622885339978</v>
      </c>
      <c r="BN31" s="30">
        <f t="shared" si="38"/>
        <v>7.0337253401962174E-2</v>
      </c>
      <c r="BO31" s="30">
        <f t="shared" si="39"/>
        <v>4.380897545143761E-2</v>
      </c>
      <c r="BP31" s="30">
        <f t="shared" si="40"/>
        <v>0.28018370389103769</v>
      </c>
      <c r="BQ31" s="30">
        <f t="shared" si="41"/>
        <v>1.0451638757709686E-2</v>
      </c>
      <c r="BR31" s="30">
        <f t="shared" si="42"/>
        <v>0.78609620828288929</v>
      </c>
      <c r="BS31" s="30">
        <f t="shared" si="43"/>
        <v>0.85536506622712161</v>
      </c>
      <c r="BT31" s="30">
        <f t="shared" si="44"/>
        <v>2.9725140458162387E-2</v>
      </c>
      <c r="BU31" s="30">
        <f t="shared" si="45"/>
        <v>0</v>
      </c>
      <c r="BV31" s="30">
        <f t="shared" si="46"/>
        <v>4.1310249499897509</v>
      </c>
      <c r="BW31" s="30"/>
      <c r="BX31" s="105">
        <f t="shared" si="47"/>
        <v>0.81315452202950289</v>
      </c>
      <c r="BY31" s="105">
        <f t="shared" si="48"/>
        <v>0.12656269507221207</v>
      </c>
      <c r="BZ31" s="105">
        <f t="shared" si="49"/>
        <v>2.9725140458162387E-2</v>
      </c>
      <c r="CA31" s="105">
        <f t="shared" si="50"/>
        <v>1.4083834993275222E-2</v>
      </c>
      <c r="CB31" s="105">
        <f t="shared" si="51"/>
        <v>2.8126709204343476E-2</v>
      </c>
      <c r="CC31" s="105">
        <f t="shared" si="52"/>
        <v>1.0116529017574962</v>
      </c>
      <c r="CE31" s="105">
        <f t="shared" si="53"/>
        <v>0.27416598597119041</v>
      </c>
      <c r="CF31" s="28"/>
      <c r="CG31" s="30"/>
      <c r="CH31" s="130">
        <f t="shared" si="54"/>
        <v>1020.8017907365087</v>
      </c>
      <c r="CI31" s="30"/>
      <c r="CK31" s="105">
        <f t="shared" si="66"/>
        <v>-4.6235494534882244</v>
      </c>
      <c r="CL31" s="105">
        <f t="shared" si="67"/>
        <v>2</v>
      </c>
      <c r="CM31" s="105">
        <f t="shared" si="68"/>
        <v>0.5346792029307279</v>
      </c>
      <c r="CN31" s="105">
        <f t="shared" si="69"/>
        <v>0.53848517748823688</v>
      </c>
      <c r="CO31" s="105">
        <f t="shared" si="70"/>
        <v>-5.6294291288168159</v>
      </c>
      <c r="CP31" s="105">
        <f t="shared" si="71"/>
        <v>1.9799750746541231</v>
      </c>
      <c r="CQ31" s="105">
        <f t="shared" si="72"/>
        <v>0.27416598597119041</v>
      </c>
      <c r="CR31" s="105">
        <f t="shared" si="73"/>
        <v>2.701220997055304E-2</v>
      </c>
      <c r="CS31" s="105">
        <v>0.83464585520563417</v>
      </c>
      <c r="CT31" s="105">
        <f t="shared" si="63"/>
        <v>2.1491333176131278E-2</v>
      </c>
      <c r="CU31" s="28"/>
    </row>
    <row r="32" spans="1:99" ht="15" customHeight="1" x14ac:dyDescent="0.2">
      <c r="A32" s="32" t="s">
        <v>236</v>
      </c>
      <c r="B32" s="40">
        <f t="shared" si="64"/>
        <v>2</v>
      </c>
      <c r="D32" s="40">
        <f t="shared" si="65"/>
        <v>59.8</v>
      </c>
      <c r="E32" s="40">
        <f t="shared" si="65"/>
        <v>0.52</v>
      </c>
      <c r="F32" s="40">
        <f t="shared" si="65"/>
        <v>16.7</v>
      </c>
      <c r="G32" s="40">
        <f t="shared" si="65"/>
        <v>5.47</v>
      </c>
      <c r="H32" s="40">
        <f t="shared" si="65"/>
        <v>0.11</v>
      </c>
      <c r="I32" s="40">
        <f t="shared" si="65"/>
        <v>2.36</v>
      </c>
      <c r="J32" s="40">
        <f t="shared" si="65"/>
        <v>5</v>
      </c>
      <c r="K32" s="40">
        <f t="shared" si="65"/>
        <v>4.2300000000000004</v>
      </c>
      <c r="L32" s="40">
        <f t="shared" si="65"/>
        <v>5.51</v>
      </c>
      <c r="M32" s="40">
        <f t="shared" si="65"/>
        <v>0.3</v>
      </c>
      <c r="N32" s="40">
        <f t="shared" si="65"/>
        <v>100</v>
      </c>
      <c r="P32" s="28">
        <v>51.04</v>
      </c>
      <c r="Q32" s="28">
        <v>0.4</v>
      </c>
      <c r="R32" s="28">
        <v>2.94</v>
      </c>
      <c r="S32" s="28">
        <v>8.1199999999999992</v>
      </c>
      <c r="T32" s="28">
        <v>0.25</v>
      </c>
      <c r="U32" s="28">
        <v>14.53</v>
      </c>
      <c r="V32" s="28">
        <v>21.67</v>
      </c>
      <c r="W32" s="28">
        <v>0.4</v>
      </c>
      <c r="X32" s="28">
        <v>0</v>
      </c>
      <c r="Y32" s="28">
        <f t="shared" si="1"/>
        <v>99.35</v>
      </c>
      <c r="Z32" s="42"/>
      <c r="AA32" s="30">
        <f t="shared" si="2"/>
        <v>0.99533954727030627</v>
      </c>
      <c r="AB32" s="30">
        <f t="shared" si="3"/>
        <v>6.5081351689612009E-3</v>
      </c>
      <c r="AC32" s="30">
        <f t="shared" si="4"/>
        <v>0.32757944291879171</v>
      </c>
      <c r="AD32" s="30">
        <f t="shared" si="5"/>
        <v>7.613082811412665E-2</v>
      </c>
      <c r="AE32" s="30">
        <f t="shared" si="6"/>
        <v>1.5506061460389062E-3</v>
      </c>
      <c r="AF32" s="30">
        <f t="shared" si="7"/>
        <v>5.8560794044665014E-2</v>
      </c>
      <c r="AG32" s="30">
        <f t="shared" si="8"/>
        <v>8.9158345221112698E-2</v>
      </c>
      <c r="AH32" s="30">
        <f t="shared" si="9"/>
        <v>0.13649564375605036</v>
      </c>
      <c r="AI32" s="30">
        <f t="shared" si="10"/>
        <v>0.11698513800424627</v>
      </c>
      <c r="AJ32" s="30">
        <f t="shared" si="11"/>
        <v>4.2272275727963807E-3</v>
      </c>
      <c r="AK32" s="30">
        <f t="shared" si="12"/>
        <v>1.8125357082170954</v>
      </c>
      <c r="AM32" s="30">
        <f t="shared" si="13"/>
        <v>0.5491420349723064</v>
      </c>
      <c r="AN32" s="30">
        <f t="shared" si="14"/>
        <v>3.5906245264337119E-3</v>
      </c>
      <c r="AO32" s="30">
        <f t="shared" si="15"/>
        <v>0.18072992517262787</v>
      </c>
      <c r="AP32" s="30">
        <f t="shared" si="16"/>
        <v>4.2002388018613383E-2</v>
      </c>
      <c r="AQ32" s="30">
        <f t="shared" si="17"/>
        <v>8.5548998511271435E-4</v>
      </c>
      <c r="AR32" s="30">
        <f t="shared" si="18"/>
        <v>3.2308767093073419E-2</v>
      </c>
      <c r="AS32" s="30">
        <f t="shared" si="19"/>
        <v>4.9189842063201886E-2</v>
      </c>
      <c r="AT32" s="30">
        <f t="shared" si="20"/>
        <v>7.5306457763700888E-2</v>
      </c>
      <c r="AU32" s="30">
        <f t="shared" si="21"/>
        <v>6.4542252863707142E-2</v>
      </c>
      <c r="AV32" s="30">
        <f t="shared" si="22"/>
        <v>2.3322175412226788E-3</v>
      </c>
      <c r="AW32" s="30">
        <f t="shared" si="23"/>
        <v>1</v>
      </c>
      <c r="AX32" s="30"/>
      <c r="AY32" s="30">
        <f t="shared" si="24"/>
        <v>1.6990679094540613</v>
      </c>
      <c r="AZ32" s="30">
        <f t="shared" si="25"/>
        <v>1.0012515644555695E-2</v>
      </c>
      <c r="BA32" s="30">
        <f t="shared" si="26"/>
        <v>8.6504511573165951E-2</v>
      </c>
      <c r="BB32" s="30">
        <f t="shared" si="27"/>
        <v>0.11301322199025748</v>
      </c>
      <c r="BC32" s="30">
        <f t="shared" si="28"/>
        <v>3.5241048773611504E-3</v>
      </c>
      <c r="BD32" s="30">
        <f t="shared" si="29"/>
        <v>0.36054590570719602</v>
      </c>
      <c r="BE32" s="30">
        <f t="shared" si="30"/>
        <v>0.38641226818830249</v>
      </c>
      <c r="BF32" s="30">
        <f t="shared" si="31"/>
        <v>6.4536947402387872E-3</v>
      </c>
      <c r="BG32" s="30">
        <f t="shared" si="32"/>
        <v>0</v>
      </c>
      <c r="BH32" s="30">
        <f t="shared" si="33"/>
        <v>2.6655341321751389</v>
      </c>
      <c r="BI32" s="30">
        <f t="shared" si="34"/>
        <v>2.2509559819831901</v>
      </c>
      <c r="BJ32" s="30"/>
      <c r="BK32" s="30">
        <f t="shared" si="35"/>
        <v>1.9122635372906462</v>
      </c>
      <c r="BL32" s="30">
        <f t="shared" si="36"/>
        <v>1.1268865992406459E-2</v>
      </c>
      <c r="BM32" s="30">
        <f t="shared" si="37"/>
        <v>0.12981189852943467</v>
      </c>
      <c r="BN32" s="30">
        <f t="shared" si="38"/>
        <v>8.7736462709353757E-2</v>
      </c>
      <c r="BO32" s="30">
        <f t="shared" si="39"/>
        <v>4.2075435820080914E-2</v>
      </c>
      <c r="BP32" s="30">
        <f t="shared" si="40"/>
        <v>0.25438778808216428</v>
      </c>
      <c r="BQ32" s="30">
        <f t="shared" si="41"/>
        <v>7.9326049548322179E-3</v>
      </c>
      <c r="BR32" s="30">
        <f t="shared" si="42"/>
        <v>0.81157296323116013</v>
      </c>
      <c r="BS32" s="30">
        <f t="shared" si="43"/>
        <v>0.86979700659015224</v>
      </c>
      <c r="BT32" s="30">
        <f t="shared" si="44"/>
        <v>2.9053965562867896E-2</v>
      </c>
      <c r="BU32" s="30">
        <f t="shared" si="45"/>
        <v>0</v>
      </c>
      <c r="BV32" s="30">
        <f t="shared" si="46"/>
        <v>4.155900528763099</v>
      </c>
      <c r="BW32" s="30"/>
      <c r="BX32" s="105">
        <f t="shared" si="47"/>
        <v>0.81941804010686892</v>
      </c>
      <c r="BY32" s="105">
        <f t="shared" si="48"/>
        <v>0.12327135560322777</v>
      </c>
      <c r="BZ32" s="105">
        <f t="shared" si="49"/>
        <v>2.9053965562867896E-2</v>
      </c>
      <c r="CA32" s="105">
        <f t="shared" si="50"/>
        <v>1.3021470257213019E-2</v>
      </c>
      <c r="CB32" s="105">
        <f t="shared" si="51"/>
        <v>3.7357496226070368E-2</v>
      </c>
      <c r="CC32" s="105">
        <f t="shared" si="52"/>
        <v>1.0221223277562479</v>
      </c>
      <c r="CE32" s="105">
        <f t="shared" si="53"/>
        <v>0.24110992701225861</v>
      </c>
      <c r="CF32" s="28"/>
      <c r="CG32" s="30"/>
      <c r="CH32" s="130">
        <f t="shared" si="54"/>
        <v>1028.405352359478</v>
      </c>
      <c r="CI32" s="30"/>
      <c r="CK32" s="105">
        <f t="shared" si="66"/>
        <v>-4.6540608647630508</v>
      </c>
      <c r="CL32" s="105">
        <f t="shared" si="67"/>
        <v>2</v>
      </c>
      <c r="CM32" s="105">
        <f t="shared" si="68"/>
        <v>0.53059218911210182</v>
      </c>
      <c r="CN32" s="105">
        <f t="shared" si="69"/>
        <v>0.53848517748823688</v>
      </c>
      <c r="CO32" s="105">
        <f t="shared" si="70"/>
        <v>-5.6294291288168159</v>
      </c>
      <c r="CP32" s="105">
        <f t="shared" si="71"/>
        <v>1.9571368890046199</v>
      </c>
      <c r="CQ32" s="105">
        <f t="shared" si="72"/>
        <v>0.24110992701225861</v>
      </c>
      <c r="CR32" s="105">
        <f t="shared" si="73"/>
        <v>2.701220997055304E-2</v>
      </c>
      <c r="CS32" s="105">
        <v>0.83672071085600586</v>
      </c>
      <c r="CT32" s="105">
        <f t="shared" si="63"/>
        <v>1.7302670749136939E-2</v>
      </c>
      <c r="CU32" s="28"/>
    </row>
    <row r="33" spans="1:99" ht="15" customHeight="1" x14ac:dyDescent="0.2">
      <c r="A33" s="32" t="s">
        <v>236</v>
      </c>
      <c r="B33" s="40">
        <f t="shared" si="64"/>
        <v>2</v>
      </c>
      <c r="D33" s="40">
        <f t="shared" si="65"/>
        <v>59.8</v>
      </c>
      <c r="E33" s="40">
        <f t="shared" si="65"/>
        <v>0.52</v>
      </c>
      <c r="F33" s="40">
        <f t="shared" si="65"/>
        <v>16.7</v>
      </c>
      <c r="G33" s="40">
        <f t="shared" si="65"/>
        <v>5.47</v>
      </c>
      <c r="H33" s="40">
        <f t="shared" si="65"/>
        <v>0.11</v>
      </c>
      <c r="I33" s="40">
        <f t="shared" si="65"/>
        <v>2.36</v>
      </c>
      <c r="J33" s="40">
        <f t="shared" si="65"/>
        <v>5</v>
      </c>
      <c r="K33" s="40">
        <f t="shared" si="65"/>
        <v>4.2300000000000004</v>
      </c>
      <c r="L33" s="40">
        <f t="shared" si="65"/>
        <v>5.51</v>
      </c>
      <c r="M33" s="40">
        <f t="shared" si="65"/>
        <v>0.3</v>
      </c>
      <c r="N33" s="40">
        <f t="shared" si="65"/>
        <v>100</v>
      </c>
      <c r="P33" s="28">
        <v>51.66</v>
      </c>
      <c r="Q33" s="28">
        <v>0.54</v>
      </c>
      <c r="R33" s="28">
        <v>2.65</v>
      </c>
      <c r="S33" s="28">
        <v>9.35</v>
      </c>
      <c r="T33" s="28">
        <v>0.28000000000000003</v>
      </c>
      <c r="U33" s="28">
        <v>14.08</v>
      </c>
      <c r="V33" s="28">
        <v>21.42</v>
      </c>
      <c r="W33" s="28">
        <v>0.4</v>
      </c>
      <c r="X33" s="28">
        <v>0</v>
      </c>
      <c r="Y33" s="28">
        <f t="shared" si="1"/>
        <v>100.38</v>
      </c>
      <c r="Z33" s="42"/>
      <c r="AA33" s="30">
        <f t="shared" si="2"/>
        <v>0.99533954727030627</v>
      </c>
      <c r="AB33" s="30">
        <f t="shared" si="3"/>
        <v>6.5081351689612009E-3</v>
      </c>
      <c r="AC33" s="30">
        <f t="shared" si="4"/>
        <v>0.32757944291879171</v>
      </c>
      <c r="AD33" s="30">
        <f t="shared" si="5"/>
        <v>7.613082811412665E-2</v>
      </c>
      <c r="AE33" s="30">
        <f t="shared" si="6"/>
        <v>1.5506061460389062E-3</v>
      </c>
      <c r="AF33" s="30">
        <f t="shared" si="7"/>
        <v>5.8560794044665014E-2</v>
      </c>
      <c r="AG33" s="30">
        <f t="shared" si="8"/>
        <v>8.9158345221112698E-2</v>
      </c>
      <c r="AH33" s="30">
        <f t="shared" si="9"/>
        <v>0.13649564375605036</v>
      </c>
      <c r="AI33" s="30">
        <f t="shared" si="10"/>
        <v>0.11698513800424627</v>
      </c>
      <c r="AJ33" s="30">
        <f t="shared" si="11"/>
        <v>4.2272275727963807E-3</v>
      </c>
      <c r="AK33" s="30">
        <f t="shared" si="12"/>
        <v>1.8125357082170954</v>
      </c>
      <c r="AM33" s="30">
        <f t="shared" si="13"/>
        <v>0.5491420349723064</v>
      </c>
      <c r="AN33" s="30">
        <f t="shared" si="14"/>
        <v>3.5906245264337119E-3</v>
      </c>
      <c r="AO33" s="30">
        <f t="shared" si="15"/>
        <v>0.18072992517262787</v>
      </c>
      <c r="AP33" s="30">
        <f t="shared" si="16"/>
        <v>4.2002388018613383E-2</v>
      </c>
      <c r="AQ33" s="30">
        <f t="shared" si="17"/>
        <v>8.5548998511271435E-4</v>
      </c>
      <c r="AR33" s="30">
        <f t="shared" si="18"/>
        <v>3.2308767093073419E-2</v>
      </c>
      <c r="AS33" s="30">
        <f t="shared" si="19"/>
        <v>4.9189842063201886E-2</v>
      </c>
      <c r="AT33" s="30">
        <f t="shared" si="20"/>
        <v>7.5306457763700888E-2</v>
      </c>
      <c r="AU33" s="30">
        <f t="shared" si="21"/>
        <v>6.4542252863707142E-2</v>
      </c>
      <c r="AV33" s="30">
        <f t="shared" si="22"/>
        <v>2.3322175412226788E-3</v>
      </c>
      <c r="AW33" s="30">
        <f t="shared" si="23"/>
        <v>1</v>
      </c>
      <c r="AX33" s="30"/>
      <c r="AY33" s="30">
        <f t="shared" si="24"/>
        <v>1.7197070572569906</v>
      </c>
      <c r="AZ33" s="30">
        <f t="shared" si="25"/>
        <v>1.3516896120150187E-2</v>
      </c>
      <c r="BA33" s="30">
        <f t="shared" si="26"/>
        <v>7.7971753628874069E-2</v>
      </c>
      <c r="BB33" s="30">
        <f t="shared" si="27"/>
        <v>0.13013221990257481</v>
      </c>
      <c r="BC33" s="30">
        <f t="shared" si="28"/>
        <v>3.9469974626444885E-3</v>
      </c>
      <c r="BD33" s="30">
        <f t="shared" si="29"/>
        <v>0.34937965260545906</v>
      </c>
      <c r="BE33" s="30">
        <f t="shared" si="30"/>
        <v>0.38195435092724683</v>
      </c>
      <c r="BF33" s="30">
        <f t="shared" si="31"/>
        <v>6.4536947402387872E-3</v>
      </c>
      <c r="BG33" s="30">
        <f t="shared" si="32"/>
        <v>0</v>
      </c>
      <c r="BH33" s="30">
        <f t="shared" si="33"/>
        <v>2.6830626226441785</v>
      </c>
      <c r="BI33" s="30">
        <f t="shared" si="34"/>
        <v>2.236250451018901</v>
      </c>
      <c r="BJ33" s="30"/>
      <c r="BK33" s="30">
        <f t="shared" si="35"/>
        <v>1.922847841205666</v>
      </c>
      <c r="BL33" s="30">
        <f t="shared" si="36"/>
        <v>1.5113582522530745E-2</v>
      </c>
      <c r="BM33" s="30">
        <f t="shared" si="37"/>
        <v>0.11624291281286951</v>
      </c>
      <c r="BN33" s="30">
        <f t="shared" si="38"/>
        <v>7.7152158794334014E-2</v>
      </c>
      <c r="BO33" s="30">
        <f t="shared" si="39"/>
        <v>3.9090754018535498E-2</v>
      </c>
      <c r="BP33" s="30">
        <f t="shared" si="40"/>
        <v>0.29100823544922372</v>
      </c>
      <c r="BQ33" s="30">
        <f t="shared" si="41"/>
        <v>8.8264748560091949E-3</v>
      </c>
      <c r="BR33" s="30">
        <f t="shared" si="42"/>
        <v>0.78130040571578474</v>
      </c>
      <c r="BS33" s="30">
        <f t="shared" si="43"/>
        <v>0.85414558952968733</v>
      </c>
      <c r="BT33" s="30">
        <f t="shared" si="44"/>
        <v>2.8864155547194594E-2</v>
      </c>
      <c r="BU33" s="30">
        <f t="shared" si="45"/>
        <v>0</v>
      </c>
      <c r="BV33" s="30">
        <f t="shared" si="46"/>
        <v>4.1345921104518357</v>
      </c>
      <c r="BW33" s="30"/>
      <c r="BX33" s="105">
        <f t="shared" si="47"/>
        <v>0.81045621089684994</v>
      </c>
      <c r="BY33" s="105">
        <f t="shared" si="48"/>
        <v>0.13092621513407926</v>
      </c>
      <c r="BZ33" s="105">
        <f t="shared" si="49"/>
        <v>2.8864155547194594E-2</v>
      </c>
      <c r="CA33" s="105">
        <f t="shared" si="50"/>
        <v>1.0226598471340904E-2</v>
      </c>
      <c r="CB33" s="105">
        <f t="shared" si="51"/>
        <v>3.3462780161496557E-2</v>
      </c>
      <c r="CC33" s="105">
        <f t="shared" si="52"/>
        <v>1.0139359602109612</v>
      </c>
      <c r="CE33" s="105">
        <f t="shared" si="53"/>
        <v>0.28650594149908598</v>
      </c>
      <c r="CF33" s="28"/>
      <c r="CG33" s="30"/>
      <c r="CH33" s="130">
        <f t="shared" si="54"/>
        <v>1018.4993740222973</v>
      </c>
      <c r="CI33" s="30"/>
      <c r="CK33" s="105">
        <f t="shared" si="66"/>
        <v>-4.6496182454333477</v>
      </c>
      <c r="CL33" s="105">
        <f t="shared" si="67"/>
        <v>2</v>
      </c>
      <c r="CM33" s="105">
        <f t="shared" si="68"/>
        <v>0.53645934950282892</v>
      </c>
      <c r="CN33" s="105">
        <f t="shared" si="69"/>
        <v>0.53848517748823688</v>
      </c>
      <c r="CO33" s="105">
        <f t="shared" si="70"/>
        <v>-5.6294291288168159</v>
      </c>
      <c r="CP33" s="105">
        <f t="shared" si="71"/>
        <v>1.9505824396693343</v>
      </c>
      <c r="CQ33" s="105">
        <f t="shared" si="72"/>
        <v>0.28650594149908598</v>
      </c>
      <c r="CR33" s="105">
        <f t="shared" si="73"/>
        <v>2.701220997055304E-2</v>
      </c>
      <c r="CS33" s="105">
        <v>0.8318207958655166</v>
      </c>
      <c r="CT33" s="105">
        <f t="shared" si="63"/>
        <v>2.1364584968666667E-2</v>
      </c>
      <c r="CU33" s="28"/>
    </row>
    <row r="34" spans="1:99" ht="15" customHeight="1" x14ac:dyDescent="0.2">
      <c r="A34" s="32" t="s">
        <v>236</v>
      </c>
      <c r="B34" s="40">
        <f t="shared" si="64"/>
        <v>2</v>
      </c>
      <c r="D34" s="40">
        <f t="shared" si="65"/>
        <v>59.8</v>
      </c>
      <c r="E34" s="40">
        <f t="shared" si="65"/>
        <v>0.52</v>
      </c>
      <c r="F34" s="40">
        <f t="shared" si="65"/>
        <v>16.7</v>
      </c>
      <c r="G34" s="40">
        <f t="shared" si="65"/>
        <v>5.47</v>
      </c>
      <c r="H34" s="40">
        <f t="shared" si="65"/>
        <v>0.11</v>
      </c>
      <c r="I34" s="40">
        <f t="shared" si="65"/>
        <v>2.36</v>
      </c>
      <c r="J34" s="40">
        <f t="shared" si="65"/>
        <v>5</v>
      </c>
      <c r="K34" s="40">
        <f t="shared" si="65"/>
        <v>4.2300000000000004</v>
      </c>
      <c r="L34" s="40">
        <f t="shared" si="65"/>
        <v>5.51</v>
      </c>
      <c r="M34" s="40">
        <f t="shared" si="65"/>
        <v>0.3</v>
      </c>
      <c r="N34" s="40">
        <f t="shared" si="65"/>
        <v>100</v>
      </c>
      <c r="P34" s="28">
        <v>51.18</v>
      </c>
      <c r="Q34" s="28">
        <v>0.44</v>
      </c>
      <c r="R34" s="28">
        <v>2.85</v>
      </c>
      <c r="S34" s="28">
        <v>9.2200000000000006</v>
      </c>
      <c r="T34" s="28">
        <v>0.33</v>
      </c>
      <c r="U34" s="28">
        <v>14.2</v>
      </c>
      <c r="V34" s="28">
        <v>21.21</v>
      </c>
      <c r="W34" s="28">
        <v>0.44</v>
      </c>
      <c r="X34" s="28">
        <v>0</v>
      </c>
      <c r="Y34" s="28">
        <f t="shared" si="1"/>
        <v>99.87</v>
      </c>
      <c r="Z34" s="42"/>
      <c r="AA34" s="30">
        <f t="shared" si="2"/>
        <v>0.99533954727030627</v>
      </c>
      <c r="AB34" s="30">
        <f t="shared" si="3"/>
        <v>6.5081351689612009E-3</v>
      </c>
      <c r="AC34" s="30">
        <f t="shared" si="4"/>
        <v>0.32757944291879171</v>
      </c>
      <c r="AD34" s="30">
        <f t="shared" si="5"/>
        <v>7.613082811412665E-2</v>
      </c>
      <c r="AE34" s="30">
        <f t="shared" si="6"/>
        <v>1.5506061460389062E-3</v>
      </c>
      <c r="AF34" s="30">
        <f t="shared" si="7"/>
        <v>5.8560794044665014E-2</v>
      </c>
      <c r="AG34" s="30">
        <f t="shared" si="8"/>
        <v>8.9158345221112698E-2</v>
      </c>
      <c r="AH34" s="30">
        <f t="shared" si="9"/>
        <v>0.13649564375605036</v>
      </c>
      <c r="AI34" s="30">
        <f t="shared" si="10"/>
        <v>0.11698513800424627</v>
      </c>
      <c r="AJ34" s="30">
        <f t="shared" si="11"/>
        <v>4.2272275727963807E-3</v>
      </c>
      <c r="AK34" s="30">
        <f t="shared" si="12"/>
        <v>1.8125357082170954</v>
      </c>
      <c r="AM34" s="30">
        <f t="shared" si="13"/>
        <v>0.5491420349723064</v>
      </c>
      <c r="AN34" s="30">
        <f t="shared" si="14"/>
        <v>3.5906245264337119E-3</v>
      </c>
      <c r="AO34" s="30">
        <f t="shared" si="15"/>
        <v>0.18072992517262787</v>
      </c>
      <c r="AP34" s="30">
        <f t="shared" si="16"/>
        <v>4.2002388018613383E-2</v>
      </c>
      <c r="AQ34" s="30">
        <f t="shared" si="17"/>
        <v>8.5548998511271435E-4</v>
      </c>
      <c r="AR34" s="30">
        <f t="shared" si="18"/>
        <v>3.2308767093073419E-2</v>
      </c>
      <c r="AS34" s="30">
        <f t="shared" si="19"/>
        <v>4.9189842063201886E-2</v>
      </c>
      <c r="AT34" s="30">
        <f t="shared" si="20"/>
        <v>7.5306457763700888E-2</v>
      </c>
      <c r="AU34" s="30">
        <f t="shared" si="21"/>
        <v>6.4542252863707142E-2</v>
      </c>
      <c r="AV34" s="30">
        <f t="shared" si="22"/>
        <v>2.3322175412226788E-3</v>
      </c>
      <c r="AW34" s="30">
        <f t="shared" si="23"/>
        <v>1</v>
      </c>
      <c r="AX34" s="30"/>
      <c r="AY34" s="30">
        <f t="shared" si="24"/>
        <v>1.7037283621837551</v>
      </c>
      <c r="AZ34" s="30">
        <f t="shared" si="25"/>
        <v>1.1013767209011264E-2</v>
      </c>
      <c r="BA34" s="30">
        <f t="shared" si="26"/>
        <v>8.3856414280109856E-2</v>
      </c>
      <c r="BB34" s="30">
        <f t="shared" si="27"/>
        <v>0.12832289491997217</v>
      </c>
      <c r="BC34" s="30">
        <f t="shared" si="28"/>
        <v>4.6518184381167185E-3</v>
      </c>
      <c r="BD34" s="30">
        <f t="shared" si="29"/>
        <v>0.35235732009925558</v>
      </c>
      <c r="BE34" s="30">
        <f t="shared" si="30"/>
        <v>0.37820970042796009</v>
      </c>
      <c r="BF34" s="30">
        <f t="shared" si="31"/>
        <v>7.0990642142626662E-3</v>
      </c>
      <c r="BG34" s="30">
        <f t="shared" si="32"/>
        <v>0</v>
      </c>
      <c r="BH34" s="30">
        <f t="shared" si="33"/>
        <v>2.6692393417724434</v>
      </c>
      <c r="BI34" s="30">
        <f t="shared" si="34"/>
        <v>2.2478313975455819</v>
      </c>
      <c r="BJ34" s="30"/>
      <c r="BK34" s="30">
        <f t="shared" si="35"/>
        <v>1.9148470527027779</v>
      </c>
      <c r="BL34" s="30">
        <f t="shared" si="36"/>
        <v>1.2378545868836747E-2</v>
      </c>
      <c r="BM34" s="30">
        <f t="shared" si="37"/>
        <v>0.12566338726961376</v>
      </c>
      <c r="BN34" s="30">
        <f t="shared" si="38"/>
        <v>8.5152947297222115E-2</v>
      </c>
      <c r="BO34" s="30">
        <f t="shared" si="39"/>
        <v>4.0510439972391649E-2</v>
      </c>
      <c r="BP34" s="30">
        <f t="shared" si="40"/>
        <v>0.28844823222505589</v>
      </c>
      <c r="BQ34" s="30">
        <f t="shared" si="41"/>
        <v>1.0456503540880209E-2</v>
      </c>
      <c r="BR34" s="30">
        <f t="shared" si="42"/>
        <v>0.79203984727412557</v>
      </c>
      <c r="BS34" s="30">
        <f t="shared" si="43"/>
        <v>0.85015163947827743</v>
      </c>
      <c r="BT34" s="30">
        <f t="shared" si="44"/>
        <v>3.1914998868023757E-2</v>
      </c>
      <c r="BU34" s="30">
        <f t="shared" si="45"/>
        <v>0</v>
      </c>
      <c r="BV34" s="30">
        <f t="shared" si="46"/>
        <v>4.1515635944972047</v>
      </c>
      <c r="BW34" s="30"/>
      <c r="BX34" s="105">
        <f t="shared" si="47"/>
        <v>0.80327744527748235</v>
      </c>
      <c r="BY34" s="105">
        <f t="shared" si="48"/>
        <v>0.1386053171108495</v>
      </c>
      <c r="BZ34" s="105">
        <f t="shared" si="49"/>
        <v>3.1914998868023757E-2</v>
      </c>
      <c r="CA34" s="105">
        <f t="shared" si="50"/>
        <v>8.5954411043678916E-3</v>
      </c>
      <c r="CB34" s="105">
        <f t="shared" si="51"/>
        <v>3.8278753096427115E-2</v>
      </c>
      <c r="CC34" s="105">
        <f t="shared" si="52"/>
        <v>1.0206719554571506</v>
      </c>
      <c r="CE34" s="105">
        <f t="shared" si="53"/>
        <v>0.28013492288281799</v>
      </c>
      <c r="CF34" s="28"/>
      <c r="CG34" s="30"/>
      <c r="CH34" s="130">
        <f t="shared" si="54"/>
        <v>1021.032696342911</v>
      </c>
      <c r="CI34" s="30"/>
      <c r="CK34" s="105">
        <f t="shared" si="66"/>
        <v>-4.5402455477855295</v>
      </c>
      <c r="CL34" s="105">
        <f t="shared" si="67"/>
        <v>2</v>
      </c>
      <c r="CM34" s="105">
        <f t="shared" si="68"/>
        <v>0.54125360329028449</v>
      </c>
      <c r="CN34" s="105">
        <f t="shared" si="69"/>
        <v>0.53848517748823688</v>
      </c>
      <c r="CO34" s="105">
        <f t="shared" si="70"/>
        <v>-5.6294291288168159</v>
      </c>
      <c r="CP34" s="105">
        <f t="shared" si="71"/>
        <v>2.0510579900744204</v>
      </c>
      <c r="CQ34" s="105">
        <f t="shared" si="72"/>
        <v>0.28013492288281799</v>
      </c>
      <c r="CR34" s="105">
        <f t="shared" si="73"/>
        <v>2.701220997055304E-2</v>
      </c>
      <c r="CS34" s="105">
        <v>0.82664246316426815</v>
      </c>
      <c r="CT34" s="105">
        <f t="shared" si="63"/>
        <v>2.3365017886785799E-2</v>
      </c>
      <c r="CU34" s="28"/>
    </row>
    <row r="35" spans="1:99" ht="15" customHeight="1" x14ac:dyDescent="0.2">
      <c r="A35" s="32" t="s">
        <v>236</v>
      </c>
      <c r="B35" s="40">
        <f t="shared" si="64"/>
        <v>2</v>
      </c>
      <c r="D35" s="40">
        <f t="shared" si="65"/>
        <v>59.8</v>
      </c>
      <c r="E35" s="40">
        <f t="shared" si="65"/>
        <v>0.52</v>
      </c>
      <c r="F35" s="40">
        <f t="shared" si="65"/>
        <v>16.7</v>
      </c>
      <c r="G35" s="40">
        <f t="shared" si="65"/>
        <v>5.47</v>
      </c>
      <c r="H35" s="40">
        <f t="shared" si="65"/>
        <v>0.11</v>
      </c>
      <c r="I35" s="40">
        <f t="shared" si="65"/>
        <v>2.36</v>
      </c>
      <c r="J35" s="40">
        <f t="shared" si="65"/>
        <v>5</v>
      </c>
      <c r="K35" s="40">
        <f t="shared" si="65"/>
        <v>4.2300000000000004</v>
      </c>
      <c r="L35" s="40">
        <f t="shared" si="65"/>
        <v>5.51</v>
      </c>
      <c r="M35" s="40">
        <f t="shared" si="65"/>
        <v>0.3</v>
      </c>
      <c r="N35" s="40">
        <f t="shared" si="65"/>
        <v>100</v>
      </c>
      <c r="P35" s="28">
        <v>50.65</v>
      </c>
      <c r="Q35" s="28">
        <v>0.62</v>
      </c>
      <c r="R35" s="28">
        <v>3.35</v>
      </c>
      <c r="S35" s="28">
        <v>9.5500000000000007</v>
      </c>
      <c r="T35" s="28">
        <v>0.33</v>
      </c>
      <c r="U35" s="28">
        <v>13.46</v>
      </c>
      <c r="V35" s="28">
        <v>21.27</v>
      </c>
      <c r="W35" s="28">
        <v>0.5</v>
      </c>
      <c r="X35" s="28">
        <v>0</v>
      </c>
      <c r="Y35" s="28">
        <f t="shared" si="1"/>
        <v>99.73</v>
      </c>
      <c r="Z35" s="42"/>
      <c r="AA35" s="30">
        <f t="shared" si="2"/>
        <v>0.99533954727030627</v>
      </c>
      <c r="AB35" s="30">
        <f t="shared" si="3"/>
        <v>6.5081351689612009E-3</v>
      </c>
      <c r="AC35" s="30">
        <f t="shared" si="4"/>
        <v>0.32757944291879171</v>
      </c>
      <c r="AD35" s="30">
        <f t="shared" si="5"/>
        <v>7.613082811412665E-2</v>
      </c>
      <c r="AE35" s="30">
        <f t="shared" si="6"/>
        <v>1.5506061460389062E-3</v>
      </c>
      <c r="AF35" s="30">
        <f t="shared" si="7"/>
        <v>5.8560794044665014E-2</v>
      </c>
      <c r="AG35" s="30">
        <f t="shared" si="8"/>
        <v>8.9158345221112698E-2</v>
      </c>
      <c r="AH35" s="30">
        <f t="shared" si="9"/>
        <v>0.13649564375605036</v>
      </c>
      <c r="AI35" s="30">
        <f t="shared" si="10"/>
        <v>0.11698513800424627</v>
      </c>
      <c r="AJ35" s="30">
        <f t="shared" si="11"/>
        <v>4.2272275727963807E-3</v>
      </c>
      <c r="AK35" s="30">
        <f t="shared" si="12"/>
        <v>1.8125357082170954</v>
      </c>
      <c r="AM35" s="30">
        <f t="shared" si="13"/>
        <v>0.5491420349723064</v>
      </c>
      <c r="AN35" s="30">
        <f t="shared" si="14"/>
        <v>3.5906245264337119E-3</v>
      </c>
      <c r="AO35" s="30">
        <f t="shared" si="15"/>
        <v>0.18072992517262787</v>
      </c>
      <c r="AP35" s="30">
        <f t="shared" si="16"/>
        <v>4.2002388018613383E-2</v>
      </c>
      <c r="AQ35" s="30">
        <f t="shared" si="17"/>
        <v>8.5548998511271435E-4</v>
      </c>
      <c r="AR35" s="30">
        <f t="shared" si="18"/>
        <v>3.2308767093073419E-2</v>
      </c>
      <c r="AS35" s="30">
        <f t="shared" si="19"/>
        <v>4.9189842063201886E-2</v>
      </c>
      <c r="AT35" s="30">
        <f t="shared" si="20"/>
        <v>7.5306457763700888E-2</v>
      </c>
      <c r="AU35" s="30">
        <f t="shared" si="21"/>
        <v>6.4542252863707142E-2</v>
      </c>
      <c r="AV35" s="30">
        <f t="shared" si="22"/>
        <v>2.3322175412226788E-3</v>
      </c>
      <c r="AW35" s="30">
        <f t="shared" si="23"/>
        <v>1</v>
      </c>
      <c r="AX35" s="30"/>
      <c r="AY35" s="30">
        <f t="shared" si="24"/>
        <v>1.6860852197070573</v>
      </c>
      <c r="AZ35" s="30">
        <f t="shared" si="25"/>
        <v>1.5519399249061325E-2</v>
      </c>
      <c r="BA35" s="30">
        <f t="shared" si="26"/>
        <v>9.8568065908199304E-2</v>
      </c>
      <c r="BB35" s="30">
        <f t="shared" si="27"/>
        <v>0.1329157967988866</v>
      </c>
      <c r="BC35" s="30">
        <f t="shared" si="28"/>
        <v>4.6518184381167185E-3</v>
      </c>
      <c r="BD35" s="30">
        <f t="shared" si="29"/>
        <v>0.33399503722084373</v>
      </c>
      <c r="BE35" s="30">
        <f t="shared" si="30"/>
        <v>0.37927960057061344</v>
      </c>
      <c r="BF35" s="30">
        <f t="shared" si="31"/>
        <v>8.0671184252984838E-3</v>
      </c>
      <c r="BG35" s="30">
        <f t="shared" si="32"/>
        <v>0</v>
      </c>
      <c r="BH35" s="30">
        <f t="shared" si="33"/>
        <v>2.659082056318077</v>
      </c>
      <c r="BI35" s="30">
        <f t="shared" si="34"/>
        <v>2.25641776858438</v>
      </c>
      <c r="BJ35" s="30"/>
      <c r="BK35" s="30">
        <f t="shared" si="35"/>
        <v>1.9022563245472512</v>
      </c>
      <c r="BL35" s="30">
        <f t="shared" si="36"/>
        <v>1.7509124111668529E-2</v>
      </c>
      <c r="BM35" s="30">
        <f t="shared" si="37"/>
        <v>0.1482738235535048</v>
      </c>
      <c r="BN35" s="30">
        <f t="shared" si="38"/>
        <v>9.7743675452748757E-2</v>
      </c>
      <c r="BO35" s="30">
        <f t="shared" si="39"/>
        <v>5.0530148100756039E-2</v>
      </c>
      <c r="BP35" s="30">
        <f t="shared" si="40"/>
        <v>0.29991356562255861</v>
      </c>
      <c r="BQ35" s="30">
        <f t="shared" si="41"/>
        <v>1.0496445779995003E-2</v>
      </c>
      <c r="BR35" s="30">
        <f t="shared" si="42"/>
        <v>0.75363233660411311</v>
      </c>
      <c r="BS35" s="30">
        <f t="shared" si="43"/>
        <v>0.85581322998911857</v>
      </c>
      <c r="BT35" s="30">
        <f t="shared" si="44"/>
        <v>3.6405578712235882E-2</v>
      </c>
      <c r="BU35" s="30">
        <f t="shared" si="45"/>
        <v>0</v>
      </c>
      <c r="BV35" s="30">
        <f t="shared" si="46"/>
        <v>4.1725742524739502</v>
      </c>
      <c r="BW35" s="30"/>
      <c r="BX35" s="105">
        <f t="shared" si="47"/>
        <v>0.79987910756848413</v>
      </c>
      <c r="BY35" s="105">
        <f t="shared" si="48"/>
        <v>0.12683339732909382</v>
      </c>
      <c r="BZ35" s="105">
        <f t="shared" si="49"/>
        <v>3.6405578712235882E-2</v>
      </c>
      <c r="CA35" s="105">
        <f t="shared" si="50"/>
        <v>1.4124569388520157E-2</v>
      </c>
      <c r="CB35" s="105">
        <f t="shared" si="51"/>
        <v>4.1809553032114297E-2</v>
      </c>
      <c r="CC35" s="105">
        <f t="shared" si="52"/>
        <v>1.0190522060304483</v>
      </c>
      <c r="CE35" s="105">
        <f t="shared" si="53"/>
        <v>0.30611385620879539</v>
      </c>
      <c r="CF35" s="28"/>
      <c r="CG35" s="30"/>
      <c r="CH35" s="130">
        <f t="shared" si="54"/>
        <v>1013.519126815</v>
      </c>
      <c r="CI35" s="30"/>
      <c r="CK35" s="105">
        <f t="shared" si="66"/>
        <v>-4.4043600423075002</v>
      </c>
      <c r="CL35" s="105">
        <f t="shared" si="67"/>
        <v>2</v>
      </c>
      <c r="CM35" s="105">
        <f t="shared" si="68"/>
        <v>0.54355315395086357</v>
      </c>
      <c r="CN35" s="105">
        <f t="shared" si="69"/>
        <v>0.53848517748823688</v>
      </c>
      <c r="CO35" s="105">
        <f t="shared" si="70"/>
        <v>-5.6294291288168159</v>
      </c>
      <c r="CP35" s="105">
        <f t="shared" si="71"/>
        <v>2.1827039310594105</v>
      </c>
      <c r="CQ35" s="105">
        <f t="shared" si="72"/>
        <v>0.30611385620879539</v>
      </c>
      <c r="CR35" s="105">
        <f t="shared" si="73"/>
        <v>2.701220997055304E-2</v>
      </c>
      <c r="CS35" s="105">
        <v>0.83447191155433331</v>
      </c>
      <c r="CT35" s="105">
        <f t="shared" si="63"/>
        <v>3.4592803985849185E-2</v>
      </c>
      <c r="CU35" s="28"/>
    </row>
    <row r="36" spans="1:99" ht="15" customHeight="1" x14ac:dyDescent="0.2">
      <c r="A36" s="32" t="s">
        <v>236</v>
      </c>
      <c r="B36" s="40">
        <f t="shared" si="64"/>
        <v>2</v>
      </c>
      <c r="D36" s="40">
        <f t="shared" si="65"/>
        <v>59.8</v>
      </c>
      <c r="E36" s="40">
        <f t="shared" si="65"/>
        <v>0.52</v>
      </c>
      <c r="F36" s="40">
        <f t="shared" si="65"/>
        <v>16.7</v>
      </c>
      <c r="G36" s="40">
        <f t="shared" si="65"/>
        <v>5.47</v>
      </c>
      <c r="H36" s="40">
        <f t="shared" si="65"/>
        <v>0.11</v>
      </c>
      <c r="I36" s="40">
        <f t="shared" si="65"/>
        <v>2.36</v>
      </c>
      <c r="J36" s="40">
        <f t="shared" si="65"/>
        <v>5</v>
      </c>
      <c r="K36" s="40">
        <f t="shared" si="65"/>
        <v>4.2300000000000004</v>
      </c>
      <c r="L36" s="40">
        <f t="shared" si="65"/>
        <v>5.51</v>
      </c>
      <c r="M36" s="40">
        <f t="shared" si="65"/>
        <v>0.3</v>
      </c>
      <c r="N36" s="40">
        <f t="shared" si="65"/>
        <v>100</v>
      </c>
      <c r="P36" s="28">
        <v>51.03</v>
      </c>
      <c r="Q36" s="28">
        <v>0.49</v>
      </c>
      <c r="R36" s="28">
        <v>3.7</v>
      </c>
      <c r="S36" s="28">
        <v>8.01</v>
      </c>
      <c r="T36" s="28">
        <v>0.23</v>
      </c>
      <c r="U36" s="28">
        <v>13.97</v>
      </c>
      <c r="V36" s="28">
        <v>22.01</v>
      </c>
      <c r="W36" s="28">
        <v>0.31</v>
      </c>
      <c r="X36" s="28">
        <v>0</v>
      </c>
      <c r="Y36" s="28">
        <f t="shared" si="1"/>
        <v>99.750000000000014</v>
      </c>
      <c r="Z36" s="42"/>
      <c r="AA36" s="30">
        <f t="shared" si="2"/>
        <v>0.99533954727030627</v>
      </c>
      <c r="AB36" s="30">
        <f t="shared" si="3"/>
        <v>6.5081351689612009E-3</v>
      </c>
      <c r="AC36" s="30">
        <f t="shared" si="4"/>
        <v>0.32757944291879171</v>
      </c>
      <c r="AD36" s="30">
        <f t="shared" si="5"/>
        <v>7.613082811412665E-2</v>
      </c>
      <c r="AE36" s="30">
        <f t="shared" si="6"/>
        <v>1.5506061460389062E-3</v>
      </c>
      <c r="AF36" s="30">
        <f t="shared" si="7"/>
        <v>5.8560794044665014E-2</v>
      </c>
      <c r="AG36" s="30">
        <f t="shared" si="8"/>
        <v>8.9158345221112698E-2</v>
      </c>
      <c r="AH36" s="30">
        <f t="shared" si="9"/>
        <v>0.13649564375605036</v>
      </c>
      <c r="AI36" s="30">
        <f t="shared" si="10"/>
        <v>0.11698513800424627</v>
      </c>
      <c r="AJ36" s="30">
        <f t="shared" si="11"/>
        <v>4.2272275727963807E-3</v>
      </c>
      <c r="AK36" s="30">
        <f t="shared" si="12"/>
        <v>1.8125357082170954</v>
      </c>
      <c r="AM36" s="30">
        <f t="shared" si="13"/>
        <v>0.5491420349723064</v>
      </c>
      <c r="AN36" s="30">
        <f t="shared" si="14"/>
        <v>3.5906245264337119E-3</v>
      </c>
      <c r="AO36" s="30">
        <f t="shared" si="15"/>
        <v>0.18072992517262787</v>
      </c>
      <c r="AP36" s="30">
        <f t="shared" si="16"/>
        <v>4.2002388018613383E-2</v>
      </c>
      <c r="AQ36" s="30">
        <f t="shared" si="17"/>
        <v>8.5548998511271435E-4</v>
      </c>
      <c r="AR36" s="30">
        <f t="shared" si="18"/>
        <v>3.2308767093073419E-2</v>
      </c>
      <c r="AS36" s="30">
        <f t="shared" si="19"/>
        <v>4.9189842063201886E-2</v>
      </c>
      <c r="AT36" s="30">
        <f t="shared" si="20"/>
        <v>7.5306457763700888E-2</v>
      </c>
      <c r="AU36" s="30">
        <f t="shared" si="21"/>
        <v>6.4542252863707142E-2</v>
      </c>
      <c r="AV36" s="30">
        <f t="shared" si="22"/>
        <v>2.3322175412226788E-3</v>
      </c>
      <c r="AW36" s="30">
        <f t="shared" si="23"/>
        <v>1</v>
      </c>
      <c r="AX36" s="30"/>
      <c r="AY36" s="30">
        <f t="shared" si="24"/>
        <v>1.6987350199733688</v>
      </c>
      <c r="AZ36" s="30">
        <f t="shared" si="25"/>
        <v>1.2265331664580725E-2</v>
      </c>
      <c r="BA36" s="30">
        <f t="shared" si="26"/>
        <v>0.10886622204786192</v>
      </c>
      <c r="BB36" s="30">
        <f t="shared" si="27"/>
        <v>0.11148225469728602</v>
      </c>
      <c r="BC36" s="30">
        <f t="shared" si="28"/>
        <v>3.2421764871722585E-3</v>
      </c>
      <c r="BD36" s="30">
        <f t="shared" si="29"/>
        <v>0.34665012406947893</v>
      </c>
      <c r="BE36" s="30">
        <f t="shared" si="30"/>
        <v>0.39247503566333813</v>
      </c>
      <c r="BF36" s="30">
        <f t="shared" si="31"/>
        <v>5.0016134236850595E-3</v>
      </c>
      <c r="BG36" s="30">
        <f t="shared" si="32"/>
        <v>0</v>
      </c>
      <c r="BH36" s="30">
        <f t="shared" si="33"/>
        <v>2.6787177780267721</v>
      </c>
      <c r="BI36" s="30">
        <f t="shared" si="34"/>
        <v>2.2398776195153296</v>
      </c>
      <c r="BJ36" s="30"/>
      <c r="BK36" s="30">
        <f t="shared" si="35"/>
        <v>1.9024792763626377</v>
      </c>
      <c r="BL36" s="30">
        <f t="shared" si="36"/>
        <v>1.3736420945713534E-2</v>
      </c>
      <c r="BM36" s="30">
        <f t="shared" si="37"/>
        <v>0.16256467619079484</v>
      </c>
      <c r="BN36" s="30">
        <f t="shared" si="38"/>
        <v>9.7520723637362305E-2</v>
      </c>
      <c r="BO36" s="30">
        <f t="shared" si="39"/>
        <v>6.5043952553432538E-2</v>
      </c>
      <c r="BP36" s="30">
        <f t="shared" si="40"/>
        <v>0.24970660726955868</v>
      </c>
      <c r="BQ36" s="30">
        <f t="shared" si="41"/>
        <v>7.2620785521359723E-3</v>
      </c>
      <c r="BR36" s="30">
        <f t="shared" si="42"/>
        <v>0.77645385470543815</v>
      </c>
      <c r="BS36" s="30">
        <f t="shared" si="43"/>
        <v>0.87909604860079194</v>
      </c>
      <c r="BT36" s="30">
        <f t="shared" si="44"/>
        <v>2.2406003938359217E-2</v>
      </c>
      <c r="BU36" s="30">
        <f t="shared" si="45"/>
        <v>0</v>
      </c>
      <c r="BV36" s="30">
        <f t="shared" si="46"/>
        <v>4.1762696427562247</v>
      </c>
      <c r="BW36" s="30"/>
      <c r="BX36" s="105">
        <f t="shared" si="47"/>
        <v>0.80901671247457418</v>
      </c>
      <c r="BY36" s="105">
        <f t="shared" si="48"/>
        <v>0.10857187475021135</v>
      </c>
      <c r="BZ36" s="105">
        <f t="shared" si="49"/>
        <v>2.2406003938359217E-2</v>
      </c>
      <c r="CA36" s="105">
        <f t="shared" si="50"/>
        <v>4.2637948615073321E-2</v>
      </c>
      <c r="CB36" s="105">
        <f t="shared" si="51"/>
        <v>2.7441387511144492E-2</v>
      </c>
      <c r="CC36" s="105">
        <f t="shared" si="52"/>
        <v>1.0100739272893626</v>
      </c>
      <c r="CE36" s="105">
        <f t="shared" si="53"/>
        <v>0.24737783628799767</v>
      </c>
      <c r="CF36" s="28"/>
      <c r="CG36" s="30"/>
      <c r="CH36" s="130">
        <f t="shared" si="54"/>
        <v>1032.3369424179987</v>
      </c>
      <c r="CI36" s="30"/>
      <c r="CK36" s="105">
        <f t="shared" si="66"/>
        <v>-4.9011120849472789</v>
      </c>
      <c r="CL36" s="105">
        <f t="shared" si="67"/>
        <v>2</v>
      </c>
      <c r="CM36" s="105">
        <f t="shared" si="68"/>
        <v>0.53741388156046999</v>
      </c>
      <c r="CN36" s="105">
        <f t="shared" si="69"/>
        <v>0.53848517748823688</v>
      </c>
      <c r="CO36" s="105">
        <f t="shared" si="70"/>
        <v>-5.6294291288168159</v>
      </c>
      <c r="CP36" s="105">
        <f t="shared" si="71"/>
        <v>1.6973108627439131</v>
      </c>
      <c r="CQ36" s="105">
        <f t="shared" si="72"/>
        <v>0.24737783628799767</v>
      </c>
      <c r="CR36" s="105">
        <f t="shared" si="73"/>
        <v>2.701220997055304E-2</v>
      </c>
      <c r="CS36" s="105">
        <v>0.84536760487709173</v>
      </c>
      <c r="CT36" s="105">
        <f t="shared" si="63"/>
        <v>3.6350892402517543E-2</v>
      </c>
      <c r="CU36" s="28"/>
    </row>
    <row r="37" spans="1:99" ht="15" customHeight="1" x14ac:dyDescent="0.2">
      <c r="A37" s="32" t="s">
        <v>236</v>
      </c>
      <c r="B37" s="40">
        <f t="shared" si="64"/>
        <v>2</v>
      </c>
      <c r="D37" s="40">
        <f t="shared" si="65"/>
        <v>59.8</v>
      </c>
      <c r="E37" s="40">
        <f t="shared" si="65"/>
        <v>0.52</v>
      </c>
      <c r="F37" s="40">
        <f t="shared" si="65"/>
        <v>16.7</v>
      </c>
      <c r="G37" s="40">
        <f t="shared" si="65"/>
        <v>5.47</v>
      </c>
      <c r="H37" s="40">
        <f t="shared" si="65"/>
        <v>0.11</v>
      </c>
      <c r="I37" s="40">
        <f t="shared" si="65"/>
        <v>2.36</v>
      </c>
      <c r="J37" s="40">
        <f t="shared" si="65"/>
        <v>5</v>
      </c>
      <c r="K37" s="40">
        <f t="shared" si="65"/>
        <v>4.2300000000000004</v>
      </c>
      <c r="L37" s="40">
        <f t="shared" si="65"/>
        <v>5.51</v>
      </c>
      <c r="M37" s="40">
        <f t="shared" si="65"/>
        <v>0.3</v>
      </c>
      <c r="N37" s="40">
        <f t="shared" si="65"/>
        <v>100</v>
      </c>
      <c r="P37" s="28">
        <v>51.5</v>
      </c>
      <c r="Q37" s="28">
        <v>0.45</v>
      </c>
      <c r="R37" s="28">
        <v>2.57</v>
      </c>
      <c r="S37" s="28">
        <v>8.4</v>
      </c>
      <c r="T37" s="28">
        <v>0.3</v>
      </c>
      <c r="U37" s="28">
        <v>14.5</v>
      </c>
      <c r="V37" s="28">
        <v>21.98</v>
      </c>
      <c r="W37" s="28">
        <v>0.41</v>
      </c>
      <c r="X37" s="28">
        <v>0</v>
      </c>
      <c r="Y37" s="28">
        <f t="shared" si="1"/>
        <v>100.11</v>
      </c>
      <c r="Z37" s="42"/>
      <c r="AA37" s="30">
        <f t="shared" si="2"/>
        <v>0.99533954727030627</v>
      </c>
      <c r="AB37" s="30">
        <f t="shared" si="3"/>
        <v>6.5081351689612009E-3</v>
      </c>
      <c r="AC37" s="30">
        <f t="shared" si="4"/>
        <v>0.32757944291879171</v>
      </c>
      <c r="AD37" s="30">
        <f t="shared" si="5"/>
        <v>7.613082811412665E-2</v>
      </c>
      <c r="AE37" s="30">
        <f t="shared" si="6"/>
        <v>1.5506061460389062E-3</v>
      </c>
      <c r="AF37" s="30">
        <f t="shared" si="7"/>
        <v>5.8560794044665014E-2</v>
      </c>
      <c r="AG37" s="30">
        <f t="shared" si="8"/>
        <v>8.9158345221112698E-2</v>
      </c>
      <c r="AH37" s="30">
        <f t="shared" si="9"/>
        <v>0.13649564375605036</v>
      </c>
      <c r="AI37" s="30">
        <f t="shared" si="10"/>
        <v>0.11698513800424627</v>
      </c>
      <c r="AJ37" s="30">
        <f t="shared" si="11"/>
        <v>4.2272275727963807E-3</v>
      </c>
      <c r="AK37" s="30">
        <f t="shared" si="12"/>
        <v>1.8125357082170954</v>
      </c>
      <c r="AM37" s="30">
        <f t="shared" si="13"/>
        <v>0.5491420349723064</v>
      </c>
      <c r="AN37" s="30">
        <f t="shared" si="14"/>
        <v>3.5906245264337119E-3</v>
      </c>
      <c r="AO37" s="30">
        <f t="shared" si="15"/>
        <v>0.18072992517262787</v>
      </c>
      <c r="AP37" s="30">
        <f t="shared" si="16"/>
        <v>4.2002388018613383E-2</v>
      </c>
      <c r="AQ37" s="30">
        <f t="shared" si="17"/>
        <v>8.5548998511271435E-4</v>
      </c>
      <c r="AR37" s="30">
        <f t="shared" si="18"/>
        <v>3.2308767093073419E-2</v>
      </c>
      <c r="AS37" s="30">
        <f t="shared" si="19"/>
        <v>4.9189842063201886E-2</v>
      </c>
      <c r="AT37" s="30">
        <f t="shared" si="20"/>
        <v>7.5306457763700888E-2</v>
      </c>
      <c r="AU37" s="30">
        <f t="shared" si="21"/>
        <v>6.4542252863707142E-2</v>
      </c>
      <c r="AV37" s="30">
        <f t="shared" si="22"/>
        <v>2.3322175412226788E-3</v>
      </c>
      <c r="AW37" s="30">
        <f t="shared" si="23"/>
        <v>1</v>
      </c>
      <c r="AX37" s="30"/>
      <c r="AY37" s="30">
        <f t="shared" si="24"/>
        <v>1.7143808255659121</v>
      </c>
      <c r="AZ37" s="30">
        <f t="shared" si="25"/>
        <v>1.1264080100125156E-2</v>
      </c>
      <c r="BA37" s="30">
        <f t="shared" si="26"/>
        <v>7.5617889368379751E-2</v>
      </c>
      <c r="BB37" s="30">
        <f t="shared" si="27"/>
        <v>0.11691022964509395</v>
      </c>
      <c r="BC37" s="30">
        <f t="shared" si="28"/>
        <v>4.22892585283338E-3</v>
      </c>
      <c r="BD37" s="30">
        <f t="shared" si="29"/>
        <v>0.35980148883374691</v>
      </c>
      <c r="BE37" s="30">
        <f t="shared" si="30"/>
        <v>0.39194008559201143</v>
      </c>
      <c r="BF37" s="30">
        <f t="shared" si="31"/>
        <v>6.6150371087447561E-3</v>
      </c>
      <c r="BG37" s="30">
        <f t="shared" si="32"/>
        <v>0</v>
      </c>
      <c r="BH37" s="30">
        <f t="shared" si="33"/>
        <v>2.6807585620668473</v>
      </c>
      <c r="BI37" s="30">
        <f t="shared" si="34"/>
        <v>2.2381724653987636</v>
      </c>
      <c r="BJ37" s="30"/>
      <c r="BK37" s="30">
        <f t="shared" si="35"/>
        <v>1.9185399794946125</v>
      </c>
      <c r="BL37" s="30">
        <f t="shared" si="36"/>
        <v>1.2605476964073136E-2</v>
      </c>
      <c r="BM37" s="30">
        <f t="shared" si="37"/>
        <v>0.11283058525058497</v>
      </c>
      <c r="BN37" s="30">
        <f t="shared" si="38"/>
        <v>8.1460020505387476E-2</v>
      </c>
      <c r="BO37" s="30">
        <f t="shared" si="39"/>
        <v>3.1370564745197491E-2</v>
      </c>
      <c r="BP37" s="30">
        <f t="shared" si="40"/>
        <v>0.26166525691509557</v>
      </c>
      <c r="BQ37" s="30">
        <f t="shared" si="41"/>
        <v>9.4650654020246548E-3</v>
      </c>
      <c r="BR37" s="30">
        <f t="shared" si="42"/>
        <v>0.805297785317173</v>
      </c>
      <c r="BS37" s="30">
        <f t="shared" si="43"/>
        <v>0.87722950765807461</v>
      </c>
      <c r="BT37" s="30">
        <f t="shared" si="44"/>
        <v>2.9611187828767118E-2</v>
      </c>
      <c r="BU37" s="30">
        <f t="shared" si="45"/>
        <v>0</v>
      </c>
      <c r="BV37" s="30">
        <f t="shared" si="46"/>
        <v>4.1400754300809908</v>
      </c>
      <c r="BW37" s="30"/>
      <c r="BX37" s="105">
        <f t="shared" si="47"/>
        <v>0.8356198089471657</v>
      </c>
      <c r="BY37" s="105">
        <f t="shared" si="48"/>
        <v>0.11567161664255149</v>
      </c>
      <c r="BZ37" s="105">
        <f t="shared" si="49"/>
        <v>2.9611187828767118E-2</v>
      </c>
      <c r="CA37" s="105">
        <f t="shared" si="50"/>
        <v>1.7593769164303726E-3</v>
      </c>
      <c r="CB37" s="105">
        <f t="shared" si="51"/>
        <v>3.9850321794478553E-2</v>
      </c>
      <c r="CC37" s="105">
        <f t="shared" si="52"/>
        <v>1.0225123121293931</v>
      </c>
      <c r="CE37" s="105">
        <f t="shared" si="53"/>
        <v>0.24994011221080512</v>
      </c>
      <c r="CF37" s="28"/>
      <c r="CG37" s="30"/>
      <c r="CH37" s="130">
        <f t="shared" si="54"/>
        <v>1021.6281648286421</v>
      </c>
      <c r="CI37" s="30"/>
      <c r="CK37" s="105">
        <f t="shared" si="66"/>
        <v>-4.6546429443731272</v>
      </c>
      <c r="CL37" s="105">
        <f t="shared" si="67"/>
        <v>2</v>
      </c>
      <c r="CM37" s="105">
        <f t="shared" si="68"/>
        <v>0.52030457756386383</v>
      </c>
      <c r="CN37" s="105">
        <f t="shared" si="69"/>
        <v>0.53848517748823688</v>
      </c>
      <c r="CO37" s="105">
        <f t="shared" si="70"/>
        <v>-5.6294291288168159</v>
      </c>
      <c r="CP37" s="105">
        <f t="shared" si="71"/>
        <v>1.9761341639413599</v>
      </c>
      <c r="CQ37" s="105">
        <f t="shared" si="72"/>
        <v>0.24994011221080512</v>
      </c>
      <c r="CR37" s="105">
        <f t="shared" si="73"/>
        <v>2.701220997055304E-2</v>
      </c>
      <c r="CS37" s="105">
        <v>0.84131732662144831</v>
      </c>
      <c r="CT37" s="105">
        <f t="shared" si="63"/>
        <v>5.697517674282615E-3</v>
      </c>
      <c r="CU37" s="28"/>
    </row>
    <row r="38" spans="1:99" ht="15" customHeight="1" x14ac:dyDescent="0.2">
      <c r="A38" s="32" t="s">
        <v>236</v>
      </c>
      <c r="B38" s="40">
        <f t="shared" si="64"/>
        <v>2</v>
      </c>
      <c r="D38" s="40">
        <f t="shared" si="65"/>
        <v>59.8</v>
      </c>
      <c r="E38" s="40">
        <f t="shared" si="65"/>
        <v>0.52</v>
      </c>
      <c r="F38" s="40">
        <f t="shared" si="65"/>
        <v>16.7</v>
      </c>
      <c r="G38" s="40">
        <f t="shared" si="65"/>
        <v>5.47</v>
      </c>
      <c r="H38" s="40">
        <f t="shared" si="65"/>
        <v>0.11</v>
      </c>
      <c r="I38" s="40">
        <f t="shared" si="65"/>
        <v>2.36</v>
      </c>
      <c r="J38" s="40">
        <f t="shared" si="65"/>
        <v>5</v>
      </c>
      <c r="K38" s="40">
        <f t="shared" si="65"/>
        <v>4.2300000000000004</v>
      </c>
      <c r="L38" s="40">
        <f t="shared" si="65"/>
        <v>5.51</v>
      </c>
      <c r="M38" s="40">
        <f t="shared" si="65"/>
        <v>0.3</v>
      </c>
      <c r="N38" s="40">
        <f t="shared" si="65"/>
        <v>100</v>
      </c>
      <c r="P38" s="28">
        <v>52.22</v>
      </c>
      <c r="Q38" s="28">
        <v>0.34</v>
      </c>
      <c r="R38" s="28">
        <v>1.89</v>
      </c>
      <c r="S38" s="28">
        <v>9.4</v>
      </c>
      <c r="T38" s="28">
        <v>0.4</v>
      </c>
      <c r="U38" s="28">
        <v>14.44</v>
      </c>
      <c r="V38" s="28">
        <v>20.85</v>
      </c>
      <c r="W38" s="28">
        <v>0.44</v>
      </c>
      <c r="X38" s="28">
        <v>0</v>
      </c>
      <c r="Y38" s="28">
        <f t="shared" si="1"/>
        <v>99.97999999999999</v>
      </c>
      <c r="Z38" s="42"/>
      <c r="AA38" s="30">
        <f t="shared" si="2"/>
        <v>0.99533954727030627</v>
      </c>
      <c r="AB38" s="30">
        <f t="shared" si="3"/>
        <v>6.5081351689612009E-3</v>
      </c>
      <c r="AC38" s="30">
        <f t="shared" si="4"/>
        <v>0.32757944291879171</v>
      </c>
      <c r="AD38" s="30">
        <f t="shared" si="5"/>
        <v>7.613082811412665E-2</v>
      </c>
      <c r="AE38" s="30">
        <f t="shared" si="6"/>
        <v>1.5506061460389062E-3</v>
      </c>
      <c r="AF38" s="30">
        <f t="shared" si="7"/>
        <v>5.8560794044665014E-2</v>
      </c>
      <c r="AG38" s="30">
        <f t="shared" si="8"/>
        <v>8.9158345221112698E-2</v>
      </c>
      <c r="AH38" s="30">
        <f t="shared" si="9"/>
        <v>0.13649564375605036</v>
      </c>
      <c r="AI38" s="30">
        <f t="shared" si="10"/>
        <v>0.11698513800424627</v>
      </c>
      <c r="AJ38" s="30">
        <f t="shared" si="11"/>
        <v>4.2272275727963807E-3</v>
      </c>
      <c r="AK38" s="30">
        <f t="shared" si="12"/>
        <v>1.8125357082170954</v>
      </c>
      <c r="AM38" s="30">
        <f t="shared" si="13"/>
        <v>0.5491420349723064</v>
      </c>
      <c r="AN38" s="30">
        <f t="shared" si="14"/>
        <v>3.5906245264337119E-3</v>
      </c>
      <c r="AO38" s="30">
        <f t="shared" si="15"/>
        <v>0.18072992517262787</v>
      </c>
      <c r="AP38" s="30">
        <f t="shared" si="16"/>
        <v>4.2002388018613383E-2</v>
      </c>
      <c r="AQ38" s="30">
        <f t="shared" si="17"/>
        <v>8.5548998511271435E-4</v>
      </c>
      <c r="AR38" s="30">
        <f t="shared" si="18"/>
        <v>3.2308767093073419E-2</v>
      </c>
      <c r="AS38" s="30">
        <f t="shared" si="19"/>
        <v>4.9189842063201886E-2</v>
      </c>
      <c r="AT38" s="30">
        <f t="shared" si="20"/>
        <v>7.5306457763700888E-2</v>
      </c>
      <c r="AU38" s="30">
        <f t="shared" si="21"/>
        <v>6.4542252863707142E-2</v>
      </c>
      <c r="AV38" s="30">
        <f t="shared" si="22"/>
        <v>2.3322175412226788E-3</v>
      </c>
      <c r="AW38" s="30">
        <f t="shared" si="23"/>
        <v>1</v>
      </c>
      <c r="AX38" s="30"/>
      <c r="AY38" s="30">
        <f t="shared" si="24"/>
        <v>1.7383488681757657</v>
      </c>
      <c r="AZ38" s="30">
        <f t="shared" si="25"/>
        <v>8.5106382978723406E-3</v>
      </c>
      <c r="BA38" s="30">
        <f t="shared" si="26"/>
        <v>5.5610043154178113E-2</v>
      </c>
      <c r="BB38" s="30">
        <f t="shared" si="27"/>
        <v>0.13082811412665277</v>
      </c>
      <c r="BC38" s="30">
        <f t="shared" si="28"/>
        <v>5.6385678037778409E-3</v>
      </c>
      <c r="BD38" s="30">
        <f t="shared" si="29"/>
        <v>0.35831265508684867</v>
      </c>
      <c r="BE38" s="30">
        <f t="shared" si="30"/>
        <v>0.37179029957203996</v>
      </c>
      <c r="BF38" s="30">
        <f t="shared" si="31"/>
        <v>7.0990642142626662E-3</v>
      </c>
      <c r="BG38" s="30">
        <f t="shared" si="32"/>
        <v>0</v>
      </c>
      <c r="BH38" s="30">
        <f t="shared" si="33"/>
        <v>2.6761382504313977</v>
      </c>
      <c r="BI38" s="30">
        <f t="shared" si="34"/>
        <v>2.2420366358250701</v>
      </c>
      <c r="BJ38" s="30"/>
      <c r="BK38" s="30">
        <f t="shared" si="35"/>
        <v>1.948720924147556</v>
      </c>
      <c r="BL38" s="30">
        <f t="shared" si="36"/>
        <v>9.540581429042851E-3</v>
      </c>
      <c r="BM38" s="30">
        <f t="shared" si="37"/>
        <v>8.3119836047653647E-2</v>
      </c>
      <c r="BN38" s="30">
        <f t="shared" si="38"/>
        <v>5.1279075852443956E-2</v>
      </c>
      <c r="BO38" s="30">
        <f t="shared" si="39"/>
        <v>3.1840760195209691E-2</v>
      </c>
      <c r="BP38" s="30">
        <f t="shared" si="40"/>
        <v>0.29332142486785889</v>
      </c>
      <c r="BQ38" s="30">
        <f t="shared" si="41"/>
        <v>1.2641875589653625E-2</v>
      </c>
      <c r="BR38" s="30">
        <f t="shared" si="42"/>
        <v>0.80335009978446692</v>
      </c>
      <c r="BS38" s="30">
        <f t="shared" si="43"/>
        <v>0.83356747248489149</v>
      </c>
      <c r="BT38" s="30">
        <f t="shared" si="44"/>
        <v>3.1832724096903228E-2</v>
      </c>
      <c r="BU38" s="30">
        <f t="shared" si="45"/>
        <v>0</v>
      </c>
      <c r="BV38" s="30">
        <f t="shared" si="46"/>
        <v>4.0992147744956799</v>
      </c>
      <c r="BW38" s="30"/>
      <c r="BX38" s="105">
        <f t="shared" si="47"/>
        <v>0.80792391650951623</v>
      </c>
      <c r="BY38" s="105">
        <f t="shared" si="48"/>
        <v>0.14437380407140477</v>
      </c>
      <c r="BZ38" s="105">
        <f t="shared" si="49"/>
        <v>3.1832724096903228E-2</v>
      </c>
      <c r="CA38" s="105">
        <f t="shared" si="50"/>
        <v>8.0360983064631242E-6</v>
      </c>
      <c r="CB38" s="105">
        <f t="shared" si="51"/>
        <v>2.5635519877068746E-2</v>
      </c>
      <c r="CC38" s="105">
        <f t="shared" si="52"/>
        <v>1.0097740006531994</v>
      </c>
      <c r="CE38" s="105">
        <f t="shared" si="53"/>
        <v>0.28085705459646426</v>
      </c>
      <c r="CF38" s="28"/>
      <c r="CG38" s="30"/>
      <c r="CH38" s="130">
        <f t="shared" si="54"/>
        <v>1019.6255917375812</v>
      </c>
      <c r="CI38" s="30"/>
      <c r="CK38" s="105">
        <f t="shared" si="66"/>
        <v>-4.5485945368561111</v>
      </c>
      <c r="CL38" s="105">
        <f t="shared" si="67"/>
        <v>2</v>
      </c>
      <c r="CM38" s="105">
        <f t="shared" si="68"/>
        <v>0.53814078629659001</v>
      </c>
      <c r="CN38" s="105">
        <f t="shared" si="69"/>
        <v>0.53848517748823688</v>
      </c>
      <c r="CO38" s="105">
        <f t="shared" si="70"/>
        <v>-5.6294291288168159</v>
      </c>
      <c r="CP38" s="105">
        <f t="shared" si="71"/>
        <v>2.0484767271531301</v>
      </c>
      <c r="CQ38" s="105">
        <f t="shared" si="72"/>
        <v>0.28085705459646426</v>
      </c>
      <c r="CR38" s="105">
        <f t="shared" si="73"/>
        <v>2.701220997055304E-2</v>
      </c>
      <c r="CS38" s="105">
        <v>0.82257536047928659</v>
      </c>
      <c r="CT38" s="105">
        <f t="shared" si="63"/>
        <v>1.4651443969770361E-2</v>
      </c>
      <c r="CU38" s="28"/>
    </row>
    <row r="39" spans="1:99" ht="15" customHeight="1" x14ac:dyDescent="0.2">
      <c r="A39" s="32" t="s">
        <v>236</v>
      </c>
      <c r="B39" s="40">
        <f t="shared" si="64"/>
        <v>2</v>
      </c>
      <c r="D39" s="40">
        <f t="shared" ref="D39:N60" si="74">D$7</f>
        <v>59.8</v>
      </c>
      <c r="E39" s="40">
        <f t="shared" si="74"/>
        <v>0.52</v>
      </c>
      <c r="F39" s="40">
        <f t="shared" si="74"/>
        <v>16.7</v>
      </c>
      <c r="G39" s="40">
        <f t="shared" si="74"/>
        <v>5.47</v>
      </c>
      <c r="H39" s="40">
        <f t="shared" si="74"/>
        <v>0.11</v>
      </c>
      <c r="I39" s="40">
        <f t="shared" si="74"/>
        <v>2.36</v>
      </c>
      <c r="J39" s="40">
        <f t="shared" si="74"/>
        <v>5</v>
      </c>
      <c r="K39" s="40">
        <f t="shared" si="74"/>
        <v>4.2300000000000004</v>
      </c>
      <c r="L39" s="40">
        <f t="shared" si="74"/>
        <v>5.51</v>
      </c>
      <c r="M39" s="40">
        <f t="shared" si="74"/>
        <v>0.3</v>
      </c>
      <c r="N39" s="40">
        <f t="shared" si="74"/>
        <v>100</v>
      </c>
      <c r="P39" s="28">
        <v>51.52</v>
      </c>
      <c r="Q39" s="28">
        <v>0.39</v>
      </c>
      <c r="R39" s="28">
        <v>3.03</v>
      </c>
      <c r="S39" s="28">
        <v>7.86</v>
      </c>
      <c r="T39" s="28">
        <v>0.27</v>
      </c>
      <c r="U39" s="28">
        <v>14.48</v>
      </c>
      <c r="V39" s="28">
        <v>21.99</v>
      </c>
      <c r="W39" s="28">
        <v>0.4</v>
      </c>
      <c r="X39" s="28">
        <v>0</v>
      </c>
      <c r="Y39" s="28">
        <f t="shared" si="1"/>
        <v>99.940000000000012</v>
      </c>
      <c r="Z39" s="42"/>
      <c r="AA39" s="30">
        <f t="shared" si="2"/>
        <v>0.99533954727030627</v>
      </c>
      <c r="AB39" s="30">
        <f t="shared" si="3"/>
        <v>6.5081351689612009E-3</v>
      </c>
      <c r="AC39" s="30">
        <f t="shared" si="4"/>
        <v>0.32757944291879171</v>
      </c>
      <c r="AD39" s="30">
        <f t="shared" si="5"/>
        <v>7.613082811412665E-2</v>
      </c>
      <c r="AE39" s="30">
        <f t="shared" si="6"/>
        <v>1.5506061460389062E-3</v>
      </c>
      <c r="AF39" s="30">
        <f t="shared" si="7"/>
        <v>5.8560794044665014E-2</v>
      </c>
      <c r="AG39" s="30">
        <f t="shared" si="8"/>
        <v>8.9158345221112698E-2</v>
      </c>
      <c r="AH39" s="30">
        <f t="shared" si="9"/>
        <v>0.13649564375605036</v>
      </c>
      <c r="AI39" s="30">
        <f t="shared" si="10"/>
        <v>0.11698513800424627</v>
      </c>
      <c r="AJ39" s="30">
        <f t="shared" si="11"/>
        <v>4.2272275727963807E-3</v>
      </c>
      <c r="AK39" s="30">
        <f t="shared" si="12"/>
        <v>1.8125357082170954</v>
      </c>
      <c r="AM39" s="30">
        <f t="shared" si="13"/>
        <v>0.5491420349723064</v>
      </c>
      <c r="AN39" s="30">
        <f t="shared" si="14"/>
        <v>3.5906245264337119E-3</v>
      </c>
      <c r="AO39" s="30">
        <f t="shared" si="15"/>
        <v>0.18072992517262787</v>
      </c>
      <c r="AP39" s="30">
        <f t="shared" si="16"/>
        <v>4.2002388018613383E-2</v>
      </c>
      <c r="AQ39" s="30">
        <f t="shared" si="17"/>
        <v>8.5548998511271435E-4</v>
      </c>
      <c r="AR39" s="30">
        <f t="shared" si="18"/>
        <v>3.2308767093073419E-2</v>
      </c>
      <c r="AS39" s="30">
        <f t="shared" si="19"/>
        <v>4.9189842063201886E-2</v>
      </c>
      <c r="AT39" s="30">
        <f t="shared" si="20"/>
        <v>7.5306457763700888E-2</v>
      </c>
      <c r="AU39" s="30">
        <f t="shared" si="21"/>
        <v>6.4542252863707142E-2</v>
      </c>
      <c r="AV39" s="30">
        <f t="shared" si="22"/>
        <v>2.3322175412226788E-3</v>
      </c>
      <c r="AW39" s="30">
        <f t="shared" si="23"/>
        <v>1</v>
      </c>
      <c r="AX39" s="30"/>
      <c r="AY39" s="30">
        <f t="shared" si="24"/>
        <v>1.7150466045272972</v>
      </c>
      <c r="AZ39" s="30">
        <f t="shared" si="25"/>
        <v>9.7622027534418013E-3</v>
      </c>
      <c r="BA39" s="30">
        <f t="shared" si="26"/>
        <v>8.9152608866222047E-2</v>
      </c>
      <c r="BB39" s="30">
        <f t="shared" si="27"/>
        <v>0.10939457202505221</v>
      </c>
      <c r="BC39" s="30">
        <f t="shared" si="28"/>
        <v>3.8060332675500428E-3</v>
      </c>
      <c r="BD39" s="30">
        <f t="shared" si="29"/>
        <v>0.35930521091811418</v>
      </c>
      <c r="BE39" s="30">
        <f t="shared" si="30"/>
        <v>0.39211840228245365</v>
      </c>
      <c r="BF39" s="30">
        <f t="shared" si="31"/>
        <v>6.4536947402387872E-3</v>
      </c>
      <c r="BG39" s="30">
        <f t="shared" si="32"/>
        <v>0</v>
      </c>
      <c r="BH39" s="30">
        <f t="shared" si="33"/>
        <v>2.6850393293803698</v>
      </c>
      <c r="BI39" s="30">
        <f t="shared" si="34"/>
        <v>2.2346041394427649</v>
      </c>
      <c r="BJ39" s="30"/>
      <c r="BK39" s="30">
        <f t="shared" si="35"/>
        <v>1.9162251209069785</v>
      </c>
      <c r="BL39" s="30">
        <f t="shared" si="36"/>
        <v>1.0907329341460303E-2</v>
      </c>
      <c r="BM39" s="30">
        <f t="shared" si="37"/>
        <v>0.13281385920972102</v>
      </c>
      <c r="BN39" s="30">
        <f t="shared" si="38"/>
        <v>8.3774879093021504E-2</v>
      </c>
      <c r="BO39" s="30">
        <f t="shared" si="39"/>
        <v>4.9038980116699521E-2</v>
      </c>
      <c r="BP39" s="30">
        <f t="shared" si="40"/>
        <v>0.24445356347975136</v>
      </c>
      <c r="BQ39" s="30">
        <f t="shared" si="41"/>
        <v>8.5049776945241972E-3</v>
      </c>
      <c r="BR39" s="30">
        <f t="shared" si="42"/>
        <v>0.80290491164097366</v>
      </c>
      <c r="BS39" s="30">
        <f t="shared" si="43"/>
        <v>0.87622940489205425</v>
      </c>
      <c r="BT39" s="30">
        <f t="shared" si="44"/>
        <v>2.8842905962475188E-2</v>
      </c>
      <c r="BU39" s="30">
        <f t="shared" si="45"/>
        <v>0</v>
      </c>
      <c r="BV39" s="30">
        <f t="shared" si="46"/>
        <v>4.1536959323376594</v>
      </c>
      <c r="BW39" s="30"/>
      <c r="BX39" s="105">
        <f t="shared" si="47"/>
        <v>0.8242439282684314</v>
      </c>
      <c r="BY39" s="105">
        <f t="shared" si="48"/>
        <v>0.1115572734261468</v>
      </c>
      <c r="BZ39" s="105">
        <f t="shared" si="49"/>
        <v>2.8842905962475188E-2</v>
      </c>
      <c r="CA39" s="105">
        <f t="shared" si="50"/>
        <v>2.0196074154224333E-2</v>
      </c>
      <c r="CB39" s="105">
        <f t="shared" si="51"/>
        <v>3.1789402469398584E-2</v>
      </c>
      <c r="CC39" s="105">
        <f t="shared" si="52"/>
        <v>1.0166295842806763</v>
      </c>
      <c r="CE39" s="105">
        <f t="shared" si="53"/>
        <v>0.2341955619299646</v>
      </c>
      <c r="CF39" s="28"/>
      <c r="CG39" s="30"/>
      <c r="CH39" s="130">
        <f t="shared" si="54"/>
        <v>1029.1186678848189</v>
      </c>
      <c r="CI39" s="30"/>
      <c r="CK39" s="105">
        <f t="shared" si="66"/>
        <v>-4.6672239125070778</v>
      </c>
      <c r="CL39" s="105">
        <f t="shared" si="67"/>
        <v>2</v>
      </c>
      <c r="CM39" s="105">
        <f t="shared" si="68"/>
        <v>0.52748561049352116</v>
      </c>
      <c r="CN39" s="105">
        <f t="shared" si="69"/>
        <v>0.53848517748823688</v>
      </c>
      <c r="CO39" s="105">
        <f t="shared" si="70"/>
        <v>-5.6294291288168159</v>
      </c>
      <c r="CP39" s="105">
        <f t="shared" si="71"/>
        <v>1.9498459757037834</v>
      </c>
      <c r="CQ39" s="105">
        <f t="shared" si="72"/>
        <v>0.2341955619299646</v>
      </c>
      <c r="CR39" s="105">
        <f t="shared" si="73"/>
        <v>2.701220997055304E-2</v>
      </c>
      <c r="CS39" s="105">
        <v>0.84369390409170364</v>
      </c>
      <c r="CT39" s="105">
        <f t="shared" si="63"/>
        <v>1.9449975823272236E-2</v>
      </c>
      <c r="CU39" s="28"/>
    </row>
    <row r="40" spans="1:99" ht="15" customHeight="1" x14ac:dyDescent="0.2">
      <c r="A40" s="32" t="s">
        <v>236</v>
      </c>
      <c r="B40" s="40">
        <f t="shared" si="64"/>
        <v>2</v>
      </c>
      <c r="D40" s="40">
        <f t="shared" si="74"/>
        <v>59.8</v>
      </c>
      <c r="E40" s="40">
        <f t="shared" si="74"/>
        <v>0.52</v>
      </c>
      <c r="F40" s="40">
        <f t="shared" si="74"/>
        <v>16.7</v>
      </c>
      <c r="G40" s="40">
        <f t="shared" si="74"/>
        <v>5.47</v>
      </c>
      <c r="H40" s="40">
        <f t="shared" si="74"/>
        <v>0.11</v>
      </c>
      <c r="I40" s="40">
        <f t="shared" si="74"/>
        <v>2.36</v>
      </c>
      <c r="J40" s="40">
        <f t="shared" si="74"/>
        <v>5</v>
      </c>
      <c r="K40" s="40">
        <f t="shared" si="74"/>
        <v>4.2300000000000004</v>
      </c>
      <c r="L40" s="40">
        <f t="shared" si="74"/>
        <v>5.51</v>
      </c>
      <c r="M40" s="40">
        <f t="shared" si="74"/>
        <v>0.3</v>
      </c>
      <c r="N40" s="40">
        <f t="shared" si="74"/>
        <v>100</v>
      </c>
      <c r="P40" s="28">
        <v>51.16</v>
      </c>
      <c r="Q40" s="28">
        <v>0.51</v>
      </c>
      <c r="R40" s="28">
        <v>2.84</v>
      </c>
      <c r="S40" s="28">
        <v>9.19</v>
      </c>
      <c r="T40" s="28">
        <v>0.3</v>
      </c>
      <c r="U40" s="28">
        <v>13.91</v>
      </c>
      <c r="V40" s="28">
        <v>21.53</v>
      </c>
      <c r="W40" s="28">
        <v>0.45</v>
      </c>
      <c r="X40" s="28">
        <v>0</v>
      </c>
      <c r="Y40" s="28">
        <f t="shared" si="1"/>
        <v>99.889999999999986</v>
      </c>
      <c r="Z40" s="42"/>
      <c r="AA40" s="30">
        <f t="shared" si="2"/>
        <v>0.99533954727030627</v>
      </c>
      <c r="AB40" s="30">
        <f t="shared" si="3"/>
        <v>6.5081351689612009E-3</v>
      </c>
      <c r="AC40" s="30">
        <f t="shared" si="4"/>
        <v>0.32757944291879171</v>
      </c>
      <c r="AD40" s="30">
        <f t="shared" si="5"/>
        <v>7.613082811412665E-2</v>
      </c>
      <c r="AE40" s="30">
        <f t="shared" si="6"/>
        <v>1.5506061460389062E-3</v>
      </c>
      <c r="AF40" s="30">
        <f t="shared" si="7"/>
        <v>5.8560794044665014E-2</v>
      </c>
      <c r="AG40" s="30">
        <f t="shared" si="8"/>
        <v>8.9158345221112698E-2</v>
      </c>
      <c r="AH40" s="30">
        <f t="shared" si="9"/>
        <v>0.13649564375605036</v>
      </c>
      <c r="AI40" s="30">
        <f t="shared" si="10"/>
        <v>0.11698513800424627</v>
      </c>
      <c r="AJ40" s="30">
        <f t="shared" si="11"/>
        <v>4.2272275727963807E-3</v>
      </c>
      <c r="AK40" s="30">
        <f t="shared" si="12"/>
        <v>1.8125357082170954</v>
      </c>
      <c r="AM40" s="30">
        <f t="shared" si="13"/>
        <v>0.5491420349723064</v>
      </c>
      <c r="AN40" s="30">
        <f t="shared" si="14"/>
        <v>3.5906245264337119E-3</v>
      </c>
      <c r="AO40" s="30">
        <f t="shared" si="15"/>
        <v>0.18072992517262787</v>
      </c>
      <c r="AP40" s="30">
        <f t="shared" si="16"/>
        <v>4.2002388018613383E-2</v>
      </c>
      <c r="AQ40" s="30">
        <f t="shared" si="17"/>
        <v>8.5548998511271435E-4</v>
      </c>
      <c r="AR40" s="30">
        <f t="shared" si="18"/>
        <v>3.2308767093073419E-2</v>
      </c>
      <c r="AS40" s="30">
        <f t="shared" si="19"/>
        <v>4.9189842063201886E-2</v>
      </c>
      <c r="AT40" s="30">
        <f t="shared" si="20"/>
        <v>7.5306457763700888E-2</v>
      </c>
      <c r="AU40" s="30">
        <f t="shared" si="21"/>
        <v>6.4542252863707142E-2</v>
      </c>
      <c r="AV40" s="30">
        <f t="shared" si="22"/>
        <v>2.3322175412226788E-3</v>
      </c>
      <c r="AW40" s="30">
        <f t="shared" si="23"/>
        <v>1</v>
      </c>
      <c r="AX40" s="30"/>
      <c r="AY40" s="30">
        <f t="shared" si="24"/>
        <v>1.70306258322237</v>
      </c>
      <c r="AZ40" s="30">
        <f t="shared" si="25"/>
        <v>1.276595744680851E-2</v>
      </c>
      <c r="BA40" s="30">
        <f t="shared" si="26"/>
        <v>8.3562181247548065E-2</v>
      </c>
      <c r="BB40" s="30">
        <f t="shared" si="27"/>
        <v>0.12790535838552541</v>
      </c>
      <c r="BC40" s="30">
        <f t="shared" si="28"/>
        <v>4.22892585283338E-3</v>
      </c>
      <c r="BD40" s="30">
        <f t="shared" si="29"/>
        <v>0.34516129032258069</v>
      </c>
      <c r="BE40" s="30">
        <f t="shared" si="30"/>
        <v>0.38391583452211131</v>
      </c>
      <c r="BF40" s="30">
        <f t="shared" si="31"/>
        <v>7.2604065827686359E-3</v>
      </c>
      <c r="BG40" s="30">
        <f t="shared" si="32"/>
        <v>0</v>
      </c>
      <c r="BH40" s="30">
        <f t="shared" si="33"/>
        <v>2.6678625375825464</v>
      </c>
      <c r="BI40" s="30">
        <f t="shared" si="34"/>
        <v>2.2489914362067664</v>
      </c>
      <c r="BJ40" s="30"/>
      <c r="BK40" s="30">
        <f t="shared" si="35"/>
        <v>1.9150865824956418</v>
      </c>
      <c r="BL40" s="30">
        <f t="shared" si="36"/>
        <v>1.4355264486426168E-2</v>
      </c>
      <c r="BM40" s="30">
        <f t="shared" si="37"/>
        <v>0.12528708667766217</v>
      </c>
      <c r="BN40" s="30">
        <f t="shared" si="38"/>
        <v>8.4913417504358213E-2</v>
      </c>
      <c r="BO40" s="30">
        <f t="shared" si="39"/>
        <v>4.0373669173303955E-2</v>
      </c>
      <c r="BP40" s="30">
        <f t="shared" si="40"/>
        <v>0.28765805565400399</v>
      </c>
      <c r="BQ40" s="30">
        <f t="shared" si="41"/>
        <v>9.5108180273756684E-3</v>
      </c>
      <c r="BR40" s="30">
        <f t="shared" si="42"/>
        <v>0.77626478604556148</v>
      </c>
      <c r="BS40" s="30">
        <f t="shared" si="43"/>
        <v>0.86342342406440242</v>
      </c>
      <c r="BT40" s="30">
        <f t="shared" si="44"/>
        <v>3.2657184456051792E-2</v>
      </c>
      <c r="BU40" s="30">
        <f t="shared" si="45"/>
        <v>0</v>
      </c>
      <c r="BV40" s="30">
        <f t="shared" si="46"/>
        <v>4.1495302885847876</v>
      </c>
      <c r="BW40" s="30"/>
      <c r="BX40" s="105">
        <f t="shared" si="47"/>
        <v>0.81710847295359723</v>
      </c>
      <c r="BY40" s="105">
        <f t="shared" si="48"/>
        <v>0.12340718437298409</v>
      </c>
      <c r="BZ40" s="105">
        <f t="shared" si="49"/>
        <v>3.2657184456051792E-2</v>
      </c>
      <c r="CA40" s="105">
        <f t="shared" si="50"/>
        <v>7.7164847172521631E-3</v>
      </c>
      <c r="CB40" s="105">
        <f t="shared" si="51"/>
        <v>3.8598466393553021E-2</v>
      </c>
      <c r="CC40" s="105">
        <f t="shared" si="52"/>
        <v>1.0194877928934383</v>
      </c>
      <c r="CE40" s="105">
        <f t="shared" si="53"/>
        <v>0.28504475756265468</v>
      </c>
      <c r="CF40" s="28"/>
      <c r="CG40" s="30"/>
      <c r="CH40" s="130">
        <f t="shared" si="54"/>
        <v>1015.8130532791535</v>
      </c>
      <c r="CI40" s="30"/>
      <c r="CK40" s="105">
        <f t="shared" si="66"/>
        <v>-4.5343284455905781</v>
      </c>
      <c r="CL40" s="105">
        <f t="shared" si="67"/>
        <v>2</v>
      </c>
      <c r="CM40" s="105">
        <f t="shared" si="68"/>
        <v>0.53209191446353066</v>
      </c>
      <c r="CN40" s="105">
        <f t="shared" si="69"/>
        <v>0.53848517748823688</v>
      </c>
      <c r="CO40" s="105">
        <f t="shared" si="70"/>
        <v>-5.6294291288168159</v>
      </c>
      <c r="CP40" s="105">
        <f t="shared" si="71"/>
        <v>2.0740467829468168</v>
      </c>
      <c r="CQ40" s="105">
        <f t="shared" si="72"/>
        <v>0.28504475756265468</v>
      </c>
      <c r="CR40" s="105">
        <f t="shared" si="73"/>
        <v>2.701220997055304E-2</v>
      </c>
      <c r="CS40" s="105">
        <v>0.83663440350761398</v>
      </c>
      <c r="CT40" s="105">
        <f t="shared" ref="CT40:CT60" si="75">ABS(CS40-BX40)</f>
        <v>1.9525930554016746E-2</v>
      </c>
      <c r="CU40" s="28"/>
    </row>
    <row r="41" spans="1:99" ht="15" customHeight="1" x14ac:dyDescent="0.2">
      <c r="A41" s="32" t="s">
        <v>236</v>
      </c>
      <c r="B41" s="40">
        <f t="shared" si="64"/>
        <v>2</v>
      </c>
      <c r="D41" s="40">
        <f t="shared" si="74"/>
        <v>59.8</v>
      </c>
      <c r="E41" s="40">
        <f t="shared" si="74"/>
        <v>0.52</v>
      </c>
      <c r="F41" s="40">
        <f t="shared" si="74"/>
        <v>16.7</v>
      </c>
      <c r="G41" s="40">
        <f t="shared" si="74"/>
        <v>5.47</v>
      </c>
      <c r="H41" s="40">
        <f t="shared" si="74"/>
        <v>0.11</v>
      </c>
      <c r="I41" s="40">
        <f t="shared" si="74"/>
        <v>2.36</v>
      </c>
      <c r="J41" s="40">
        <f t="shared" si="74"/>
        <v>5</v>
      </c>
      <c r="K41" s="40">
        <f t="shared" si="74"/>
        <v>4.2300000000000004</v>
      </c>
      <c r="L41" s="40">
        <f t="shared" si="74"/>
        <v>5.51</v>
      </c>
      <c r="M41" s="40">
        <f t="shared" si="74"/>
        <v>0.3</v>
      </c>
      <c r="N41" s="40">
        <f t="shared" si="74"/>
        <v>100</v>
      </c>
      <c r="P41" s="28">
        <v>50.31</v>
      </c>
      <c r="Q41" s="28">
        <v>0.64</v>
      </c>
      <c r="R41" s="28">
        <v>3.74</v>
      </c>
      <c r="S41" s="28">
        <v>9.14</v>
      </c>
      <c r="T41" s="28">
        <v>0.28999999999999998</v>
      </c>
      <c r="U41" s="28">
        <v>13.6</v>
      </c>
      <c r="V41" s="28">
        <v>21.41</v>
      </c>
      <c r="W41" s="28">
        <v>0.46</v>
      </c>
      <c r="X41" s="28">
        <v>0</v>
      </c>
      <c r="Y41" s="28">
        <f t="shared" si="1"/>
        <v>99.589999999999989</v>
      </c>
      <c r="Z41" s="42"/>
      <c r="AA41" s="30">
        <f t="shared" si="2"/>
        <v>0.99533954727030627</v>
      </c>
      <c r="AB41" s="30">
        <f t="shared" si="3"/>
        <v>6.5081351689612009E-3</v>
      </c>
      <c r="AC41" s="30">
        <f t="shared" si="4"/>
        <v>0.32757944291879171</v>
      </c>
      <c r="AD41" s="30">
        <f t="shared" si="5"/>
        <v>7.613082811412665E-2</v>
      </c>
      <c r="AE41" s="30">
        <f t="shared" si="6"/>
        <v>1.5506061460389062E-3</v>
      </c>
      <c r="AF41" s="30">
        <f t="shared" si="7"/>
        <v>5.8560794044665014E-2</v>
      </c>
      <c r="AG41" s="30">
        <f t="shared" si="8"/>
        <v>8.9158345221112698E-2</v>
      </c>
      <c r="AH41" s="30">
        <f t="shared" si="9"/>
        <v>0.13649564375605036</v>
      </c>
      <c r="AI41" s="30">
        <f t="shared" si="10"/>
        <v>0.11698513800424627</v>
      </c>
      <c r="AJ41" s="30">
        <f t="shared" si="11"/>
        <v>4.2272275727963807E-3</v>
      </c>
      <c r="AK41" s="30">
        <f t="shared" si="12"/>
        <v>1.8125357082170954</v>
      </c>
      <c r="AM41" s="30">
        <f t="shared" si="13"/>
        <v>0.5491420349723064</v>
      </c>
      <c r="AN41" s="30">
        <f t="shared" si="14"/>
        <v>3.5906245264337119E-3</v>
      </c>
      <c r="AO41" s="30">
        <f t="shared" si="15"/>
        <v>0.18072992517262787</v>
      </c>
      <c r="AP41" s="30">
        <f t="shared" si="16"/>
        <v>4.2002388018613383E-2</v>
      </c>
      <c r="AQ41" s="30">
        <f t="shared" si="17"/>
        <v>8.5548998511271435E-4</v>
      </c>
      <c r="AR41" s="30">
        <f t="shared" si="18"/>
        <v>3.2308767093073419E-2</v>
      </c>
      <c r="AS41" s="30">
        <f t="shared" si="19"/>
        <v>4.9189842063201886E-2</v>
      </c>
      <c r="AT41" s="30">
        <f t="shared" si="20"/>
        <v>7.5306457763700888E-2</v>
      </c>
      <c r="AU41" s="30">
        <f t="shared" si="21"/>
        <v>6.4542252863707142E-2</v>
      </c>
      <c r="AV41" s="30">
        <f t="shared" si="22"/>
        <v>2.3322175412226788E-3</v>
      </c>
      <c r="AW41" s="30">
        <f t="shared" si="23"/>
        <v>1</v>
      </c>
      <c r="AX41" s="30"/>
      <c r="AY41" s="30">
        <f t="shared" si="24"/>
        <v>1.6747669773635154</v>
      </c>
      <c r="AZ41" s="30">
        <f t="shared" si="25"/>
        <v>1.602002503128911E-2</v>
      </c>
      <c r="BA41" s="30">
        <f t="shared" si="26"/>
        <v>0.11004315417810907</v>
      </c>
      <c r="BB41" s="30">
        <f t="shared" si="27"/>
        <v>0.12720946416144749</v>
      </c>
      <c r="BC41" s="30">
        <f t="shared" si="28"/>
        <v>4.0879616577389338E-3</v>
      </c>
      <c r="BD41" s="30">
        <f t="shared" si="29"/>
        <v>0.33746898263027297</v>
      </c>
      <c r="BE41" s="30">
        <f t="shared" si="30"/>
        <v>0.38177603423680456</v>
      </c>
      <c r="BF41" s="30">
        <f t="shared" si="31"/>
        <v>7.4217489512746057E-3</v>
      </c>
      <c r="BG41" s="30">
        <f t="shared" si="32"/>
        <v>0</v>
      </c>
      <c r="BH41" s="30">
        <f t="shared" si="33"/>
        <v>2.6587943482104519</v>
      </c>
      <c r="BI41" s="30">
        <f t="shared" si="34"/>
        <v>2.2566619355266817</v>
      </c>
      <c r="BJ41" s="30"/>
      <c r="BK41" s="30">
        <f t="shared" si="35"/>
        <v>1.8896914443466606</v>
      </c>
      <c r="BL41" s="30">
        <f t="shared" si="36"/>
        <v>1.8075890347147388E-2</v>
      </c>
      <c r="BM41" s="30">
        <f t="shared" si="37"/>
        <v>0.16555346486602177</v>
      </c>
      <c r="BN41" s="30">
        <f t="shared" si="38"/>
        <v>0.11030855565333941</v>
      </c>
      <c r="BO41" s="30">
        <f t="shared" si="39"/>
        <v>5.5244909212682353E-2</v>
      </c>
      <c r="BP41" s="30">
        <f t="shared" si="40"/>
        <v>0.28706875561188416</v>
      </c>
      <c r="BQ41" s="30">
        <f t="shared" si="41"/>
        <v>9.2251474669120051E-3</v>
      </c>
      <c r="BR41" s="30">
        <f t="shared" si="42"/>
        <v>0.76155340752265188</v>
      </c>
      <c r="BS41" s="30">
        <f t="shared" si="43"/>
        <v>0.86153944435852814</v>
      </c>
      <c r="BT41" s="30">
        <f t="shared" si="44"/>
        <v>3.3496756706752943E-2</v>
      </c>
      <c r="BU41" s="30">
        <f t="shared" si="45"/>
        <v>0</v>
      </c>
      <c r="BV41" s="30">
        <f t="shared" si="46"/>
        <v>4.1917577760925804</v>
      </c>
      <c r="BW41" s="30"/>
      <c r="BX41" s="105">
        <f t="shared" si="47"/>
        <v>0.79551109027889366</v>
      </c>
      <c r="BY41" s="105">
        <f t="shared" si="48"/>
        <v>0.12655553642782119</v>
      </c>
      <c r="BZ41" s="105">
        <f t="shared" si="49"/>
        <v>3.3496756706752943E-2</v>
      </c>
      <c r="CA41" s="105">
        <f t="shared" si="50"/>
        <v>2.1748152505929409E-2</v>
      </c>
      <c r="CB41" s="105">
        <f t="shared" si="51"/>
        <v>4.4280201573705005E-2</v>
      </c>
      <c r="CC41" s="105">
        <f t="shared" si="52"/>
        <v>1.0215917374931021</v>
      </c>
      <c r="CE41" s="105">
        <f t="shared" si="53"/>
        <v>0.28995590923755254</v>
      </c>
      <c r="CF41" s="28"/>
      <c r="CG41" s="30"/>
      <c r="CH41" s="130">
        <f t="shared" si="54"/>
        <v>1019.9479578550091</v>
      </c>
      <c r="CI41" s="30"/>
      <c r="CK41" s="105">
        <f t="shared" si="66"/>
        <v>-4.482157635351145</v>
      </c>
      <c r="CL41" s="105">
        <f t="shared" si="67"/>
        <v>2</v>
      </c>
      <c r="CM41" s="105">
        <f t="shared" si="68"/>
        <v>0.54653771268710494</v>
      </c>
      <c r="CN41" s="105">
        <f t="shared" si="69"/>
        <v>0.53848517748823688</v>
      </c>
      <c r="CO41" s="105">
        <f t="shared" si="70"/>
        <v>-5.6294291288168159</v>
      </c>
      <c r="CP41" s="105">
        <f t="shared" si="71"/>
        <v>2.0994305262552513</v>
      </c>
      <c r="CQ41" s="105">
        <f t="shared" si="72"/>
        <v>0.28995590923755254</v>
      </c>
      <c r="CR41" s="105">
        <f t="shared" si="73"/>
        <v>2.701220997055304E-2</v>
      </c>
      <c r="CS41" s="105">
        <v>0.83464979659558791</v>
      </c>
      <c r="CT41" s="105">
        <f t="shared" si="75"/>
        <v>3.9138706316694249E-2</v>
      </c>
      <c r="CU41" s="28"/>
    </row>
    <row r="42" spans="1:99" ht="15" customHeight="1" x14ac:dyDescent="0.2">
      <c r="A42" s="32" t="s">
        <v>236</v>
      </c>
      <c r="B42" s="40">
        <f t="shared" si="64"/>
        <v>2</v>
      </c>
      <c r="D42" s="40">
        <f t="shared" si="74"/>
        <v>59.8</v>
      </c>
      <c r="E42" s="40">
        <f t="shared" si="74"/>
        <v>0.52</v>
      </c>
      <c r="F42" s="40">
        <f t="shared" si="74"/>
        <v>16.7</v>
      </c>
      <c r="G42" s="40">
        <f t="shared" si="74"/>
        <v>5.47</v>
      </c>
      <c r="H42" s="40">
        <f t="shared" si="74"/>
        <v>0.11</v>
      </c>
      <c r="I42" s="40">
        <f t="shared" si="74"/>
        <v>2.36</v>
      </c>
      <c r="J42" s="40">
        <f t="shared" si="74"/>
        <v>5</v>
      </c>
      <c r="K42" s="40">
        <f t="shared" si="74"/>
        <v>4.2300000000000004</v>
      </c>
      <c r="L42" s="40">
        <f t="shared" si="74"/>
        <v>5.51</v>
      </c>
      <c r="M42" s="40">
        <f t="shared" si="74"/>
        <v>0.3</v>
      </c>
      <c r="N42" s="40">
        <f t="shared" si="74"/>
        <v>100</v>
      </c>
      <c r="P42" s="28">
        <v>51.18</v>
      </c>
      <c r="Q42" s="28">
        <v>0.53</v>
      </c>
      <c r="R42" s="28">
        <v>2.94</v>
      </c>
      <c r="S42" s="28">
        <v>9.1300000000000008</v>
      </c>
      <c r="T42" s="28">
        <v>0.28000000000000003</v>
      </c>
      <c r="U42" s="28">
        <v>13.95</v>
      </c>
      <c r="V42" s="28">
        <v>21.37</v>
      </c>
      <c r="W42" s="28">
        <v>0.44</v>
      </c>
      <c r="X42" s="28">
        <v>0</v>
      </c>
      <c r="Y42" s="28">
        <f t="shared" si="1"/>
        <v>99.820000000000007</v>
      </c>
      <c r="Z42" s="42"/>
      <c r="AA42" s="30">
        <f t="shared" si="2"/>
        <v>0.99533954727030627</v>
      </c>
      <c r="AB42" s="30">
        <f t="shared" si="3"/>
        <v>6.5081351689612009E-3</v>
      </c>
      <c r="AC42" s="30">
        <f t="shared" si="4"/>
        <v>0.32757944291879171</v>
      </c>
      <c r="AD42" s="30">
        <f t="shared" si="5"/>
        <v>7.613082811412665E-2</v>
      </c>
      <c r="AE42" s="30">
        <f t="shared" si="6"/>
        <v>1.5506061460389062E-3</v>
      </c>
      <c r="AF42" s="30">
        <f t="shared" si="7"/>
        <v>5.8560794044665014E-2</v>
      </c>
      <c r="AG42" s="30">
        <f t="shared" si="8"/>
        <v>8.9158345221112698E-2</v>
      </c>
      <c r="AH42" s="30">
        <f t="shared" si="9"/>
        <v>0.13649564375605036</v>
      </c>
      <c r="AI42" s="30">
        <f t="shared" si="10"/>
        <v>0.11698513800424627</v>
      </c>
      <c r="AJ42" s="30">
        <f t="shared" si="11"/>
        <v>4.2272275727963807E-3</v>
      </c>
      <c r="AK42" s="30">
        <f t="shared" si="12"/>
        <v>1.8125357082170954</v>
      </c>
      <c r="AM42" s="30">
        <f t="shared" si="13"/>
        <v>0.5491420349723064</v>
      </c>
      <c r="AN42" s="30">
        <f t="shared" si="14"/>
        <v>3.5906245264337119E-3</v>
      </c>
      <c r="AO42" s="30">
        <f t="shared" si="15"/>
        <v>0.18072992517262787</v>
      </c>
      <c r="AP42" s="30">
        <f t="shared" si="16"/>
        <v>4.2002388018613383E-2</v>
      </c>
      <c r="AQ42" s="30">
        <f t="shared" si="17"/>
        <v>8.5548998511271435E-4</v>
      </c>
      <c r="AR42" s="30">
        <f t="shared" si="18"/>
        <v>3.2308767093073419E-2</v>
      </c>
      <c r="AS42" s="30">
        <f t="shared" si="19"/>
        <v>4.9189842063201886E-2</v>
      </c>
      <c r="AT42" s="30">
        <f t="shared" si="20"/>
        <v>7.5306457763700888E-2</v>
      </c>
      <c r="AU42" s="30">
        <f t="shared" si="21"/>
        <v>6.4542252863707142E-2</v>
      </c>
      <c r="AV42" s="30">
        <f t="shared" si="22"/>
        <v>2.3322175412226788E-3</v>
      </c>
      <c r="AW42" s="30">
        <f t="shared" si="23"/>
        <v>1</v>
      </c>
      <c r="AX42" s="30"/>
      <c r="AY42" s="30">
        <f t="shared" si="24"/>
        <v>1.7037283621837551</v>
      </c>
      <c r="AZ42" s="30">
        <f t="shared" si="25"/>
        <v>1.3266583229036295E-2</v>
      </c>
      <c r="BA42" s="30">
        <f t="shared" si="26"/>
        <v>8.6504511573165951E-2</v>
      </c>
      <c r="BB42" s="30">
        <f t="shared" si="27"/>
        <v>0.12707028531663189</v>
      </c>
      <c r="BC42" s="30">
        <f t="shared" si="28"/>
        <v>3.9469974626444885E-3</v>
      </c>
      <c r="BD42" s="30">
        <f t="shared" si="29"/>
        <v>0.34615384615384615</v>
      </c>
      <c r="BE42" s="30">
        <f t="shared" si="30"/>
        <v>0.3810627674750357</v>
      </c>
      <c r="BF42" s="30">
        <f t="shared" si="31"/>
        <v>7.0990642142626662E-3</v>
      </c>
      <c r="BG42" s="30">
        <f t="shared" si="32"/>
        <v>0</v>
      </c>
      <c r="BH42" s="30">
        <f t="shared" si="33"/>
        <v>2.6688324176083782</v>
      </c>
      <c r="BI42" s="30">
        <f t="shared" si="34"/>
        <v>2.2481741305348737</v>
      </c>
      <c r="BJ42" s="30"/>
      <c r="BK42" s="30">
        <f t="shared" si="35"/>
        <v>1.915139014660034</v>
      </c>
      <c r="BL42" s="30">
        <f t="shared" si="36"/>
        <v>1.4912794608053606E-2</v>
      </c>
      <c r="BM42" s="30">
        <f t="shared" si="37"/>
        <v>0.12965147006223085</v>
      </c>
      <c r="BN42" s="30">
        <f t="shared" si="38"/>
        <v>8.4860985339966E-2</v>
      </c>
      <c r="BO42" s="30">
        <f t="shared" si="39"/>
        <v>4.4790484722264851E-2</v>
      </c>
      <c r="BP42" s="30">
        <f t="shared" si="40"/>
        <v>0.28567612820853722</v>
      </c>
      <c r="BQ42" s="30">
        <f t="shared" si="41"/>
        <v>8.873537588804126E-3</v>
      </c>
      <c r="BR42" s="30">
        <f t="shared" si="42"/>
        <v>0.77821412210822549</v>
      </c>
      <c r="BS42" s="30">
        <f t="shared" si="43"/>
        <v>0.85669545594740115</v>
      </c>
      <c r="BT42" s="30">
        <f t="shared" si="44"/>
        <v>3.1919865035022414E-2</v>
      </c>
      <c r="BU42" s="30">
        <f t="shared" si="45"/>
        <v>0</v>
      </c>
      <c r="BV42" s="30">
        <f t="shared" si="46"/>
        <v>4.1507338582805398</v>
      </c>
      <c r="BW42" s="30"/>
      <c r="BX42" s="105">
        <f t="shared" si="47"/>
        <v>0.80782965343379687</v>
      </c>
      <c r="BY42" s="105">
        <f t="shared" si="48"/>
        <v>0.12803029844148289</v>
      </c>
      <c r="BZ42" s="105">
        <f t="shared" si="49"/>
        <v>3.1919865035022414E-2</v>
      </c>
      <c r="CA42" s="105">
        <f t="shared" si="50"/>
        <v>1.2870619687242436E-2</v>
      </c>
      <c r="CB42" s="105">
        <f t="shared" si="51"/>
        <v>3.5995182826361785E-2</v>
      </c>
      <c r="CC42" s="105">
        <f t="shared" si="52"/>
        <v>1.0166456194239064</v>
      </c>
      <c r="CE42" s="105">
        <f t="shared" si="53"/>
        <v>0.28237175076828325</v>
      </c>
      <c r="CF42" s="28"/>
      <c r="CG42" s="30"/>
      <c r="CH42" s="130">
        <f t="shared" si="54"/>
        <v>1019.2117373950595</v>
      </c>
      <c r="CI42" s="30"/>
      <c r="CK42" s="105">
        <f t="shared" si="66"/>
        <v>-4.545744132812275</v>
      </c>
      <c r="CL42" s="105">
        <f t="shared" si="67"/>
        <v>2</v>
      </c>
      <c r="CM42" s="105">
        <f t="shared" si="68"/>
        <v>0.53820358023522641</v>
      </c>
      <c r="CN42" s="105">
        <f t="shared" si="69"/>
        <v>0.53848517748823688</v>
      </c>
      <c r="CO42" s="105">
        <f t="shared" si="70"/>
        <v>-5.6294291288168159</v>
      </c>
      <c r="CP42" s="105">
        <f t="shared" si="71"/>
        <v>2.0512104511814253</v>
      </c>
      <c r="CQ42" s="105">
        <f t="shared" si="72"/>
        <v>0.28237175076828325</v>
      </c>
      <c r="CR42" s="105">
        <f t="shared" si="73"/>
        <v>2.701220997055304E-2</v>
      </c>
      <c r="CS42" s="105">
        <v>0.83370517415240719</v>
      </c>
      <c r="CT42" s="105">
        <f t="shared" si="75"/>
        <v>2.5875520718610323E-2</v>
      </c>
      <c r="CU42" s="28"/>
    </row>
    <row r="43" spans="1:99" ht="15" customHeight="1" x14ac:dyDescent="0.2">
      <c r="A43" s="32" t="s">
        <v>236</v>
      </c>
      <c r="B43" s="40">
        <f t="shared" si="64"/>
        <v>2</v>
      </c>
      <c r="D43" s="40">
        <f t="shared" si="74"/>
        <v>59.8</v>
      </c>
      <c r="E43" s="40">
        <f t="shared" si="74"/>
        <v>0.52</v>
      </c>
      <c r="F43" s="40">
        <f t="shared" si="74"/>
        <v>16.7</v>
      </c>
      <c r="G43" s="40">
        <f t="shared" si="74"/>
        <v>5.47</v>
      </c>
      <c r="H43" s="40">
        <f t="shared" si="74"/>
        <v>0.11</v>
      </c>
      <c r="I43" s="40">
        <f t="shared" si="74"/>
        <v>2.36</v>
      </c>
      <c r="J43" s="40">
        <f t="shared" si="74"/>
        <v>5</v>
      </c>
      <c r="K43" s="40">
        <f t="shared" si="74"/>
        <v>4.2300000000000004</v>
      </c>
      <c r="L43" s="40">
        <f t="shared" si="74"/>
        <v>5.51</v>
      </c>
      <c r="M43" s="40">
        <f t="shared" si="74"/>
        <v>0.3</v>
      </c>
      <c r="N43" s="40">
        <f t="shared" si="74"/>
        <v>100</v>
      </c>
      <c r="P43" s="28">
        <v>50.38</v>
      </c>
      <c r="Q43" s="28">
        <v>0.59</v>
      </c>
      <c r="R43" s="28">
        <v>3.4</v>
      </c>
      <c r="S43" s="28">
        <v>8.9499999999999993</v>
      </c>
      <c r="T43" s="28">
        <v>0.3</v>
      </c>
      <c r="U43" s="28">
        <v>13.93</v>
      </c>
      <c r="V43" s="28">
        <v>21.5</v>
      </c>
      <c r="W43" s="28">
        <v>0.47</v>
      </c>
      <c r="X43" s="28">
        <v>0</v>
      </c>
      <c r="Y43" s="28">
        <f t="shared" si="1"/>
        <v>99.52000000000001</v>
      </c>
      <c r="Z43" s="42"/>
      <c r="AA43" s="30">
        <f t="shared" si="2"/>
        <v>0.99533954727030627</v>
      </c>
      <c r="AB43" s="30">
        <f t="shared" si="3"/>
        <v>6.5081351689612009E-3</v>
      </c>
      <c r="AC43" s="30">
        <f t="shared" si="4"/>
        <v>0.32757944291879171</v>
      </c>
      <c r="AD43" s="30">
        <f t="shared" si="5"/>
        <v>7.613082811412665E-2</v>
      </c>
      <c r="AE43" s="30">
        <f t="shared" si="6"/>
        <v>1.5506061460389062E-3</v>
      </c>
      <c r="AF43" s="30">
        <f t="shared" si="7"/>
        <v>5.8560794044665014E-2</v>
      </c>
      <c r="AG43" s="30">
        <f t="shared" si="8"/>
        <v>8.9158345221112698E-2</v>
      </c>
      <c r="AH43" s="30">
        <f t="shared" si="9"/>
        <v>0.13649564375605036</v>
      </c>
      <c r="AI43" s="30">
        <f t="shared" si="10"/>
        <v>0.11698513800424627</v>
      </c>
      <c r="AJ43" s="30">
        <f t="shared" si="11"/>
        <v>4.2272275727963807E-3</v>
      </c>
      <c r="AK43" s="30">
        <f t="shared" si="12"/>
        <v>1.8125357082170954</v>
      </c>
      <c r="AM43" s="30">
        <f t="shared" si="13"/>
        <v>0.5491420349723064</v>
      </c>
      <c r="AN43" s="30">
        <f t="shared" si="14"/>
        <v>3.5906245264337119E-3</v>
      </c>
      <c r="AO43" s="30">
        <f t="shared" si="15"/>
        <v>0.18072992517262787</v>
      </c>
      <c r="AP43" s="30">
        <f t="shared" si="16"/>
        <v>4.2002388018613383E-2</v>
      </c>
      <c r="AQ43" s="30">
        <f t="shared" si="17"/>
        <v>8.5548998511271435E-4</v>
      </c>
      <c r="AR43" s="30">
        <f t="shared" si="18"/>
        <v>3.2308767093073419E-2</v>
      </c>
      <c r="AS43" s="30">
        <f t="shared" si="19"/>
        <v>4.9189842063201886E-2</v>
      </c>
      <c r="AT43" s="30">
        <f t="shared" si="20"/>
        <v>7.5306457763700888E-2</v>
      </c>
      <c r="AU43" s="30">
        <f t="shared" si="21"/>
        <v>6.4542252863707142E-2</v>
      </c>
      <c r="AV43" s="30">
        <f t="shared" si="22"/>
        <v>2.3322175412226788E-3</v>
      </c>
      <c r="AW43" s="30">
        <f t="shared" si="23"/>
        <v>1</v>
      </c>
      <c r="AX43" s="30"/>
      <c r="AY43" s="30">
        <f t="shared" si="24"/>
        <v>1.6770972037283622</v>
      </c>
      <c r="AZ43" s="30">
        <f t="shared" si="25"/>
        <v>1.4768460575719648E-2</v>
      </c>
      <c r="BA43" s="30">
        <f t="shared" si="26"/>
        <v>0.10003923107100823</v>
      </c>
      <c r="BB43" s="30">
        <f t="shared" si="27"/>
        <v>0.12456506610995129</v>
      </c>
      <c r="BC43" s="30">
        <f t="shared" si="28"/>
        <v>4.22892585283338E-3</v>
      </c>
      <c r="BD43" s="30">
        <f t="shared" si="29"/>
        <v>0.34565756823821342</v>
      </c>
      <c r="BE43" s="30">
        <f t="shared" si="30"/>
        <v>0.38338088445078461</v>
      </c>
      <c r="BF43" s="30">
        <f t="shared" si="31"/>
        <v>7.5830913197805746E-3</v>
      </c>
      <c r="BG43" s="30">
        <f t="shared" si="32"/>
        <v>0</v>
      </c>
      <c r="BH43" s="30">
        <f t="shared" si="33"/>
        <v>2.6573204313466534</v>
      </c>
      <c r="BI43" s="30">
        <f t="shared" si="34"/>
        <v>2.2579136220163605</v>
      </c>
      <c r="BJ43" s="30"/>
      <c r="BK43" s="30">
        <f t="shared" si="35"/>
        <v>1.8933703108719082</v>
      </c>
      <c r="BL43" s="30">
        <f t="shared" si="36"/>
        <v>1.6672954155064486E-2</v>
      </c>
      <c r="BM43" s="30">
        <f t="shared" si="37"/>
        <v>0.15058662838084791</v>
      </c>
      <c r="BN43" s="30">
        <f t="shared" si="38"/>
        <v>0.10662968912809179</v>
      </c>
      <c r="BO43" s="30">
        <f t="shared" si="39"/>
        <v>4.3956939252756122E-2</v>
      </c>
      <c r="BP43" s="30">
        <f t="shared" si="40"/>
        <v>0.28125715959702752</v>
      </c>
      <c r="BQ43" s="30">
        <f t="shared" si="41"/>
        <v>9.5485492896096435E-3</v>
      </c>
      <c r="BR43" s="30">
        <f t="shared" si="42"/>
        <v>0.78046493187811172</v>
      </c>
      <c r="BS43" s="30">
        <f t="shared" si="43"/>
        <v>0.8656409214221068</v>
      </c>
      <c r="BT43" s="30">
        <f t="shared" si="44"/>
        <v>3.424393037585316E-2</v>
      </c>
      <c r="BU43" s="30">
        <f t="shared" si="45"/>
        <v>0</v>
      </c>
      <c r="BV43" s="30">
        <f t="shared" si="46"/>
        <v>4.182372014351377</v>
      </c>
      <c r="BW43" s="30"/>
      <c r="BX43" s="105">
        <f t="shared" si="47"/>
        <v>0.80746957241960948</v>
      </c>
      <c r="BY43" s="105">
        <f t="shared" si="48"/>
        <v>0.12712625952776491</v>
      </c>
      <c r="BZ43" s="105">
        <f t="shared" si="49"/>
        <v>3.424393037585316E-2</v>
      </c>
      <c r="CA43" s="105">
        <f t="shared" si="50"/>
        <v>9.7130088769029621E-3</v>
      </c>
      <c r="CB43" s="105">
        <f t="shared" si="51"/>
        <v>4.8458340125594412E-2</v>
      </c>
      <c r="CC43" s="105">
        <f t="shared" si="52"/>
        <v>1.027011111325725</v>
      </c>
      <c r="CE43" s="105">
        <f t="shared" si="53"/>
        <v>0.27720215073802024</v>
      </c>
      <c r="CF43" s="28"/>
      <c r="CG43" s="30"/>
      <c r="CH43" s="130">
        <f t="shared" si="54"/>
        <v>1019.9364241655904</v>
      </c>
      <c r="CI43" s="30"/>
      <c r="CK43" s="105">
        <f t="shared" si="66"/>
        <v>-4.4750175052951722</v>
      </c>
      <c r="CL43" s="105">
        <f t="shared" si="67"/>
        <v>2</v>
      </c>
      <c r="CM43" s="105">
        <f t="shared" si="68"/>
        <v>0.53844358542877147</v>
      </c>
      <c r="CN43" s="105">
        <f t="shared" si="69"/>
        <v>0.53848517748823688</v>
      </c>
      <c r="CO43" s="105">
        <f t="shared" si="70"/>
        <v>-5.6294291288168159</v>
      </c>
      <c r="CP43" s="105">
        <f t="shared" si="71"/>
        <v>2.1214912405350606</v>
      </c>
      <c r="CQ43" s="105">
        <f t="shared" si="72"/>
        <v>0.27720215073802024</v>
      </c>
      <c r="CR43" s="105">
        <f t="shared" si="73"/>
        <v>2.701220997055304E-2</v>
      </c>
      <c r="CS43" s="105">
        <v>0.83428600951736309</v>
      </c>
      <c r="CT43" s="105">
        <f t="shared" si="75"/>
        <v>2.6816437097753609E-2</v>
      </c>
      <c r="CU43" s="28"/>
    </row>
    <row r="44" spans="1:99" ht="15" customHeight="1" x14ac:dyDescent="0.2">
      <c r="A44" s="32" t="s">
        <v>236</v>
      </c>
      <c r="B44" s="40">
        <f t="shared" si="64"/>
        <v>2</v>
      </c>
      <c r="D44" s="40">
        <f t="shared" si="74"/>
        <v>59.8</v>
      </c>
      <c r="E44" s="40">
        <f t="shared" si="74"/>
        <v>0.52</v>
      </c>
      <c r="F44" s="40">
        <f t="shared" si="74"/>
        <v>16.7</v>
      </c>
      <c r="G44" s="40">
        <f t="shared" si="74"/>
        <v>5.47</v>
      </c>
      <c r="H44" s="40">
        <f t="shared" si="74"/>
        <v>0.11</v>
      </c>
      <c r="I44" s="40">
        <f t="shared" si="74"/>
        <v>2.36</v>
      </c>
      <c r="J44" s="40">
        <f t="shared" si="74"/>
        <v>5</v>
      </c>
      <c r="K44" s="40">
        <f t="shared" si="74"/>
        <v>4.2300000000000004</v>
      </c>
      <c r="L44" s="40">
        <f t="shared" si="74"/>
        <v>5.51</v>
      </c>
      <c r="M44" s="40">
        <f t="shared" si="74"/>
        <v>0.3</v>
      </c>
      <c r="N44" s="40">
        <f t="shared" si="74"/>
        <v>100</v>
      </c>
      <c r="P44" s="28">
        <v>50.72</v>
      </c>
      <c r="Q44" s="28">
        <v>0.6</v>
      </c>
      <c r="R44" s="28">
        <v>3.17</v>
      </c>
      <c r="S44" s="28">
        <v>9.4</v>
      </c>
      <c r="T44" s="28">
        <v>0.32</v>
      </c>
      <c r="U44" s="28">
        <v>13.71</v>
      </c>
      <c r="V44" s="28">
        <v>21.63</v>
      </c>
      <c r="W44" s="28">
        <v>0.48</v>
      </c>
      <c r="X44" s="28">
        <v>0</v>
      </c>
      <c r="Y44" s="28">
        <f t="shared" si="1"/>
        <v>100.02999999999999</v>
      </c>
      <c r="Z44" s="42"/>
      <c r="AA44" s="30">
        <f t="shared" si="2"/>
        <v>0.99533954727030627</v>
      </c>
      <c r="AB44" s="30">
        <f t="shared" si="3"/>
        <v>6.5081351689612009E-3</v>
      </c>
      <c r="AC44" s="30">
        <f t="shared" si="4"/>
        <v>0.32757944291879171</v>
      </c>
      <c r="AD44" s="30">
        <f t="shared" si="5"/>
        <v>7.613082811412665E-2</v>
      </c>
      <c r="AE44" s="30">
        <f t="shared" si="6"/>
        <v>1.5506061460389062E-3</v>
      </c>
      <c r="AF44" s="30">
        <f t="shared" si="7"/>
        <v>5.8560794044665014E-2</v>
      </c>
      <c r="AG44" s="30">
        <f t="shared" si="8"/>
        <v>8.9158345221112698E-2</v>
      </c>
      <c r="AH44" s="30">
        <f t="shared" si="9"/>
        <v>0.13649564375605036</v>
      </c>
      <c r="AI44" s="30">
        <f t="shared" si="10"/>
        <v>0.11698513800424627</v>
      </c>
      <c r="AJ44" s="30">
        <f t="shared" si="11"/>
        <v>4.2272275727963807E-3</v>
      </c>
      <c r="AK44" s="30">
        <f t="shared" si="12"/>
        <v>1.8125357082170954</v>
      </c>
      <c r="AM44" s="30">
        <f t="shared" si="13"/>
        <v>0.5491420349723064</v>
      </c>
      <c r="AN44" s="30">
        <f t="shared" si="14"/>
        <v>3.5906245264337119E-3</v>
      </c>
      <c r="AO44" s="30">
        <f t="shared" si="15"/>
        <v>0.18072992517262787</v>
      </c>
      <c r="AP44" s="30">
        <f t="shared" si="16"/>
        <v>4.2002388018613383E-2</v>
      </c>
      <c r="AQ44" s="30">
        <f t="shared" si="17"/>
        <v>8.5548998511271435E-4</v>
      </c>
      <c r="AR44" s="30">
        <f t="shared" si="18"/>
        <v>3.2308767093073419E-2</v>
      </c>
      <c r="AS44" s="30">
        <f t="shared" si="19"/>
        <v>4.9189842063201886E-2</v>
      </c>
      <c r="AT44" s="30">
        <f t="shared" si="20"/>
        <v>7.5306457763700888E-2</v>
      </c>
      <c r="AU44" s="30">
        <f t="shared" si="21"/>
        <v>6.4542252863707142E-2</v>
      </c>
      <c r="AV44" s="30">
        <f t="shared" si="22"/>
        <v>2.3322175412226788E-3</v>
      </c>
      <c r="AW44" s="30">
        <f t="shared" si="23"/>
        <v>1</v>
      </c>
      <c r="AX44" s="30"/>
      <c r="AY44" s="30">
        <f t="shared" si="24"/>
        <v>1.6884154460719041</v>
      </c>
      <c r="AZ44" s="30">
        <f t="shared" si="25"/>
        <v>1.501877346683354E-2</v>
      </c>
      <c r="BA44" s="30">
        <f t="shared" si="26"/>
        <v>9.3271871322087099E-2</v>
      </c>
      <c r="BB44" s="30">
        <f t="shared" si="27"/>
        <v>0.13082811412665277</v>
      </c>
      <c r="BC44" s="30">
        <f t="shared" si="28"/>
        <v>4.5108542430222724E-3</v>
      </c>
      <c r="BD44" s="30">
        <f t="shared" si="29"/>
        <v>0.34019851116625316</v>
      </c>
      <c r="BE44" s="30">
        <f t="shared" si="30"/>
        <v>0.38569900142653352</v>
      </c>
      <c r="BF44" s="30">
        <f t="shared" si="31"/>
        <v>7.7444336882865443E-3</v>
      </c>
      <c r="BG44" s="30">
        <f t="shared" si="32"/>
        <v>0</v>
      </c>
      <c r="BH44" s="30">
        <f t="shared" si="33"/>
        <v>2.6656870055115727</v>
      </c>
      <c r="BI44" s="30">
        <f t="shared" si="34"/>
        <v>2.2508268928776722</v>
      </c>
      <c r="BJ44" s="30"/>
      <c r="BK44" s="30">
        <f t="shared" si="35"/>
        <v>1.9001654461843465</v>
      </c>
      <c r="BL44" s="30">
        <f t="shared" si="36"/>
        <v>1.6902329608593281E-2</v>
      </c>
      <c r="BM44" s="30">
        <f t="shared" si="37"/>
        <v>0.1399592242138529</v>
      </c>
      <c r="BN44" s="30">
        <f t="shared" si="38"/>
        <v>9.9834553815653537E-2</v>
      </c>
      <c r="BO44" s="30">
        <f t="shared" si="39"/>
        <v>4.0124670398199364E-2</v>
      </c>
      <c r="BP44" s="30">
        <f t="shared" si="40"/>
        <v>0.29447143762073935</v>
      </c>
      <c r="BQ44" s="30">
        <f t="shared" si="41"/>
        <v>1.0153152040045885E-2</v>
      </c>
      <c r="BR44" s="30">
        <f t="shared" si="42"/>
        <v>0.76572795784994763</v>
      </c>
      <c r="BS44" s="30">
        <f t="shared" si="43"/>
        <v>0.86814168496690536</v>
      </c>
      <c r="BT44" s="30">
        <f t="shared" si="44"/>
        <v>3.4862759231406346E-2</v>
      </c>
      <c r="BU44" s="30">
        <f t="shared" si="45"/>
        <v>0</v>
      </c>
      <c r="BV44" s="30">
        <f t="shared" si="46"/>
        <v>4.1703432159296892</v>
      </c>
      <c r="BW44" s="30"/>
      <c r="BX44" s="105">
        <f t="shared" si="47"/>
        <v>0.81559345247568216</v>
      </c>
      <c r="BY44" s="105">
        <f t="shared" si="48"/>
        <v>0.12230297149750241</v>
      </c>
      <c r="BZ44" s="105">
        <f t="shared" si="49"/>
        <v>3.4862759231406346E-2</v>
      </c>
      <c r="CA44" s="105">
        <f t="shared" si="50"/>
        <v>5.261911166793018E-3</v>
      </c>
      <c r="CB44" s="105">
        <f t="shared" si="51"/>
        <v>4.728632132443026E-2</v>
      </c>
      <c r="CC44" s="105">
        <f t="shared" si="52"/>
        <v>1.0253074156958142</v>
      </c>
      <c r="CE44" s="105">
        <f t="shared" si="53"/>
        <v>0.29581151483391277</v>
      </c>
      <c r="CF44" s="28"/>
      <c r="CG44" s="30"/>
      <c r="CH44" s="130">
        <f t="shared" si="54"/>
        <v>1012.6131622078125</v>
      </c>
      <c r="CI44" s="30"/>
      <c r="CK44" s="105">
        <f t="shared" si="66"/>
        <v>-4.4671182878788649</v>
      </c>
      <c r="CL44" s="105">
        <f t="shared" si="67"/>
        <v>2</v>
      </c>
      <c r="CM44" s="105">
        <f t="shared" si="68"/>
        <v>0.53308031149405899</v>
      </c>
      <c r="CN44" s="105">
        <f t="shared" si="69"/>
        <v>0.53848517748823688</v>
      </c>
      <c r="CO44" s="105">
        <f t="shared" si="70"/>
        <v>-5.6294291288168159</v>
      </c>
      <c r="CP44" s="105">
        <f t="shared" si="71"/>
        <v>2.1394010955846077</v>
      </c>
      <c r="CQ44" s="105">
        <f t="shared" si="72"/>
        <v>0.29581151483391277</v>
      </c>
      <c r="CR44" s="105">
        <f t="shared" si="73"/>
        <v>2.701220997055304E-2</v>
      </c>
      <c r="CS44" s="105">
        <v>0.83731927307420384</v>
      </c>
      <c r="CT44" s="105">
        <f t="shared" si="75"/>
        <v>2.1725820598521683E-2</v>
      </c>
      <c r="CU44" s="28"/>
    </row>
    <row r="45" spans="1:99" ht="15" customHeight="1" x14ac:dyDescent="0.2">
      <c r="A45" s="32" t="s">
        <v>236</v>
      </c>
      <c r="B45" s="40">
        <f t="shared" si="64"/>
        <v>2</v>
      </c>
      <c r="D45" s="40">
        <f t="shared" si="74"/>
        <v>59.8</v>
      </c>
      <c r="E45" s="40">
        <f t="shared" si="74"/>
        <v>0.52</v>
      </c>
      <c r="F45" s="40">
        <f t="shared" si="74"/>
        <v>16.7</v>
      </c>
      <c r="G45" s="40">
        <f t="shared" si="74"/>
        <v>5.47</v>
      </c>
      <c r="H45" s="40">
        <f t="shared" si="74"/>
        <v>0.11</v>
      </c>
      <c r="I45" s="40">
        <f t="shared" si="74"/>
        <v>2.36</v>
      </c>
      <c r="J45" s="40">
        <f t="shared" si="74"/>
        <v>5</v>
      </c>
      <c r="K45" s="40">
        <f t="shared" si="74"/>
        <v>4.2300000000000004</v>
      </c>
      <c r="L45" s="40">
        <f t="shared" si="74"/>
        <v>5.51</v>
      </c>
      <c r="M45" s="40">
        <f t="shared" si="74"/>
        <v>0.3</v>
      </c>
      <c r="N45" s="40">
        <f t="shared" si="74"/>
        <v>100</v>
      </c>
      <c r="P45" s="28">
        <v>51.25</v>
      </c>
      <c r="Q45" s="28">
        <v>0.28999999999999998</v>
      </c>
      <c r="R45" s="28">
        <v>3.63</v>
      </c>
      <c r="S45" s="28">
        <v>9.9600000000000009</v>
      </c>
      <c r="T45" s="28">
        <v>0.13</v>
      </c>
      <c r="U45" s="28">
        <v>13.83</v>
      </c>
      <c r="V45" s="28">
        <v>21.05</v>
      </c>
      <c r="W45" s="28">
        <v>0.19</v>
      </c>
      <c r="X45" s="28">
        <v>0</v>
      </c>
      <c r="Y45" s="28">
        <f t="shared" si="1"/>
        <v>100.32999999999998</v>
      </c>
      <c r="Z45" s="42"/>
      <c r="AA45" s="30">
        <f t="shared" si="2"/>
        <v>0.99533954727030627</v>
      </c>
      <c r="AB45" s="30">
        <f t="shared" si="3"/>
        <v>6.5081351689612009E-3</v>
      </c>
      <c r="AC45" s="30">
        <f t="shared" si="4"/>
        <v>0.32757944291879171</v>
      </c>
      <c r="AD45" s="30">
        <f t="shared" si="5"/>
        <v>7.613082811412665E-2</v>
      </c>
      <c r="AE45" s="30">
        <f t="shared" si="6"/>
        <v>1.5506061460389062E-3</v>
      </c>
      <c r="AF45" s="30">
        <f t="shared" si="7"/>
        <v>5.8560794044665014E-2</v>
      </c>
      <c r="AG45" s="30">
        <f t="shared" si="8"/>
        <v>8.9158345221112698E-2</v>
      </c>
      <c r="AH45" s="30">
        <f t="shared" si="9"/>
        <v>0.13649564375605036</v>
      </c>
      <c r="AI45" s="30">
        <f t="shared" si="10"/>
        <v>0.11698513800424627</v>
      </c>
      <c r="AJ45" s="30">
        <f t="shared" si="11"/>
        <v>4.2272275727963807E-3</v>
      </c>
      <c r="AK45" s="30">
        <f t="shared" si="12"/>
        <v>1.8125357082170954</v>
      </c>
      <c r="AM45" s="30">
        <f t="shared" si="13"/>
        <v>0.5491420349723064</v>
      </c>
      <c r="AN45" s="30">
        <f t="shared" si="14"/>
        <v>3.5906245264337119E-3</v>
      </c>
      <c r="AO45" s="30">
        <f t="shared" si="15"/>
        <v>0.18072992517262787</v>
      </c>
      <c r="AP45" s="30">
        <f t="shared" si="16"/>
        <v>4.2002388018613383E-2</v>
      </c>
      <c r="AQ45" s="30">
        <f t="shared" si="17"/>
        <v>8.5548998511271435E-4</v>
      </c>
      <c r="AR45" s="30">
        <f t="shared" si="18"/>
        <v>3.2308767093073419E-2</v>
      </c>
      <c r="AS45" s="30">
        <f t="shared" si="19"/>
        <v>4.9189842063201886E-2</v>
      </c>
      <c r="AT45" s="30">
        <f t="shared" si="20"/>
        <v>7.5306457763700888E-2</v>
      </c>
      <c r="AU45" s="30">
        <f t="shared" si="21"/>
        <v>6.4542252863707142E-2</v>
      </c>
      <c r="AV45" s="30">
        <f t="shared" si="22"/>
        <v>2.3322175412226788E-3</v>
      </c>
      <c r="AW45" s="30">
        <f t="shared" si="23"/>
        <v>1</v>
      </c>
      <c r="AX45" s="30"/>
      <c r="AY45" s="30">
        <f t="shared" si="24"/>
        <v>1.7060585885486019</v>
      </c>
      <c r="AZ45" s="30">
        <f t="shared" si="25"/>
        <v>7.2590738423028772E-3</v>
      </c>
      <c r="BA45" s="30">
        <f t="shared" si="26"/>
        <v>0.1068065908199294</v>
      </c>
      <c r="BB45" s="30">
        <f t="shared" si="27"/>
        <v>0.13862212943632571</v>
      </c>
      <c r="BC45" s="30">
        <f t="shared" si="28"/>
        <v>1.8325345362277983E-3</v>
      </c>
      <c r="BD45" s="30">
        <f t="shared" si="29"/>
        <v>0.34317617866004968</v>
      </c>
      <c r="BE45" s="30">
        <f t="shared" si="30"/>
        <v>0.37535663338088449</v>
      </c>
      <c r="BF45" s="30">
        <f t="shared" si="31"/>
        <v>3.0655050016134239E-3</v>
      </c>
      <c r="BG45" s="30">
        <f t="shared" si="32"/>
        <v>0</v>
      </c>
      <c r="BH45" s="30">
        <f t="shared" si="33"/>
        <v>2.6821772342259353</v>
      </c>
      <c r="BI45" s="30">
        <f t="shared" si="34"/>
        <v>2.2369886387211744</v>
      </c>
      <c r="BJ45" s="30"/>
      <c r="BK45" s="30">
        <f t="shared" si="35"/>
        <v>1.9082168397879526</v>
      </c>
      <c r="BL45" s="30">
        <f t="shared" si="36"/>
        <v>8.1192328564347986E-3</v>
      </c>
      <c r="BM45" s="30">
        <f t="shared" si="37"/>
        <v>0.15928342013648222</v>
      </c>
      <c r="BN45" s="30">
        <f t="shared" si="38"/>
        <v>9.1783160212047354E-2</v>
      </c>
      <c r="BO45" s="30">
        <f t="shared" si="39"/>
        <v>6.7500259924434869E-2</v>
      </c>
      <c r="BP45" s="30">
        <f t="shared" si="40"/>
        <v>0.31009612862439667</v>
      </c>
      <c r="BQ45" s="30">
        <f t="shared" si="41"/>
        <v>4.0993589376057613E-3</v>
      </c>
      <c r="BR45" s="30">
        <f t="shared" si="42"/>
        <v>0.76768121274227907</v>
      </c>
      <c r="BS45" s="30">
        <f t="shared" si="43"/>
        <v>0.83966852434166772</v>
      </c>
      <c r="BT45" s="30">
        <f t="shared" si="44"/>
        <v>1.3714999721104329E-2</v>
      </c>
      <c r="BU45" s="30">
        <f t="shared" si="45"/>
        <v>0</v>
      </c>
      <c r="BV45" s="30">
        <f t="shared" si="46"/>
        <v>4.1701631372844048</v>
      </c>
      <c r="BW45" s="30"/>
      <c r="BX45" s="105">
        <f t="shared" si="47"/>
        <v>0.76688431413397884</v>
      </c>
      <c r="BY45" s="105">
        <f t="shared" si="48"/>
        <v>0.15544651361634848</v>
      </c>
      <c r="BZ45" s="105">
        <f t="shared" si="49"/>
        <v>1.3714999721104329E-2</v>
      </c>
      <c r="CA45" s="105">
        <f t="shared" si="50"/>
        <v>5.3785260203330541E-2</v>
      </c>
      <c r="CB45" s="105">
        <f t="shared" si="51"/>
        <v>1.8998950004358407E-2</v>
      </c>
      <c r="CC45" s="105">
        <f t="shared" si="52"/>
        <v>1.0088300376791206</v>
      </c>
      <c r="CE45" s="105">
        <f t="shared" si="53"/>
        <v>0.3107147247657307</v>
      </c>
      <c r="CF45" s="28"/>
      <c r="CG45" s="30"/>
      <c r="CH45" s="130">
        <f t="shared" si="54"/>
        <v>1032.2522622521496</v>
      </c>
      <c r="CI45" s="30"/>
      <c r="CK45" s="105">
        <f t="shared" si="66"/>
        <v>-5.3384673227295281</v>
      </c>
      <c r="CL45" s="105">
        <f t="shared" si="67"/>
        <v>2</v>
      </c>
      <c r="CM45" s="105">
        <f t="shared" si="68"/>
        <v>0.56693924192364398</v>
      </c>
      <c r="CN45" s="105">
        <f t="shared" si="69"/>
        <v>0.53848517748823688</v>
      </c>
      <c r="CO45" s="105">
        <f t="shared" si="70"/>
        <v>-5.6294291288168159</v>
      </c>
      <c r="CP45" s="105">
        <f t="shared" si="71"/>
        <v>1.2064720108893539</v>
      </c>
      <c r="CQ45" s="105">
        <f t="shared" si="72"/>
        <v>0.3107147247657307</v>
      </c>
      <c r="CR45" s="105">
        <f t="shared" si="73"/>
        <v>2.701220997055304E-2</v>
      </c>
      <c r="CS45" s="105">
        <v>0.8143801833632961</v>
      </c>
      <c r="CT45" s="105">
        <f t="shared" si="75"/>
        <v>4.7495869229317256E-2</v>
      </c>
      <c r="CU45" s="28"/>
    </row>
    <row r="46" spans="1:99" ht="15" customHeight="1" x14ac:dyDescent="0.2">
      <c r="A46" s="32" t="s">
        <v>236</v>
      </c>
      <c r="B46" s="40">
        <f t="shared" si="64"/>
        <v>2</v>
      </c>
      <c r="D46" s="40">
        <f t="shared" si="74"/>
        <v>59.8</v>
      </c>
      <c r="E46" s="40">
        <f t="shared" si="74"/>
        <v>0.52</v>
      </c>
      <c r="F46" s="40">
        <f t="shared" si="74"/>
        <v>16.7</v>
      </c>
      <c r="G46" s="40">
        <f t="shared" si="74"/>
        <v>5.47</v>
      </c>
      <c r="H46" s="40">
        <f t="shared" si="74"/>
        <v>0.11</v>
      </c>
      <c r="I46" s="40">
        <f t="shared" si="74"/>
        <v>2.36</v>
      </c>
      <c r="J46" s="40">
        <f t="shared" si="74"/>
        <v>5</v>
      </c>
      <c r="K46" s="40">
        <f t="shared" si="74"/>
        <v>4.2300000000000004</v>
      </c>
      <c r="L46" s="40">
        <f t="shared" si="74"/>
        <v>5.51</v>
      </c>
      <c r="M46" s="40">
        <f t="shared" si="74"/>
        <v>0.3</v>
      </c>
      <c r="N46" s="40">
        <f t="shared" si="74"/>
        <v>100</v>
      </c>
      <c r="P46" s="28">
        <v>50.77</v>
      </c>
      <c r="Q46" s="28">
        <v>0.6</v>
      </c>
      <c r="R46" s="28">
        <v>3.59</v>
      </c>
      <c r="S46" s="28">
        <v>9.5299999999999994</v>
      </c>
      <c r="T46" s="28">
        <v>0.31</v>
      </c>
      <c r="U46" s="28">
        <v>13.51</v>
      </c>
      <c r="V46" s="28">
        <v>21.57</v>
      </c>
      <c r="W46" s="28">
        <v>0.48</v>
      </c>
      <c r="X46" s="28">
        <v>0</v>
      </c>
      <c r="Y46" s="28">
        <f t="shared" si="1"/>
        <v>100.36000000000003</v>
      </c>
      <c r="Z46" s="42"/>
      <c r="AA46" s="30">
        <f t="shared" si="2"/>
        <v>0.99533954727030627</v>
      </c>
      <c r="AB46" s="30">
        <f t="shared" si="3"/>
        <v>6.5081351689612009E-3</v>
      </c>
      <c r="AC46" s="30">
        <f t="shared" si="4"/>
        <v>0.32757944291879171</v>
      </c>
      <c r="AD46" s="30">
        <f t="shared" si="5"/>
        <v>7.613082811412665E-2</v>
      </c>
      <c r="AE46" s="30">
        <f t="shared" si="6"/>
        <v>1.5506061460389062E-3</v>
      </c>
      <c r="AF46" s="30">
        <f t="shared" si="7"/>
        <v>5.8560794044665014E-2</v>
      </c>
      <c r="AG46" s="30">
        <f t="shared" si="8"/>
        <v>8.9158345221112698E-2</v>
      </c>
      <c r="AH46" s="30">
        <f t="shared" si="9"/>
        <v>0.13649564375605036</v>
      </c>
      <c r="AI46" s="30">
        <f t="shared" si="10"/>
        <v>0.11698513800424627</v>
      </c>
      <c r="AJ46" s="30">
        <f t="shared" si="11"/>
        <v>4.2272275727963807E-3</v>
      </c>
      <c r="AK46" s="30">
        <f t="shared" si="12"/>
        <v>1.8125357082170954</v>
      </c>
      <c r="AM46" s="30">
        <f t="shared" si="13"/>
        <v>0.5491420349723064</v>
      </c>
      <c r="AN46" s="30">
        <f t="shared" si="14"/>
        <v>3.5906245264337119E-3</v>
      </c>
      <c r="AO46" s="30">
        <f t="shared" si="15"/>
        <v>0.18072992517262787</v>
      </c>
      <c r="AP46" s="30">
        <f t="shared" si="16"/>
        <v>4.2002388018613383E-2</v>
      </c>
      <c r="AQ46" s="30">
        <f t="shared" si="17"/>
        <v>8.5548998511271435E-4</v>
      </c>
      <c r="AR46" s="30">
        <f t="shared" si="18"/>
        <v>3.2308767093073419E-2</v>
      </c>
      <c r="AS46" s="30">
        <f t="shared" si="19"/>
        <v>4.9189842063201886E-2</v>
      </c>
      <c r="AT46" s="30">
        <f t="shared" si="20"/>
        <v>7.5306457763700888E-2</v>
      </c>
      <c r="AU46" s="30">
        <f t="shared" si="21"/>
        <v>6.4542252863707142E-2</v>
      </c>
      <c r="AV46" s="30">
        <f t="shared" si="22"/>
        <v>2.3322175412226788E-3</v>
      </c>
      <c r="AW46" s="30">
        <f t="shared" si="23"/>
        <v>1</v>
      </c>
      <c r="AX46" s="30"/>
      <c r="AY46" s="30">
        <f t="shared" si="24"/>
        <v>1.6900798934753662</v>
      </c>
      <c r="AZ46" s="30">
        <f t="shared" si="25"/>
        <v>1.501877346683354E-2</v>
      </c>
      <c r="BA46" s="30">
        <f t="shared" si="26"/>
        <v>0.10562965868968223</v>
      </c>
      <c r="BB46" s="30">
        <f t="shared" si="27"/>
        <v>0.13263743910925541</v>
      </c>
      <c r="BC46" s="30">
        <f t="shared" si="28"/>
        <v>4.3698900479278262E-3</v>
      </c>
      <c r="BD46" s="30">
        <f t="shared" si="29"/>
        <v>0.33523573200992557</v>
      </c>
      <c r="BE46" s="30">
        <f t="shared" si="30"/>
        <v>0.38462910128388017</v>
      </c>
      <c r="BF46" s="30">
        <f t="shared" si="31"/>
        <v>7.7444336882865443E-3</v>
      </c>
      <c r="BG46" s="30">
        <f t="shared" si="32"/>
        <v>0</v>
      </c>
      <c r="BH46" s="30">
        <f t="shared" si="33"/>
        <v>2.6753449217711576</v>
      </c>
      <c r="BI46" s="30">
        <f t="shared" si="34"/>
        <v>2.2427014741814384</v>
      </c>
      <c r="BJ46" s="30"/>
      <c r="BK46" s="30">
        <f t="shared" si="35"/>
        <v>1.8951723342908062</v>
      </c>
      <c r="BL46" s="30">
        <f t="shared" si="36"/>
        <v>1.6841312697232325E-2</v>
      </c>
      <c r="BM46" s="30">
        <f t="shared" si="37"/>
        <v>0.15793052750708836</v>
      </c>
      <c r="BN46" s="30">
        <f t="shared" si="38"/>
        <v>0.10482766570919377</v>
      </c>
      <c r="BO46" s="30">
        <f t="shared" si="39"/>
        <v>5.3102861797894585E-2</v>
      </c>
      <c r="BP46" s="30">
        <f t="shared" si="40"/>
        <v>0.29746618022197785</v>
      </c>
      <c r="BQ46" s="30">
        <f t="shared" si="41"/>
        <v>9.8003588524985322E-3</v>
      </c>
      <c r="BR46" s="30">
        <f t="shared" si="42"/>
        <v>0.7518336703769537</v>
      </c>
      <c r="BS46" s="30">
        <f t="shared" si="43"/>
        <v>0.86260825246243988</v>
      </c>
      <c r="BT46" s="30">
        <f t="shared" si="44"/>
        <v>3.4736905698841254E-2</v>
      </c>
      <c r="BU46" s="30">
        <f t="shared" si="45"/>
        <v>0</v>
      </c>
      <c r="BV46" s="30">
        <f t="shared" si="46"/>
        <v>4.1843200696149268</v>
      </c>
      <c r="BW46" s="30"/>
      <c r="BX46" s="105">
        <f t="shared" si="47"/>
        <v>0.80101144155831627</v>
      </c>
      <c r="BY46" s="105">
        <f t="shared" si="48"/>
        <v>0.12414420452030761</v>
      </c>
      <c r="BZ46" s="105">
        <f t="shared" si="49"/>
        <v>3.4736905698841254E-2</v>
      </c>
      <c r="CA46" s="105">
        <f t="shared" si="50"/>
        <v>1.8365956099053331E-2</v>
      </c>
      <c r="CB46" s="105">
        <f t="shared" si="51"/>
        <v>4.3230854805070218E-2</v>
      </c>
      <c r="CC46" s="105">
        <f t="shared" si="52"/>
        <v>1.0214893626815886</v>
      </c>
      <c r="CE46" s="105">
        <f t="shared" si="53"/>
        <v>0.30434223684263945</v>
      </c>
      <c r="CF46" s="28"/>
      <c r="CG46" s="30"/>
      <c r="CH46" s="130">
        <f t="shared" si="54"/>
        <v>1014.1986427745279</v>
      </c>
      <c r="CI46" s="30"/>
      <c r="CK46" s="105">
        <f t="shared" si="66"/>
        <v>-4.4526940103051604</v>
      </c>
      <c r="CL46" s="105">
        <f t="shared" si="67"/>
        <v>2</v>
      </c>
      <c r="CM46" s="105">
        <f t="shared" si="68"/>
        <v>0.54278477077982967</v>
      </c>
      <c r="CN46" s="105">
        <f t="shared" si="69"/>
        <v>0.53848517748823688</v>
      </c>
      <c r="CO46" s="105">
        <f t="shared" si="70"/>
        <v>-5.6294291288168159</v>
      </c>
      <c r="CP46" s="105">
        <f t="shared" si="71"/>
        <v>2.1357845934114441</v>
      </c>
      <c r="CQ46" s="105">
        <f t="shared" si="72"/>
        <v>0.30434223684263945</v>
      </c>
      <c r="CR46" s="105">
        <f t="shared" si="73"/>
        <v>2.701220997055304E-2</v>
      </c>
      <c r="CS46" s="105">
        <v>0.83617310783748067</v>
      </c>
      <c r="CT46" s="105">
        <f t="shared" si="75"/>
        <v>3.5161666279164394E-2</v>
      </c>
      <c r="CU46" s="28"/>
    </row>
    <row r="47" spans="1:99" ht="15" customHeight="1" x14ac:dyDescent="0.2">
      <c r="A47" s="32" t="s">
        <v>236</v>
      </c>
      <c r="B47" s="40">
        <f t="shared" si="64"/>
        <v>2</v>
      </c>
      <c r="D47" s="40">
        <f t="shared" si="74"/>
        <v>59.8</v>
      </c>
      <c r="E47" s="40">
        <f t="shared" si="74"/>
        <v>0.52</v>
      </c>
      <c r="F47" s="40">
        <f t="shared" si="74"/>
        <v>16.7</v>
      </c>
      <c r="G47" s="40">
        <f t="shared" si="74"/>
        <v>5.47</v>
      </c>
      <c r="H47" s="40">
        <f t="shared" si="74"/>
        <v>0.11</v>
      </c>
      <c r="I47" s="40">
        <f t="shared" si="74"/>
        <v>2.36</v>
      </c>
      <c r="J47" s="40">
        <f t="shared" si="74"/>
        <v>5</v>
      </c>
      <c r="K47" s="40">
        <f t="shared" si="74"/>
        <v>4.2300000000000004</v>
      </c>
      <c r="L47" s="40">
        <f t="shared" si="74"/>
        <v>5.51</v>
      </c>
      <c r="M47" s="40">
        <f t="shared" si="74"/>
        <v>0.3</v>
      </c>
      <c r="N47" s="40">
        <f t="shared" si="74"/>
        <v>100</v>
      </c>
      <c r="P47" s="28">
        <v>50.99</v>
      </c>
      <c r="Q47" s="28">
        <v>0.51</v>
      </c>
      <c r="R47" s="28">
        <v>3.26</v>
      </c>
      <c r="S47" s="28">
        <v>9.0500000000000007</v>
      </c>
      <c r="T47" s="28">
        <v>0.3</v>
      </c>
      <c r="U47" s="28">
        <v>13.99</v>
      </c>
      <c r="V47" s="28">
        <v>21.46</v>
      </c>
      <c r="W47" s="28">
        <v>0.43</v>
      </c>
      <c r="X47" s="28">
        <v>0</v>
      </c>
      <c r="Y47" s="28">
        <f t="shared" si="1"/>
        <v>99.990000000000009</v>
      </c>
      <c r="Z47" s="42"/>
      <c r="AA47" s="30">
        <f t="shared" si="2"/>
        <v>0.99533954727030627</v>
      </c>
      <c r="AB47" s="30">
        <f t="shared" si="3"/>
        <v>6.5081351689612009E-3</v>
      </c>
      <c r="AC47" s="30">
        <f t="shared" si="4"/>
        <v>0.32757944291879171</v>
      </c>
      <c r="AD47" s="30">
        <f t="shared" si="5"/>
        <v>7.613082811412665E-2</v>
      </c>
      <c r="AE47" s="30">
        <f t="shared" si="6"/>
        <v>1.5506061460389062E-3</v>
      </c>
      <c r="AF47" s="30">
        <f t="shared" si="7"/>
        <v>5.8560794044665014E-2</v>
      </c>
      <c r="AG47" s="30">
        <f t="shared" si="8"/>
        <v>8.9158345221112698E-2</v>
      </c>
      <c r="AH47" s="30">
        <f t="shared" si="9"/>
        <v>0.13649564375605036</v>
      </c>
      <c r="AI47" s="30">
        <f t="shared" si="10"/>
        <v>0.11698513800424627</v>
      </c>
      <c r="AJ47" s="30">
        <f t="shared" si="11"/>
        <v>4.2272275727963807E-3</v>
      </c>
      <c r="AK47" s="30">
        <f t="shared" si="12"/>
        <v>1.8125357082170954</v>
      </c>
      <c r="AM47" s="30">
        <f t="shared" si="13"/>
        <v>0.5491420349723064</v>
      </c>
      <c r="AN47" s="30">
        <f t="shared" si="14"/>
        <v>3.5906245264337119E-3</v>
      </c>
      <c r="AO47" s="30">
        <f t="shared" si="15"/>
        <v>0.18072992517262787</v>
      </c>
      <c r="AP47" s="30">
        <f t="shared" si="16"/>
        <v>4.2002388018613383E-2</v>
      </c>
      <c r="AQ47" s="30">
        <f t="shared" si="17"/>
        <v>8.5548998511271435E-4</v>
      </c>
      <c r="AR47" s="30">
        <f t="shared" si="18"/>
        <v>3.2308767093073419E-2</v>
      </c>
      <c r="AS47" s="30">
        <f t="shared" si="19"/>
        <v>4.9189842063201886E-2</v>
      </c>
      <c r="AT47" s="30">
        <f t="shared" si="20"/>
        <v>7.5306457763700888E-2</v>
      </c>
      <c r="AU47" s="30">
        <f t="shared" si="21"/>
        <v>6.4542252863707142E-2</v>
      </c>
      <c r="AV47" s="30">
        <f t="shared" si="22"/>
        <v>2.3322175412226788E-3</v>
      </c>
      <c r="AW47" s="30">
        <f t="shared" si="23"/>
        <v>1</v>
      </c>
      <c r="AX47" s="30"/>
      <c r="AY47" s="30">
        <f t="shared" si="24"/>
        <v>1.6974034620505993</v>
      </c>
      <c r="AZ47" s="30">
        <f t="shared" si="25"/>
        <v>1.276595744680851E-2</v>
      </c>
      <c r="BA47" s="30">
        <f t="shared" si="26"/>
        <v>9.5919968615143195E-2</v>
      </c>
      <c r="BB47" s="30">
        <f t="shared" si="27"/>
        <v>0.12595685455810718</v>
      </c>
      <c r="BC47" s="30">
        <f t="shared" si="28"/>
        <v>4.22892585283338E-3</v>
      </c>
      <c r="BD47" s="30">
        <f t="shared" si="29"/>
        <v>0.34714640198511171</v>
      </c>
      <c r="BE47" s="30">
        <f t="shared" si="30"/>
        <v>0.38266761768901569</v>
      </c>
      <c r="BF47" s="30">
        <f t="shared" si="31"/>
        <v>6.9377218457566956E-3</v>
      </c>
      <c r="BG47" s="30">
        <f t="shared" si="32"/>
        <v>0</v>
      </c>
      <c r="BH47" s="30">
        <f t="shared" si="33"/>
        <v>2.6730269100433754</v>
      </c>
      <c r="BI47" s="30">
        <f t="shared" si="34"/>
        <v>2.244646313681383</v>
      </c>
      <c r="BJ47" s="30"/>
      <c r="BK47" s="30">
        <f t="shared" si="35"/>
        <v>1.9050352119609475</v>
      </c>
      <c r="BL47" s="30">
        <f t="shared" si="36"/>
        <v>1.4327529661796061E-2</v>
      </c>
      <c r="BM47" s="30">
        <f t="shared" si="37"/>
        <v>0.14353760264027676</v>
      </c>
      <c r="BN47" s="30">
        <f t="shared" si="38"/>
        <v>9.4964788039052506E-2</v>
      </c>
      <c r="BO47" s="30">
        <f t="shared" si="39"/>
        <v>4.8572814601224257E-2</v>
      </c>
      <c r="BP47" s="30">
        <f t="shared" si="40"/>
        <v>0.28272858926675737</v>
      </c>
      <c r="BQ47" s="30">
        <f t="shared" si="41"/>
        <v>9.4924428263943456E-3</v>
      </c>
      <c r="BR47" s="30">
        <f t="shared" si="42"/>
        <v>0.77922089152363649</v>
      </c>
      <c r="BS47" s="30">
        <f t="shared" si="43"/>
        <v>0.85895345741088591</v>
      </c>
      <c r="BT47" s="30">
        <f t="shared" si="44"/>
        <v>3.1145463532849135E-2</v>
      </c>
      <c r="BU47" s="30">
        <f t="shared" si="45"/>
        <v>0</v>
      </c>
      <c r="BV47" s="30">
        <f t="shared" si="46"/>
        <v>4.1679787914638196</v>
      </c>
      <c r="BW47" s="30"/>
      <c r="BX47" s="105">
        <f t="shared" si="47"/>
        <v>0.8027573878571721</v>
      </c>
      <c r="BY47" s="105">
        <f t="shared" si="48"/>
        <v>0.12959604646661094</v>
      </c>
      <c r="BZ47" s="105">
        <f t="shared" si="49"/>
        <v>3.1145463532849135E-2</v>
      </c>
      <c r="CA47" s="105">
        <f t="shared" si="50"/>
        <v>1.7427351068375122E-2</v>
      </c>
      <c r="CB47" s="105">
        <f t="shared" si="51"/>
        <v>3.8768718485338693E-2</v>
      </c>
      <c r="CC47" s="105">
        <f t="shared" si="52"/>
        <v>1.0196949674103459</v>
      </c>
      <c r="CE47" s="105">
        <f t="shared" si="53"/>
        <v>0.27909723973640094</v>
      </c>
      <c r="CF47" s="28"/>
      <c r="CG47" s="30"/>
      <c r="CH47" s="130">
        <f t="shared" si="54"/>
        <v>1021.720708714298</v>
      </c>
      <c r="CI47" s="30"/>
      <c r="CK47" s="105">
        <f t="shared" si="66"/>
        <v>-4.5640054002817951</v>
      </c>
      <c r="CL47" s="105">
        <f t="shared" si="67"/>
        <v>2</v>
      </c>
      <c r="CM47" s="105">
        <f t="shared" si="68"/>
        <v>0.54160424840039945</v>
      </c>
      <c r="CN47" s="105">
        <f t="shared" si="69"/>
        <v>0.53848517748823688</v>
      </c>
      <c r="CO47" s="105">
        <f t="shared" si="70"/>
        <v>-5.6294291288168159</v>
      </c>
      <c r="CP47" s="105">
        <f t="shared" si="71"/>
        <v>2.0266505084884763</v>
      </c>
      <c r="CQ47" s="105">
        <f t="shared" si="72"/>
        <v>0.27909723973640094</v>
      </c>
      <c r="CR47" s="105">
        <f t="shared" si="73"/>
        <v>2.701220997055304E-2</v>
      </c>
      <c r="CS47" s="105">
        <v>0.83269122668500506</v>
      </c>
      <c r="CT47" s="105">
        <f t="shared" si="75"/>
        <v>2.9933838827832959E-2</v>
      </c>
      <c r="CU47" s="28"/>
    </row>
    <row r="48" spans="1:99" ht="15" customHeight="1" x14ac:dyDescent="0.2">
      <c r="A48" s="32" t="s">
        <v>236</v>
      </c>
      <c r="B48" s="40">
        <f t="shared" si="64"/>
        <v>2</v>
      </c>
      <c r="D48" s="40">
        <f t="shared" si="74"/>
        <v>59.8</v>
      </c>
      <c r="E48" s="40">
        <f t="shared" si="74"/>
        <v>0.52</v>
      </c>
      <c r="F48" s="40">
        <f t="shared" si="74"/>
        <v>16.7</v>
      </c>
      <c r="G48" s="40">
        <f t="shared" si="74"/>
        <v>5.47</v>
      </c>
      <c r="H48" s="40">
        <f t="shared" si="74"/>
        <v>0.11</v>
      </c>
      <c r="I48" s="40">
        <f t="shared" si="74"/>
        <v>2.36</v>
      </c>
      <c r="J48" s="40">
        <f t="shared" si="74"/>
        <v>5</v>
      </c>
      <c r="K48" s="40">
        <f t="shared" si="74"/>
        <v>4.2300000000000004</v>
      </c>
      <c r="L48" s="40">
        <f t="shared" si="74"/>
        <v>5.51</v>
      </c>
      <c r="M48" s="40">
        <f t="shared" si="74"/>
        <v>0.3</v>
      </c>
      <c r="N48" s="40">
        <f t="shared" si="74"/>
        <v>100</v>
      </c>
      <c r="P48" s="28">
        <v>50.83</v>
      </c>
      <c r="Q48" s="28">
        <v>0.59</v>
      </c>
      <c r="R48" s="28">
        <v>2.99</v>
      </c>
      <c r="S48" s="28">
        <v>9.75</v>
      </c>
      <c r="T48" s="28">
        <v>0.32</v>
      </c>
      <c r="U48" s="28">
        <v>13.81</v>
      </c>
      <c r="V48" s="28">
        <v>21.32</v>
      </c>
      <c r="W48" s="28">
        <v>0.45</v>
      </c>
      <c r="X48" s="28">
        <v>0</v>
      </c>
      <c r="Y48" s="28">
        <f t="shared" si="1"/>
        <v>100.05999999999999</v>
      </c>
      <c r="Z48" s="42"/>
      <c r="AA48" s="30">
        <f t="shared" si="2"/>
        <v>0.99533954727030627</v>
      </c>
      <c r="AB48" s="30">
        <f t="shared" si="3"/>
        <v>6.5081351689612009E-3</v>
      </c>
      <c r="AC48" s="30">
        <f t="shared" si="4"/>
        <v>0.32757944291879171</v>
      </c>
      <c r="AD48" s="30">
        <f t="shared" si="5"/>
        <v>7.613082811412665E-2</v>
      </c>
      <c r="AE48" s="30">
        <f t="shared" si="6"/>
        <v>1.5506061460389062E-3</v>
      </c>
      <c r="AF48" s="30">
        <f t="shared" si="7"/>
        <v>5.8560794044665014E-2</v>
      </c>
      <c r="AG48" s="30">
        <f t="shared" si="8"/>
        <v>8.9158345221112698E-2</v>
      </c>
      <c r="AH48" s="30">
        <f t="shared" si="9"/>
        <v>0.13649564375605036</v>
      </c>
      <c r="AI48" s="30">
        <f t="shared" si="10"/>
        <v>0.11698513800424627</v>
      </c>
      <c r="AJ48" s="30">
        <f t="shared" si="11"/>
        <v>4.2272275727963807E-3</v>
      </c>
      <c r="AK48" s="30">
        <f t="shared" si="12"/>
        <v>1.8125357082170954</v>
      </c>
      <c r="AM48" s="30">
        <f t="shared" si="13"/>
        <v>0.5491420349723064</v>
      </c>
      <c r="AN48" s="30">
        <f t="shared" si="14"/>
        <v>3.5906245264337119E-3</v>
      </c>
      <c r="AO48" s="30">
        <f t="shared" si="15"/>
        <v>0.18072992517262787</v>
      </c>
      <c r="AP48" s="30">
        <f t="shared" si="16"/>
        <v>4.2002388018613383E-2</v>
      </c>
      <c r="AQ48" s="30">
        <f t="shared" si="17"/>
        <v>8.5548998511271435E-4</v>
      </c>
      <c r="AR48" s="30">
        <f t="shared" si="18"/>
        <v>3.2308767093073419E-2</v>
      </c>
      <c r="AS48" s="30">
        <f t="shared" si="19"/>
        <v>4.9189842063201886E-2</v>
      </c>
      <c r="AT48" s="30">
        <f t="shared" si="20"/>
        <v>7.5306457763700888E-2</v>
      </c>
      <c r="AU48" s="30">
        <f t="shared" si="21"/>
        <v>6.4542252863707142E-2</v>
      </c>
      <c r="AV48" s="30">
        <f t="shared" si="22"/>
        <v>2.3322175412226788E-3</v>
      </c>
      <c r="AW48" s="30">
        <f t="shared" si="23"/>
        <v>1</v>
      </c>
      <c r="AX48" s="30"/>
      <c r="AY48" s="30">
        <f t="shared" si="24"/>
        <v>1.6920772303595206</v>
      </c>
      <c r="AZ48" s="30">
        <f t="shared" si="25"/>
        <v>1.4768460575719648E-2</v>
      </c>
      <c r="BA48" s="30">
        <f t="shared" si="26"/>
        <v>8.7975676735974909E-2</v>
      </c>
      <c r="BB48" s="30">
        <f t="shared" si="27"/>
        <v>0.13569937369519833</v>
      </c>
      <c r="BC48" s="30">
        <f t="shared" si="28"/>
        <v>4.5108542430222724E-3</v>
      </c>
      <c r="BD48" s="30">
        <f t="shared" si="29"/>
        <v>0.3426799007444169</v>
      </c>
      <c r="BE48" s="30">
        <f t="shared" si="30"/>
        <v>0.38017118402282457</v>
      </c>
      <c r="BF48" s="30">
        <f t="shared" si="31"/>
        <v>7.2604065827686359E-3</v>
      </c>
      <c r="BG48" s="30">
        <f t="shared" si="32"/>
        <v>0</v>
      </c>
      <c r="BH48" s="30">
        <f t="shared" si="33"/>
        <v>2.6651430869594464</v>
      </c>
      <c r="BI48" s="30">
        <f t="shared" si="34"/>
        <v>2.2512862552701276</v>
      </c>
      <c r="BJ48" s="30"/>
      <c r="BK48" s="30">
        <f t="shared" si="35"/>
        <v>1.9046751057819671</v>
      </c>
      <c r="BL48" s="30">
        <f t="shared" si="36"/>
        <v>1.6624016152808199E-2</v>
      </c>
      <c r="BM48" s="30">
        <f t="shared" si="37"/>
        <v>0.13203895455585882</v>
      </c>
      <c r="BN48" s="30">
        <f t="shared" si="38"/>
        <v>9.5324894218032918E-2</v>
      </c>
      <c r="BO48" s="30">
        <f t="shared" si="39"/>
        <v>3.6714060337825899E-2</v>
      </c>
      <c r="BP48" s="30">
        <f t="shared" si="40"/>
        <v>0.3054981348487647</v>
      </c>
      <c r="BQ48" s="30">
        <f t="shared" si="41"/>
        <v>1.0155224156842977E-2</v>
      </c>
      <c r="BR48" s="30">
        <f t="shared" si="42"/>
        <v>0.77147055050323732</v>
      </c>
      <c r="BS48" s="30">
        <f t="shared" si="43"/>
        <v>0.85587416124035531</v>
      </c>
      <c r="BT48" s="30">
        <f t="shared" si="44"/>
        <v>3.2690507094919573E-2</v>
      </c>
      <c r="BU48" s="30">
        <f t="shared" si="45"/>
        <v>0</v>
      </c>
      <c r="BV48" s="30">
        <f t="shared" si="46"/>
        <v>4.1610656088906124</v>
      </c>
      <c r="BW48" s="30"/>
      <c r="BX48" s="105">
        <f t="shared" si="47"/>
        <v>0.80619993750988561</v>
      </c>
      <c r="BY48" s="105">
        <f t="shared" si="48"/>
        <v>0.13538437392105818</v>
      </c>
      <c r="BZ48" s="105">
        <f t="shared" si="49"/>
        <v>3.2690507094919573E-2</v>
      </c>
      <c r="CA48" s="105">
        <f t="shared" si="50"/>
        <v>4.0235532429063262E-3</v>
      </c>
      <c r="CB48" s="105">
        <f t="shared" si="51"/>
        <v>4.56506704875633E-2</v>
      </c>
      <c r="CC48" s="105">
        <f t="shared" si="52"/>
        <v>1.0239490422563331</v>
      </c>
      <c r="CE48" s="105">
        <f t="shared" si="53"/>
        <v>0.30460400817042999</v>
      </c>
      <c r="CF48" s="28"/>
      <c r="CG48" s="30"/>
      <c r="CH48" s="130">
        <f t="shared" si="54"/>
        <v>1013.4089616798514</v>
      </c>
      <c r="CI48" s="30"/>
      <c r="CK48" s="105">
        <f t="shared" si="66"/>
        <v>-4.5198685061442445</v>
      </c>
      <c r="CL48" s="105">
        <f t="shared" si="67"/>
        <v>2</v>
      </c>
      <c r="CM48" s="105">
        <f t="shared" si="68"/>
        <v>0.53929154725706041</v>
      </c>
      <c r="CN48" s="105">
        <f t="shared" si="69"/>
        <v>0.53848517748823688</v>
      </c>
      <c r="CO48" s="105">
        <f t="shared" si="70"/>
        <v>-5.6294291288168159</v>
      </c>
      <c r="CP48" s="105">
        <f t="shared" si="71"/>
        <v>2.0750666396843744</v>
      </c>
      <c r="CQ48" s="105">
        <f t="shared" si="72"/>
        <v>0.30460400817042999</v>
      </c>
      <c r="CR48" s="105">
        <f t="shared" si="73"/>
        <v>2.701220997055304E-2</v>
      </c>
      <c r="CS48" s="105">
        <v>0.82884577844025931</v>
      </c>
      <c r="CT48" s="105">
        <f t="shared" si="75"/>
        <v>2.2645840930373695E-2</v>
      </c>
      <c r="CU48" s="28"/>
    </row>
    <row r="49" spans="1:99" ht="15" customHeight="1" x14ac:dyDescent="0.2">
      <c r="A49" s="32" t="s">
        <v>236</v>
      </c>
      <c r="B49" s="40">
        <f t="shared" si="64"/>
        <v>2</v>
      </c>
      <c r="D49" s="40">
        <f t="shared" si="74"/>
        <v>59.8</v>
      </c>
      <c r="E49" s="40">
        <f t="shared" si="74"/>
        <v>0.52</v>
      </c>
      <c r="F49" s="40">
        <f t="shared" si="74"/>
        <v>16.7</v>
      </c>
      <c r="G49" s="40">
        <f t="shared" si="74"/>
        <v>5.47</v>
      </c>
      <c r="H49" s="40">
        <f t="shared" si="74"/>
        <v>0.11</v>
      </c>
      <c r="I49" s="40">
        <f t="shared" si="74"/>
        <v>2.36</v>
      </c>
      <c r="J49" s="40">
        <f t="shared" si="74"/>
        <v>5</v>
      </c>
      <c r="K49" s="40">
        <f t="shared" si="74"/>
        <v>4.2300000000000004</v>
      </c>
      <c r="L49" s="40">
        <f t="shared" si="74"/>
        <v>5.51</v>
      </c>
      <c r="M49" s="40">
        <f t="shared" si="74"/>
        <v>0.3</v>
      </c>
      <c r="N49" s="40">
        <f t="shared" si="74"/>
        <v>100</v>
      </c>
      <c r="P49" s="28">
        <v>51.64</v>
      </c>
      <c r="Q49" s="28">
        <v>0.43</v>
      </c>
      <c r="R49" s="28">
        <v>2.6</v>
      </c>
      <c r="S49" s="28">
        <v>9.0399999999999991</v>
      </c>
      <c r="T49" s="28">
        <v>0.33</v>
      </c>
      <c r="U49" s="28">
        <v>13.94</v>
      </c>
      <c r="V49" s="28">
        <v>21.26</v>
      </c>
      <c r="W49" s="28">
        <v>0.44</v>
      </c>
      <c r="X49" s="28">
        <v>0</v>
      </c>
      <c r="Y49" s="28">
        <f t="shared" si="1"/>
        <v>99.68</v>
      </c>
      <c r="Z49" s="42"/>
      <c r="AA49" s="30">
        <f t="shared" si="2"/>
        <v>0.99533954727030627</v>
      </c>
      <c r="AB49" s="30">
        <f t="shared" si="3"/>
        <v>6.5081351689612009E-3</v>
      </c>
      <c r="AC49" s="30">
        <f t="shared" si="4"/>
        <v>0.32757944291879171</v>
      </c>
      <c r="AD49" s="30">
        <f t="shared" si="5"/>
        <v>7.613082811412665E-2</v>
      </c>
      <c r="AE49" s="30">
        <f t="shared" si="6"/>
        <v>1.5506061460389062E-3</v>
      </c>
      <c r="AF49" s="30">
        <f t="shared" si="7"/>
        <v>5.8560794044665014E-2</v>
      </c>
      <c r="AG49" s="30">
        <f t="shared" si="8"/>
        <v>8.9158345221112698E-2</v>
      </c>
      <c r="AH49" s="30">
        <f t="shared" si="9"/>
        <v>0.13649564375605036</v>
      </c>
      <c r="AI49" s="30">
        <f t="shared" si="10"/>
        <v>0.11698513800424627</v>
      </c>
      <c r="AJ49" s="30">
        <f t="shared" si="11"/>
        <v>4.2272275727963807E-3</v>
      </c>
      <c r="AK49" s="30">
        <f t="shared" si="12"/>
        <v>1.8125357082170954</v>
      </c>
      <c r="AM49" s="30">
        <f t="shared" si="13"/>
        <v>0.5491420349723064</v>
      </c>
      <c r="AN49" s="30">
        <f t="shared" si="14"/>
        <v>3.5906245264337119E-3</v>
      </c>
      <c r="AO49" s="30">
        <f t="shared" si="15"/>
        <v>0.18072992517262787</v>
      </c>
      <c r="AP49" s="30">
        <f t="shared" si="16"/>
        <v>4.2002388018613383E-2</v>
      </c>
      <c r="AQ49" s="30">
        <f t="shared" si="17"/>
        <v>8.5548998511271435E-4</v>
      </c>
      <c r="AR49" s="30">
        <f t="shared" si="18"/>
        <v>3.2308767093073419E-2</v>
      </c>
      <c r="AS49" s="30">
        <f t="shared" si="19"/>
        <v>4.9189842063201886E-2</v>
      </c>
      <c r="AT49" s="30">
        <f t="shared" si="20"/>
        <v>7.5306457763700888E-2</v>
      </c>
      <c r="AU49" s="30">
        <f t="shared" si="21"/>
        <v>6.4542252863707142E-2</v>
      </c>
      <c r="AV49" s="30">
        <f t="shared" si="22"/>
        <v>2.3322175412226788E-3</v>
      </c>
      <c r="AW49" s="30">
        <f t="shared" si="23"/>
        <v>1</v>
      </c>
      <c r="AX49" s="30"/>
      <c r="AY49" s="30">
        <f t="shared" si="24"/>
        <v>1.7190412782956059</v>
      </c>
      <c r="AZ49" s="30">
        <f t="shared" si="25"/>
        <v>1.076345431789737E-2</v>
      </c>
      <c r="BA49" s="30">
        <f t="shared" si="26"/>
        <v>7.6500588466065139E-2</v>
      </c>
      <c r="BB49" s="30">
        <f t="shared" si="27"/>
        <v>0.12581767571329158</v>
      </c>
      <c r="BC49" s="30">
        <f t="shared" si="28"/>
        <v>4.6518184381167185E-3</v>
      </c>
      <c r="BD49" s="30">
        <f t="shared" si="29"/>
        <v>0.34590570719602981</v>
      </c>
      <c r="BE49" s="30">
        <f t="shared" si="30"/>
        <v>0.37910128388017122</v>
      </c>
      <c r="BF49" s="30">
        <f t="shared" si="31"/>
        <v>7.0990642142626662E-3</v>
      </c>
      <c r="BG49" s="30">
        <f t="shared" si="32"/>
        <v>0</v>
      </c>
      <c r="BH49" s="30">
        <f t="shared" si="33"/>
        <v>2.6688808705214404</v>
      </c>
      <c r="BI49" s="30">
        <f t="shared" si="34"/>
        <v>2.2481333154550778</v>
      </c>
      <c r="BJ49" s="30"/>
      <c r="BK49" s="30">
        <f t="shared" si="35"/>
        <v>1.9323169841894179</v>
      </c>
      <c r="BL49" s="30">
        <f t="shared" si="36"/>
        <v>1.2098840120721944E-2</v>
      </c>
      <c r="BM49" s="30">
        <f t="shared" si="37"/>
        <v>0.11465568105498634</v>
      </c>
      <c r="BN49" s="30">
        <f t="shared" si="38"/>
        <v>6.7683015810582114E-2</v>
      </c>
      <c r="BO49" s="30">
        <f t="shared" si="39"/>
        <v>4.697266524440423E-2</v>
      </c>
      <c r="BP49" s="30">
        <f t="shared" si="40"/>
        <v>0.28285490844417405</v>
      </c>
      <c r="BQ49" s="30">
        <f t="shared" si="41"/>
        <v>1.0457908008178401E-2</v>
      </c>
      <c r="BR49" s="30">
        <f t="shared" si="42"/>
        <v>0.77764214435344381</v>
      </c>
      <c r="BS49" s="30">
        <f t="shared" si="43"/>
        <v>0.85227022622280602</v>
      </c>
      <c r="BT49" s="30">
        <f t="shared" si="44"/>
        <v>3.1919285537277652E-2</v>
      </c>
      <c r="BU49" s="30">
        <f t="shared" si="45"/>
        <v>0</v>
      </c>
      <c r="BV49" s="30">
        <f t="shared" si="46"/>
        <v>4.1288716589859922</v>
      </c>
      <c r="BW49" s="30"/>
      <c r="BX49" s="105">
        <f t="shared" si="47"/>
        <v>0.81090202846395165</v>
      </c>
      <c r="BY49" s="105">
        <f t="shared" si="48"/>
        <v>0.1247975121668331</v>
      </c>
      <c r="BZ49" s="105">
        <f t="shared" si="49"/>
        <v>3.1919285537277652E-2</v>
      </c>
      <c r="CA49" s="105">
        <f t="shared" si="50"/>
        <v>1.5053379707126578E-2</v>
      </c>
      <c r="CB49" s="105">
        <f t="shared" si="51"/>
        <v>2.6314818051727768E-2</v>
      </c>
      <c r="CC49" s="105">
        <f t="shared" si="52"/>
        <v>1.0089870239269167</v>
      </c>
      <c r="CE49" s="105">
        <f t="shared" si="53"/>
        <v>0.27978880498558728</v>
      </c>
      <c r="CF49" s="28"/>
      <c r="CG49" s="30"/>
      <c r="CH49" s="130">
        <f t="shared" si="54"/>
        <v>1019.0970953676159</v>
      </c>
      <c r="CI49" s="30"/>
      <c r="CK49" s="105">
        <f t="shared" si="66"/>
        <v>-4.5495583198532961</v>
      </c>
      <c r="CL49" s="105">
        <f t="shared" si="67"/>
        <v>2</v>
      </c>
      <c r="CM49" s="105">
        <f t="shared" si="68"/>
        <v>0.5361644149809639</v>
      </c>
      <c r="CN49" s="105">
        <f t="shared" si="69"/>
        <v>0.53848517748823688</v>
      </c>
      <c r="CO49" s="105">
        <f t="shared" si="70"/>
        <v>-5.6294291288168159</v>
      </c>
      <c r="CP49" s="105">
        <f t="shared" si="71"/>
        <v>2.0511922962486109</v>
      </c>
      <c r="CQ49" s="105">
        <f t="shared" si="72"/>
        <v>0.27978880498558728</v>
      </c>
      <c r="CR49" s="105">
        <f t="shared" si="73"/>
        <v>2.701220997055304E-2</v>
      </c>
      <c r="CS49" s="105">
        <v>0.83576362791404601</v>
      </c>
      <c r="CT49" s="105">
        <f t="shared" si="75"/>
        <v>2.4861599450094363E-2</v>
      </c>
      <c r="CU49" s="28"/>
    </row>
    <row r="50" spans="1:99" ht="15" customHeight="1" x14ac:dyDescent="0.2">
      <c r="A50" s="32" t="s">
        <v>236</v>
      </c>
      <c r="B50" s="40">
        <f t="shared" si="64"/>
        <v>2</v>
      </c>
      <c r="D50" s="40">
        <f t="shared" si="74"/>
        <v>59.8</v>
      </c>
      <c r="E50" s="40">
        <f t="shared" si="74"/>
        <v>0.52</v>
      </c>
      <c r="F50" s="40">
        <f t="shared" si="74"/>
        <v>16.7</v>
      </c>
      <c r="G50" s="40">
        <f t="shared" si="74"/>
        <v>5.47</v>
      </c>
      <c r="H50" s="40">
        <f t="shared" si="74"/>
        <v>0.11</v>
      </c>
      <c r="I50" s="40">
        <f t="shared" si="74"/>
        <v>2.36</v>
      </c>
      <c r="J50" s="40">
        <f t="shared" si="74"/>
        <v>5</v>
      </c>
      <c r="K50" s="40">
        <f t="shared" si="74"/>
        <v>4.2300000000000004</v>
      </c>
      <c r="L50" s="40">
        <f t="shared" si="74"/>
        <v>5.51</v>
      </c>
      <c r="M50" s="40">
        <f t="shared" si="74"/>
        <v>0.3</v>
      </c>
      <c r="N50" s="40">
        <f t="shared" si="74"/>
        <v>100</v>
      </c>
      <c r="P50" s="28">
        <v>51.23</v>
      </c>
      <c r="Q50" s="28">
        <v>0.52</v>
      </c>
      <c r="R50" s="28">
        <v>2.76</v>
      </c>
      <c r="S50" s="28">
        <v>8.91</v>
      </c>
      <c r="T50" s="28">
        <v>0.34</v>
      </c>
      <c r="U50" s="28">
        <v>14.12</v>
      </c>
      <c r="V50" s="28">
        <v>21.74</v>
      </c>
      <c r="W50" s="28">
        <v>0.44</v>
      </c>
      <c r="X50" s="28">
        <v>0</v>
      </c>
      <c r="Y50" s="28">
        <f t="shared" si="1"/>
        <v>100.06</v>
      </c>
      <c r="Z50" s="42"/>
      <c r="AA50" s="30">
        <f t="shared" si="2"/>
        <v>0.99533954727030627</v>
      </c>
      <c r="AB50" s="30">
        <f t="shared" si="3"/>
        <v>6.5081351689612009E-3</v>
      </c>
      <c r="AC50" s="30">
        <f t="shared" si="4"/>
        <v>0.32757944291879171</v>
      </c>
      <c r="AD50" s="30">
        <f t="shared" si="5"/>
        <v>7.613082811412665E-2</v>
      </c>
      <c r="AE50" s="30">
        <f t="shared" si="6"/>
        <v>1.5506061460389062E-3</v>
      </c>
      <c r="AF50" s="30">
        <f t="shared" si="7"/>
        <v>5.8560794044665014E-2</v>
      </c>
      <c r="AG50" s="30">
        <f t="shared" si="8"/>
        <v>8.9158345221112698E-2</v>
      </c>
      <c r="AH50" s="30">
        <f t="shared" si="9"/>
        <v>0.13649564375605036</v>
      </c>
      <c r="AI50" s="30">
        <f t="shared" si="10"/>
        <v>0.11698513800424627</v>
      </c>
      <c r="AJ50" s="30">
        <f t="shared" si="11"/>
        <v>4.2272275727963807E-3</v>
      </c>
      <c r="AK50" s="30">
        <f t="shared" si="12"/>
        <v>1.8125357082170954</v>
      </c>
      <c r="AM50" s="30">
        <f t="shared" si="13"/>
        <v>0.5491420349723064</v>
      </c>
      <c r="AN50" s="30">
        <f t="shared" si="14"/>
        <v>3.5906245264337119E-3</v>
      </c>
      <c r="AO50" s="30">
        <f t="shared" si="15"/>
        <v>0.18072992517262787</v>
      </c>
      <c r="AP50" s="30">
        <f t="shared" si="16"/>
        <v>4.2002388018613383E-2</v>
      </c>
      <c r="AQ50" s="30">
        <f t="shared" si="17"/>
        <v>8.5548998511271435E-4</v>
      </c>
      <c r="AR50" s="30">
        <f t="shared" si="18"/>
        <v>3.2308767093073419E-2</v>
      </c>
      <c r="AS50" s="30">
        <f t="shared" si="19"/>
        <v>4.9189842063201886E-2</v>
      </c>
      <c r="AT50" s="30">
        <f t="shared" si="20"/>
        <v>7.5306457763700888E-2</v>
      </c>
      <c r="AU50" s="30">
        <f t="shared" si="21"/>
        <v>6.4542252863707142E-2</v>
      </c>
      <c r="AV50" s="30">
        <f t="shared" si="22"/>
        <v>2.3322175412226788E-3</v>
      </c>
      <c r="AW50" s="30">
        <f t="shared" si="23"/>
        <v>1</v>
      </c>
      <c r="AX50" s="30"/>
      <c r="AY50" s="30">
        <f t="shared" si="24"/>
        <v>1.7053928095872171</v>
      </c>
      <c r="AZ50" s="30">
        <f t="shared" si="25"/>
        <v>1.3016270337922402E-2</v>
      </c>
      <c r="BA50" s="30">
        <f t="shared" si="26"/>
        <v>8.1208316987053747E-2</v>
      </c>
      <c r="BB50" s="30">
        <f t="shared" si="27"/>
        <v>0.12400835073068894</v>
      </c>
      <c r="BC50" s="30">
        <f t="shared" si="28"/>
        <v>4.7927826332111647E-3</v>
      </c>
      <c r="BD50" s="30">
        <f t="shared" si="29"/>
        <v>0.35037220843672456</v>
      </c>
      <c r="BE50" s="30">
        <f t="shared" si="30"/>
        <v>0.38766048502139799</v>
      </c>
      <c r="BF50" s="30">
        <f t="shared" si="31"/>
        <v>7.0990642142626662E-3</v>
      </c>
      <c r="BG50" s="30">
        <f t="shared" si="32"/>
        <v>0</v>
      </c>
      <c r="BH50" s="30">
        <f t="shared" si="33"/>
        <v>2.6735502879484785</v>
      </c>
      <c r="BI50" s="30">
        <f t="shared" si="34"/>
        <v>2.2442068986119721</v>
      </c>
      <c r="BJ50" s="30"/>
      <c r="BK50" s="30">
        <f t="shared" si="35"/>
        <v>1.9136271540594429</v>
      </c>
      <c r="BL50" s="30">
        <f t="shared" si="36"/>
        <v>1.4605601843281919E-2</v>
      </c>
      <c r="BM50" s="30">
        <f t="shared" si="37"/>
        <v>0.12149884347134254</v>
      </c>
      <c r="BN50" s="30">
        <f t="shared" si="38"/>
        <v>8.6372845940557053E-2</v>
      </c>
      <c r="BO50" s="30">
        <f t="shared" si="39"/>
        <v>3.5125997530785491E-2</v>
      </c>
      <c r="BP50" s="30">
        <f t="shared" si="40"/>
        <v>0.27830039619530511</v>
      </c>
      <c r="BQ50" s="30">
        <f t="shared" si="41"/>
        <v>1.0755995849000149E-2</v>
      </c>
      <c r="BR50" s="30">
        <f t="shared" si="42"/>
        <v>0.78630772725560905</v>
      </c>
      <c r="BS50" s="30">
        <f t="shared" si="43"/>
        <v>0.86999033480428445</v>
      </c>
      <c r="BT50" s="30">
        <f t="shared" si="44"/>
        <v>3.1863537766675311E-2</v>
      </c>
      <c r="BU50" s="30">
        <f t="shared" si="45"/>
        <v>0</v>
      </c>
      <c r="BV50" s="30">
        <f t="shared" si="46"/>
        <v>4.1484484347162836</v>
      </c>
      <c r="BW50" s="30"/>
      <c r="BX50" s="105">
        <f t="shared" si="47"/>
        <v>0.82517268195195081</v>
      </c>
      <c r="BY50" s="105">
        <f t="shared" si="48"/>
        <v>0.11971772074948167</v>
      </c>
      <c r="BZ50" s="105">
        <f t="shared" si="49"/>
        <v>3.1863537766675311E-2</v>
      </c>
      <c r="CA50" s="105">
        <f t="shared" si="50"/>
        <v>3.2624597641101802E-3</v>
      </c>
      <c r="CB50" s="105">
        <f t="shared" si="51"/>
        <v>4.1555193088223433E-2</v>
      </c>
      <c r="CC50" s="105">
        <f t="shared" si="52"/>
        <v>1.0215715933204415</v>
      </c>
      <c r="CE50" s="105">
        <f t="shared" si="53"/>
        <v>0.27224987182209431</v>
      </c>
      <c r="CF50" s="28"/>
      <c r="CG50" s="30"/>
      <c r="CH50" s="130">
        <f t="shared" si="54"/>
        <v>1017.4485201284502</v>
      </c>
      <c r="CI50" s="30"/>
      <c r="CK50" s="105">
        <f t="shared" si="66"/>
        <v>-4.5687518023812741</v>
      </c>
      <c r="CL50" s="105">
        <f t="shared" si="67"/>
        <v>2</v>
      </c>
      <c r="CM50" s="105">
        <f t="shared" si="68"/>
        <v>0.52689191148425385</v>
      </c>
      <c r="CN50" s="105">
        <f t="shared" si="69"/>
        <v>0.53848517748823688</v>
      </c>
      <c r="CO50" s="105">
        <f t="shared" si="70"/>
        <v>-5.6294291288168159</v>
      </c>
      <c r="CP50" s="105">
        <f t="shared" si="71"/>
        <v>2.049444246165212</v>
      </c>
      <c r="CQ50" s="105">
        <f t="shared" si="72"/>
        <v>0.27224987182209431</v>
      </c>
      <c r="CR50" s="105">
        <f t="shared" si="73"/>
        <v>2.701220997055304E-2</v>
      </c>
      <c r="CS50" s="105">
        <v>0.83890233028203409</v>
      </c>
      <c r="CT50" s="105">
        <f t="shared" si="75"/>
        <v>1.3729648330083277E-2</v>
      </c>
      <c r="CU50" s="28"/>
    </row>
    <row r="51" spans="1:99" ht="15" customHeight="1" x14ac:dyDescent="0.2">
      <c r="A51" s="32" t="s">
        <v>236</v>
      </c>
      <c r="B51" s="40">
        <f t="shared" si="64"/>
        <v>2</v>
      </c>
      <c r="D51" s="40">
        <f t="shared" si="74"/>
        <v>59.8</v>
      </c>
      <c r="E51" s="40">
        <f t="shared" si="74"/>
        <v>0.52</v>
      </c>
      <c r="F51" s="40">
        <f t="shared" si="74"/>
        <v>16.7</v>
      </c>
      <c r="G51" s="40">
        <f t="shared" si="74"/>
        <v>5.47</v>
      </c>
      <c r="H51" s="40">
        <f t="shared" si="74"/>
        <v>0.11</v>
      </c>
      <c r="I51" s="40">
        <f t="shared" si="74"/>
        <v>2.36</v>
      </c>
      <c r="J51" s="40">
        <f t="shared" si="74"/>
        <v>5</v>
      </c>
      <c r="K51" s="40">
        <f t="shared" si="74"/>
        <v>4.2300000000000004</v>
      </c>
      <c r="L51" s="40">
        <f t="shared" si="74"/>
        <v>5.51</v>
      </c>
      <c r="M51" s="40">
        <f t="shared" si="74"/>
        <v>0.3</v>
      </c>
      <c r="N51" s="40">
        <f t="shared" si="74"/>
        <v>100</v>
      </c>
      <c r="P51" s="28">
        <v>51.22</v>
      </c>
      <c r="Q51" s="28">
        <v>0.39</v>
      </c>
      <c r="R51" s="28">
        <v>2.5</v>
      </c>
      <c r="S51" s="28">
        <v>8.81</v>
      </c>
      <c r="T51" s="28">
        <v>0.33</v>
      </c>
      <c r="U51" s="28">
        <v>14.3</v>
      </c>
      <c r="V51" s="28">
        <v>21.72</v>
      </c>
      <c r="W51" s="28">
        <v>0.43</v>
      </c>
      <c r="X51" s="28">
        <v>0</v>
      </c>
      <c r="Y51" s="28">
        <f t="shared" si="1"/>
        <v>99.7</v>
      </c>
      <c r="Z51" s="42"/>
      <c r="AA51" s="30">
        <f t="shared" si="2"/>
        <v>0.99533954727030627</v>
      </c>
      <c r="AB51" s="30">
        <f t="shared" si="3"/>
        <v>6.5081351689612009E-3</v>
      </c>
      <c r="AC51" s="30">
        <f t="shared" si="4"/>
        <v>0.32757944291879171</v>
      </c>
      <c r="AD51" s="30">
        <f t="shared" si="5"/>
        <v>7.613082811412665E-2</v>
      </c>
      <c r="AE51" s="30">
        <f t="shared" si="6"/>
        <v>1.5506061460389062E-3</v>
      </c>
      <c r="AF51" s="30">
        <f t="shared" si="7"/>
        <v>5.8560794044665014E-2</v>
      </c>
      <c r="AG51" s="30">
        <f t="shared" si="8"/>
        <v>8.9158345221112698E-2</v>
      </c>
      <c r="AH51" s="30">
        <f t="shared" si="9"/>
        <v>0.13649564375605036</v>
      </c>
      <c r="AI51" s="30">
        <f t="shared" si="10"/>
        <v>0.11698513800424627</v>
      </c>
      <c r="AJ51" s="30">
        <f t="shared" si="11"/>
        <v>4.2272275727963807E-3</v>
      </c>
      <c r="AK51" s="30">
        <f t="shared" si="12"/>
        <v>1.8125357082170954</v>
      </c>
      <c r="AM51" s="30">
        <f t="shared" si="13"/>
        <v>0.5491420349723064</v>
      </c>
      <c r="AN51" s="30">
        <f t="shared" si="14"/>
        <v>3.5906245264337119E-3</v>
      </c>
      <c r="AO51" s="30">
        <f t="shared" si="15"/>
        <v>0.18072992517262787</v>
      </c>
      <c r="AP51" s="30">
        <f t="shared" si="16"/>
        <v>4.2002388018613383E-2</v>
      </c>
      <c r="AQ51" s="30">
        <f t="shared" si="17"/>
        <v>8.5548998511271435E-4</v>
      </c>
      <c r="AR51" s="30">
        <f t="shared" si="18"/>
        <v>3.2308767093073419E-2</v>
      </c>
      <c r="AS51" s="30">
        <f t="shared" si="19"/>
        <v>4.9189842063201886E-2</v>
      </c>
      <c r="AT51" s="30">
        <f t="shared" si="20"/>
        <v>7.5306457763700888E-2</v>
      </c>
      <c r="AU51" s="30">
        <f t="shared" si="21"/>
        <v>6.4542252863707142E-2</v>
      </c>
      <c r="AV51" s="30">
        <f t="shared" si="22"/>
        <v>2.3322175412226788E-3</v>
      </c>
      <c r="AW51" s="30">
        <f t="shared" si="23"/>
        <v>1</v>
      </c>
      <c r="AX51" s="30"/>
      <c r="AY51" s="30">
        <f t="shared" si="24"/>
        <v>1.7050599201065246</v>
      </c>
      <c r="AZ51" s="30">
        <f t="shared" si="25"/>
        <v>9.7622027534418013E-3</v>
      </c>
      <c r="BA51" s="30">
        <f t="shared" si="26"/>
        <v>7.3558258140447239E-2</v>
      </c>
      <c r="BB51" s="30">
        <f t="shared" si="27"/>
        <v>0.12261656228253306</v>
      </c>
      <c r="BC51" s="30">
        <f t="shared" si="28"/>
        <v>4.6518184381167185E-3</v>
      </c>
      <c r="BD51" s="30">
        <f t="shared" si="29"/>
        <v>0.35483870967741937</v>
      </c>
      <c r="BE51" s="30">
        <f t="shared" si="30"/>
        <v>0.38730385164051356</v>
      </c>
      <c r="BF51" s="30">
        <f t="shared" si="31"/>
        <v>6.9377218457566956E-3</v>
      </c>
      <c r="BG51" s="30">
        <f t="shared" si="32"/>
        <v>0</v>
      </c>
      <c r="BH51" s="30">
        <f t="shared" si="33"/>
        <v>2.6647290448847532</v>
      </c>
      <c r="BI51" s="30">
        <f t="shared" si="34"/>
        <v>2.251636057150979</v>
      </c>
      <c r="BJ51" s="30"/>
      <c r="BK51" s="30">
        <f t="shared" si="35"/>
        <v>1.9195871978574093</v>
      </c>
      <c r="BL51" s="30">
        <f t="shared" si="36"/>
        <v>1.0990463858434064E-2</v>
      </c>
      <c r="BM51" s="30">
        <f t="shared" si="37"/>
        <v>0.11041761755350035</v>
      </c>
      <c r="BN51" s="30">
        <f t="shared" si="38"/>
        <v>8.0412802142590722E-2</v>
      </c>
      <c r="BO51" s="30">
        <f t="shared" si="39"/>
        <v>3.000481541090963E-2</v>
      </c>
      <c r="BP51" s="30">
        <f t="shared" si="40"/>
        <v>0.27608787283925018</v>
      </c>
      <c r="BQ51" s="30">
        <f t="shared" si="41"/>
        <v>1.0474202126583353E-2</v>
      </c>
      <c r="BR51" s="30">
        <f t="shared" si="42"/>
        <v>0.79896763318260555</v>
      </c>
      <c r="BS51" s="30">
        <f t="shared" si="43"/>
        <v>0.87206731742723376</v>
      </c>
      <c r="BT51" s="30">
        <f t="shared" si="44"/>
        <v>3.1242449324779636E-2</v>
      </c>
      <c r="BU51" s="30">
        <f t="shared" si="45"/>
        <v>0</v>
      </c>
      <c r="BV51" s="30">
        <f t="shared" si="46"/>
        <v>4.1402523717232969</v>
      </c>
      <c r="BW51" s="30"/>
      <c r="BX51" s="105">
        <f t="shared" si="47"/>
        <v>0.8318609163559384</v>
      </c>
      <c r="BY51" s="105">
        <f t="shared" si="48"/>
        <v>0.12159729483295872</v>
      </c>
      <c r="BZ51" s="105">
        <f t="shared" si="49"/>
        <v>3.000481541090963E-2</v>
      </c>
      <c r="CA51" s="105">
        <f t="shared" si="50"/>
        <v>0</v>
      </c>
      <c r="CB51" s="105">
        <f t="shared" si="51"/>
        <v>4.0206401071295361E-2</v>
      </c>
      <c r="CC51" s="105">
        <f t="shared" si="52"/>
        <v>1.023669427671102</v>
      </c>
      <c r="CE51" s="105">
        <f t="shared" si="53"/>
        <v>0.26580585776198207</v>
      </c>
      <c r="CF51" s="28"/>
      <c r="CG51" s="30"/>
      <c r="CH51" s="130">
        <f t="shared" si="54"/>
        <v>1018.1426840002456</v>
      </c>
      <c r="CI51" s="30"/>
      <c r="CK51" s="105">
        <f t="shared" si="66"/>
        <v>-4.6369288423501001</v>
      </c>
      <c r="CL51" s="105">
        <f t="shared" si="67"/>
        <v>2</v>
      </c>
      <c r="CM51" s="105">
        <f t="shared" si="68"/>
        <v>0.52265565450873808</v>
      </c>
      <c r="CN51" s="105">
        <f t="shared" si="69"/>
        <v>0.53848517748823688</v>
      </c>
      <c r="CO51" s="105">
        <f t="shared" si="70"/>
        <v>-5.6294291288168159</v>
      </c>
      <c r="CP51" s="105">
        <f t="shared" si="71"/>
        <v>1.9893397893130689</v>
      </c>
      <c r="CQ51" s="105">
        <f t="shared" si="72"/>
        <v>0.26580585776198207</v>
      </c>
      <c r="CR51" s="105">
        <f t="shared" si="73"/>
        <v>2.701220997055304E-2</v>
      </c>
      <c r="CS51" s="105">
        <v>0.83774964266213647</v>
      </c>
      <c r="CT51" s="105">
        <f t="shared" si="75"/>
        <v>5.8887263061980777E-3</v>
      </c>
      <c r="CU51" s="28"/>
    </row>
    <row r="52" spans="1:99" ht="15" customHeight="1" x14ac:dyDescent="0.2">
      <c r="A52" s="32" t="s">
        <v>236</v>
      </c>
      <c r="B52" s="40">
        <f t="shared" si="64"/>
        <v>2</v>
      </c>
      <c r="D52" s="40">
        <f t="shared" si="74"/>
        <v>59.8</v>
      </c>
      <c r="E52" s="40">
        <f t="shared" si="74"/>
        <v>0.52</v>
      </c>
      <c r="F52" s="40">
        <f t="shared" si="74"/>
        <v>16.7</v>
      </c>
      <c r="G52" s="40">
        <f t="shared" si="74"/>
        <v>5.47</v>
      </c>
      <c r="H52" s="40">
        <f t="shared" si="74"/>
        <v>0.11</v>
      </c>
      <c r="I52" s="40">
        <f t="shared" si="74"/>
        <v>2.36</v>
      </c>
      <c r="J52" s="40">
        <f t="shared" si="74"/>
        <v>5</v>
      </c>
      <c r="K52" s="40">
        <f t="shared" si="74"/>
        <v>4.2300000000000004</v>
      </c>
      <c r="L52" s="40">
        <f t="shared" si="74"/>
        <v>5.51</v>
      </c>
      <c r="M52" s="40">
        <f t="shared" si="74"/>
        <v>0.3</v>
      </c>
      <c r="N52" s="40">
        <f t="shared" si="74"/>
        <v>100</v>
      </c>
      <c r="P52" s="28">
        <v>51.65</v>
      </c>
      <c r="Q52" s="28">
        <v>0.49</v>
      </c>
      <c r="R52" s="28">
        <v>2.75</v>
      </c>
      <c r="S52" s="28">
        <v>9.16</v>
      </c>
      <c r="T52" s="28">
        <v>0.31</v>
      </c>
      <c r="U52" s="28">
        <v>13.78</v>
      </c>
      <c r="V52" s="28">
        <v>21.29</v>
      </c>
      <c r="W52" s="28">
        <v>0.48</v>
      </c>
      <c r="X52" s="28">
        <v>0</v>
      </c>
      <c r="Y52" s="28">
        <f t="shared" si="1"/>
        <v>99.910000000000011</v>
      </c>
      <c r="Z52" s="42"/>
      <c r="AA52" s="30">
        <f t="shared" si="2"/>
        <v>0.99533954727030627</v>
      </c>
      <c r="AB52" s="30">
        <f t="shared" si="3"/>
        <v>6.5081351689612009E-3</v>
      </c>
      <c r="AC52" s="30">
        <f t="shared" si="4"/>
        <v>0.32757944291879171</v>
      </c>
      <c r="AD52" s="30">
        <f t="shared" si="5"/>
        <v>7.613082811412665E-2</v>
      </c>
      <c r="AE52" s="30">
        <f t="shared" si="6"/>
        <v>1.5506061460389062E-3</v>
      </c>
      <c r="AF52" s="30">
        <f t="shared" si="7"/>
        <v>5.8560794044665014E-2</v>
      </c>
      <c r="AG52" s="30">
        <f t="shared" si="8"/>
        <v>8.9158345221112698E-2</v>
      </c>
      <c r="AH52" s="30">
        <f t="shared" si="9"/>
        <v>0.13649564375605036</v>
      </c>
      <c r="AI52" s="30">
        <f t="shared" si="10"/>
        <v>0.11698513800424627</v>
      </c>
      <c r="AJ52" s="30">
        <f t="shared" si="11"/>
        <v>4.2272275727963807E-3</v>
      </c>
      <c r="AK52" s="30">
        <f t="shared" si="12"/>
        <v>1.8125357082170954</v>
      </c>
      <c r="AM52" s="30">
        <f t="shared" si="13"/>
        <v>0.5491420349723064</v>
      </c>
      <c r="AN52" s="30">
        <f t="shared" si="14"/>
        <v>3.5906245264337119E-3</v>
      </c>
      <c r="AO52" s="30">
        <f t="shared" si="15"/>
        <v>0.18072992517262787</v>
      </c>
      <c r="AP52" s="30">
        <f t="shared" si="16"/>
        <v>4.2002388018613383E-2</v>
      </c>
      <c r="AQ52" s="30">
        <f t="shared" si="17"/>
        <v>8.5548998511271435E-4</v>
      </c>
      <c r="AR52" s="30">
        <f t="shared" si="18"/>
        <v>3.2308767093073419E-2</v>
      </c>
      <c r="AS52" s="30">
        <f t="shared" si="19"/>
        <v>4.9189842063201886E-2</v>
      </c>
      <c r="AT52" s="30">
        <f t="shared" si="20"/>
        <v>7.5306457763700888E-2</v>
      </c>
      <c r="AU52" s="30">
        <f t="shared" si="21"/>
        <v>6.4542252863707142E-2</v>
      </c>
      <c r="AV52" s="30">
        <f t="shared" si="22"/>
        <v>2.3322175412226788E-3</v>
      </c>
      <c r="AW52" s="30">
        <f t="shared" si="23"/>
        <v>1</v>
      </c>
      <c r="AX52" s="30"/>
      <c r="AY52" s="30">
        <f t="shared" si="24"/>
        <v>1.7193741677762984</v>
      </c>
      <c r="AZ52" s="30">
        <f t="shared" si="25"/>
        <v>1.2265331664580725E-2</v>
      </c>
      <c r="BA52" s="30">
        <f t="shared" si="26"/>
        <v>8.0914083954491969E-2</v>
      </c>
      <c r="BB52" s="30">
        <f t="shared" si="27"/>
        <v>0.12748782185107865</v>
      </c>
      <c r="BC52" s="30">
        <f t="shared" si="28"/>
        <v>4.3698900479278262E-3</v>
      </c>
      <c r="BD52" s="30">
        <f t="shared" si="29"/>
        <v>0.34193548387096773</v>
      </c>
      <c r="BE52" s="30">
        <f t="shared" si="30"/>
        <v>0.37963623395149787</v>
      </c>
      <c r="BF52" s="30">
        <f t="shared" si="31"/>
        <v>7.7444336882865443E-3</v>
      </c>
      <c r="BG52" s="30">
        <f t="shared" si="32"/>
        <v>0</v>
      </c>
      <c r="BH52" s="30">
        <f t="shared" si="33"/>
        <v>2.6737274468051293</v>
      </c>
      <c r="BI52" s="30">
        <f t="shared" si="34"/>
        <v>2.24405819941351</v>
      </c>
      <c r="BJ52" s="30"/>
      <c r="BK52" s="30">
        <f t="shared" si="35"/>
        <v>1.9291878495290913</v>
      </c>
      <c r="BL52" s="30">
        <f t="shared" si="36"/>
        <v>1.3762059045214265E-2</v>
      </c>
      <c r="BM52" s="30">
        <f t="shared" si="37"/>
        <v>0.12105060903074057</v>
      </c>
      <c r="BN52" s="30">
        <f t="shared" si="38"/>
        <v>7.0812150470908719E-2</v>
      </c>
      <c r="BO52" s="30">
        <f t="shared" si="39"/>
        <v>5.0238458559831847E-2</v>
      </c>
      <c r="BP52" s="30">
        <f t="shared" si="40"/>
        <v>0.2860900919502819</v>
      </c>
      <c r="BQ52" s="30">
        <f t="shared" si="41"/>
        <v>9.8062875925879339E-3</v>
      </c>
      <c r="BR52" s="30">
        <f t="shared" si="42"/>
        <v>0.76732312625107113</v>
      </c>
      <c r="BS52" s="30">
        <f t="shared" si="43"/>
        <v>0.85192580359332437</v>
      </c>
      <c r="BT52" s="30">
        <f t="shared" si="44"/>
        <v>3.475791983602726E-2</v>
      </c>
      <c r="BU52" s="30">
        <f t="shared" si="45"/>
        <v>0</v>
      </c>
      <c r="BV52" s="30">
        <f t="shared" si="46"/>
        <v>4.1349543558590778</v>
      </c>
      <c r="BW52" s="30"/>
      <c r="BX52" s="105">
        <f t="shared" si="47"/>
        <v>0.8087794589959677</v>
      </c>
      <c r="BY52" s="105">
        <f t="shared" si="48"/>
        <v>0.12231687960269261</v>
      </c>
      <c r="BZ52" s="105">
        <f t="shared" si="49"/>
        <v>3.475791983602726E-2</v>
      </c>
      <c r="CA52" s="105">
        <f t="shared" si="50"/>
        <v>1.5480538723804588E-2</v>
      </c>
      <c r="CB52" s="105">
        <f t="shared" si="51"/>
        <v>2.7665805873552066E-2</v>
      </c>
      <c r="CC52" s="105">
        <f t="shared" si="52"/>
        <v>1.0090006030320444</v>
      </c>
      <c r="CE52" s="105">
        <f t="shared" si="53"/>
        <v>0.28679457550486503</v>
      </c>
      <c r="CF52" s="28"/>
      <c r="CG52" s="30"/>
      <c r="CH52" s="130">
        <f t="shared" si="54"/>
        <v>1016.8412339569157</v>
      </c>
      <c r="CI52" s="30"/>
      <c r="CK52" s="105">
        <f t="shared" si="66"/>
        <v>-4.4617402813231815</v>
      </c>
      <c r="CL52" s="105">
        <f t="shared" si="67"/>
        <v>2</v>
      </c>
      <c r="CM52" s="105">
        <f t="shared" si="68"/>
        <v>0.53757153060982876</v>
      </c>
      <c r="CN52" s="105">
        <f t="shared" si="69"/>
        <v>0.53848517748823688</v>
      </c>
      <c r="CO52" s="105">
        <f t="shared" si="70"/>
        <v>-5.6294291288168159</v>
      </c>
      <c r="CP52" s="105">
        <f t="shared" si="71"/>
        <v>2.1363893618287975</v>
      </c>
      <c r="CQ52" s="105">
        <f t="shared" si="72"/>
        <v>0.28679457550486503</v>
      </c>
      <c r="CR52" s="105">
        <f t="shared" si="73"/>
        <v>2.701220997055304E-2</v>
      </c>
      <c r="CS52" s="105">
        <v>0.83731051321054217</v>
      </c>
      <c r="CT52" s="105">
        <f t="shared" si="75"/>
        <v>2.8531054214574469E-2</v>
      </c>
      <c r="CU52" s="28"/>
    </row>
    <row r="53" spans="1:99" ht="15" customHeight="1" x14ac:dyDescent="0.2">
      <c r="A53" s="32" t="s">
        <v>236</v>
      </c>
      <c r="B53" s="40">
        <f t="shared" si="64"/>
        <v>2</v>
      </c>
      <c r="D53" s="40">
        <f t="shared" si="74"/>
        <v>59.8</v>
      </c>
      <c r="E53" s="40">
        <f t="shared" si="74"/>
        <v>0.52</v>
      </c>
      <c r="F53" s="40">
        <f t="shared" si="74"/>
        <v>16.7</v>
      </c>
      <c r="G53" s="40">
        <f t="shared" si="74"/>
        <v>5.47</v>
      </c>
      <c r="H53" s="40">
        <f t="shared" si="74"/>
        <v>0.11</v>
      </c>
      <c r="I53" s="40">
        <f t="shared" si="74"/>
        <v>2.36</v>
      </c>
      <c r="J53" s="40">
        <f t="shared" si="74"/>
        <v>5</v>
      </c>
      <c r="K53" s="40">
        <f t="shared" si="74"/>
        <v>4.2300000000000004</v>
      </c>
      <c r="L53" s="40">
        <f t="shared" si="74"/>
        <v>5.51</v>
      </c>
      <c r="M53" s="40">
        <f t="shared" si="74"/>
        <v>0.3</v>
      </c>
      <c r="N53" s="40">
        <f t="shared" si="74"/>
        <v>100</v>
      </c>
      <c r="P53" s="28">
        <v>51.58</v>
      </c>
      <c r="Q53" s="28">
        <v>0.52</v>
      </c>
      <c r="R53" s="28">
        <v>3.2</v>
      </c>
      <c r="S53" s="28">
        <v>8.6</v>
      </c>
      <c r="T53" s="28">
        <v>0.27</v>
      </c>
      <c r="U53" s="28">
        <v>14.15</v>
      </c>
      <c r="V53" s="28">
        <v>21.97</v>
      </c>
      <c r="W53" s="28">
        <v>0.45</v>
      </c>
      <c r="X53" s="28">
        <v>0</v>
      </c>
      <c r="Y53" s="28">
        <f t="shared" ref="Y53:Y60" si="76">SUM(P53:X53)</f>
        <v>100.74000000000001</v>
      </c>
      <c r="Z53" s="42"/>
      <c r="AA53" s="30">
        <f t="shared" si="2"/>
        <v>0.99533954727030627</v>
      </c>
      <c r="AB53" s="30">
        <f t="shared" si="3"/>
        <v>6.5081351689612009E-3</v>
      </c>
      <c r="AC53" s="30">
        <f t="shared" si="4"/>
        <v>0.32757944291879171</v>
      </c>
      <c r="AD53" s="30">
        <f t="shared" si="5"/>
        <v>7.613082811412665E-2</v>
      </c>
      <c r="AE53" s="30">
        <f t="shared" si="6"/>
        <v>1.5506061460389062E-3</v>
      </c>
      <c r="AF53" s="30">
        <f t="shared" si="7"/>
        <v>5.8560794044665014E-2</v>
      </c>
      <c r="AG53" s="30">
        <f t="shared" si="8"/>
        <v>8.9158345221112698E-2</v>
      </c>
      <c r="AH53" s="30">
        <f t="shared" si="9"/>
        <v>0.13649564375605036</v>
      </c>
      <c r="AI53" s="30">
        <f t="shared" si="10"/>
        <v>0.11698513800424627</v>
      </c>
      <c r="AJ53" s="30">
        <f t="shared" si="11"/>
        <v>4.2272275727963807E-3</v>
      </c>
      <c r="AK53" s="30">
        <f t="shared" si="12"/>
        <v>1.8125357082170954</v>
      </c>
      <c r="AM53" s="30">
        <f t="shared" si="13"/>
        <v>0.5491420349723064</v>
      </c>
      <c r="AN53" s="30">
        <f t="shared" si="14"/>
        <v>3.5906245264337119E-3</v>
      </c>
      <c r="AO53" s="30">
        <f t="shared" si="15"/>
        <v>0.18072992517262787</v>
      </c>
      <c r="AP53" s="30">
        <f t="shared" si="16"/>
        <v>4.2002388018613383E-2</v>
      </c>
      <c r="AQ53" s="30">
        <f t="shared" si="17"/>
        <v>8.5548998511271435E-4</v>
      </c>
      <c r="AR53" s="30">
        <f t="shared" si="18"/>
        <v>3.2308767093073419E-2</v>
      </c>
      <c r="AS53" s="30">
        <f t="shared" si="19"/>
        <v>4.9189842063201886E-2</v>
      </c>
      <c r="AT53" s="30">
        <f t="shared" si="20"/>
        <v>7.5306457763700888E-2</v>
      </c>
      <c r="AU53" s="30">
        <f t="shared" si="21"/>
        <v>6.4542252863707142E-2</v>
      </c>
      <c r="AV53" s="30">
        <f t="shared" si="22"/>
        <v>2.3322175412226788E-3</v>
      </c>
      <c r="AW53" s="30">
        <f t="shared" si="23"/>
        <v>1</v>
      </c>
      <c r="AX53" s="30"/>
      <c r="AY53" s="30">
        <f t="shared" si="24"/>
        <v>1.7170439414114513</v>
      </c>
      <c r="AZ53" s="30">
        <f t="shared" si="25"/>
        <v>1.3016270337922402E-2</v>
      </c>
      <c r="BA53" s="30">
        <f t="shared" si="26"/>
        <v>9.4154570419772474E-2</v>
      </c>
      <c r="BB53" s="30">
        <f t="shared" si="27"/>
        <v>0.11969380654140571</v>
      </c>
      <c r="BC53" s="30">
        <f t="shared" si="28"/>
        <v>3.8060332675500428E-3</v>
      </c>
      <c r="BD53" s="30">
        <f t="shared" si="29"/>
        <v>0.35111662531017374</v>
      </c>
      <c r="BE53" s="30">
        <f t="shared" si="30"/>
        <v>0.39176176890156916</v>
      </c>
      <c r="BF53" s="30">
        <f t="shared" si="31"/>
        <v>7.2604065827686359E-3</v>
      </c>
      <c r="BG53" s="30">
        <f t="shared" si="32"/>
        <v>0</v>
      </c>
      <c r="BH53" s="30">
        <f t="shared" si="33"/>
        <v>2.6978534227726136</v>
      </c>
      <c r="BI53" s="30">
        <f t="shared" si="34"/>
        <v>2.2239903581691749</v>
      </c>
      <c r="BJ53" s="30"/>
      <c r="BK53" s="30">
        <f t="shared" si="35"/>
        <v>1.9093445851259327</v>
      </c>
      <c r="BL53" s="30">
        <f t="shared" si="36"/>
        <v>1.4474029865431426E-2</v>
      </c>
      <c r="BM53" s="30">
        <f t="shared" si="37"/>
        <v>0.1395992378607564</v>
      </c>
      <c r="BN53" s="30">
        <f t="shared" si="38"/>
        <v>9.0655414874067253E-2</v>
      </c>
      <c r="BO53" s="30">
        <f t="shared" si="39"/>
        <v>4.8943822986689145E-2</v>
      </c>
      <c r="BP53" s="30">
        <f t="shared" si="40"/>
        <v>0.26619787168065284</v>
      </c>
      <c r="BQ53" s="30">
        <f t="shared" si="41"/>
        <v>8.4645812899024151E-3</v>
      </c>
      <c r="BR53" s="30">
        <f t="shared" si="42"/>
        <v>0.78087998928272528</v>
      </c>
      <c r="BS53" s="30">
        <f t="shared" si="43"/>
        <v>0.87127439673639029</v>
      </c>
      <c r="BT53" s="30">
        <f t="shared" si="44"/>
        <v>3.2294148472930904E-2</v>
      </c>
      <c r="BU53" s="30">
        <f t="shared" si="45"/>
        <v>0</v>
      </c>
      <c r="BV53" s="30">
        <f t="shared" si="46"/>
        <v>4.1621280781754786</v>
      </c>
      <c r="BW53" s="30"/>
      <c r="BX53" s="105">
        <f t="shared" si="47"/>
        <v>0.81762185204247761</v>
      </c>
      <c r="BY53" s="105">
        <f t="shared" si="48"/>
        <v>0.11472800446045028</v>
      </c>
      <c r="BZ53" s="105">
        <f t="shared" si="49"/>
        <v>3.2294148472930904E-2</v>
      </c>
      <c r="CA53" s="105">
        <f t="shared" si="50"/>
        <v>1.6649674513758241E-2</v>
      </c>
      <c r="CB53" s="105">
        <f t="shared" si="51"/>
        <v>3.700287018015451E-2</v>
      </c>
      <c r="CC53" s="105">
        <f t="shared" si="52"/>
        <v>1.0182965496697716</v>
      </c>
      <c r="CE53" s="105">
        <f t="shared" si="53"/>
        <v>0.26222052829116094</v>
      </c>
      <c r="CF53" s="28"/>
      <c r="CG53" s="30"/>
      <c r="CH53" s="130">
        <f t="shared" si="54"/>
        <v>1021.959791629295</v>
      </c>
      <c r="CI53" s="30"/>
      <c r="CK53" s="105">
        <f t="shared" si="66"/>
        <v>-4.5461353599846541</v>
      </c>
      <c r="CL53" s="105">
        <f t="shared" si="67"/>
        <v>2</v>
      </c>
      <c r="CM53" s="105">
        <f t="shared" si="68"/>
        <v>0.53175781764167407</v>
      </c>
      <c r="CN53" s="105">
        <f t="shared" si="69"/>
        <v>0.53848517748823688</v>
      </c>
      <c r="CO53" s="105">
        <f t="shared" si="70"/>
        <v>-5.6294291288168159</v>
      </c>
      <c r="CP53" s="105">
        <f t="shared" si="71"/>
        <v>2.0628679588229311</v>
      </c>
      <c r="CQ53" s="105">
        <f t="shared" si="72"/>
        <v>0.26222052829116094</v>
      </c>
      <c r="CR53" s="105">
        <f t="shared" si="73"/>
        <v>2.701220997055304E-2</v>
      </c>
      <c r="CS53" s="105">
        <v>0.84186853235176884</v>
      </c>
      <c r="CT53" s="105">
        <f t="shared" si="75"/>
        <v>2.4246680309291224E-2</v>
      </c>
      <c r="CU53" s="28"/>
    </row>
    <row r="54" spans="1:99" ht="15" customHeight="1" x14ac:dyDescent="0.2">
      <c r="A54" s="32" t="s">
        <v>236</v>
      </c>
      <c r="B54" s="40">
        <f t="shared" si="64"/>
        <v>2</v>
      </c>
      <c r="D54" s="40">
        <f t="shared" si="74"/>
        <v>59.8</v>
      </c>
      <c r="E54" s="40">
        <f t="shared" si="74"/>
        <v>0.52</v>
      </c>
      <c r="F54" s="40">
        <f t="shared" si="74"/>
        <v>16.7</v>
      </c>
      <c r="G54" s="40">
        <f t="shared" si="74"/>
        <v>5.47</v>
      </c>
      <c r="H54" s="40">
        <f t="shared" si="74"/>
        <v>0.11</v>
      </c>
      <c r="I54" s="40">
        <f t="shared" si="74"/>
        <v>2.36</v>
      </c>
      <c r="J54" s="40">
        <f t="shared" si="74"/>
        <v>5</v>
      </c>
      <c r="K54" s="40">
        <f t="shared" si="74"/>
        <v>4.2300000000000004</v>
      </c>
      <c r="L54" s="40">
        <f t="shared" si="74"/>
        <v>5.51</v>
      </c>
      <c r="M54" s="40">
        <f t="shared" si="74"/>
        <v>0.3</v>
      </c>
      <c r="N54" s="40">
        <f t="shared" si="74"/>
        <v>100</v>
      </c>
      <c r="P54" s="28">
        <v>51.07</v>
      </c>
      <c r="Q54" s="28">
        <v>0.59</v>
      </c>
      <c r="R54" s="28">
        <v>4</v>
      </c>
      <c r="S54" s="28">
        <v>7.82</v>
      </c>
      <c r="T54" s="28">
        <v>0.19</v>
      </c>
      <c r="U54" s="28">
        <v>14.21</v>
      </c>
      <c r="V54" s="28">
        <v>22.12</v>
      </c>
      <c r="W54" s="28">
        <v>0.37</v>
      </c>
      <c r="X54" s="28">
        <v>0</v>
      </c>
      <c r="Y54" s="28">
        <f t="shared" si="76"/>
        <v>100.37</v>
      </c>
      <c r="Z54" s="42"/>
      <c r="AA54" s="30">
        <f t="shared" si="2"/>
        <v>0.99533954727030627</v>
      </c>
      <c r="AB54" s="30">
        <f t="shared" si="3"/>
        <v>6.5081351689612009E-3</v>
      </c>
      <c r="AC54" s="30">
        <f t="shared" si="4"/>
        <v>0.32757944291879171</v>
      </c>
      <c r="AD54" s="30">
        <f t="shared" si="5"/>
        <v>7.613082811412665E-2</v>
      </c>
      <c r="AE54" s="30">
        <f t="shared" si="6"/>
        <v>1.5506061460389062E-3</v>
      </c>
      <c r="AF54" s="30">
        <f t="shared" si="7"/>
        <v>5.8560794044665014E-2</v>
      </c>
      <c r="AG54" s="30">
        <f t="shared" si="8"/>
        <v>8.9158345221112698E-2</v>
      </c>
      <c r="AH54" s="30">
        <f t="shared" si="9"/>
        <v>0.13649564375605036</v>
      </c>
      <c r="AI54" s="30">
        <f t="shared" si="10"/>
        <v>0.11698513800424627</v>
      </c>
      <c r="AJ54" s="30">
        <f t="shared" si="11"/>
        <v>4.2272275727963807E-3</v>
      </c>
      <c r="AK54" s="30">
        <f t="shared" si="12"/>
        <v>1.8125357082170954</v>
      </c>
      <c r="AM54" s="30">
        <f t="shared" si="13"/>
        <v>0.5491420349723064</v>
      </c>
      <c r="AN54" s="30">
        <f t="shared" si="14"/>
        <v>3.5906245264337119E-3</v>
      </c>
      <c r="AO54" s="30">
        <f t="shared" si="15"/>
        <v>0.18072992517262787</v>
      </c>
      <c r="AP54" s="30">
        <f t="shared" si="16"/>
        <v>4.2002388018613383E-2</v>
      </c>
      <c r="AQ54" s="30">
        <f t="shared" si="17"/>
        <v>8.5548998511271435E-4</v>
      </c>
      <c r="AR54" s="30">
        <f t="shared" si="18"/>
        <v>3.2308767093073419E-2</v>
      </c>
      <c r="AS54" s="30">
        <f t="shared" si="19"/>
        <v>4.9189842063201886E-2</v>
      </c>
      <c r="AT54" s="30">
        <f t="shared" si="20"/>
        <v>7.5306457763700888E-2</v>
      </c>
      <c r="AU54" s="30">
        <f t="shared" si="21"/>
        <v>6.4542252863707142E-2</v>
      </c>
      <c r="AV54" s="30">
        <f t="shared" si="22"/>
        <v>2.3322175412226788E-3</v>
      </c>
      <c r="AW54" s="30">
        <f t="shared" si="23"/>
        <v>1</v>
      </c>
      <c r="AX54" s="30"/>
      <c r="AY54" s="30">
        <f t="shared" si="24"/>
        <v>1.7000665778961386</v>
      </c>
      <c r="AZ54" s="30">
        <f t="shared" si="25"/>
        <v>1.4768460575719648E-2</v>
      </c>
      <c r="BA54" s="30">
        <f t="shared" si="26"/>
        <v>0.11769321302471558</v>
      </c>
      <c r="BB54" s="30">
        <f t="shared" si="27"/>
        <v>0.10883785664578985</v>
      </c>
      <c r="BC54" s="30">
        <f t="shared" si="28"/>
        <v>2.6783197067944743E-3</v>
      </c>
      <c r="BD54" s="30">
        <f t="shared" si="29"/>
        <v>0.35260545905707202</v>
      </c>
      <c r="BE54" s="30">
        <f t="shared" si="30"/>
        <v>0.39443651925820261</v>
      </c>
      <c r="BF54" s="30">
        <f t="shared" si="31"/>
        <v>5.969667634720878E-3</v>
      </c>
      <c r="BG54" s="30">
        <f t="shared" si="32"/>
        <v>0</v>
      </c>
      <c r="BH54" s="30">
        <f t="shared" si="33"/>
        <v>2.6970560737991534</v>
      </c>
      <c r="BI54" s="30">
        <f t="shared" si="34"/>
        <v>2.2246478515176817</v>
      </c>
      <c r="BJ54" s="30"/>
      <c r="BK54" s="30">
        <f t="shared" si="35"/>
        <v>1.891024729976831</v>
      </c>
      <c r="BL54" s="30">
        <f t="shared" si="36"/>
        <v>1.642731204499915E-2</v>
      </c>
      <c r="BM54" s="30">
        <f t="shared" si="37"/>
        <v>0.1745506356624309</v>
      </c>
      <c r="BN54" s="30">
        <f t="shared" si="38"/>
        <v>0.10897527002316898</v>
      </c>
      <c r="BO54" s="30">
        <f t="shared" si="39"/>
        <v>6.5575365639261918E-2</v>
      </c>
      <c r="BP54" s="30">
        <f t="shared" si="40"/>
        <v>0.24212590395084582</v>
      </c>
      <c r="BQ54" s="30">
        <f t="shared" si="41"/>
        <v>5.9583181813977941E-3</v>
      </c>
      <c r="BR54" s="30">
        <f t="shared" si="42"/>
        <v>0.78442297692472118</v>
      </c>
      <c r="BS54" s="30">
        <f t="shared" si="43"/>
        <v>0.87748235512787309</v>
      </c>
      <c r="BT54" s="30">
        <f t="shared" si="44"/>
        <v>2.6560816555712883E-2</v>
      </c>
      <c r="BU54" s="30">
        <f t="shared" si="45"/>
        <v>0</v>
      </c>
      <c r="BV54" s="30">
        <f t="shared" si="46"/>
        <v>4.1931036840872427</v>
      </c>
      <c r="BW54" s="30"/>
      <c r="BX54" s="105">
        <f t="shared" si="47"/>
        <v>0.80348744557451401</v>
      </c>
      <c r="BY54" s="105">
        <f t="shared" si="48"/>
        <v>0.11153071765052647</v>
      </c>
      <c r="BZ54" s="105">
        <f t="shared" si="49"/>
        <v>2.6560816555712883E-2</v>
      </c>
      <c r="CA54" s="105">
        <f t="shared" si="50"/>
        <v>3.9014549083549038E-2</v>
      </c>
      <c r="CB54" s="105">
        <f t="shared" si="51"/>
        <v>3.4980360469809971E-2</v>
      </c>
      <c r="CC54" s="105">
        <f t="shared" si="52"/>
        <v>1.0155738893341124</v>
      </c>
      <c r="CE54" s="105">
        <f t="shared" si="53"/>
        <v>0.23743096179403489</v>
      </c>
      <c r="CF54" s="28"/>
      <c r="CG54" s="30"/>
      <c r="CH54" s="130">
        <f t="shared" si="54"/>
        <v>1034.6884751959892</v>
      </c>
      <c r="CI54" s="30"/>
      <c r="CK54" s="105">
        <f t="shared" si="66"/>
        <v>-4.7241459582540601</v>
      </c>
      <c r="CL54" s="105">
        <f t="shared" si="67"/>
        <v>2</v>
      </c>
      <c r="CM54" s="105">
        <f t="shared" si="68"/>
        <v>0.54111214069732616</v>
      </c>
      <c r="CN54" s="105">
        <f t="shared" si="69"/>
        <v>0.53848517748823688</v>
      </c>
      <c r="CO54" s="105">
        <f t="shared" si="70"/>
        <v>-5.6294291288168159</v>
      </c>
      <c r="CP54" s="105">
        <f t="shared" si="71"/>
        <v>1.8674189747850138</v>
      </c>
      <c r="CQ54" s="105">
        <f t="shared" si="72"/>
        <v>0.23743096179403489</v>
      </c>
      <c r="CR54" s="105">
        <f t="shared" si="73"/>
        <v>2.701220997055304E-2</v>
      </c>
      <c r="CS54" s="105">
        <v>0.84370859531222786</v>
      </c>
      <c r="CT54" s="105">
        <f t="shared" si="75"/>
        <v>4.0221149737713846E-2</v>
      </c>
      <c r="CU54" s="28"/>
    </row>
    <row r="55" spans="1:99" ht="15" customHeight="1" x14ac:dyDescent="0.2">
      <c r="A55" s="32" t="s">
        <v>236</v>
      </c>
      <c r="B55" s="40">
        <f t="shared" si="64"/>
        <v>2</v>
      </c>
      <c r="D55" s="40">
        <f t="shared" si="74"/>
        <v>59.8</v>
      </c>
      <c r="E55" s="40">
        <f t="shared" si="74"/>
        <v>0.52</v>
      </c>
      <c r="F55" s="40">
        <f t="shared" si="74"/>
        <v>16.7</v>
      </c>
      <c r="G55" s="40">
        <f t="shared" si="74"/>
        <v>5.47</v>
      </c>
      <c r="H55" s="40">
        <f t="shared" si="74"/>
        <v>0.11</v>
      </c>
      <c r="I55" s="40">
        <f t="shared" si="74"/>
        <v>2.36</v>
      </c>
      <c r="J55" s="40">
        <f t="shared" si="74"/>
        <v>5</v>
      </c>
      <c r="K55" s="40">
        <f t="shared" si="74"/>
        <v>4.2300000000000004</v>
      </c>
      <c r="L55" s="40">
        <f t="shared" si="74"/>
        <v>5.51</v>
      </c>
      <c r="M55" s="40">
        <f t="shared" si="74"/>
        <v>0.3</v>
      </c>
      <c r="N55" s="40">
        <f t="shared" si="74"/>
        <v>100</v>
      </c>
      <c r="P55" s="28">
        <v>52.2</v>
      </c>
      <c r="Q55" s="28">
        <v>0.51</v>
      </c>
      <c r="R55" s="28">
        <v>3.17</v>
      </c>
      <c r="S55" s="28">
        <v>9.2799999999999994</v>
      </c>
      <c r="T55" s="28">
        <v>0.3</v>
      </c>
      <c r="U55" s="28">
        <v>13.84</v>
      </c>
      <c r="V55" s="28">
        <v>21.56</v>
      </c>
      <c r="W55" s="28">
        <v>0.46</v>
      </c>
      <c r="X55" s="28">
        <v>0</v>
      </c>
      <c r="Y55" s="28">
        <f t="shared" si="76"/>
        <v>101.32</v>
      </c>
      <c r="Z55" s="42"/>
      <c r="AA55" s="30">
        <f t="shared" si="2"/>
        <v>0.99533954727030627</v>
      </c>
      <c r="AB55" s="30">
        <f t="shared" si="3"/>
        <v>6.5081351689612009E-3</v>
      </c>
      <c r="AC55" s="30">
        <f t="shared" si="4"/>
        <v>0.32757944291879171</v>
      </c>
      <c r="AD55" s="30">
        <f t="shared" si="5"/>
        <v>7.613082811412665E-2</v>
      </c>
      <c r="AE55" s="30">
        <f t="shared" si="6"/>
        <v>1.5506061460389062E-3</v>
      </c>
      <c r="AF55" s="30">
        <f t="shared" si="7"/>
        <v>5.8560794044665014E-2</v>
      </c>
      <c r="AG55" s="30">
        <f t="shared" si="8"/>
        <v>8.9158345221112698E-2</v>
      </c>
      <c r="AH55" s="30">
        <f t="shared" si="9"/>
        <v>0.13649564375605036</v>
      </c>
      <c r="AI55" s="30">
        <f t="shared" si="10"/>
        <v>0.11698513800424627</v>
      </c>
      <c r="AJ55" s="30">
        <f t="shared" si="11"/>
        <v>4.2272275727963807E-3</v>
      </c>
      <c r="AK55" s="30">
        <f t="shared" si="12"/>
        <v>1.8125357082170954</v>
      </c>
      <c r="AM55" s="30">
        <f t="shared" si="13"/>
        <v>0.5491420349723064</v>
      </c>
      <c r="AN55" s="30">
        <f t="shared" si="14"/>
        <v>3.5906245264337119E-3</v>
      </c>
      <c r="AO55" s="30">
        <f t="shared" si="15"/>
        <v>0.18072992517262787</v>
      </c>
      <c r="AP55" s="30">
        <f t="shared" si="16"/>
        <v>4.2002388018613383E-2</v>
      </c>
      <c r="AQ55" s="30">
        <f t="shared" si="17"/>
        <v>8.5548998511271435E-4</v>
      </c>
      <c r="AR55" s="30">
        <f t="shared" si="18"/>
        <v>3.2308767093073419E-2</v>
      </c>
      <c r="AS55" s="30">
        <f t="shared" si="19"/>
        <v>4.9189842063201886E-2</v>
      </c>
      <c r="AT55" s="30">
        <f t="shared" si="20"/>
        <v>7.5306457763700888E-2</v>
      </c>
      <c r="AU55" s="30">
        <f t="shared" si="21"/>
        <v>6.4542252863707142E-2</v>
      </c>
      <c r="AV55" s="30">
        <f t="shared" si="22"/>
        <v>2.3322175412226788E-3</v>
      </c>
      <c r="AW55" s="30">
        <f t="shared" si="23"/>
        <v>1</v>
      </c>
      <c r="AX55" s="30"/>
      <c r="AY55" s="30">
        <f t="shared" si="24"/>
        <v>1.7376830892143809</v>
      </c>
      <c r="AZ55" s="30">
        <f t="shared" si="25"/>
        <v>1.276595744680851E-2</v>
      </c>
      <c r="BA55" s="30">
        <f t="shared" si="26"/>
        <v>9.3271871322087099E-2</v>
      </c>
      <c r="BB55" s="30">
        <f t="shared" si="27"/>
        <v>0.1291579679888657</v>
      </c>
      <c r="BC55" s="30">
        <f t="shared" si="28"/>
        <v>4.22892585283338E-3</v>
      </c>
      <c r="BD55" s="30">
        <f t="shared" si="29"/>
        <v>0.34342431761786602</v>
      </c>
      <c r="BE55" s="30">
        <f t="shared" si="30"/>
        <v>0.38445078459343796</v>
      </c>
      <c r="BF55" s="30">
        <f t="shared" si="31"/>
        <v>7.4217489512746057E-3</v>
      </c>
      <c r="BG55" s="30">
        <f t="shared" si="32"/>
        <v>0</v>
      </c>
      <c r="BH55" s="30">
        <f t="shared" si="33"/>
        <v>2.712404662987554</v>
      </c>
      <c r="BI55" s="30">
        <f t="shared" si="34"/>
        <v>2.212059314700983</v>
      </c>
      <c r="BJ55" s="30"/>
      <c r="BK55" s="30">
        <f t="shared" si="35"/>
        <v>1.9219290317475253</v>
      </c>
      <c r="BL55" s="30">
        <f t="shared" si="36"/>
        <v>1.4119527540644572E-2</v>
      </c>
      <c r="BM55" s="30">
        <f t="shared" si="37"/>
        <v>0.1375486078384095</v>
      </c>
      <c r="BN55" s="30">
        <f t="shared" si="38"/>
        <v>7.8070968252474726E-2</v>
      </c>
      <c r="BO55" s="30">
        <f t="shared" si="39"/>
        <v>5.9477639585934772E-2</v>
      </c>
      <c r="BP55" s="30">
        <f t="shared" si="40"/>
        <v>0.28570508615762175</v>
      </c>
      <c r="BQ55" s="30">
        <f t="shared" si="41"/>
        <v>9.354634823939877E-3</v>
      </c>
      <c r="BR55" s="30">
        <f t="shared" si="42"/>
        <v>0.75967496068142948</v>
      </c>
      <c r="BS55" s="30">
        <f t="shared" si="43"/>
        <v>0.8504279391040156</v>
      </c>
      <c r="BT55" s="30">
        <f t="shared" si="44"/>
        <v>3.2834697798078488E-2</v>
      </c>
      <c r="BU55" s="30">
        <f t="shared" si="45"/>
        <v>0</v>
      </c>
      <c r="BV55" s="30">
        <f t="shared" si="46"/>
        <v>4.149143093530073</v>
      </c>
      <c r="BW55" s="30"/>
      <c r="BX55" s="105">
        <f t="shared" si="47"/>
        <v>0.79807098408385002</v>
      </c>
      <c r="BY55" s="105">
        <f t="shared" si="48"/>
        <v>0.12365453137760063</v>
      </c>
      <c r="BZ55" s="105">
        <f t="shared" si="49"/>
        <v>3.2834697798078488E-2</v>
      </c>
      <c r="CA55" s="105">
        <f t="shared" si="50"/>
        <v>2.6642941787856284E-2</v>
      </c>
      <c r="CB55" s="105">
        <f t="shared" si="51"/>
        <v>2.5714013232309221E-2</v>
      </c>
      <c r="CC55" s="105">
        <f t="shared" si="52"/>
        <v>1.0069171682796947</v>
      </c>
      <c r="CE55" s="105">
        <f t="shared" si="53"/>
        <v>0.28929209244327969</v>
      </c>
      <c r="CF55" s="28"/>
      <c r="CG55" s="30"/>
      <c r="CH55" s="130">
        <f t="shared" si="54"/>
        <v>1019.6498974259024</v>
      </c>
      <c r="CI55" s="30"/>
      <c r="CK55" s="105">
        <f t="shared" si="66"/>
        <v>-4.5053331958540737</v>
      </c>
      <c r="CL55" s="105">
        <f t="shared" si="67"/>
        <v>2</v>
      </c>
      <c r="CM55" s="105">
        <f t="shared" si="68"/>
        <v>0.54478463741838212</v>
      </c>
      <c r="CN55" s="105">
        <f t="shared" si="69"/>
        <v>0.53848517748823688</v>
      </c>
      <c r="CO55" s="105">
        <f t="shared" si="70"/>
        <v>-5.6294291288168159</v>
      </c>
      <c r="CP55" s="105">
        <f t="shared" si="71"/>
        <v>2.0794677227832068</v>
      </c>
      <c r="CQ55" s="105">
        <f t="shared" si="72"/>
        <v>0.28929209244327969</v>
      </c>
      <c r="CR55" s="105">
        <f t="shared" si="73"/>
        <v>2.701220997055304E-2</v>
      </c>
      <c r="CS55" s="105">
        <v>0.83647945006584912</v>
      </c>
      <c r="CT55" s="105">
        <f t="shared" si="75"/>
        <v>3.8408465981999096E-2</v>
      </c>
      <c r="CU55" s="28"/>
    </row>
    <row r="56" spans="1:99" ht="15" customHeight="1" x14ac:dyDescent="0.2">
      <c r="A56" s="32" t="s">
        <v>236</v>
      </c>
      <c r="B56" s="40">
        <f t="shared" si="64"/>
        <v>2</v>
      </c>
      <c r="D56" s="40">
        <f t="shared" si="74"/>
        <v>59.8</v>
      </c>
      <c r="E56" s="40">
        <f t="shared" si="74"/>
        <v>0.52</v>
      </c>
      <c r="F56" s="40">
        <f t="shared" si="74"/>
        <v>16.7</v>
      </c>
      <c r="G56" s="40">
        <f t="shared" si="74"/>
        <v>5.47</v>
      </c>
      <c r="H56" s="40">
        <f t="shared" si="74"/>
        <v>0.11</v>
      </c>
      <c r="I56" s="40">
        <f t="shared" si="74"/>
        <v>2.36</v>
      </c>
      <c r="J56" s="40">
        <f t="shared" si="74"/>
        <v>5</v>
      </c>
      <c r="K56" s="40">
        <f t="shared" si="74"/>
        <v>4.2300000000000004</v>
      </c>
      <c r="L56" s="40">
        <f t="shared" si="74"/>
        <v>5.51</v>
      </c>
      <c r="M56" s="40">
        <f t="shared" si="74"/>
        <v>0.3</v>
      </c>
      <c r="N56" s="40">
        <f t="shared" si="74"/>
        <v>100</v>
      </c>
      <c r="P56" s="28">
        <v>51.82</v>
      </c>
      <c r="Q56" s="28">
        <v>0.46</v>
      </c>
      <c r="R56" s="28">
        <v>2.52</v>
      </c>
      <c r="S56" s="28">
        <v>7.9</v>
      </c>
      <c r="T56" s="28">
        <v>0.21</v>
      </c>
      <c r="U56" s="28">
        <v>14.68</v>
      </c>
      <c r="V56" s="28">
        <v>22.25</v>
      </c>
      <c r="W56" s="28">
        <v>0.37</v>
      </c>
      <c r="X56" s="28">
        <v>0</v>
      </c>
      <c r="Y56" s="28">
        <f t="shared" si="76"/>
        <v>100.21000000000001</v>
      </c>
      <c r="Z56" s="42"/>
      <c r="AA56" s="30">
        <f t="shared" si="2"/>
        <v>0.99533954727030627</v>
      </c>
      <c r="AB56" s="30">
        <f t="shared" si="3"/>
        <v>6.5081351689612009E-3</v>
      </c>
      <c r="AC56" s="30">
        <f t="shared" si="4"/>
        <v>0.32757944291879171</v>
      </c>
      <c r="AD56" s="30">
        <f t="shared" si="5"/>
        <v>7.613082811412665E-2</v>
      </c>
      <c r="AE56" s="30">
        <f t="shared" si="6"/>
        <v>1.5506061460389062E-3</v>
      </c>
      <c r="AF56" s="30">
        <f t="shared" si="7"/>
        <v>5.8560794044665014E-2</v>
      </c>
      <c r="AG56" s="30">
        <f t="shared" si="8"/>
        <v>8.9158345221112698E-2</v>
      </c>
      <c r="AH56" s="30">
        <f t="shared" si="9"/>
        <v>0.13649564375605036</v>
      </c>
      <c r="AI56" s="30">
        <f t="shared" si="10"/>
        <v>0.11698513800424627</v>
      </c>
      <c r="AJ56" s="30">
        <f t="shared" si="11"/>
        <v>4.2272275727963807E-3</v>
      </c>
      <c r="AK56" s="30">
        <f t="shared" si="12"/>
        <v>1.8125357082170954</v>
      </c>
      <c r="AM56" s="30">
        <f t="shared" si="13"/>
        <v>0.5491420349723064</v>
      </c>
      <c r="AN56" s="30">
        <f t="shared" si="14"/>
        <v>3.5906245264337119E-3</v>
      </c>
      <c r="AO56" s="30">
        <f t="shared" si="15"/>
        <v>0.18072992517262787</v>
      </c>
      <c r="AP56" s="30">
        <f t="shared" si="16"/>
        <v>4.2002388018613383E-2</v>
      </c>
      <c r="AQ56" s="30">
        <f t="shared" si="17"/>
        <v>8.5548998511271435E-4</v>
      </c>
      <c r="AR56" s="30">
        <f t="shared" si="18"/>
        <v>3.2308767093073419E-2</v>
      </c>
      <c r="AS56" s="30">
        <f t="shared" si="19"/>
        <v>4.9189842063201886E-2</v>
      </c>
      <c r="AT56" s="30">
        <f t="shared" si="20"/>
        <v>7.5306457763700888E-2</v>
      </c>
      <c r="AU56" s="30">
        <f t="shared" si="21"/>
        <v>6.4542252863707142E-2</v>
      </c>
      <c r="AV56" s="30">
        <f t="shared" si="22"/>
        <v>2.3322175412226788E-3</v>
      </c>
      <c r="AW56" s="30">
        <f t="shared" si="23"/>
        <v>1</v>
      </c>
      <c r="AX56" s="30"/>
      <c r="AY56" s="30">
        <f t="shared" si="24"/>
        <v>1.7250332889480693</v>
      </c>
      <c r="AZ56" s="30">
        <f t="shared" si="25"/>
        <v>1.1514392991239049E-2</v>
      </c>
      <c r="BA56" s="30">
        <f t="shared" si="26"/>
        <v>7.4146724205570821E-2</v>
      </c>
      <c r="BB56" s="30">
        <f t="shared" si="27"/>
        <v>0.10995128740431456</v>
      </c>
      <c r="BC56" s="30">
        <f t="shared" si="28"/>
        <v>2.9602480969833662E-3</v>
      </c>
      <c r="BD56" s="30">
        <f t="shared" si="29"/>
        <v>0.36426799007444172</v>
      </c>
      <c r="BE56" s="30">
        <f t="shared" si="30"/>
        <v>0.39675463623395152</v>
      </c>
      <c r="BF56" s="30">
        <f t="shared" si="31"/>
        <v>5.969667634720878E-3</v>
      </c>
      <c r="BG56" s="30">
        <f t="shared" si="32"/>
        <v>0</v>
      </c>
      <c r="BH56" s="30">
        <f t="shared" si="33"/>
        <v>2.6905982355892912</v>
      </c>
      <c r="BI56" s="30">
        <f t="shared" si="34"/>
        <v>2.2299873391115521</v>
      </c>
      <c r="BJ56" s="30"/>
      <c r="BK56" s="30">
        <f t="shared" si="35"/>
        <v>1.9234011969500771</v>
      </c>
      <c r="BL56" s="30">
        <f t="shared" si="36"/>
        <v>1.2838475294008935E-2</v>
      </c>
      <c r="BM56" s="30">
        <f t="shared" si="37"/>
        <v>0.11023083747667932</v>
      </c>
      <c r="BN56" s="30">
        <f t="shared" si="38"/>
        <v>7.6598803049922948E-2</v>
      </c>
      <c r="BO56" s="30">
        <f t="shared" si="39"/>
        <v>3.3632034426756371E-2</v>
      </c>
      <c r="BP56" s="30">
        <f t="shared" si="40"/>
        <v>0.24518997883063695</v>
      </c>
      <c r="BQ56" s="30">
        <f t="shared" si="41"/>
        <v>6.6013157769019724E-3</v>
      </c>
      <c r="BR56" s="30">
        <f t="shared" si="42"/>
        <v>0.81231300590961752</v>
      </c>
      <c r="BS56" s="30">
        <f t="shared" si="43"/>
        <v>0.88475781553552135</v>
      </c>
      <c r="BT56" s="30">
        <f t="shared" si="44"/>
        <v>2.6624566488263127E-2</v>
      </c>
      <c r="BU56" s="30">
        <f t="shared" si="45"/>
        <v>0</v>
      </c>
      <c r="BV56" s="30">
        <f t="shared" si="46"/>
        <v>4.1321880297383862</v>
      </c>
      <c r="BW56" s="30"/>
      <c r="BX56" s="105">
        <f t="shared" si="47"/>
        <v>0.84295468004131324</v>
      </c>
      <c r="BY56" s="105">
        <f t="shared" si="48"/>
        <v>0.10727415234947058</v>
      </c>
      <c r="BZ56" s="105">
        <f t="shared" si="49"/>
        <v>2.6624566488263127E-2</v>
      </c>
      <c r="CA56" s="105">
        <f t="shared" si="50"/>
        <v>7.0074679384932448E-3</v>
      </c>
      <c r="CB56" s="105">
        <f t="shared" si="51"/>
        <v>3.4795667555714851E-2</v>
      </c>
      <c r="CC56" s="105">
        <f t="shared" si="52"/>
        <v>1.0186565343732552</v>
      </c>
      <c r="CE56" s="105">
        <f t="shared" si="53"/>
        <v>0.23218048408709388</v>
      </c>
      <c r="CF56" s="28"/>
      <c r="CG56" s="30"/>
      <c r="CH56" s="130">
        <f t="shared" si="54"/>
        <v>1025.7871548738863</v>
      </c>
      <c r="CI56" s="30"/>
      <c r="CK56" s="105">
        <f t="shared" si="66"/>
        <v>-4.7697003202826673</v>
      </c>
      <c r="CL56" s="105">
        <f t="shared" si="67"/>
        <v>2</v>
      </c>
      <c r="CM56" s="105">
        <f t="shared" si="68"/>
        <v>0.51577720842233554</v>
      </c>
      <c r="CN56" s="105">
        <f t="shared" si="69"/>
        <v>0.53848517748823688</v>
      </c>
      <c r="CO56" s="105">
        <f t="shared" si="70"/>
        <v>-5.6294291288168159</v>
      </c>
      <c r="CP56" s="105">
        <f t="shared" si="71"/>
        <v>1.8698162486009424</v>
      </c>
      <c r="CQ56" s="105">
        <f t="shared" si="72"/>
        <v>0.23218048408709388</v>
      </c>
      <c r="CR56" s="105">
        <f t="shared" si="73"/>
        <v>2.701220997055304E-2</v>
      </c>
      <c r="CS56" s="105">
        <v>0.84608340007955996</v>
      </c>
      <c r="CT56" s="105">
        <f t="shared" si="75"/>
        <v>3.1287200382467129E-3</v>
      </c>
      <c r="CU56" s="28"/>
    </row>
    <row r="57" spans="1:99" ht="15" customHeight="1" x14ac:dyDescent="0.2">
      <c r="A57" s="32" t="s">
        <v>236</v>
      </c>
      <c r="B57" s="40">
        <f t="shared" si="64"/>
        <v>2</v>
      </c>
      <c r="D57" s="40">
        <f t="shared" si="74"/>
        <v>59.8</v>
      </c>
      <c r="E57" s="40">
        <f t="shared" si="74"/>
        <v>0.52</v>
      </c>
      <c r="F57" s="40">
        <f t="shared" si="74"/>
        <v>16.7</v>
      </c>
      <c r="G57" s="40">
        <f t="shared" si="74"/>
        <v>5.47</v>
      </c>
      <c r="H57" s="40">
        <f t="shared" si="74"/>
        <v>0.11</v>
      </c>
      <c r="I57" s="40">
        <f t="shared" si="74"/>
        <v>2.36</v>
      </c>
      <c r="J57" s="40">
        <f t="shared" si="74"/>
        <v>5</v>
      </c>
      <c r="K57" s="40">
        <f t="shared" si="74"/>
        <v>4.2300000000000004</v>
      </c>
      <c r="L57" s="40">
        <f t="shared" si="74"/>
        <v>5.51</v>
      </c>
      <c r="M57" s="40">
        <f t="shared" si="74"/>
        <v>0.3</v>
      </c>
      <c r="N57" s="40">
        <f t="shared" si="74"/>
        <v>100</v>
      </c>
      <c r="P57" s="28">
        <v>51.3</v>
      </c>
      <c r="Q57" s="28">
        <v>0.56999999999999995</v>
      </c>
      <c r="R57" s="28">
        <v>3.56</v>
      </c>
      <c r="S57" s="28">
        <v>8.34</v>
      </c>
      <c r="T57" s="28">
        <v>0.27</v>
      </c>
      <c r="U57" s="28">
        <v>13.85</v>
      </c>
      <c r="V57" s="28">
        <v>22.08</v>
      </c>
      <c r="W57" s="28">
        <v>0.48</v>
      </c>
      <c r="X57" s="28">
        <v>0</v>
      </c>
      <c r="Y57" s="28">
        <f t="shared" si="76"/>
        <v>100.44999999999999</v>
      </c>
      <c r="Z57" s="42"/>
      <c r="AA57" s="30">
        <f t="shared" si="2"/>
        <v>0.99533954727030627</v>
      </c>
      <c r="AB57" s="30">
        <f t="shared" si="3"/>
        <v>6.5081351689612009E-3</v>
      </c>
      <c r="AC57" s="30">
        <f t="shared" si="4"/>
        <v>0.32757944291879171</v>
      </c>
      <c r="AD57" s="30">
        <f t="shared" si="5"/>
        <v>7.613082811412665E-2</v>
      </c>
      <c r="AE57" s="30">
        <f t="shared" si="6"/>
        <v>1.5506061460389062E-3</v>
      </c>
      <c r="AF57" s="30">
        <f t="shared" si="7"/>
        <v>5.8560794044665014E-2</v>
      </c>
      <c r="AG57" s="30">
        <f t="shared" si="8"/>
        <v>8.9158345221112698E-2</v>
      </c>
      <c r="AH57" s="30">
        <f t="shared" si="9"/>
        <v>0.13649564375605036</v>
      </c>
      <c r="AI57" s="30">
        <f t="shared" si="10"/>
        <v>0.11698513800424627</v>
      </c>
      <c r="AJ57" s="30">
        <f t="shared" si="11"/>
        <v>4.2272275727963807E-3</v>
      </c>
      <c r="AK57" s="30">
        <f t="shared" si="12"/>
        <v>1.8125357082170954</v>
      </c>
      <c r="AM57" s="30">
        <f t="shared" si="13"/>
        <v>0.5491420349723064</v>
      </c>
      <c r="AN57" s="30">
        <f t="shared" si="14"/>
        <v>3.5906245264337119E-3</v>
      </c>
      <c r="AO57" s="30">
        <f t="shared" si="15"/>
        <v>0.18072992517262787</v>
      </c>
      <c r="AP57" s="30">
        <f t="shared" si="16"/>
        <v>4.2002388018613383E-2</v>
      </c>
      <c r="AQ57" s="30">
        <f t="shared" si="17"/>
        <v>8.5548998511271435E-4</v>
      </c>
      <c r="AR57" s="30">
        <f t="shared" si="18"/>
        <v>3.2308767093073419E-2</v>
      </c>
      <c r="AS57" s="30">
        <f t="shared" si="19"/>
        <v>4.9189842063201886E-2</v>
      </c>
      <c r="AT57" s="30">
        <f t="shared" si="20"/>
        <v>7.5306457763700888E-2</v>
      </c>
      <c r="AU57" s="30">
        <f t="shared" si="21"/>
        <v>6.4542252863707142E-2</v>
      </c>
      <c r="AV57" s="30">
        <f t="shared" si="22"/>
        <v>2.3322175412226788E-3</v>
      </c>
      <c r="AW57" s="30">
        <f t="shared" si="23"/>
        <v>1</v>
      </c>
      <c r="AX57" s="30"/>
      <c r="AY57" s="30">
        <f t="shared" si="24"/>
        <v>1.7077230359520639</v>
      </c>
      <c r="AZ57" s="30">
        <f t="shared" si="25"/>
        <v>1.4267834793491863E-2</v>
      </c>
      <c r="BA57" s="30">
        <f t="shared" si="26"/>
        <v>0.10474695959199687</v>
      </c>
      <c r="BB57" s="30">
        <f t="shared" si="27"/>
        <v>0.11607515657620042</v>
      </c>
      <c r="BC57" s="30">
        <f t="shared" si="28"/>
        <v>3.8060332675500428E-3</v>
      </c>
      <c r="BD57" s="30">
        <f t="shared" si="29"/>
        <v>0.34367245657568241</v>
      </c>
      <c r="BE57" s="30">
        <f t="shared" si="30"/>
        <v>0.39372325249643364</v>
      </c>
      <c r="BF57" s="30">
        <f t="shared" si="31"/>
        <v>7.7444336882865443E-3</v>
      </c>
      <c r="BG57" s="30">
        <f t="shared" si="32"/>
        <v>0</v>
      </c>
      <c r="BH57" s="30">
        <f t="shared" si="33"/>
        <v>2.6917591629417053</v>
      </c>
      <c r="BI57" s="30">
        <f t="shared" si="34"/>
        <v>2.2290255690790941</v>
      </c>
      <c r="BJ57" s="30"/>
      <c r="BK57" s="30">
        <f t="shared" si="35"/>
        <v>1.9032791560212636</v>
      </c>
      <c r="BL57" s="30">
        <f t="shared" si="36"/>
        <v>1.5901684285044848E-2</v>
      </c>
      <c r="BM57" s="30">
        <f t="shared" si="37"/>
        <v>0.15565576747590379</v>
      </c>
      <c r="BN57" s="30">
        <f t="shared" si="38"/>
        <v>9.6720843978736371E-2</v>
      </c>
      <c r="BO57" s="30">
        <f t="shared" si="39"/>
        <v>5.8934923497167419E-2</v>
      </c>
      <c r="BP57" s="30">
        <f t="shared" si="40"/>
        <v>0.25873449194321008</v>
      </c>
      <c r="BQ57" s="30">
        <f t="shared" si="41"/>
        <v>8.4837454701346977E-3</v>
      </c>
      <c r="BR57" s="30">
        <f t="shared" si="42"/>
        <v>0.76605469309542074</v>
      </c>
      <c r="BS57" s="30">
        <f t="shared" si="43"/>
        <v>0.87761919695553481</v>
      </c>
      <c r="BT57" s="30">
        <f t="shared" si="44"/>
        <v>3.4525081418456442E-2</v>
      </c>
      <c r="BU57" s="30">
        <f t="shared" si="45"/>
        <v>0</v>
      </c>
      <c r="BV57" s="30">
        <f t="shared" si="46"/>
        <v>4.1759095841408724</v>
      </c>
      <c r="BW57" s="30"/>
      <c r="BX57" s="105">
        <f t="shared" si="47"/>
        <v>0.81705385392681107</v>
      </c>
      <c r="BY57" s="105">
        <f t="shared" si="48"/>
        <v>0.10386766555590987</v>
      </c>
      <c r="BZ57" s="105">
        <f t="shared" si="49"/>
        <v>3.4525081418456442E-2</v>
      </c>
      <c r="CA57" s="105">
        <f t="shared" si="50"/>
        <v>2.4409842078710976E-2</v>
      </c>
      <c r="CB57" s="105">
        <f t="shared" si="51"/>
        <v>3.6155500950012701E-2</v>
      </c>
      <c r="CC57" s="105">
        <f t="shared" si="52"/>
        <v>1.0160119439299011</v>
      </c>
      <c r="CE57" s="105">
        <f t="shared" si="53"/>
        <v>0.25980108105254124</v>
      </c>
      <c r="CF57" s="28"/>
      <c r="CG57" s="30"/>
      <c r="CH57" s="130">
        <f t="shared" si="54"/>
        <v>1022.0321136023794</v>
      </c>
      <c r="CI57" s="30"/>
      <c r="CK57" s="105">
        <f t="shared" si="66"/>
        <v>-4.4786404176503281</v>
      </c>
      <c r="CL57" s="105">
        <f t="shared" si="67"/>
        <v>2</v>
      </c>
      <c r="CM57" s="105">
        <f t="shared" si="68"/>
        <v>0.53212748414157462</v>
      </c>
      <c r="CN57" s="105">
        <f t="shared" si="69"/>
        <v>0.53848517748823688</v>
      </c>
      <c r="CO57" s="105">
        <f t="shared" si="70"/>
        <v>-5.6294291288168159</v>
      </c>
      <c r="CP57" s="105">
        <f t="shared" si="71"/>
        <v>2.129667964373831</v>
      </c>
      <c r="CQ57" s="105">
        <f t="shared" si="72"/>
        <v>0.25980108105254124</v>
      </c>
      <c r="CR57" s="105">
        <f t="shared" si="73"/>
        <v>2.701220997055304E-2</v>
      </c>
      <c r="CS57" s="105">
        <v>0.8479198872927306</v>
      </c>
      <c r="CT57" s="105">
        <f t="shared" si="75"/>
        <v>3.0866033365919532E-2</v>
      </c>
      <c r="CU57" s="28"/>
    </row>
    <row r="58" spans="1:99" ht="15" customHeight="1" x14ac:dyDescent="0.2">
      <c r="A58" s="32" t="s">
        <v>236</v>
      </c>
      <c r="B58" s="40">
        <f t="shared" si="64"/>
        <v>2</v>
      </c>
      <c r="D58" s="40">
        <f t="shared" si="74"/>
        <v>59.8</v>
      </c>
      <c r="E58" s="40">
        <f t="shared" si="74"/>
        <v>0.52</v>
      </c>
      <c r="F58" s="40">
        <f t="shared" si="74"/>
        <v>16.7</v>
      </c>
      <c r="G58" s="40">
        <f t="shared" si="74"/>
        <v>5.47</v>
      </c>
      <c r="H58" s="40">
        <f t="shared" si="74"/>
        <v>0.11</v>
      </c>
      <c r="I58" s="40">
        <f t="shared" si="74"/>
        <v>2.36</v>
      </c>
      <c r="J58" s="40">
        <f t="shared" si="74"/>
        <v>5</v>
      </c>
      <c r="K58" s="40">
        <f t="shared" si="74"/>
        <v>4.2300000000000004</v>
      </c>
      <c r="L58" s="40">
        <f t="shared" si="74"/>
        <v>5.51</v>
      </c>
      <c r="M58" s="40">
        <f t="shared" si="74"/>
        <v>0.3</v>
      </c>
      <c r="N58" s="40">
        <f t="shared" si="74"/>
        <v>100</v>
      </c>
      <c r="P58" s="28">
        <v>51.67</v>
      </c>
      <c r="Q58" s="28">
        <v>0.53</v>
      </c>
      <c r="R58" s="28">
        <v>3.23</v>
      </c>
      <c r="S58" s="28">
        <v>8.74</v>
      </c>
      <c r="T58" s="28">
        <v>0.3</v>
      </c>
      <c r="U58" s="28">
        <v>13.94</v>
      </c>
      <c r="V58" s="28">
        <v>21.9</v>
      </c>
      <c r="W58" s="28">
        <v>0.45</v>
      </c>
      <c r="X58" s="28">
        <v>0</v>
      </c>
      <c r="Y58" s="28">
        <f t="shared" si="76"/>
        <v>100.76</v>
      </c>
      <c r="Z58" s="42"/>
      <c r="AA58" s="30">
        <f t="shared" si="2"/>
        <v>0.99533954727030627</v>
      </c>
      <c r="AB58" s="30">
        <f t="shared" si="3"/>
        <v>6.5081351689612009E-3</v>
      </c>
      <c r="AC58" s="30">
        <f t="shared" si="4"/>
        <v>0.32757944291879171</v>
      </c>
      <c r="AD58" s="30">
        <f t="shared" si="5"/>
        <v>7.613082811412665E-2</v>
      </c>
      <c r="AE58" s="30">
        <f t="shared" si="6"/>
        <v>1.5506061460389062E-3</v>
      </c>
      <c r="AF58" s="30">
        <f t="shared" si="7"/>
        <v>5.8560794044665014E-2</v>
      </c>
      <c r="AG58" s="30">
        <f t="shared" si="8"/>
        <v>8.9158345221112698E-2</v>
      </c>
      <c r="AH58" s="30">
        <f t="shared" si="9"/>
        <v>0.13649564375605036</v>
      </c>
      <c r="AI58" s="30">
        <f t="shared" si="10"/>
        <v>0.11698513800424627</v>
      </c>
      <c r="AJ58" s="30">
        <f t="shared" si="11"/>
        <v>4.2272275727963807E-3</v>
      </c>
      <c r="AK58" s="30">
        <f t="shared" si="12"/>
        <v>1.8125357082170954</v>
      </c>
      <c r="AM58" s="30">
        <f t="shared" si="13"/>
        <v>0.5491420349723064</v>
      </c>
      <c r="AN58" s="30">
        <f t="shared" si="14"/>
        <v>3.5906245264337119E-3</v>
      </c>
      <c r="AO58" s="30">
        <f t="shared" si="15"/>
        <v>0.18072992517262787</v>
      </c>
      <c r="AP58" s="30">
        <f t="shared" si="16"/>
        <v>4.2002388018613383E-2</v>
      </c>
      <c r="AQ58" s="30">
        <f t="shared" si="17"/>
        <v>8.5548998511271435E-4</v>
      </c>
      <c r="AR58" s="30">
        <f t="shared" si="18"/>
        <v>3.2308767093073419E-2</v>
      </c>
      <c r="AS58" s="30">
        <f t="shared" si="19"/>
        <v>4.9189842063201886E-2</v>
      </c>
      <c r="AT58" s="30">
        <f t="shared" si="20"/>
        <v>7.5306457763700888E-2</v>
      </c>
      <c r="AU58" s="30">
        <f t="shared" si="21"/>
        <v>6.4542252863707142E-2</v>
      </c>
      <c r="AV58" s="30">
        <f t="shared" si="22"/>
        <v>2.3322175412226788E-3</v>
      </c>
      <c r="AW58" s="30">
        <f t="shared" si="23"/>
        <v>1</v>
      </c>
      <c r="AX58" s="30"/>
      <c r="AY58" s="30">
        <f t="shared" si="24"/>
        <v>1.7200399467376832</v>
      </c>
      <c r="AZ58" s="30">
        <f t="shared" si="25"/>
        <v>1.3266583229036295E-2</v>
      </c>
      <c r="BA58" s="30">
        <f t="shared" si="26"/>
        <v>9.5037269517457834E-2</v>
      </c>
      <c r="BB58" s="30">
        <f t="shared" si="27"/>
        <v>0.12164231036882395</v>
      </c>
      <c r="BC58" s="30">
        <f t="shared" si="28"/>
        <v>4.22892585283338E-3</v>
      </c>
      <c r="BD58" s="30">
        <f t="shared" si="29"/>
        <v>0.34590570719602981</v>
      </c>
      <c r="BE58" s="30">
        <f t="shared" si="30"/>
        <v>0.3905135520684736</v>
      </c>
      <c r="BF58" s="30">
        <f t="shared" si="31"/>
        <v>7.2604065827686359E-3</v>
      </c>
      <c r="BG58" s="30">
        <f t="shared" si="32"/>
        <v>0</v>
      </c>
      <c r="BH58" s="30">
        <f t="shared" si="33"/>
        <v>2.697894701553107</v>
      </c>
      <c r="BI58" s="30">
        <f t="shared" si="34"/>
        <v>2.2239563302993099</v>
      </c>
      <c r="BJ58" s="30"/>
      <c r="BK58" s="30">
        <f t="shared" si="35"/>
        <v>1.9126468639574792</v>
      </c>
      <c r="BL58" s="30">
        <f t="shared" si="36"/>
        <v>1.4752150876828964E-2</v>
      </c>
      <c r="BM58" s="30">
        <f t="shared" si="37"/>
        <v>0.14090582477180799</v>
      </c>
      <c r="BN58" s="30">
        <f t="shared" si="38"/>
        <v>8.7353136042520818E-2</v>
      </c>
      <c r="BO58" s="30">
        <f t="shared" si="39"/>
        <v>5.3552688729287173E-2</v>
      </c>
      <c r="BP58" s="30">
        <f t="shared" si="40"/>
        <v>0.27052718617697941</v>
      </c>
      <c r="BQ58" s="30">
        <f t="shared" si="41"/>
        <v>9.4049464207752037E-3</v>
      </c>
      <c r="BR58" s="30">
        <f t="shared" si="42"/>
        <v>0.76927918720527011</v>
      </c>
      <c r="BS58" s="30">
        <f t="shared" si="43"/>
        <v>0.86848508619035103</v>
      </c>
      <c r="BT58" s="30">
        <f t="shared" si="44"/>
        <v>3.2293654360590181E-2</v>
      </c>
      <c r="BU58" s="30">
        <f t="shared" si="45"/>
        <v>0</v>
      </c>
      <c r="BV58" s="30">
        <f t="shared" si="46"/>
        <v>4.1592007247318898</v>
      </c>
      <c r="BW58" s="30"/>
      <c r="BX58" s="105">
        <f t="shared" si="47"/>
        <v>0.81417900098474205</v>
      </c>
      <c r="BY58" s="105">
        <f t="shared" si="48"/>
        <v>0.11281368619875376</v>
      </c>
      <c r="BZ58" s="105">
        <f t="shared" si="49"/>
        <v>3.2293654360590181E-2</v>
      </c>
      <c r="CA58" s="105">
        <f t="shared" si="50"/>
        <v>2.1259034368696993E-2</v>
      </c>
      <c r="CB58" s="105">
        <f t="shared" si="51"/>
        <v>3.3047050836911909E-2</v>
      </c>
      <c r="CC58" s="105">
        <f t="shared" si="52"/>
        <v>1.013592426749695</v>
      </c>
      <c r="CE58" s="105">
        <f t="shared" si="53"/>
        <v>0.27050377827146377</v>
      </c>
      <c r="CF58" s="28"/>
      <c r="CG58" s="30"/>
      <c r="CH58" s="130">
        <f t="shared" si="54"/>
        <v>1020.6173856067111</v>
      </c>
      <c r="CI58" s="30"/>
      <c r="CK58" s="105">
        <f t="shared" si="66"/>
        <v>-4.5419309590762271</v>
      </c>
      <c r="CL58" s="105">
        <f t="shared" si="67"/>
        <v>2</v>
      </c>
      <c r="CM58" s="105">
        <f t="shared" si="68"/>
        <v>0.53400641771943647</v>
      </c>
      <c r="CN58" s="105">
        <f t="shared" si="69"/>
        <v>0.53848517748823688</v>
      </c>
      <c r="CO58" s="105">
        <f t="shared" si="70"/>
        <v>-5.6294291288168159</v>
      </c>
      <c r="CP58" s="105">
        <f t="shared" si="71"/>
        <v>2.0628526583383486</v>
      </c>
      <c r="CQ58" s="105">
        <f t="shared" si="72"/>
        <v>0.27050377827146377</v>
      </c>
      <c r="CR58" s="105">
        <f t="shared" si="73"/>
        <v>2.701220997055304E-2</v>
      </c>
      <c r="CS58" s="105">
        <v>0.842975203802802</v>
      </c>
      <c r="CT58" s="105">
        <f t="shared" si="75"/>
        <v>2.8796202818059946E-2</v>
      </c>
      <c r="CU58" s="28"/>
    </row>
    <row r="59" spans="1:99" ht="15" customHeight="1" x14ac:dyDescent="0.2">
      <c r="A59" s="32" t="s">
        <v>236</v>
      </c>
      <c r="B59" s="40">
        <f t="shared" si="64"/>
        <v>2</v>
      </c>
      <c r="D59" s="40">
        <f t="shared" si="74"/>
        <v>59.8</v>
      </c>
      <c r="E59" s="40">
        <f t="shared" si="74"/>
        <v>0.52</v>
      </c>
      <c r="F59" s="40">
        <f t="shared" si="74"/>
        <v>16.7</v>
      </c>
      <c r="G59" s="40">
        <f t="shared" si="74"/>
        <v>5.47</v>
      </c>
      <c r="H59" s="40">
        <f t="shared" si="74"/>
        <v>0.11</v>
      </c>
      <c r="I59" s="40">
        <f t="shared" si="74"/>
        <v>2.36</v>
      </c>
      <c r="J59" s="40">
        <f t="shared" si="74"/>
        <v>5</v>
      </c>
      <c r="K59" s="40">
        <f t="shared" si="74"/>
        <v>4.2300000000000004</v>
      </c>
      <c r="L59" s="40">
        <f t="shared" si="74"/>
        <v>5.51</v>
      </c>
      <c r="M59" s="40">
        <f t="shared" si="74"/>
        <v>0.3</v>
      </c>
      <c r="N59" s="40">
        <f t="shared" si="74"/>
        <v>100</v>
      </c>
      <c r="P59" s="28">
        <v>51.51</v>
      </c>
      <c r="Q59" s="28">
        <v>0.69</v>
      </c>
      <c r="R59" s="28">
        <v>3.74</v>
      </c>
      <c r="S59" s="28">
        <v>8.82</v>
      </c>
      <c r="T59" s="28">
        <v>0.2</v>
      </c>
      <c r="U59" s="28">
        <v>13.59</v>
      </c>
      <c r="V59" s="28">
        <v>21.61</v>
      </c>
      <c r="W59" s="28">
        <v>0.48</v>
      </c>
      <c r="X59" s="28">
        <v>0</v>
      </c>
      <c r="Y59" s="28">
        <f t="shared" si="76"/>
        <v>100.64</v>
      </c>
      <c r="Z59" s="42"/>
      <c r="AA59" s="30">
        <f t="shared" si="2"/>
        <v>0.99533954727030627</v>
      </c>
      <c r="AB59" s="30">
        <f t="shared" si="3"/>
        <v>6.5081351689612009E-3</v>
      </c>
      <c r="AC59" s="30">
        <f t="shared" si="4"/>
        <v>0.32757944291879171</v>
      </c>
      <c r="AD59" s="30">
        <f t="shared" si="5"/>
        <v>7.613082811412665E-2</v>
      </c>
      <c r="AE59" s="30">
        <f t="shared" si="6"/>
        <v>1.5506061460389062E-3</v>
      </c>
      <c r="AF59" s="30">
        <f t="shared" si="7"/>
        <v>5.8560794044665014E-2</v>
      </c>
      <c r="AG59" s="30">
        <f t="shared" si="8"/>
        <v>8.9158345221112698E-2</v>
      </c>
      <c r="AH59" s="30">
        <f t="shared" si="9"/>
        <v>0.13649564375605036</v>
      </c>
      <c r="AI59" s="30">
        <f t="shared" si="10"/>
        <v>0.11698513800424627</v>
      </c>
      <c r="AJ59" s="30">
        <f t="shared" si="11"/>
        <v>4.2272275727963807E-3</v>
      </c>
      <c r="AK59" s="30">
        <f t="shared" si="12"/>
        <v>1.8125357082170954</v>
      </c>
      <c r="AM59" s="30">
        <f t="shared" si="13"/>
        <v>0.5491420349723064</v>
      </c>
      <c r="AN59" s="30">
        <f t="shared" si="14"/>
        <v>3.5906245264337119E-3</v>
      </c>
      <c r="AO59" s="30">
        <f t="shared" si="15"/>
        <v>0.18072992517262787</v>
      </c>
      <c r="AP59" s="30">
        <f t="shared" si="16"/>
        <v>4.2002388018613383E-2</v>
      </c>
      <c r="AQ59" s="30">
        <f t="shared" si="17"/>
        <v>8.5548998511271435E-4</v>
      </c>
      <c r="AR59" s="30">
        <f t="shared" si="18"/>
        <v>3.2308767093073419E-2</v>
      </c>
      <c r="AS59" s="30">
        <f t="shared" si="19"/>
        <v>4.9189842063201886E-2</v>
      </c>
      <c r="AT59" s="30">
        <f t="shared" si="20"/>
        <v>7.5306457763700888E-2</v>
      </c>
      <c r="AU59" s="30">
        <f t="shared" si="21"/>
        <v>6.4542252863707142E-2</v>
      </c>
      <c r="AV59" s="30">
        <f t="shared" si="22"/>
        <v>2.3322175412226788E-3</v>
      </c>
      <c r="AW59" s="30">
        <f t="shared" si="23"/>
        <v>1</v>
      </c>
      <c r="AX59" s="30"/>
      <c r="AY59" s="30">
        <f t="shared" si="24"/>
        <v>1.7147137150466045</v>
      </c>
      <c r="AZ59" s="30">
        <f t="shared" si="25"/>
        <v>1.7271589486858571E-2</v>
      </c>
      <c r="BA59" s="30">
        <f t="shared" si="26"/>
        <v>0.11004315417810907</v>
      </c>
      <c r="BB59" s="30">
        <f t="shared" si="27"/>
        <v>0.12275574112734866</v>
      </c>
      <c r="BC59" s="30">
        <f t="shared" si="28"/>
        <v>2.8192839018889204E-3</v>
      </c>
      <c r="BD59" s="30">
        <f t="shared" si="29"/>
        <v>0.33722084367245658</v>
      </c>
      <c r="BE59" s="30">
        <f t="shared" si="30"/>
        <v>0.38534236804564909</v>
      </c>
      <c r="BF59" s="30">
        <f t="shared" si="31"/>
        <v>7.7444336882865443E-3</v>
      </c>
      <c r="BG59" s="30">
        <f t="shared" si="32"/>
        <v>0</v>
      </c>
      <c r="BH59" s="30">
        <f t="shared" si="33"/>
        <v>2.6979111291472018</v>
      </c>
      <c r="BI59" s="30">
        <f t="shared" si="34"/>
        <v>2.2239427886183094</v>
      </c>
      <c r="BJ59" s="30"/>
      <c r="BK59" s="30">
        <f t="shared" si="35"/>
        <v>1.9067126005614035</v>
      </c>
      <c r="BL59" s="30">
        <f t="shared" si="36"/>
        <v>1.9205513443637464E-2</v>
      </c>
      <c r="BM59" s="30">
        <f t="shared" si="37"/>
        <v>0.16315311944747896</v>
      </c>
      <c r="BN59" s="30">
        <f t="shared" si="38"/>
        <v>9.3287399438596541E-2</v>
      </c>
      <c r="BO59" s="30">
        <f t="shared" si="39"/>
        <v>6.9865720008882415E-2</v>
      </c>
      <c r="BP59" s="30">
        <f t="shared" si="40"/>
        <v>0.2730017452416631</v>
      </c>
      <c r="BQ59" s="30">
        <f t="shared" si="41"/>
        <v>6.269926102673554E-3</v>
      </c>
      <c r="BR59" s="30">
        <f t="shared" si="42"/>
        <v>0.74995986345714205</v>
      </c>
      <c r="BS59" s="30">
        <f t="shared" si="43"/>
        <v>0.85697938056422374</v>
      </c>
      <c r="BT59" s="30">
        <f t="shared" si="44"/>
        <v>3.4446354905995111E-2</v>
      </c>
      <c r="BU59" s="30">
        <f t="shared" si="45"/>
        <v>0</v>
      </c>
      <c r="BV59" s="30">
        <f t="shared" si="46"/>
        <v>4.1728816231716968</v>
      </c>
      <c r="BW59" s="30"/>
      <c r="BX59" s="105">
        <f t="shared" si="47"/>
        <v>0.79262599829348179</v>
      </c>
      <c r="BY59" s="105">
        <f t="shared" si="48"/>
        <v>0.11516780520266168</v>
      </c>
      <c r="BZ59" s="105">
        <f t="shared" si="49"/>
        <v>3.4446354905995111E-2</v>
      </c>
      <c r="CA59" s="105">
        <f t="shared" si="50"/>
        <v>3.5419365102887304E-2</v>
      </c>
      <c r="CB59" s="105">
        <f t="shared" si="51"/>
        <v>2.8934017167854618E-2</v>
      </c>
      <c r="CC59" s="105">
        <f t="shared" si="52"/>
        <v>1.0065935406728805</v>
      </c>
      <c r="CE59" s="105">
        <f t="shared" si="53"/>
        <v>0.28001016986089095</v>
      </c>
      <c r="CF59" s="28"/>
      <c r="CG59" s="30"/>
      <c r="CH59" s="130">
        <f t="shared" si="54"/>
        <v>1023.1268075507213</v>
      </c>
      <c r="CI59" s="30"/>
      <c r="CK59" s="105">
        <f t="shared" si="66"/>
        <v>-4.4505697637020685</v>
      </c>
      <c r="CL59" s="105">
        <f t="shared" si="67"/>
        <v>2</v>
      </c>
      <c r="CM59" s="105">
        <f t="shared" si="68"/>
        <v>0.54852706400537332</v>
      </c>
      <c r="CN59" s="105">
        <f t="shared" si="69"/>
        <v>0.53848517748823688</v>
      </c>
      <c r="CO59" s="105">
        <f t="shared" si="70"/>
        <v>-5.6294291288168159</v>
      </c>
      <c r="CP59" s="105">
        <f t="shared" si="71"/>
        <v>2.1273850904524778</v>
      </c>
      <c r="CQ59" s="105">
        <f t="shared" si="72"/>
        <v>0.28001016986089095</v>
      </c>
      <c r="CR59" s="105">
        <f t="shared" si="73"/>
        <v>2.701220997055304E-2</v>
      </c>
      <c r="CS59" s="105">
        <v>0.84161057532024208</v>
      </c>
      <c r="CT59" s="105">
        <f t="shared" si="75"/>
        <v>4.898457702676029E-2</v>
      </c>
      <c r="CU59" s="28"/>
    </row>
    <row r="60" spans="1:99" ht="15" customHeight="1" x14ac:dyDescent="0.2">
      <c r="A60" s="32" t="s">
        <v>236</v>
      </c>
      <c r="B60" s="40">
        <f t="shared" si="64"/>
        <v>2</v>
      </c>
      <c r="D60" s="40">
        <f t="shared" si="74"/>
        <v>59.8</v>
      </c>
      <c r="E60" s="40">
        <f t="shared" si="74"/>
        <v>0.52</v>
      </c>
      <c r="F60" s="40">
        <f t="shared" si="74"/>
        <v>16.7</v>
      </c>
      <c r="G60" s="40">
        <f t="shared" si="74"/>
        <v>5.47</v>
      </c>
      <c r="H60" s="40">
        <f t="shared" si="74"/>
        <v>0.11</v>
      </c>
      <c r="I60" s="40">
        <f t="shared" si="74"/>
        <v>2.36</v>
      </c>
      <c r="J60" s="40">
        <f t="shared" si="74"/>
        <v>5</v>
      </c>
      <c r="K60" s="40">
        <f t="shared" si="74"/>
        <v>4.2300000000000004</v>
      </c>
      <c r="L60" s="40">
        <f t="shared" si="74"/>
        <v>5.51</v>
      </c>
      <c r="M60" s="40">
        <f t="shared" si="74"/>
        <v>0.3</v>
      </c>
      <c r="N60" s="40">
        <f t="shared" si="74"/>
        <v>100</v>
      </c>
      <c r="P60" s="28">
        <v>51.31</v>
      </c>
      <c r="Q60" s="28">
        <v>0.65</v>
      </c>
      <c r="R60" s="28">
        <v>3.27</v>
      </c>
      <c r="S60" s="28">
        <v>8.5500000000000007</v>
      </c>
      <c r="T60" s="28">
        <v>0.28000000000000003</v>
      </c>
      <c r="U60" s="28">
        <v>13.77</v>
      </c>
      <c r="V60" s="28">
        <v>22.17</v>
      </c>
      <c r="W60" s="28">
        <v>0.43</v>
      </c>
      <c r="X60" s="28">
        <v>0</v>
      </c>
      <c r="Y60" s="28">
        <f t="shared" si="76"/>
        <v>100.43</v>
      </c>
      <c r="Z60" s="42"/>
      <c r="AA60" s="30">
        <f t="shared" si="2"/>
        <v>0.99533954727030627</v>
      </c>
      <c r="AB60" s="30">
        <f t="shared" si="3"/>
        <v>6.5081351689612009E-3</v>
      </c>
      <c r="AC60" s="30">
        <f t="shared" si="4"/>
        <v>0.32757944291879171</v>
      </c>
      <c r="AD60" s="30">
        <f t="shared" si="5"/>
        <v>7.613082811412665E-2</v>
      </c>
      <c r="AE60" s="30">
        <f t="shared" si="6"/>
        <v>1.5506061460389062E-3</v>
      </c>
      <c r="AF60" s="30">
        <f t="shared" si="7"/>
        <v>5.8560794044665014E-2</v>
      </c>
      <c r="AG60" s="30">
        <f t="shared" si="8"/>
        <v>8.9158345221112698E-2</v>
      </c>
      <c r="AH60" s="30">
        <f t="shared" si="9"/>
        <v>0.13649564375605036</v>
      </c>
      <c r="AI60" s="30">
        <f t="shared" si="10"/>
        <v>0.11698513800424627</v>
      </c>
      <c r="AJ60" s="30">
        <f t="shared" si="11"/>
        <v>4.2272275727963807E-3</v>
      </c>
      <c r="AK60" s="30">
        <f t="shared" si="12"/>
        <v>1.8125357082170954</v>
      </c>
      <c r="AM60" s="30">
        <f t="shared" si="13"/>
        <v>0.5491420349723064</v>
      </c>
      <c r="AN60" s="30">
        <f t="shared" si="14"/>
        <v>3.5906245264337119E-3</v>
      </c>
      <c r="AO60" s="30">
        <f t="shared" si="15"/>
        <v>0.18072992517262787</v>
      </c>
      <c r="AP60" s="30">
        <f t="shared" si="16"/>
        <v>4.2002388018613383E-2</v>
      </c>
      <c r="AQ60" s="30">
        <f t="shared" si="17"/>
        <v>8.5548998511271435E-4</v>
      </c>
      <c r="AR60" s="30">
        <f t="shared" si="18"/>
        <v>3.2308767093073419E-2</v>
      </c>
      <c r="AS60" s="30">
        <f t="shared" si="19"/>
        <v>4.9189842063201886E-2</v>
      </c>
      <c r="AT60" s="30">
        <f t="shared" si="20"/>
        <v>7.5306457763700888E-2</v>
      </c>
      <c r="AU60" s="30">
        <f t="shared" si="21"/>
        <v>6.4542252863707142E-2</v>
      </c>
      <c r="AV60" s="30">
        <f t="shared" si="22"/>
        <v>2.3322175412226788E-3</v>
      </c>
      <c r="AW60" s="30">
        <f t="shared" si="23"/>
        <v>1</v>
      </c>
      <c r="AX60" s="30"/>
      <c r="AY60" s="30">
        <f t="shared" si="24"/>
        <v>1.7080559254327565</v>
      </c>
      <c r="AZ60" s="30">
        <f t="shared" si="25"/>
        <v>1.6270337922403004E-2</v>
      </c>
      <c r="BA60" s="30">
        <f t="shared" si="26"/>
        <v>9.6214201647705E-2</v>
      </c>
      <c r="BB60" s="30">
        <f t="shared" si="27"/>
        <v>0.11899791231732779</v>
      </c>
      <c r="BC60" s="30">
        <f t="shared" si="28"/>
        <v>3.9469974626444885E-3</v>
      </c>
      <c r="BD60" s="30">
        <f t="shared" si="29"/>
        <v>0.34168734491315139</v>
      </c>
      <c r="BE60" s="30">
        <f t="shared" si="30"/>
        <v>0.39532810271041374</v>
      </c>
      <c r="BF60" s="30">
        <f t="shared" si="31"/>
        <v>6.9377218457566956E-3</v>
      </c>
      <c r="BG60" s="30">
        <f t="shared" si="32"/>
        <v>0</v>
      </c>
      <c r="BH60" s="30">
        <f t="shared" si="33"/>
        <v>2.6874385442521582</v>
      </c>
      <c r="BI60" s="30">
        <f t="shared" si="34"/>
        <v>2.2326091931786438</v>
      </c>
      <c r="BJ60" s="30"/>
      <c r="BK60" s="30">
        <f t="shared" si="35"/>
        <v>1.9067106807922143</v>
      </c>
      <c r="BL60" s="30">
        <f t="shared" si="36"/>
        <v>1.8162653010840031E-2</v>
      </c>
      <c r="BM60" s="30">
        <f t="shared" si="37"/>
        <v>0.14320580740867334</v>
      </c>
      <c r="BN60" s="30">
        <f t="shared" si="38"/>
        <v>9.3289319207785715E-2</v>
      </c>
      <c r="BO60" s="30">
        <f t="shared" si="39"/>
        <v>4.9916488200887621E-2</v>
      </c>
      <c r="BP60" s="30">
        <f t="shared" si="40"/>
        <v>0.26567583300873221</v>
      </c>
      <c r="BQ60" s="30">
        <f t="shared" si="41"/>
        <v>8.8121028205528657E-3</v>
      </c>
      <c r="BR60" s="30">
        <f t="shared" si="42"/>
        <v>0.76285430744590388</v>
      </c>
      <c r="BS60" s="30">
        <f t="shared" si="43"/>
        <v>0.88261315643314087</v>
      </c>
      <c r="BT60" s="30">
        <f t="shared" si="44"/>
        <v>3.0978443145105415E-2</v>
      </c>
      <c r="BU60" s="30">
        <f t="shared" si="45"/>
        <v>0</v>
      </c>
      <c r="BV60" s="30">
        <f t="shared" si="46"/>
        <v>4.1622187914738369</v>
      </c>
      <c r="BW60" s="30"/>
      <c r="BX60" s="105">
        <f t="shared" si="47"/>
        <v>0.82649947430135684</v>
      </c>
      <c r="BY60" s="105">
        <f t="shared" si="48"/>
        <v>0.10101533307663962</v>
      </c>
      <c r="BZ60" s="105">
        <f t="shared" si="49"/>
        <v>3.0978443145105415E-2</v>
      </c>
      <c r="CA60" s="105">
        <f t="shared" si="50"/>
        <v>1.8938045055782206E-2</v>
      </c>
      <c r="CB60" s="105">
        <f t="shared" si="51"/>
        <v>3.7175637076001758E-2</v>
      </c>
      <c r="CC60" s="105">
        <f t="shared" si="52"/>
        <v>1.0146069326548859</v>
      </c>
      <c r="CE60" s="105">
        <f t="shared" si="53"/>
        <v>0.26789021519637723</v>
      </c>
      <c r="CF60" s="28"/>
      <c r="CG60" s="30"/>
      <c r="CH60" s="130">
        <f t="shared" si="54"/>
        <v>1018.5916353020592</v>
      </c>
      <c r="CI60" s="30"/>
      <c r="CK60" s="105">
        <f t="shared" si="66"/>
        <v>-4.5985291668507777</v>
      </c>
      <c r="CL60" s="105">
        <f t="shared" si="67"/>
        <v>2</v>
      </c>
      <c r="CM60" s="105">
        <f t="shared" si="68"/>
        <v>0.52604608377491113</v>
      </c>
      <c r="CN60" s="105">
        <f t="shared" si="69"/>
        <v>0.53848517748823688</v>
      </c>
      <c r="CO60" s="105">
        <f t="shared" si="70"/>
        <v>-5.6294291288168159</v>
      </c>
      <c r="CP60" s="105">
        <f t="shared" si="71"/>
        <v>2.0212734870135667</v>
      </c>
      <c r="CQ60" s="105">
        <f t="shared" si="72"/>
        <v>0.26789021519637723</v>
      </c>
      <c r="CR60" s="105">
        <f t="shared" si="73"/>
        <v>2.701220997055304E-2</v>
      </c>
      <c r="CS60" s="105">
        <v>0.84941603400090016</v>
      </c>
      <c r="CT60" s="105">
        <f t="shared" si="75"/>
        <v>2.2916559699543315E-2</v>
      </c>
      <c r="CU60" s="28"/>
    </row>
    <row r="61" spans="1:99" ht="15" customHeight="1" x14ac:dyDescent="0.2">
      <c r="CG61" s="162" t="s">
        <v>150</v>
      </c>
      <c r="CH61" s="163">
        <f>AVERAGE(CH8:CH60)</f>
        <v>1024.1294017436273</v>
      </c>
    </row>
    <row r="62" spans="1:99" ht="15" customHeight="1" x14ac:dyDescent="0.2">
      <c r="CG62" s="162" t="s">
        <v>238</v>
      </c>
      <c r="CH62" s="163">
        <f>STDEV(CH8:CH60)</f>
        <v>13.496105432570854</v>
      </c>
    </row>
    <row r="65" spans="1:100" s="51" customFormat="1" ht="19.95" customHeight="1" x14ac:dyDescent="0.2">
      <c r="A65" s="161" t="s">
        <v>240</v>
      </c>
      <c r="B65" s="125">
        <v>2</v>
      </c>
      <c r="D65" s="52">
        <v>61.4</v>
      </c>
      <c r="E65" s="52">
        <v>0.44</v>
      </c>
      <c r="F65" s="52">
        <v>17.2</v>
      </c>
      <c r="G65" s="52">
        <v>4.5199999999999996</v>
      </c>
      <c r="H65" s="52">
        <v>0.1</v>
      </c>
      <c r="I65" s="52">
        <v>1.67</v>
      </c>
      <c r="J65" s="52">
        <v>4</v>
      </c>
      <c r="K65" s="52">
        <v>4.46</v>
      </c>
      <c r="L65" s="52">
        <v>5.88</v>
      </c>
      <c r="M65" s="52">
        <v>0.28999999999999998</v>
      </c>
      <c r="N65" s="52">
        <f>SUM(D65:M65)</f>
        <v>99.95999999999998</v>
      </c>
      <c r="O65" s="52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2"/>
      <c r="BY65" s="52"/>
      <c r="BZ65" s="52"/>
      <c r="CA65" s="52"/>
      <c r="CB65" s="52"/>
      <c r="CC65" s="52"/>
      <c r="CG65" s="68"/>
      <c r="CI65" s="53"/>
      <c r="CS65" s="52"/>
    </row>
    <row r="66" spans="1:100" ht="15" customHeight="1" x14ac:dyDescent="0.2">
      <c r="A66" s="32" t="s">
        <v>236</v>
      </c>
      <c r="B66" s="40">
        <f>B$7</f>
        <v>2</v>
      </c>
      <c r="D66" s="40">
        <f>D$65</f>
        <v>61.4</v>
      </c>
      <c r="E66" s="40">
        <f t="shared" ref="E66:N81" si="77">E$65</f>
        <v>0.44</v>
      </c>
      <c r="F66" s="40">
        <f t="shared" si="77"/>
        <v>17.2</v>
      </c>
      <c r="G66" s="40">
        <f t="shared" si="77"/>
        <v>4.5199999999999996</v>
      </c>
      <c r="H66" s="40">
        <f t="shared" si="77"/>
        <v>0.1</v>
      </c>
      <c r="I66" s="40">
        <f t="shared" si="77"/>
        <v>1.67</v>
      </c>
      <c r="J66" s="40">
        <f t="shared" si="77"/>
        <v>4</v>
      </c>
      <c r="K66" s="40">
        <f t="shared" si="77"/>
        <v>4.46</v>
      </c>
      <c r="L66" s="40">
        <f t="shared" si="77"/>
        <v>5.88</v>
      </c>
      <c r="M66" s="40">
        <f t="shared" si="77"/>
        <v>0.28999999999999998</v>
      </c>
      <c r="N66" s="40">
        <f t="shared" si="77"/>
        <v>99.95999999999998</v>
      </c>
      <c r="P66" s="28">
        <v>51.81</v>
      </c>
      <c r="Q66" s="28">
        <v>0.59</v>
      </c>
      <c r="R66" s="28">
        <v>3.45</v>
      </c>
      <c r="S66" s="28">
        <v>8.61</v>
      </c>
      <c r="T66" s="28">
        <v>0.24</v>
      </c>
      <c r="U66" s="28">
        <v>13.94</v>
      </c>
      <c r="V66" s="28">
        <v>21.99</v>
      </c>
      <c r="W66" s="28">
        <v>0.47</v>
      </c>
      <c r="X66" s="28">
        <v>0</v>
      </c>
      <c r="Y66" s="28">
        <f t="shared" ref="Y66:Y110" si="78">SUM(P66:X66)</f>
        <v>101.1</v>
      </c>
      <c r="Z66" s="42"/>
      <c r="AA66" s="30">
        <f t="shared" ref="AA66:AA112" si="79">D66/AA$2</f>
        <v>1.021970705725699</v>
      </c>
      <c r="AB66" s="30">
        <f t="shared" ref="AB66:AB112" si="80">E66/AB$2</f>
        <v>5.5068836045056319E-3</v>
      </c>
      <c r="AC66" s="30">
        <f t="shared" ref="AC66:AC112" si="81">F66*2/AC$2</f>
        <v>0.33738721067085131</v>
      </c>
      <c r="AD66" s="30">
        <f t="shared" ref="AD66:AD112" si="82">G66/AD$2</f>
        <v>6.2908837856645791E-2</v>
      </c>
      <c r="AE66" s="30">
        <f t="shared" ref="AE66:AE112" si="83">H66/AE$2</f>
        <v>1.4096419509444602E-3</v>
      </c>
      <c r="AF66" s="30">
        <f t="shared" ref="AF66:AF112" si="84">I66/AF$2</f>
        <v>4.1439205955334991E-2</v>
      </c>
      <c r="AG66" s="30">
        <f t="shared" ref="AG66:AG112" si="85">J66/AG$2</f>
        <v>7.1326676176890161E-2</v>
      </c>
      <c r="AH66" s="30">
        <f t="shared" ref="AH66:AH112" si="86">K66*2/AH$2</f>
        <v>0.14391739270732495</v>
      </c>
      <c r="AI66" s="30">
        <f t="shared" ref="AI66:AI112" si="87">L66*2/AI$2</f>
        <v>0.12484076433121019</v>
      </c>
      <c r="AJ66" s="30">
        <f t="shared" ref="AJ66:AJ112" si="88">M66*2/AJ$2</f>
        <v>4.0863199870365017E-3</v>
      </c>
      <c r="AK66" s="30">
        <f t="shared" ref="AK66:AK112" si="89">SUM(AA66:AJ66)</f>
        <v>1.814793638966443</v>
      </c>
      <c r="AM66" s="30">
        <f t="shared" ref="AM66:AM112" si="90">AA66/$AK66</f>
        <v>0.56313328622185899</v>
      </c>
      <c r="AN66" s="30">
        <f t="shared" ref="AN66:AN112" si="91">AB66/$AK66</f>
        <v>3.0344406583009071E-3</v>
      </c>
      <c r="AO66" s="30">
        <f t="shared" ref="AO66:AO112" si="92">AC66/$AK66</f>
        <v>0.18590940778423673</v>
      </c>
      <c r="AP66" s="30">
        <f t="shared" ref="AP66:AP112" si="93">AD66/$AK66</f>
        <v>3.4664457988993994E-2</v>
      </c>
      <c r="AQ66" s="30">
        <f t="shared" ref="AQ66:AQ112" si="94">AE66/$AK66</f>
        <v>7.7675054655099857E-4</v>
      </c>
      <c r="AR66" s="30">
        <f t="shared" ref="AR66:AR112" si="95">AF66/$AK66</f>
        <v>2.2834114615331885E-2</v>
      </c>
      <c r="AS66" s="30">
        <f t="shared" ref="AS66:AS112" si="96">AG66/$AK66</f>
        <v>3.9302912819064083E-2</v>
      </c>
      <c r="AT66" s="30">
        <f t="shared" ref="AT66:AT112" si="97">AH66/$AK66</f>
        <v>7.9302345796896476E-2</v>
      </c>
      <c r="AU66" s="30">
        <f t="shared" ref="AU66:AU112" si="98">AI66/$AK66</f>
        <v>6.8790611588383802E-2</v>
      </c>
      <c r="AV66" s="30">
        <f t="shared" ref="AV66:AV112" si="99">AJ66/$AK66</f>
        <v>2.2516719803821516E-3</v>
      </c>
      <c r="AW66" s="30">
        <f t="shared" ref="AW66:AW112" si="100">SUM(AM66:AV66)</f>
        <v>1</v>
      </c>
      <c r="AX66" s="30"/>
      <c r="AY66" s="30">
        <f t="shared" ref="AY66:AY112" si="101">2*P66/AA$2</f>
        <v>1.7247003994673769</v>
      </c>
      <c r="AZ66" s="30">
        <f t="shared" ref="AZ66:AZ112" si="102">2*Q66/AB$2</f>
        <v>1.4768460575719648E-2</v>
      </c>
      <c r="BA66" s="30">
        <f t="shared" ref="BA66:BA112" si="103">3*R66/AC$2</f>
        <v>0.1015103962338172</v>
      </c>
      <c r="BB66" s="30">
        <f t="shared" ref="BB66:BB112" si="104">S66/AD$2</f>
        <v>0.11983298538622129</v>
      </c>
      <c r="BC66" s="30">
        <f t="shared" ref="BC66:BC112" si="105">T66/AE$2</f>
        <v>3.3831406822667043E-3</v>
      </c>
      <c r="BD66" s="30">
        <f t="shared" ref="BD66:BD112" si="106">U66/AF$2</f>
        <v>0.34590570719602981</v>
      </c>
      <c r="BE66" s="30">
        <f t="shared" ref="BE66:BE112" si="107">V66/AG$2</f>
        <v>0.39211840228245365</v>
      </c>
      <c r="BF66" s="30">
        <f t="shared" ref="BF66:BF112" si="108">W66/AH$2</f>
        <v>7.5830913197805746E-3</v>
      </c>
      <c r="BG66" s="30">
        <f t="shared" ref="BG66:BG112" si="109">X66/AI$2</f>
        <v>0</v>
      </c>
      <c r="BH66" s="30">
        <f t="shared" ref="BH66:BH112" si="110">SUM(AY66:BG66)</f>
        <v>2.7098025831436656</v>
      </c>
      <c r="BI66" s="30">
        <f t="shared" ref="BI66:BI112" si="111">6/BH66</f>
        <v>2.2141834380567116</v>
      </c>
      <c r="BJ66" s="30"/>
      <c r="BK66" s="30">
        <f t="shared" ref="BK66:BK112" si="112">(AY66/2)*BI66</f>
        <v>1.9094015300552303</v>
      </c>
      <c r="BL66" s="30">
        <f t="shared" ref="BL66:BL112" si="113">(AZ66/2)*BI66</f>
        <v>1.6350040406175968E-2</v>
      </c>
      <c r="BM66" s="30">
        <f t="shared" ref="BM66:BM112" si="114">(BA66/3)*BI66*2</f>
        <v>0.14984175875432829</v>
      </c>
      <c r="BN66" s="30">
        <f t="shared" ref="BN66:BN112" si="115">2-BK66</f>
        <v>9.0598469944769722E-2</v>
      </c>
      <c r="BO66" s="30">
        <f t="shared" ref="BO66:BO112" si="116">(IF(BM66-BN66&lt;0,0,BM66-BN66))</f>
        <v>5.9243288809558564E-2</v>
      </c>
      <c r="BP66" s="30">
        <f t="shared" ref="BP66:BP112" si="117">BB66*BI66</f>
        <v>0.26533221157506315</v>
      </c>
      <c r="BQ66" s="30">
        <f t="shared" ref="BQ66:BQ112" si="118">BC66*BI66</f>
        <v>7.4908940672908202E-3</v>
      </c>
      <c r="BR66" s="30">
        <f t="shared" ref="BR66:BR112" si="119">BD66*BI66</f>
        <v>0.76589868800274352</v>
      </c>
      <c r="BS66" s="30">
        <f t="shared" ref="BS66:BS112" si="120">BE66*BI66</f>
        <v>0.86822207209106794</v>
      </c>
      <c r="BT66" s="30">
        <f t="shared" ref="BT66:BT112" si="121">BF66*BI66*2</f>
        <v>3.3580710419059516E-2</v>
      </c>
      <c r="BU66" s="30">
        <f t="shared" ref="BU66:BU112" si="122">BG66*BI66*2</f>
        <v>0</v>
      </c>
      <c r="BV66" s="30">
        <f t="shared" ref="BV66:BV112" si="123">SUM(BK66:BU66)</f>
        <v>4.1659596641252872</v>
      </c>
      <c r="BW66" s="30"/>
      <c r="BX66" s="105">
        <f t="shared" ref="BX66:BX112" si="124">IF(BS66&gt;(CA66+CB66),BS66-CA66-CB66,0)</f>
        <v>0.81009154792343363</v>
      </c>
      <c r="BY66" s="105">
        <f t="shared" ref="BY66:BY112" si="125">(BP66+BR66-BX66)/2</f>
        <v>0.11056967582718658</v>
      </c>
      <c r="BZ66" s="105">
        <f t="shared" ref="BZ66:BZ112" si="126">IF(BT66&lt;BO66,BT66,BO66)</f>
        <v>3.3580710419059516E-2</v>
      </c>
      <c r="CA66" s="105">
        <f t="shared" ref="CA66:CA112" si="127">IF(BO66&gt;BT66,BO66-BT66,0)</f>
        <v>2.5662578390499048E-2</v>
      </c>
      <c r="CB66" s="105">
        <f t="shared" ref="CB66:CB112" si="128">IF(BN66&gt;CA66,(BN66-CA66)/2,0)</f>
        <v>3.246794577713534E-2</v>
      </c>
      <c r="CC66" s="105">
        <f t="shared" ref="CC66:CC112" si="129">SUM(BX66:CB66)</f>
        <v>1.0123724583373142</v>
      </c>
      <c r="CE66" s="105">
        <f t="shared" ref="CE66:CE112" si="130">(BP66/BR66)/(AP66/AR66)</f>
        <v>0.22820145757418009</v>
      </c>
      <c r="CF66" s="28"/>
      <c r="CG66" s="30"/>
      <c r="CH66" s="130">
        <f t="shared" ref="CH66:CH118" si="131">(10000/($CJ$4+$CK$4*CK66+$CL$4*CL66+$CM$4*CM66+$CN$4*CN66+$CO$4*CO66+$CP$4*CP66+$CQ$4*CQ66+$CR$4*CR66)-273.15)</f>
        <v>1006.1405338557662</v>
      </c>
      <c r="CI66" s="30"/>
      <c r="CK66" s="105">
        <f t="shared" ref="CK66:CK118" si="132">LN((BZ66*AS66*(AP66+AR66))/(BX66*AT66*AO66))</f>
        <v>-5.0586639087209351</v>
      </c>
      <c r="CL66" s="105">
        <f t="shared" ref="CL66:CL118" si="133">B66</f>
        <v>2</v>
      </c>
      <c r="CM66" s="105">
        <f t="shared" ref="CM66:CM118" si="134">(AR66/(AP66+AR66))/BX66</f>
        <v>0.49022224234163397</v>
      </c>
      <c r="CN66" s="105">
        <f t="shared" ref="CN66:CN118" si="135">AT66/(AT66+AU66)</f>
        <v>0.53549032443577049</v>
      </c>
      <c r="CO66" s="105">
        <f t="shared" ref="CO66:CO118" si="136">LN(AN66)</f>
        <v>-5.7977281685556683</v>
      </c>
      <c r="CP66" s="105">
        <f t="shared" ref="CP66:CP118" si="137">LN(BZ66/(AT66*AO66*AM66^2))</f>
        <v>1.9716577488169775</v>
      </c>
      <c r="CQ66" s="105">
        <f t="shared" ref="CQ66:CQ118" si="138">CE66</f>
        <v>0.22820145757418009</v>
      </c>
      <c r="CR66" s="105">
        <f t="shared" ref="CR66:CR118" si="139">AS66*AM66</f>
        <v>2.2132778453890785E-2</v>
      </c>
      <c r="CS66" s="105">
        <v>0.84425107318424975</v>
      </c>
      <c r="CT66" s="105">
        <f t="shared" ref="CT66:CT97" si="140">ABS(CS66-BX66)</f>
        <v>3.4159525260816115E-2</v>
      </c>
      <c r="CU66" s="28"/>
      <c r="CV66" s="160">
        <f>CE66-0.27</f>
        <v>-4.1798542425819929E-2</v>
      </c>
    </row>
    <row r="67" spans="1:100" ht="15" customHeight="1" x14ac:dyDescent="0.2">
      <c r="A67" s="32" t="s">
        <v>236</v>
      </c>
      <c r="B67" s="40">
        <f t="shared" ref="B67:B118" si="141">B$7</f>
        <v>2</v>
      </c>
      <c r="D67" s="40">
        <f t="shared" ref="D67:N103" si="142">D$65</f>
        <v>61.4</v>
      </c>
      <c r="E67" s="40">
        <f t="shared" si="77"/>
        <v>0.44</v>
      </c>
      <c r="F67" s="40">
        <f t="shared" si="77"/>
        <v>17.2</v>
      </c>
      <c r="G67" s="40">
        <f t="shared" si="77"/>
        <v>4.5199999999999996</v>
      </c>
      <c r="H67" s="40">
        <f t="shared" si="77"/>
        <v>0.1</v>
      </c>
      <c r="I67" s="40">
        <f t="shared" si="77"/>
        <v>1.67</v>
      </c>
      <c r="J67" s="40">
        <f t="shared" si="77"/>
        <v>4</v>
      </c>
      <c r="K67" s="40">
        <f t="shared" si="77"/>
        <v>4.46</v>
      </c>
      <c r="L67" s="40">
        <f t="shared" si="77"/>
        <v>5.88</v>
      </c>
      <c r="M67" s="40">
        <f t="shared" si="77"/>
        <v>0.28999999999999998</v>
      </c>
      <c r="N67" s="40">
        <f t="shared" si="77"/>
        <v>99.95999999999998</v>
      </c>
      <c r="P67" s="28">
        <v>51.49</v>
      </c>
      <c r="Q67" s="28">
        <v>0.6</v>
      </c>
      <c r="R67" s="28">
        <v>3.61</v>
      </c>
      <c r="S67" s="28">
        <v>8.48</v>
      </c>
      <c r="T67" s="28">
        <v>0.26</v>
      </c>
      <c r="U67" s="28">
        <v>13.92</v>
      </c>
      <c r="V67" s="28">
        <v>22.04</v>
      </c>
      <c r="W67" s="28">
        <v>0.46</v>
      </c>
      <c r="X67" s="28">
        <v>0</v>
      </c>
      <c r="Y67" s="28">
        <f t="shared" si="78"/>
        <v>100.86</v>
      </c>
      <c r="Z67" s="42"/>
      <c r="AA67" s="30">
        <f t="shared" si="79"/>
        <v>1.021970705725699</v>
      </c>
      <c r="AB67" s="30">
        <f t="shared" si="80"/>
        <v>5.5068836045056319E-3</v>
      </c>
      <c r="AC67" s="30">
        <f t="shared" si="81"/>
        <v>0.33738721067085131</v>
      </c>
      <c r="AD67" s="30">
        <f t="shared" si="82"/>
        <v>6.2908837856645791E-2</v>
      </c>
      <c r="AE67" s="30">
        <f t="shared" si="83"/>
        <v>1.4096419509444602E-3</v>
      </c>
      <c r="AF67" s="30">
        <f t="shared" si="84"/>
        <v>4.1439205955334991E-2</v>
      </c>
      <c r="AG67" s="30">
        <f t="shared" si="85"/>
        <v>7.1326676176890161E-2</v>
      </c>
      <c r="AH67" s="30">
        <f t="shared" si="86"/>
        <v>0.14391739270732495</v>
      </c>
      <c r="AI67" s="30">
        <f t="shared" si="87"/>
        <v>0.12484076433121019</v>
      </c>
      <c r="AJ67" s="30">
        <f t="shared" si="88"/>
        <v>4.0863199870365017E-3</v>
      </c>
      <c r="AK67" s="30">
        <f t="shared" si="89"/>
        <v>1.814793638966443</v>
      </c>
      <c r="AM67" s="30">
        <f t="shared" si="90"/>
        <v>0.56313328622185899</v>
      </c>
      <c r="AN67" s="30">
        <f t="shared" si="91"/>
        <v>3.0344406583009071E-3</v>
      </c>
      <c r="AO67" s="30">
        <f t="shared" si="92"/>
        <v>0.18590940778423673</v>
      </c>
      <c r="AP67" s="30">
        <f t="shared" si="93"/>
        <v>3.4664457988993994E-2</v>
      </c>
      <c r="AQ67" s="30">
        <f t="shared" si="94"/>
        <v>7.7675054655099857E-4</v>
      </c>
      <c r="AR67" s="30">
        <f t="shared" si="95"/>
        <v>2.2834114615331885E-2</v>
      </c>
      <c r="AS67" s="30">
        <f t="shared" si="96"/>
        <v>3.9302912819064083E-2</v>
      </c>
      <c r="AT67" s="30">
        <f t="shared" si="97"/>
        <v>7.9302345796896476E-2</v>
      </c>
      <c r="AU67" s="30">
        <f t="shared" si="98"/>
        <v>6.8790611588383802E-2</v>
      </c>
      <c r="AV67" s="30">
        <f t="shared" si="99"/>
        <v>2.2516719803821516E-3</v>
      </c>
      <c r="AW67" s="30">
        <f t="shared" si="100"/>
        <v>1</v>
      </c>
      <c r="AX67" s="30"/>
      <c r="AY67" s="30">
        <f t="shared" si="101"/>
        <v>1.7140479360852199</v>
      </c>
      <c r="AZ67" s="30">
        <f t="shared" si="102"/>
        <v>1.501877346683354E-2</v>
      </c>
      <c r="BA67" s="30">
        <f t="shared" si="103"/>
        <v>0.10621812475480581</v>
      </c>
      <c r="BB67" s="30">
        <f t="shared" si="104"/>
        <v>0.11802366040361867</v>
      </c>
      <c r="BC67" s="30">
        <f t="shared" si="105"/>
        <v>3.6650690724555966E-3</v>
      </c>
      <c r="BD67" s="30">
        <f t="shared" si="106"/>
        <v>0.34540942928039703</v>
      </c>
      <c r="BE67" s="30">
        <f t="shared" si="107"/>
        <v>0.39300998573466478</v>
      </c>
      <c r="BF67" s="30">
        <f t="shared" si="108"/>
        <v>7.4217489512746057E-3</v>
      </c>
      <c r="BG67" s="30">
        <f t="shared" si="109"/>
        <v>0</v>
      </c>
      <c r="BH67" s="30">
        <f t="shared" si="110"/>
        <v>2.7028147277492698</v>
      </c>
      <c r="BI67" s="30">
        <f t="shared" si="111"/>
        <v>2.2199079864406444</v>
      </c>
      <c r="BJ67" s="30"/>
      <c r="BK67" s="30">
        <f t="shared" si="112"/>
        <v>1.9025143512288414</v>
      </c>
      <c r="BL67" s="30">
        <f t="shared" si="113"/>
        <v>1.6670147582783311E-2</v>
      </c>
      <c r="BM67" s="30">
        <f t="shared" si="114"/>
        <v>0.15719630896529477</v>
      </c>
      <c r="BN67" s="30">
        <f t="shared" si="115"/>
        <v>9.7485648771158617E-2</v>
      </c>
      <c r="BO67" s="30">
        <f t="shared" si="116"/>
        <v>5.971066019413615E-2</v>
      </c>
      <c r="BP67" s="30">
        <f t="shared" si="117"/>
        <v>0.2620016663189515</v>
      </c>
      <c r="BQ67" s="30">
        <f t="shared" si="118"/>
        <v>8.1361161048007832E-3</v>
      </c>
      <c r="BR67" s="30">
        <f t="shared" si="119"/>
        <v>0.76677715065145835</v>
      </c>
      <c r="BS67" s="30">
        <f t="shared" si="120"/>
        <v>0.87244600608330602</v>
      </c>
      <c r="BT67" s="30">
        <f t="shared" si="121"/>
        <v>3.2951199540583946E-2</v>
      </c>
      <c r="BU67" s="30">
        <f t="shared" si="122"/>
        <v>0</v>
      </c>
      <c r="BV67" s="30">
        <f t="shared" si="123"/>
        <v>4.1758892554413141</v>
      </c>
      <c r="BW67" s="30"/>
      <c r="BX67" s="105">
        <f t="shared" si="124"/>
        <v>0.81032345137095063</v>
      </c>
      <c r="BY67" s="105">
        <f t="shared" si="125"/>
        <v>0.10922768279972966</v>
      </c>
      <c r="BZ67" s="105">
        <f t="shared" si="126"/>
        <v>3.2951199540583946E-2</v>
      </c>
      <c r="CA67" s="105">
        <f t="shared" si="127"/>
        <v>2.6759460653552204E-2</v>
      </c>
      <c r="CB67" s="105">
        <f t="shared" si="128"/>
        <v>3.536309405880321E-2</v>
      </c>
      <c r="CC67" s="105">
        <f t="shared" si="129"/>
        <v>1.0146248884236195</v>
      </c>
      <c r="CE67" s="105">
        <f t="shared" si="130"/>
        <v>0.2250788322652833</v>
      </c>
      <c r="CF67" s="28"/>
      <c r="CG67" s="30"/>
      <c r="CH67" s="130">
        <f t="shared" si="131"/>
        <v>1007.1131721154869</v>
      </c>
      <c r="CI67" s="30"/>
      <c r="CK67" s="105">
        <f t="shared" si="132"/>
        <v>-5.0778742782352904</v>
      </c>
      <c r="CL67" s="105">
        <f t="shared" si="133"/>
        <v>2</v>
      </c>
      <c r="CM67" s="105">
        <f t="shared" si="134"/>
        <v>0.49008194746573447</v>
      </c>
      <c r="CN67" s="105">
        <f t="shared" si="135"/>
        <v>0.53549032443577049</v>
      </c>
      <c r="CO67" s="105">
        <f t="shared" si="136"/>
        <v>-5.7977281685556683</v>
      </c>
      <c r="CP67" s="105">
        <f t="shared" si="137"/>
        <v>1.9527336065335497</v>
      </c>
      <c r="CQ67" s="105">
        <f t="shared" si="138"/>
        <v>0.2250788322652833</v>
      </c>
      <c r="CR67" s="105">
        <f t="shared" si="139"/>
        <v>2.2132778453890785E-2</v>
      </c>
      <c r="CS67" s="105">
        <v>0.84500288268397583</v>
      </c>
      <c r="CT67" s="105">
        <f t="shared" si="140"/>
        <v>3.46794313130252E-2</v>
      </c>
      <c r="CU67" s="28"/>
    </row>
    <row r="68" spans="1:100" ht="15" customHeight="1" x14ac:dyDescent="0.2">
      <c r="A68" s="32" t="s">
        <v>236</v>
      </c>
      <c r="B68" s="40">
        <f t="shared" si="141"/>
        <v>2</v>
      </c>
      <c r="D68" s="40">
        <f t="shared" si="142"/>
        <v>61.4</v>
      </c>
      <c r="E68" s="40">
        <f t="shared" si="77"/>
        <v>0.44</v>
      </c>
      <c r="F68" s="40">
        <f t="shared" si="77"/>
        <v>17.2</v>
      </c>
      <c r="G68" s="40">
        <f t="shared" si="77"/>
        <v>4.5199999999999996</v>
      </c>
      <c r="H68" s="40">
        <f t="shared" si="77"/>
        <v>0.1</v>
      </c>
      <c r="I68" s="40">
        <f t="shared" si="77"/>
        <v>1.67</v>
      </c>
      <c r="J68" s="40">
        <f t="shared" si="77"/>
        <v>4</v>
      </c>
      <c r="K68" s="40">
        <f t="shared" si="77"/>
        <v>4.46</v>
      </c>
      <c r="L68" s="40">
        <f t="shared" si="77"/>
        <v>5.88</v>
      </c>
      <c r="M68" s="40">
        <f t="shared" si="77"/>
        <v>0.28999999999999998</v>
      </c>
      <c r="N68" s="40">
        <f t="shared" si="77"/>
        <v>99.95999999999998</v>
      </c>
      <c r="P68" s="28">
        <v>51.75</v>
      </c>
      <c r="Q68" s="28">
        <v>0.57999999999999996</v>
      </c>
      <c r="R68" s="28">
        <v>3.9</v>
      </c>
      <c r="S68" s="28">
        <v>8.7200000000000006</v>
      </c>
      <c r="T68" s="28">
        <v>0.26</v>
      </c>
      <c r="U68" s="28">
        <v>13.72</v>
      </c>
      <c r="V68" s="28">
        <v>20.92</v>
      </c>
      <c r="W68" s="28">
        <v>0.43</v>
      </c>
      <c r="X68" s="28">
        <v>0</v>
      </c>
      <c r="Y68" s="28">
        <f t="shared" si="78"/>
        <v>100.28000000000002</v>
      </c>
      <c r="Z68" s="42"/>
      <c r="AA68" s="30">
        <f t="shared" si="79"/>
        <v>1.021970705725699</v>
      </c>
      <c r="AB68" s="30">
        <f t="shared" si="80"/>
        <v>5.5068836045056319E-3</v>
      </c>
      <c r="AC68" s="30">
        <f t="shared" si="81"/>
        <v>0.33738721067085131</v>
      </c>
      <c r="AD68" s="30">
        <f t="shared" si="82"/>
        <v>6.2908837856645791E-2</v>
      </c>
      <c r="AE68" s="30">
        <f t="shared" si="83"/>
        <v>1.4096419509444602E-3</v>
      </c>
      <c r="AF68" s="30">
        <f t="shared" si="84"/>
        <v>4.1439205955334991E-2</v>
      </c>
      <c r="AG68" s="30">
        <f t="shared" si="85"/>
        <v>7.1326676176890161E-2</v>
      </c>
      <c r="AH68" s="30">
        <f t="shared" si="86"/>
        <v>0.14391739270732495</v>
      </c>
      <c r="AI68" s="30">
        <f t="shared" si="87"/>
        <v>0.12484076433121019</v>
      </c>
      <c r="AJ68" s="30">
        <f t="shared" si="88"/>
        <v>4.0863199870365017E-3</v>
      </c>
      <c r="AK68" s="30">
        <f t="shared" si="89"/>
        <v>1.814793638966443</v>
      </c>
      <c r="AM68" s="30">
        <f t="shared" si="90"/>
        <v>0.56313328622185899</v>
      </c>
      <c r="AN68" s="30">
        <f t="shared" si="91"/>
        <v>3.0344406583009071E-3</v>
      </c>
      <c r="AO68" s="30">
        <f t="shared" si="92"/>
        <v>0.18590940778423673</v>
      </c>
      <c r="AP68" s="30">
        <f t="shared" si="93"/>
        <v>3.4664457988993994E-2</v>
      </c>
      <c r="AQ68" s="30">
        <f t="shared" si="94"/>
        <v>7.7675054655099857E-4</v>
      </c>
      <c r="AR68" s="30">
        <f t="shared" si="95"/>
        <v>2.2834114615331885E-2</v>
      </c>
      <c r="AS68" s="30">
        <f t="shared" si="96"/>
        <v>3.9302912819064083E-2</v>
      </c>
      <c r="AT68" s="30">
        <f t="shared" si="97"/>
        <v>7.9302345796896476E-2</v>
      </c>
      <c r="AU68" s="30">
        <f t="shared" si="98"/>
        <v>6.8790611588383802E-2</v>
      </c>
      <c r="AV68" s="30">
        <f t="shared" si="99"/>
        <v>2.2516719803821516E-3</v>
      </c>
      <c r="AW68" s="30">
        <f t="shared" si="100"/>
        <v>1</v>
      </c>
      <c r="AX68" s="30"/>
      <c r="AY68" s="30">
        <f t="shared" si="101"/>
        <v>1.7227030625832225</v>
      </c>
      <c r="AZ68" s="30">
        <f t="shared" si="102"/>
        <v>1.4518147684605754E-2</v>
      </c>
      <c r="BA68" s="30">
        <f t="shared" si="103"/>
        <v>0.11475088269909768</v>
      </c>
      <c r="BB68" s="30">
        <f t="shared" si="104"/>
        <v>0.12136395267919278</v>
      </c>
      <c r="BC68" s="30">
        <f t="shared" si="105"/>
        <v>3.6650690724555966E-3</v>
      </c>
      <c r="BD68" s="30">
        <f t="shared" si="106"/>
        <v>0.34044665012406949</v>
      </c>
      <c r="BE68" s="30">
        <f t="shared" si="107"/>
        <v>0.37303851640513558</v>
      </c>
      <c r="BF68" s="30">
        <f t="shared" si="108"/>
        <v>6.9377218457566956E-3</v>
      </c>
      <c r="BG68" s="30">
        <f t="shared" si="109"/>
        <v>0</v>
      </c>
      <c r="BH68" s="30">
        <f t="shared" si="110"/>
        <v>2.6974240030935364</v>
      </c>
      <c r="BI68" s="30">
        <f t="shared" si="111"/>
        <v>2.2243444090061146</v>
      </c>
      <c r="BJ68" s="30"/>
      <c r="BK68" s="30">
        <f t="shared" si="112"/>
        <v>1.9159424628173509</v>
      </c>
      <c r="BL68" s="30">
        <f t="shared" si="113"/>
        <v>1.614668031568894E-2</v>
      </c>
      <c r="BM68" s="30">
        <f t="shared" si="114"/>
        <v>0.17016365624016963</v>
      </c>
      <c r="BN68" s="30">
        <f t="shared" si="115"/>
        <v>8.4057537182649078E-2</v>
      </c>
      <c r="BO68" s="30">
        <f t="shared" si="116"/>
        <v>8.6106119057520553E-2</v>
      </c>
      <c r="BP68" s="30">
        <f t="shared" si="117"/>
        <v>0.26995522959684515</v>
      </c>
      <c r="BQ68" s="30">
        <f t="shared" si="118"/>
        <v>8.1523758999378325E-3</v>
      </c>
      <c r="BR68" s="30">
        <f t="shared" si="119"/>
        <v>0.7572706027683348</v>
      </c>
      <c r="BS68" s="30">
        <f t="shared" si="120"/>
        <v>0.82976613830969914</v>
      </c>
      <c r="BT68" s="30">
        <f t="shared" si="121"/>
        <v>3.0863765597696977E-2</v>
      </c>
      <c r="BU68" s="30">
        <f t="shared" si="122"/>
        <v>0</v>
      </c>
      <c r="BV68" s="30">
        <f t="shared" si="123"/>
        <v>4.1684245677858938</v>
      </c>
      <c r="BW68" s="30"/>
      <c r="BX68" s="105">
        <f t="shared" si="124"/>
        <v>0.76011619298846289</v>
      </c>
      <c r="BY68" s="105">
        <f t="shared" si="125"/>
        <v>0.13355481968835853</v>
      </c>
      <c r="BZ68" s="105">
        <f t="shared" si="126"/>
        <v>3.0863765597696977E-2</v>
      </c>
      <c r="CA68" s="105">
        <f t="shared" si="127"/>
        <v>5.5242353459823576E-2</v>
      </c>
      <c r="CB68" s="105">
        <f t="shared" si="128"/>
        <v>1.4407591861412751E-2</v>
      </c>
      <c r="CC68" s="105">
        <f t="shared" si="129"/>
        <v>0.99418472359575472</v>
      </c>
      <c r="CE68" s="105">
        <f t="shared" si="130"/>
        <v>0.23482287984726136</v>
      </c>
      <c r="CF68" s="28"/>
      <c r="CG68" s="30"/>
      <c r="CH68" s="130">
        <f t="shared" si="131"/>
        <v>1018.2230024883219</v>
      </c>
      <c r="CI68" s="30"/>
      <c r="CK68" s="105">
        <f t="shared" si="132"/>
        <v>-5.0793568984105457</v>
      </c>
      <c r="CL68" s="105">
        <f t="shared" si="133"/>
        <v>2</v>
      </c>
      <c r="CM68" s="105">
        <f t="shared" si="134"/>
        <v>0.52245288126766487</v>
      </c>
      <c r="CN68" s="105">
        <f t="shared" si="135"/>
        <v>0.53549032443577049</v>
      </c>
      <c r="CO68" s="105">
        <f t="shared" si="136"/>
        <v>-5.7977281685556683</v>
      </c>
      <c r="CP68" s="105">
        <f t="shared" si="137"/>
        <v>1.88728880282542</v>
      </c>
      <c r="CQ68" s="105">
        <f t="shared" si="138"/>
        <v>0.23482287984726136</v>
      </c>
      <c r="CR68" s="105">
        <f t="shared" si="139"/>
        <v>2.2132778453890785E-2</v>
      </c>
      <c r="CS68" s="105">
        <v>0.83007692108228781</v>
      </c>
      <c r="CT68" s="105">
        <f t="shared" si="140"/>
        <v>6.996072809382492E-2</v>
      </c>
      <c r="CU68" s="28"/>
    </row>
    <row r="69" spans="1:100" ht="15" customHeight="1" x14ac:dyDescent="0.2">
      <c r="A69" s="32" t="s">
        <v>236</v>
      </c>
      <c r="B69" s="40">
        <f t="shared" si="141"/>
        <v>2</v>
      </c>
      <c r="D69" s="40">
        <f t="shared" si="142"/>
        <v>61.4</v>
      </c>
      <c r="E69" s="40">
        <f t="shared" si="77"/>
        <v>0.44</v>
      </c>
      <c r="F69" s="40">
        <f t="shared" si="77"/>
        <v>17.2</v>
      </c>
      <c r="G69" s="40">
        <f t="shared" si="77"/>
        <v>4.5199999999999996</v>
      </c>
      <c r="H69" s="40">
        <f t="shared" si="77"/>
        <v>0.1</v>
      </c>
      <c r="I69" s="40">
        <f t="shared" si="77"/>
        <v>1.67</v>
      </c>
      <c r="J69" s="40">
        <f t="shared" si="77"/>
        <v>4</v>
      </c>
      <c r="K69" s="40">
        <f t="shared" si="77"/>
        <v>4.46</v>
      </c>
      <c r="L69" s="40">
        <f t="shared" si="77"/>
        <v>5.88</v>
      </c>
      <c r="M69" s="40">
        <f t="shared" si="77"/>
        <v>0.28999999999999998</v>
      </c>
      <c r="N69" s="40">
        <f t="shared" si="77"/>
        <v>99.95999999999998</v>
      </c>
      <c r="P69" s="28">
        <v>51.38</v>
      </c>
      <c r="Q69" s="28">
        <v>0.34</v>
      </c>
      <c r="R69" s="28">
        <v>2.4300000000000002</v>
      </c>
      <c r="S69" s="28">
        <v>9.1</v>
      </c>
      <c r="T69" s="28">
        <v>0.3</v>
      </c>
      <c r="U69" s="28">
        <v>14.23</v>
      </c>
      <c r="V69" s="28">
        <v>20.18</v>
      </c>
      <c r="W69" s="28">
        <v>0.43</v>
      </c>
      <c r="X69" s="28">
        <v>0</v>
      </c>
      <c r="Y69" s="28">
        <f t="shared" si="78"/>
        <v>98.390000000000015</v>
      </c>
      <c r="Z69" s="42"/>
      <c r="AA69" s="30">
        <f t="shared" si="79"/>
        <v>1.021970705725699</v>
      </c>
      <c r="AB69" s="30">
        <f t="shared" si="80"/>
        <v>5.5068836045056319E-3</v>
      </c>
      <c r="AC69" s="30">
        <f t="shared" si="81"/>
        <v>0.33738721067085131</v>
      </c>
      <c r="AD69" s="30">
        <f t="shared" si="82"/>
        <v>6.2908837856645791E-2</v>
      </c>
      <c r="AE69" s="30">
        <f t="shared" si="83"/>
        <v>1.4096419509444602E-3</v>
      </c>
      <c r="AF69" s="30">
        <f t="shared" si="84"/>
        <v>4.1439205955334991E-2</v>
      </c>
      <c r="AG69" s="30">
        <f t="shared" si="85"/>
        <v>7.1326676176890161E-2</v>
      </c>
      <c r="AH69" s="30">
        <f t="shared" si="86"/>
        <v>0.14391739270732495</v>
      </c>
      <c r="AI69" s="30">
        <f t="shared" si="87"/>
        <v>0.12484076433121019</v>
      </c>
      <c r="AJ69" s="30">
        <f t="shared" si="88"/>
        <v>4.0863199870365017E-3</v>
      </c>
      <c r="AK69" s="30">
        <f t="shared" si="89"/>
        <v>1.814793638966443</v>
      </c>
      <c r="AM69" s="30">
        <f t="shared" si="90"/>
        <v>0.56313328622185899</v>
      </c>
      <c r="AN69" s="30">
        <f t="shared" si="91"/>
        <v>3.0344406583009071E-3</v>
      </c>
      <c r="AO69" s="30">
        <f t="shared" si="92"/>
        <v>0.18590940778423673</v>
      </c>
      <c r="AP69" s="30">
        <f t="shared" si="93"/>
        <v>3.4664457988993994E-2</v>
      </c>
      <c r="AQ69" s="30">
        <f t="shared" si="94"/>
        <v>7.7675054655099857E-4</v>
      </c>
      <c r="AR69" s="30">
        <f t="shared" si="95"/>
        <v>2.2834114615331885E-2</v>
      </c>
      <c r="AS69" s="30">
        <f t="shared" si="96"/>
        <v>3.9302912819064083E-2</v>
      </c>
      <c r="AT69" s="30">
        <f t="shared" si="97"/>
        <v>7.9302345796896476E-2</v>
      </c>
      <c r="AU69" s="30">
        <f t="shared" si="98"/>
        <v>6.8790611588383802E-2</v>
      </c>
      <c r="AV69" s="30">
        <f t="shared" si="99"/>
        <v>2.2516719803821516E-3</v>
      </c>
      <c r="AW69" s="30">
        <f t="shared" si="100"/>
        <v>1</v>
      </c>
      <c r="AX69" s="30"/>
      <c r="AY69" s="30">
        <f t="shared" si="101"/>
        <v>1.7103861517976033</v>
      </c>
      <c r="AZ69" s="30">
        <f t="shared" si="102"/>
        <v>8.5106382978723406E-3</v>
      </c>
      <c r="BA69" s="30">
        <f t="shared" si="103"/>
        <v>7.1498626912514726E-2</v>
      </c>
      <c r="BB69" s="30">
        <f t="shared" si="104"/>
        <v>0.1266527487821851</v>
      </c>
      <c r="BC69" s="30">
        <f t="shared" si="105"/>
        <v>4.22892585283338E-3</v>
      </c>
      <c r="BD69" s="30">
        <f t="shared" si="106"/>
        <v>0.35310173697270475</v>
      </c>
      <c r="BE69" s="30">
        <f t="shared" si="107"/>
        <v>0.35984308131241083</v>
      </c>
      <c r="BF69" s="30">
        <f t="shared" si="108"/>
        <v>6.9377218457566956E-3</v>
      </c>
      <c r="BG69" s="30">
        <f t="shared" si="109"/>
        <v>0</v>
      </c>
      <c r="BH69" s="30">
        <f t="shared" si="110"/>
        <v>2.6411596317738808</v>
      </c>
      <c r="BI69" s="30">
        <f t="shared" si="111"/>
        <v>2.2717294054544603</v>
      </c>
      <c r="BJ69" s="30"/>
      <c r="BK69" s="30">
        <f t="shared" si="112"/>
        <v>1.9427672578603559</v>
      </c>
      <c r="BL69" s="30">
        <f t="shared" si="113"/>
        <v>9.6669336402317469E-3</v>
      </c>
      <c r="BM69" s="30">
        <f t="shared" si="114"/>
        <v>0.10828368880451825</v>
      </c>
      <c r="BN69" s="30">
        <f t="shared" si="115"/>
        <v>5.7232742139644133E-2</v>
      </c>
      <c r="BO69" s="30">
        <f t="shared" si="116"/>
        <v>5.1050946664874114E-2</v>
      </c>
      <c r="BP69" s="30">
        <f t="shared" si="117"/>
        <v>0.2877207736901265</v>
      </c>
      <c r="BQ69" s="30">
        <f t="shared" si="118"/>
        <v>9.6069752133681706E-3</v>
      </c>
      <c r="BR69" s="30">
        <f t="shared" si="119"/>
        <v>0.80215159899793975</v>
      </c>
      <c r="BS69" s="30">
        <f t="shared" si="120"/>
        <v>0.81746610916674411</v>
      </c>
      <c r="BT69" s="30">
        <f t="shared" si="121"/>
        <v>3.1521253447738561E-2</v>
      </c>
      <c r="BU69" s="30">
        <f t="shared" si="122"/>
        <v>0</v>
      </c>
      <c r="BV69" s="30">
        <f t="shared" si="123"/>
        <v>4.1174682796255411</v>
      </c>
      <c r="BW69" s="30"/>
      <c r="BX69" s="105">
        <f t="shared" si="124"/>
        <v>0.77908489148835425</v>
      </c>
      <c r="BY69" s="105">
        <f t="shared" si="125"/>
        <v>0.15539374059985606</v>
      </c>
      <c r="BZ69" s="105">
        <f t="shared" si="126"/>
        <v>3.1521253447738561E-2</v>
      </c>
      <c r="CA69" s="105">
        <f t="shared" si="127"/>
        <v>1.9529693217135553E-2</v>
      </c>
      <c r="CB69" s="105">
        <f t="shared" si="128"/>
        <v>1.885152446125429E-2</v>
      </c>
      <c r="CC69" s="105">
        <f t="shared" si="129"/>
        <v>1.0043811032143388</v>
      </c>
      <c r="CE69" s="105">
        <f t="shared" si="130"/>
        <v>0.23627323553007171</v>
      </c>
      <c r="CF69" s="28"/>
      <c r="CG69" s="30"/>
      <c r="CH69" s="130">
        <f t="shared" si="131"/>
        <v>1012.5048796731959</v>
      </c>
      <c r="CI69" s="30"/>
      <c r="CK69" s="105">
        <f t="shared" si="132"/>
        <v>-5.0829264367005322</v>
      </c>
      <c r="CL69" s="105">
        <f t="shared" si="133"/>
        <v>2</v>
      </c>
      <c r="CM69" s="105">
        <f t="shared" si="134"/>
        <v>0.50973250728347241</v>
      </c>
      <c r="CN69" s="105">
        <f t="shared" si="135"/>
        <v>0.53549032443577049</v>
      </c>
      <c r="CO69" s="105">
        <f t="shared" si="136"/>
        <v>-5.7977281685556683</v>
      </c>
      <c r="CP69" s="105">
        <f t="shared" si="137"/>
        <v>1.9083679723160876</v>
      </c>
      <c r="CQ69" s="105">
        <f t="shared" si="138"/>
        <v>0.23627323553007171</v>
      </c>
      <c r="CR69" s="105">
        <f t="shared" si="139"/>
        <v>2.2132778453890785E-2</v>
      </c>
      <c r="CS69" s="105">
        <v>0.81442175642542847</v>
      </c>
      <c r="CT69" s="105">
        <f t="shared" si="140"/>
        <v>3.5336864937074219E-2</v>
      </c>
      <c r="CU69" s="28"/>
    </row>
    <row r="70" spans="1:100" ht="15" customHeight="1" x14ac:dyDescent="0.2">
      <c r="A70" s="32" t="s">
        <v>236</v>
      </c>
      <c r="B70" s="40">
        <f t="shared" si="141"/>
        <v>2</v>
      </c>
      <c r="D70" s="40">
        <f t="shared" si="142"/>
        <v>61.4</v>
      </c>
      <c r="E70" s="40">
        <f t="shared" si="77"/>
        <v>0.44</v>
      </c>
      <c r="F70" s="40">
        <f t="shared" si="77"/>
        <v>17.2</v>
      </c>
      <c r="G70" s="40">
        <f t="shared" si="77"/>
        <v>4.5199999999999996</v>
      </c>
      <c r="H70" s="40">
        <f t="shared" si="77"/>
        <v>0.1</v>
      </c>
      <c r="I70" s="40">
        <f t="shared" si="77"/>
        <v>1.67</v>
      </c>
      <c r="J70" s="40">
        <f t="shared" si="77"/>
        <v>4</v>
      </c>
      <c r="K70" s="40">
        <f t="shared" si="77"/>
        <v>4.46</v>
      </c>
      <c r="L70" s="40">
        <f t="shared" si="77"/>
        <v>5.88</v>
      </c>
      <c r="M70" s="40">
        <f t="shared" si="77"/>
        <v>0.28999999999999998</v>
      </c>
      <c r="N70" s="40">
        <f t="shared" si="77"/>
        <v>99.95999999999998</v>
      </c>
      <c r="P70" s="28">
        <v>51.26</v>
      </c>
      <c r="Q70" s="28">
        <v>0.54</v>
      </c>
      <c r="R70" s="28">
        <v>3.67</v>
      </c>
      <c r="S70" s="28">
        <v>8.5299999999999994</v>
      </c>
      <c r="T70" s="28">
        <v>0.23</v>
      </c>
      <c r="U70" s="28">
        <v>13.95</v>
      </c>
      <c r="V70" s="28">
        <v>20.48</v>
      </c>
      <c r="W70" s="28">
        <v>0.47</v>
      </c>
      <c r="X70" s="28">
        <v>0</v>
      </c>
      <c r="Y70" s="28">
        <f t="shared" si="78"/>
        <v>99.13000000000001</v>
      </c>
      <c r="Z70" s="42"/>
      <c r="AA70" s="30">
        <f t="shared" si="79"/>
        <v>1.021970705725699</v>
      </c>
      <c r="AB70" s="30">
        <f t="shared" si="80"/>
        <v>5.5068836045056319E-3</v>
      </c>
      <c r="AC70" s="30">
        <f t="shared" si="81"/>
        <v>0.33738721067085131</v>
      </c>
      <c r="AD70" s="30">
        <f t="shared" si="82"/>
        <v>6.2908837856645791E-2</v>
      </c>
      <c r="AE70" s="30">
        <f t="shared" si="83"/>
        <v>1.4096419509444602E-3</v>
      </c>
      <c r="AF70" s="30">
        <f t="shared" si="84"/>
        <v>4.1439205955334991E-2</v>
      </c>
      <c r="AG70" s="30">
        <f t="shared" si="85"/>
        <v>7.1326676176890161E-2</v>
      </c>
      <c r="AH70" s="30">
        <f t="shared" si="86"/>
        <v>0.14391739270732495</v>
      </c>
      <c r="AI70" s="30">
        <f t="shared" si="87"/>
        <v>0.12484076433121019</v>
      </c>
      <c r="AJ70" s="30">
        <f t="shared" si="88"/>
        <v>4.0863199870365017E-3</v>
      </c>
      <c r="AK70" s="30">
        <f t="shared" si="89"/>
        <v>1.814793638966443</v>
      </c>
      <c r="AM70" s="30">
        <f t="shared" si="90"/>
        <v>0.56313328622185899</v>
      </c>
      <c r="AN70" s="30">
        <f t="shared" si="91"/>
        <v>3.0344406583009071E-3</v>
      </c>
      <c r="AO70" s="30">
        <f t="shared" si="92"/>
        <v>0.18590940778423673</v>
      </c>
      <c r="AP70" s="30">
        <f t="shared" si="93"/>
        <v>3.4664457988993994E-2</v>
      </c>
      <c r="AQ70" s="30">
        <f t="shared" si="94"/>
        <v>7.7675054655099857E-4</v>
      </c>
      <c r="AR70" s="30">
        <f t="shared" si="95"/>
        <v>2.2834114615331885E-2</v>
      </c>
      <c r="AS70" s="30">
        <f t="shared" si="96"/>
        <v>3.9302912819064083E-2</v>
      </c>
      <c r="AT70" s="30">
        <f t="shared" si="97"/>
        <v>7.9302345796896476E-2</v>
      </c>
      <c r="AU70" s="30">
        <f t="shared" si="98"/>
        <v>6.8790611588383802E-2</v>
      </c>
      <c r="AV70" s="30">
        <f t="shared" si="99"/>
        <v>2.2516719803821516E-3</v>
      </c>
      <c r="AW70" s="30">
        <f t="shared" si="100"/>
        <v>1</v>
      </c>
      <c r="AX70" s="30"/>
      <c r="AY70" s="30">
        <f t="shared" si="101"/>
        <v>1.7063914780292944</v>
      </c>
      <c r="AZ70" s="30">
        <f t="shared" si="102"/>
        <v>1.3516896120150187E-2</v>
      </c>
      <c r="BA70" s="30">
        <f t="shared" si="103"/>
        <v>0.10798352295017655</v>
      </c>
      <c r="BB70" s="30">
        <f t="shared" si="104"/>
        <v>0.11871955462769659</v>
      </c>
      <c r="BC70" s="30">
        <f t="shared" si="105"/>
        <v>3.2421764871722585E-3</v>
      </c>
      <c r="BD70" s="30">
        <f t="shared" si="106"/>
        <v>0.34615384615384615</v>
      </c>
      <c r="BE70" s="30">
        <f t="shared" si="107"/>
        <v>0.36519258202567761</v>
      </c>
      <c r="BF70" s="30">
        <f t="shared" si="108"/>
        <v>7.5830913197805746E-3</v>
      </c>
      <c r="BG70" s="30">
        <f t="shared" si="109"/>
        <v>0</v>
      </c>
      <c r="BH70" s="30">
        <f t="shared" si="110"/>
        <v>2.6687831477137944</v>
      </c>
      <c r="BI70" s="30">
        <f t="shared" si="111"/>
        <v>2.2482156353317366</v>
      </c>
      <c r="BJ70" s="30"/>
      <c r="BK70" s="30">
        <f t="shared" si="112"/>
        <v>1.9181680004511457</v>
      </c>
      <c r="BL70" s="30">
        <f t="shared" si="113"/>
        <v>1.5194448599238269E-2</v>
      </c>
      <c r="BM70" s="30">
        <f t="shared" si="114"/>
        <v>0.16184682976986023</v>
      </c>
      <c r="BN70" s="30">
        <f t="shared" si="115"/>
        <v>8.1831999548854339E-2</v>
      </c>
      <c r="BO70" s="30">
        <f t="shared" si="116"/>
        <v>8.0014830221005889E-2</v>
      </c>
      <c r="BP70" s="30">
        <f t="shared" si="117"/>
        <v>0.26690715893360772</v>
      </c>
      <c r="BQ70" s="30">
        <f t="shared" si="118"/>
        <v>7.2891118709655974E-3</v>
      </c>
      <c r="BR70" s="30">
        <f t="shared" si="119"/>
        <v>0.77822848915329346</v>
      </c>
      <c r="BS70" s="30">
        <f t="shared" si="120"/>
        <v>0.82103167281729617</v>
      </c>
      <c r="BT70" s="30">
        <f t="shared" si="121"/>
        <v>3.4096848938558126E-2</v>
      </c>
      <c r="BU70" s="30">
        <f t="shared" si="122"/>
        <v>0</v>
      </c>
      <c r="BV70" s="30">
        <f t="shared" si="123"/>
        <v>4.1646093903038253</v>
      </c>
      <c r="BW70" s="30"/>
      <c r="BX70" s="105">
        <f t="shared" si="124"/>
        <v>0.75715668240164513</v>
      </c>
      <c r="BY70" s="105">
        <f t="shared" si="125"/>
        <v>0.14398948284262802</v>
      </c>
      <c r="BZ70" s="105">
        <f t="shared" si="126"/>
        <v>3.4096848938558126E-2</v>
      </c>
      <c r="CA70" s="105">
        <f t="shared" si="127"/>
        <v>4.5917981282447763E-2</v>
      </c>
      <c r="CB70" s="105">
        <f t="shared" si="128"/>
        <v>1.7957009133203288E-2</v>
      </c>
      <c r="CC70" s="105">
        <f t="shared" si="129"/>
        <v>0.99911800459848232</v>
      </c>
      <c r="CE70" s="105">
        <f t="shared" si="130"/>
        <v>0.22591905350969013</v>
      </c>
      <c r="CF70" s="28"/>
      <c r="CG70" s="30"/>
      <c r="CH70" s="130">
        <f t="shared" si="131"/>
        <v>1020.3599151295649</v>
      </c>
      <c r="CI70" s="30"/>
      <c r="CK70" s="105">
        <f t="shared" si="132"/>
        <v>-4.9758336893242605</v>
      </c>
      <c r="CL70" s="105">
        <f t="shared" si="133"/>
        <v>2</v>
      </c>
      <c r="CM70" s="105">
        <f t="shared" si="134"/>
        <v>0.52449500130591198</v>
      </c>
      <c r="CN70" s="105">
        <f t="shared" si="135"/>
        <v>0.53549032443577049</v>
      </c>
      <c r="CO70" s="105">
        <f t="shared" si="136"/>
        <v>-5.7977281685556683</v>
      </c>
      <c r="CP70" s="105">
        <f t="shared" si="137"/>
        <v>1.986910914899942</v>
      </c>
      <c r="CQ70" s="105">
        <f t="shared" si="138"/>
        <v>0.22591905350969013</v>
      </c>
      <c r="CR70" s="105">
        <f t="shared" si="139"/>
        <v>2.2132778453890785E-2</v>
      </c>
      <c r="CS70" s="105">
        <v>0.82285538797758739</v>
      </c>
      <c r="CT70" s="105">
        <f t="shared" si="140"/>
        <v>6.5698705575942262E-2</v>
      </c>
      <c r="CU70" s="28"/>
    </row>
    <row r="71" spans="1:100" ht="15" customHeight="1" x14ac:dyDescent="0.2">
      <c r="A71" s="32" t="s">
        <v>236</v>
      </c>
      <c r="B71" s="40">
        <f t="shared" si="141"/>
        <v>2</v>
      </c>
      <c r="D71" s="40">
        <f t="shared" si="142"/>
        <v>61.4</v>
      </c>
      <c r="E71" s="40">
        <f t="shared" si="77"/>
        <v>0.44</v>
      </c>
      <c r="F71" s="40">
        <f t="shared" si="77"/>
        <v>17.2</v>
      </c>
      <c r="G71" s="40">
        <f t="shared" si="77"/>
        <v>4.5199999999999996</v>
      </c>
      <c r="H71" s="40">
        <f t="shared" si="77"/>
        <v>0.1</v>
      </c>
      <c r="I71" s="40">
        <f t="shared" si="77"/>
        <v>1.67</v>
      </c>
      <c r="J71" s="40">
        <f t="shared" si="77"/>
        <v>4</v>
      </c>
      <c r="K71" s="40">
        <f t="shared" si="77"/>
        <v>4.46</v>
      </c>
      <c r="L71" s="40">
        <f t="shared" si="77"/>
        <v>5.88</v>
      </c>
      <c r="M71" s="40">
        <f t="shared" si="77"/>
        <v>0.28999999999999998</v>
      </c>
      <c r="N71" s="40">
        <f t="shared" si="77"/>
        <v>99.95999999999998</v>
      </c>
      <c r="P71" s="28">
        <v>50.67</v>
      </c>
      <c r="Q71" s="28">
        <v>0.36</v>
      </c>
      <c r="R71" s="28">
        <v>2.68</v>
      </c>
      <c r="S71" s="28">
        <v>8.9600000000000009</v>
      </c>
      <c r="T71" s="28">
        <v>0.27</v>
      </c>
      <c r="U71" s="28">
        <v>14.28</v>
      </c>
      <c r="V71" s="28">
        <v>20.3</v>
      </c>
      <c r="W71" s="28">
        <v>0.48</v>
      </c>
      <c r="X71" s="28">
        <v>0</v>
      </c>
      <c r="Y71" s="28">
        <f t="shared" si="78"/>
        <v>98</v>
      </c>
      <c r="Z71" s="42"/>
      <c r="AA71" s="30">
        <f t="shared" si="79"/>
        <v>1.021970705725699</v>
      </c>
      <c r="AB71" s="30">
        <f t="shared" si="80"/>
        <v>5.5068836045056319E-3</v>
      </c>
      <c r="AC71" s="30">
        <f t="shared" si="81"/>
        <v>0.33738721067085131</v>
      </c>
      <c r="AD71" s="30">
        <f t="shared" si="82"/>
        <v>6.2908837856645791E-2</v>
      </c>
      <c r="AE71" s="30">
        <f t="shared" si="83"/>
        <v>1.4096419509444602E-3</v>
      </c>
      <c r="AF71" s="30">
        <f t="shared" si="84"/>
        <v>4.1439205955334991E-2</v>
      </c>
      <c r="AG71" s="30">
        <f t="shared" si="85"/>
        <v>7.1326676176890161E-2</v>
      </c>
      <c r="AH71" s="30">
        <f t="shared" si="86"/>
        <v>0.14391739270732495</v>
      </c>
      <c r="AI71" s="30">
        <f t="shared" si="87"/>
        <v>0.12484076433121019</v>
      </c>
      <c r="AJ71" s="30">
        <f t="shared" si="88"/>
        <v>4.0863199870365017E-3</v>
      </c>
      <c r="AK71" s="30">
        <f t="shared" si="89"/>
        <v>1.814793638966443</v>
      </c>
      <c r="AM71" s="30">
        <f t="shared" si="90"/>
        <v>0.56313328622185899</v>
      </c>
      <c r="AN71" s="30">
        <f t="shared" si="91"/>
        <v>3.0344406583009071E-3</v>
      </c>
      <c r="AO71" s="30">
        <f t="shared" si="92"/>
        <v>0.18590940778423673</v>
      </c>
      <c r="AP71" s="30">
        <f t="shared" si="93"/>
        <v>3.4664457988993994E-2</v>
      </c>
      <c r="AQ71" s="30">
        <f t="shared" si="94"/>
        <v>7.7675054655099857E-4</v>
      </c>
      <c r="AR71" s="30">
        <f t="shared" si="95"/>
        <v>2.2834114615331885E-2</v>
      </c>
      <c r="AS71" s="30">
        <f t="shared" si="96"/>
        <v>3.9302912819064083E-2</v>
      </c>
      <c r="AT71" s="30">
        <f t="shared" si="97"/>
        <v>7.9302345796896476E-2</v>
      </c>
      <c r="AU71" s="30">
        <f t="shared" si="98"/>
        <v>6.8790611588383802E-2</v>
      </c>
      <c r="AV71" s="30">
        <f t="shared" si="99"/>
        <v>2.2516719803821516E-3</v>
      </c>
      <c r="AW71" s="30">
        <f t="shared" si="100"/>
        <v>1</v>
      </c>
      <c r="AX71" s="30"/>
      <c r="AY71" s="30">
        <f t="shared" si="101"/>
        <v>1.6867509986684421</v>
      </c>
      <c r="AZ71" s="30">
        <f t="shared" si="102"/>
        <v>9.0112640801001242E-3</v>
      </c>
      <c r="BA71" s="30">
        <f t="shared" si="103"/>
        <v>7.8854452726559443E-2</v>
      </c>
      <c r="BB71" s="30">
        <f t="shared" si="104"/>
        <v>0.1247042449547669</v>
      </c>
      <c r="BC71" s="30">
        <f t="shared" si="105"/>
        <v>3.8060332675500428E-3</v>
      </c>
      <c r="BD71" s="30">
        <f t="shared" si="106"/>
        <v>0.35434243176178659</v>
      </c>
      <c r="BE71" s="30">
        <f t="shared" si="107"/>
        <v>0.36198288159771758</v>
      </c>
      <c r="BF71" s="30">
        <f t="shared" si="108"/>
        <v>7.7444336882865443E-3</v>
      </c>
      <c r="BG71" s="30">
        <f t="shared" si="109"/>
        <v>0</v>
      </c>
      <c r="BH71" s="30">
        <f t="shared" si="110"/>
        <v>2.6271967407452093</v>
      </c>
      <c r="BI71" s="30">
        <f t="shared" si="111"/>
        <v>2.2838030768484012</v>
      </c>
      <c r="BJ71" s="30"/>
      <c r="BK71" s="30">
        <f t="shared" si="112"/>
        <v>1.9261035603180507</v>
      </c>
      <c r="BL71" s="30">
        <f t="shared" si="113"/>
        <v>1.0289976316213071E-2</v>
      </c>
      <c r="BM71" s="30">
        <f t="shared" si="114"/>
        <v>0.12005869450674217</v>
      </c>
      <c r="BN71" s="30">
        <f t="shared" si="115"/>
        <v>7.3896439681949255E-2</v>
      </c>
      <c r="BO71" s="30">
        <f t="shared" si="116"/>
        <v>4.6162254824792914E-2</v>
      </c>
      <c r="BP71" s="30">
        <f t="shared" si="117"/>
        <v>0.28479993832375333</v>
      </c>
      <c r="BQ71" s="30">
        <f t="shared" si="118"/>
        <v>8.6922304870181624E-3</v>
      </c>
      <c r="BR71" s="30">
        <f t="shared" si="119"/>
        <v>0.80924833591551282</v>
      </c>
      <c r="BS71" s="30">
        <f t="shared" si="120"/>
        <v>0.82669761875931791</v>
      </c>
      <c r="BT71" s="30">
        <f t="shared" si="121"/>
        <v>3.5373522971514443E-2</v>
      </c>
      <c r="BU71" s="30">
        <f t="shared" si="122"/>
        <v>0</v>
      </c>
      <c r="BV71" s="30">
        <f t="shared" si="123"/>
        <v>4.1413225721048654</v>
      </c>
      <c r="BW71" s="30"/>
      <c r="BX71" s="105">
        <f t="shared" si="124"/>
        <v>0.78435503299170406</v>
      </c>
      <c r="BY71" s="105">
        <f t="shared" si="125"/>
        <v>0.15484662062378102</v>
      </c>
      <c r="BZ71" s="105">
        <f t="shared" si="126"/>
        <v>3.5373522971514443E-2</v>
      </c>
      <c r="CA71" s="105">
        <f t="shared" si="127"/>
        <v>1.0788731853278472E-2</v>
      </c>
      <c r="CB71" s="105">
        <f t="shared" si="128"/>
        <v>3.1553853914335392E-2</v>
      </c>
      <c r="CC71" s="105">
        <f t="shared" si="129"/>
        <v>1.0169177623546133</v>
      </c>
      <c r="CE71" s="105">
        <f t="shared" si="130"/>
        <v>0.23182370293250051</v>
      </c>
      <c r="CF71" s="28"/>
      <c r="CG71" s="30"/>
      <c r="CH71" s="130">
        <f t="shared" si="131"/>
        <v>1011.0761203017083</v>
      </c>
      <c r="CI71" s="30"/>
      <c r="CK71" s="105">
        <f t="shared" si="132"/>
        <v>-4.9743666171691707</v>
      </c>
      <c r="CL71" s="105">
        <f t="shared" si="133"/>
        <v>2</v>
      </c>
      <c r="CM71" s="105">
        <f t="shared" si="134"/>
        <v>0.50630757555071515</v>
      </c>
      <c r="CN71" s="105">
        <f t="shared" si="135"/>
        <v>0.53549032443577049</v>
      </c>
      <c r="CO71" s="105">
        <f t="shared" si="136"/>
        <v>-5.7977281685556683</v>
      </c>
      <c r="CP71" s="105">
        <f t="shared" si="137"/>
        <v>2.0236695430103904</v>
      </c>
      <c r="CQ71" s="105">
        <f t="shared" si="138"/>
        <v>0.23182370293250051</v>
      </c>
      <c r="CR71" s="105">
        <f t="shared" si="139"/>
        <v>2.2132778453890785E-2</v>
      </c>
      <c r="CS71" s="105">
        <v>0.81483959211448698</v>
      </c>
      <c r="CT71" s="105">
        <f t="shared" si="140"/>
        <v>3.0484559122782917E-2</v>
      </c>
      <c r="CU71" s="28"/>
    </row>
    <row r="72" spans="1:100" ht="15" customHeight="1" x14ac:dyDescent="0.2">
      <c r="A72" s="32" t="s">
        <v>236</v>
      </c>
      <c r="B72" s="40">
        <f t="shared" si="141"/>
        <v>2</v>
      </c>
      <c r="D72" s="40">
        <f t="shared" si="142"/>
        <v>61.4</v>
      </c>
      <c r="E72" s="40">
        <f t="shared" si="77"/>
        <v>0.44</v>
      </c>
      <c r="F72" s="40">
        <f t="shared" si="77"/>
        <v>17.2</v>
      </c>
      <c r="G72" s="40">
        <f t="shared" si="77"/>
        <v>4.5199999999999996</v>
      </c>
      <c r="H72" s="40">
        <f t="shared" si="77"/>
        <v>0.1</v>
      </c>
      <c r="I72" s="40">
        <f t="shared" si="77"/>
        <v>1.67</v>
      </c>
      <c r="J72" s="40">
        <f t="shared" si="77"/>
        <v>4</v>
      </c>
      <c r="K72" s="40">
        <f t="shared" si="77"/>
        <v>4.46</v>
      </c>
      <c r="L72" s="40">
        <f t="shared" si="77"/>
        <v>5.88</v>
      </c>
      <c r="M72" s="40">
        <f t="shared" si="77"/>
        <v>0.28999999999999998</v>
      </c>
      <c r="N72" s="40">
        <f t="shared" si="77"/>
        <v>99.95999999999998</v>
      </c>
      <c r="P72" s="28">
        <v>51.91</v>
      </c>
      <c r="Q72" s="28">
        <v>0.56999999999999995</v>
      </c>
      <c r="R72" s="28">
        <v>3.6</v>
      </c>
      <c r="S72" s="28">
        <v>8.66</v>
      </c>
      <c r="T72" s="28">
        <v>0.22</v>
      </c>
      <c r="U72" s="28">
        <v>13.7</v>
      </c>
      <c r="V72" s="28">
        <v>20.78</v>
      </c>
      <c r="W72" s="28">
        <v>0.46</v>
      </c>
      <c r="X72" s="28">
        <v>0</v>
      </c>
      <c r="Y72" s="28">
        <f t="shared" si="78"/>
        <v>99.899999999999991</v>
      </c>
      <c r="Z72" s="42"/>
      <c r="AA72" s="30">
        <f t="shared" si="79"/>
        <v>1.021970705725699</v>
      </c>
      <c r="AB72" s="30">
        <f t="shared" si="80"/>
        <v>5.5068836045056319E-3</v>
      </c>
      <c r="AC72" s="30">
        <f t="shared" si="81"/>
        <v>0.33738721067085131</v>
      </c>
      <c r="AD72" s="30">
        <f t="shared" si="82"/>
        <v>6.2908837856645791E-2</v>
      </c>
      <c r="AE72" s="30">
        <f t="shared" si="83"/>
        <v>1.4096419509444602E-3</v>
      </c>
      <c r="AF72" s="30">
        <f t="shared" si="84"/>
        <v>4.1439205955334991E-2</v>
      </c>
      <c r="AG72" s="30">
        <f t="shared" si="85"/>
        <v>7.1326676176890161E-2</v>
      </c>
      <c r="AH72" s="30">
        <f t="shared" si="86"/>
        <v>0.14391739270732495</v>
      </c>
      <c r="AI72" s="30">
        <f t="shared" si="87"/>
        <v>0.12484076433121019</v>
      </c>
      <c r="AJ72" s="30">
        <f t="shared" si="88"/>
        <v>4.0863199870365017E-3</v>
      </c>
      <c r="AK72" s="30">
        <f t="shared" si="89"/>
        <v>1.814793638966443</v>
      </c>
      <c r="AM72" s="30">
        <f t="shared" si="90"/>
        <v>0.56313328622185899</v>
      </c>
      <c r="AN72" s="30">
        <f t="shared" si="91"/>
        <v>3.0344406583009071E-3</v>
      </c>
      <c r="AO72" s="30">
        <f t="shared" si="92"/>
        <v>0.18590940778423673</v>
      </c>
      <c r="AP72" s="30">
        <f t="shared" si="93"/>
        <v>3.4664457988993994E-2</v>
      </c>
      <c r="AQ72" s="30">
        <f t="shared" si="94"/>
        <v>7.7675054655099857E-4</v>
      </c>
      <c r="AR72" s="30">
        <f t="shared" si="95"/>
        <v>2.2834114615331885E-2</v>
      </c>
      <c r="AS72" s="30">
        <f t="shared" si="96"/>
        <v>3.9302912819064083E-2</v>
      </c>
      <c r="AT72" s="30">
        <f t="shared" si="97"/>
        <v>7.9302345796896476E-2</v>
      </c>
      <c r="AU72" s="30">
        <f t="shared" si="98"/>
        <v>6.8790611588383802E-2</v>
      </c>
      <c r="AV72" s="30">
        <f t="shared" si="99"/>
        <v>2.2516719803821516E-3</v>
      </c>
      <c r="AW72" s="30">
        <f t="shared" si="100"/>
        <v>1</v>
      </c>
      <c r="AX72" s="30"/>
      <c r="AY72" s="30">
        <f t="shared" si="101"/>
        <v>1.728029294274301</v>
      </c>
      <c r="AZ72" s="30">
        <f t="shared" si="102"/>
        <v>1.4267834793491863E-2</v>
      </c>
      <c r="BA72" s="30">
        <f t="shared" si="103"/>
        <v>0.10592389172224403</v>
      </c>
      <c r="BB72" s="30">
        <f t="shared" si="104"/>
        <v>0.12052887961029925</v>
      </c>
      <c r="BC72" s="30">
        <f t="shared" si="105"/>
        <v>3.1012122920778123E-3</v>
      </c>
      <c r="BD72" s="30">
        <f t="shared" si="106"/>
        <v>0.33995037220843671</v>
      </c>
      <c r="BE72" s="30">
        <f t="shared" si="107"/>
        <v>0.3705420827389444</v>
      </c>
      <c r="BF72" s="30">
        <f t="shared" si="108"/>
        <v>7.4217489512746057E-3</v>
      </c>
      <c r="BG72" s="30">
        <f t="shared" si="109"/>
        <v>0</v>
      </c>
      <c r="BH72" s="30">
        <f t="shared" si="110"/>
        <v>2.6897653165910698</v>
      </c>
      <c r="BI72" s="30">
        <f t="shared" si="111"/>
        <v>2.2306778821894491</v>
      </c>
      <c r="BJ72" s="30"/>
      <c r="BK72" s="30">
        <f t="shared" si="112"/>
        <v>1.927338363256563</v>
      </c>
      <c r="BL72" s="30">
        <f t="shared" si="113"/>
        <v>1.5913471750287681E-2</v>
      </c>
      <c r="BM72" s="30">
        <f t="shared" si="114"/>
        <v>0.15752138830682655</v>
      </c>
      <c r="BN72" s="30">
        <f t="shared" si="115"/>
        <v>7.2661636743436953E-2</v>
      </c>
      <c r="BO72" s="30">
        <f t="shared" si="116"/>
        <v>8.4859751563389596E-2</v>
      </c>
      <c r="BP72" s="30">
        <f t="shared" si="117"/>
        <v>0.26886110591176937</v>
      </c>
      <c r="BQ72" s="30">
        <f t="shared" si="118"/>
        <v>6.9178056679120217E-3</v>
      </c>
      <c r="BR72" s="30">
        <f t="shared" si="119"/>
        <v>0.75831977632743053</v>
      </c>
      <c r="BS72" s="30">
        <f t="shared" si="120"/>
        <v>0.82656002838617615</v>
      </c>
      <c r="BT72" s="30">
        <f t="shared" si="121"/>
        <v>3.3111062465542004E-2</v>
      </c>
      <c r="BU72" s="30">
        <f t="shared" si="122"/>
        <v>0</v>
      </c>
      <c r="BV72" s="30">
        <f t="shared" si="123"/>
        <v>4.1520643903793344</v>
      </c>
      <c r="BW72" s="30"/>
      <c r="BX72" s="105">
        <f t="shared" si="124"/>
        <v>0.76435486546553388</v>
      </c>
      <c r="BY72" s="105">
        <f t="shared" si="125"/>
        <v>0.13141300838683301</v>
      </c>
      <c r="BZ72" s="105">
        <f t="shared" si="126"/>
        <v>3.3111062465542004E-2</v>
      </c>
      <c r="CA72" s="105">
        <f t="shared" si="127"/>
        <v>5.1748689097847592E-2</v>
      </c>
      <c r="CB72" s="105">
        <f t="shared" si="128"/>
        <v>1.045647382279468E-2</v>
      </c>
      <c r="CC72" s="105">
        <f t="shared" si="129"/>
        <v>0.99108409923855112</v>
      </c>
      <c r="CE72" s="105">
        <f t="shared" si="130"/>
        <v>0.23354757444609525</v>
      </c>
      <c r="CF72" s="28"/>
      <c r="CG72" s="30"/>
      <c r="CH72" s="130">
        <f t="shared" si="131"/>
        <v>1016.6397770371226</v>
      </c>
      <c r="CI72" s="30"/>
      <c r="CK72" s="105">
        <f t="shared" si="132"/>
        <v>-5.0146331776705582</v>
      </c>
      <c r="CL72" s="105">
        <f t="shared" si="133"/>
        <v>2</v>
      </c>
      <c r="CM72" s="105">
        <f t="shared" si="134"/>
        <v>0.51955565806879511</v>
      </c>
      <c r="CN72" s="105">
        <f t="shared" si="135"/>
        <v>0.53549032443577049</v>
      </c>
      <c r="CO72" s="105">
        <f t="shared" si="136"/>
        <v>-5.7977281685556683</v>
      </c>
      <c r="CP72" s="105">
        <f t="shared" si="137"/>
        <v>1.9575733813807332</v>
      </c>
      <c r="CQ72" s="105">
        <f t="shared" si="138"/>
        <v>0.23354757444609525</v>
      </c>
      <c r="CR72" s="105">
        <f t="shared" si="139"/>
        <v>2.2132778453890785E-2</v>
      </c>
      <c r="CS72" s="105">
        <v>0.83149951944570677</v>
      </c>
      <c r="CT72" s="105">
        <f t="shared" si="140"/>
        <v>6.7144653980172886E-2</v>
      </c>
      <c r="CU72" s="28"/>
    </row>
    <row r="73" spans="1:100" ht="15" customHeight="1" x14ac:dyDescent="0.2">
      <c r="A73" s="32" t="s">
        <v>236</v>
      </c>
      <c r="B73" s="40">
        <f t="shared" si="141"/>
        <v>2</v>
      </c>
      <c r="D73" s="40">
        <f t="shared" si="142"/>
        <v>61.4</v>
      </c>
      <c r="E73" s="40">
        <f t="shared" si="77"/>
        <v>0.44</v>
      </c>
      <c r="F73" s="40">
        <f t="shared" si="77"/>
        <v>17.2</v>
      </c>
      <c r="G73" s="40">
        <f t="shared" si="77"/>
        <v>4.5199999999999996</v>
      </c>
      <c r="H73" s="40">
        <f t="shared" si="77"/>
        <v>0.1</v>
      </c>
      <c r="I73" s="40">
        <f t="shared" si="77"/>
        <v>1.67</v>
      </c>
      <c r="J73" s="40">
        <f t="shared" si="77"/>
        <v>4</v>
      </c>
      <c r="K73" s="40">
        <f t="shared" si="77"/>
        <v>4.46</v>
      </c>
      <c r="L73" s="40">
        <f t="shared" si="77"/>
        <v>5.88</v>
      </c>
      <c r="M73" s="40">
        <f t="shared" si="77"/>
        <v>0.28999999999999998</v>
      </c>
      <c r="N73" s="40">
        <f t="shared" si="77"/>
        <v>99.95999999999998</v>
      </c>
      <c r="P73" s="28">
        <v>52.08</v>
      </c>
      <c r="Q73" s="28">
        <v>0.38</v>
      </c>
      <c r="R73" s="28">
        <v>2.5499999999999998</v>
      </c>
      <c r="S73" s="28">
        <v>9.02</v>
      </c>
      <c r="T73" s="28">
        <v>0.3</v>
      </c>
      <c r="U73" s="28">
        <v>14.27</v>
      </c>
      <c r="V73" s="28">
        <v>20.88</v>
      </c>
      <c r="W73" s="28">
        <v>0.43</v>
      </c>
      <c r="X73" s="28">
        <v>0</v>
      </c>
      <c r="Y73" s="28">
        <f t="shared" si="78"/>
        <v>99.91</v>
      </c>
      <c r="Z73" s="42"/>
      <c r="AA73" s="30">
        <f t="shared" si="79"/>
        <v>1.021970705725699</v>
      </c>
      <c r="AB73" s="30">
        <f t="shared" si="80"/>
        <v>5.5068836045056319E-3</v>
      </c>
      <c r="AC73" s="30">
        <f t="shared" si="81"/>
        <v>0.33738721067085131</v>
      </c>
      <c r="AD73" s="30">
        <f t="shared" si="82"/>
        <v>6.2908837856645791E-2</v>
      </c>
      <c r="AE73" s="30">
        <f t="shared" si="83"/>
        <v>1.4096419509444602E-3</v>
      </c>
      <c r="AF73" s="30">
        <f t="shared" si="84"/>
        <v>4.1439205955334991E-2</v>
      </c>
      <c r="AG73" s="30">
        <f t="shared" si="85"/>
        <v>7.1326676176890161E-2</v>
      </c>
      <c r="AH73" s="30">
        <f t="shared" si="86"/>
        <v>0.14391739270732495</v>
      </c>
      <c r="AI73" s="30">
        <f t="shared" si="87"/>
        <v>0.12484076433121019</v>
      </c>
      <c r="AJ73" s="30">
        <f t="shared" si="88"/>
        <v>4.0863199870365017E-3</v>
      </c>
      <c r="AK73" s="30">
        <f t="shared" si="89"/>
        <v>1.814793638966443</v>
      </c>
      <c r="AM73" s="30">
        <f t="shared" si="90"/>
        <v>0.56313328622185899</v>
      </c>
      <c r="AN73" s="30">
        <f t="shared" si="91"/>
        <v>3.0344406583009071E-3</v>
      </c>
      <c r="AO73" s="30">
        <f t="shared" si="92"/>
        <v>0.18590940778423673</v>
      </c>
      <c r="AP73" s="30">
        <f t="shared" si="93"/>
        <v>3.4664457988993994E-2</v>
      </c>
      <c r="AQ73" s="30">
        <f t="shared" si="94"/>
        <v>7.7675054655099857E-4</v>
      </c>
      <c r="AR73" s="30">
        <f t="shared" si="95"/>
        <v>2.2834114615331885E-2</v>
      </c>
      <c r="AS73" s="30">
        <f t="shared" si="96"/>
        <v>3.9302912819064083E-2</v>
      </c>
      <c r="AT73" s="30">
        <f t="shared" si="97"/>
        <v>7.9302345796896476E-2</v>
      </c>
      <c r="AU73" s="30">
        <f t="shared" si="98"/>
        <v>6.8790611588383802E-2</v>
      </c>
      <c r="AV73" s="30">
        <f t="shared" si="99"/>
        <v>2.2516719803821516E-3</v>
      </c>
      <c r="AW73" s="30">
        <f t="shared" si="100"/>
        <v>1</v>
      </c>
      <c r="AX73" s="30"/>
      <c r="AY73" s="30">
        <f t="shared" si="101"/>
        <v>1.7336884154460719</v>
      </c>
      <c r="AZ73" s="30">
        <f t="shared" si="102"/>
        <v>9.5118898623279095E-3</v>
      </c>
      <c r="BA73" s="30">
        <f t="shared" si="103"/>
        <v>7.5029423303256182E-2</v>
      </c>
      <c r="BB73" s="30">
        <f t="shared" si="104"/>
        <v>0.12553931802366042</v>
      </c>
      <c r="BC73" s="30">
        <f t="shared" si="105"/>
        <v>4.22892585283338E-3</v>
      </c>
      <c r="BD73" s="30">
        <f t="shared" si="106"/>
        <v>0.35409429280397026</v>
      </c>
      <c r="BE73" s="30">
        <f t="shared" si="107"/>
        <v>0.37232524964336661</v>
      </c>
      <c r="BF73" s="30">
        <f t="shared" si="108"/>
        <v>6.9377218457566956E-3</v>
      </c>
      <c r="BG73" s="30">
        <f t="shared" si="109"/>
        <v>0</v>
      </c>
      <c r="BH73" s="30">
        <f t="shared" si="110"/>
        <v>2.681355236781243</v>
      </c>
      <c r="BI73" s="30">
        <f t="shared" si="111"/>
        <v>2.2376744109454627</v>
      </c>
      <c r="BJ73" s="30"/>
      <c r="BK73" s="30">
        <f t="shared" si="112"/>
        <v>1.9397151018981307</v>
      </c>
      <c r="BL73" s="30">
        <f t="shared" si="113"/>
        <v>1.0642256272331362E-2</v>
      </c>
      <c r="BM73" s="30">
        <f t="shared" si="114"/>
        <v>0.11192761372912771</v>
      </c>
      <c r="BN73" s="30">
        <f t="shared" si="115"/>
        <v>6.0284898101869322E-2</v>
      </c>
      <c r="BO73" s="30">
        <f t="shared" si="116"/>
        <v>5.164271562725839E-2</v>
      </c>
      <c r="BP73" s="30">
        <f t="shared" si="117"/>
        <v>0.28091611950908946</v>
      </c>
      <c r="BQ73" s="30">
        <f t="shared" si="118"/>
        <v>9.4629591666709721E-3</v>
      </c>
      <c r="BR73" s="30">
        <f t="shared" si="119"/>
        <v>0.79234773806927439</v>
      </c>
      <c r="BS73" s="30">
        <f t="shared" si="120"/>
        <v>0.83314268367584277</v>
      </c>
      <c r="BT73" s="30">
        <f t="shared" si="121"/>
        <v>3.1048725289014163E-2</v>
      </c>
      <c r="BU73" s="30">
        <f t="shared" si="122"/>
        <v>0</v>
      </c>
      <c r="BV73" s="30">
        <f t="shared" si="123"/>
        <v>4.1211308113386096</v>
      </c>
      <c r="BW73" s="30"/>
      <c r="BX73" s="105">
        <f t="shared" si="124"/>
        <v>0.79270323945578591</v>
      </c>
      <c r="BY73" s="105">
        <f t="shared" si="125"/>
        <v>0.14028030906128891</v>
      </c>
      <c r="BZ73" s="105">
        <f t="shared" si="126"/>
        <v>3.1048725289014163E-2</v>
      </c>
      <c r="CA73" s="105">
        <f t="shared" si="127"/>
        <v>2.0593990338244227E-2</v>
      </c>
      <c r="CB73" s="105">
        <f t="shared" si="128"/>
        <v>1.9845453881812546E-2</v>
      </c>
      <c r="CC73" s="105">
        <f t="shared" si="129"/>
        <v>1.0044717180261458</v>
      </c>
      <c r="CE73" s="105">
        <f t="shared" si="130"/>
        <v>0.23353963696349175</v>
      </c>
      <c r="CF73" s="28"/>
      <c r="CG73" s="30"/>
      <c r="CH73" s="130">
        <f t="shared" si="131"/>
        <v>1009.8841076195837</v>
      </c>
      <c r="CI73" s="30"/>
      <c r="CK73" s="105">
        <f t="shared" si="132"/>
        <v>-5.1153596251580886</v>
      </c>
      <c r="CL73" s="105">
        <f t="shared" si="133"/>
        <v>2</v>
      </c>
      <c r="CM73" s="105">
        <f t="shared" si="134"/>
        <v>0.50097549165772148</v>
      </c>
      <c r="CN73" s="105">
        <f t="shared" si="135"/>
        <v>0.53549032443577049</v>
      </c>
      <c r="CO73" s="105">
        <f t="shared" si="136"/>
        <v>-5.7977281685556683</v>
      </c>
      <c r="CP73" s="105">
        <f t="shared" si="137"/>
        <v>1.8932636954169726</v>
      </c>
      <c r="CQ73" s="105">
        <f t="shared" si="138"/>
        <v>0.23353963696349175</v>
      </c>
      <c r="CR73" s="105">
        <f t="shared" si="139"/>
        <v>2.2132778453890785E-2</v>
      </c>
      <c r="CS73" s="105">
        <v>0.82547786754554686</v>
      </c>
      <c r="CT73" s="105">
        <f t="shared" si="140"/>
        <v>3.2774628089760949E-2</v>
      </c>
      <c r="CU73" s="28"/>
    </row>
    <row r="74" spans="1:100" ht="15" customHeight="1" x14ac:dyDescent="0.2">
      <c r="A74" s="32" t="s">
        <v>236</v>
      </c>
      <c r="B74" s="40">
        <f t="shared" si="141"/>
        <v>2</v>
      </c>
      <c r="D74" s="40">
        <f t="shared" si="142"/>
        <v>61.4</v>
      </c>
      <c r="E74" s="40">
        <f t="shared" si="77"/>
        <v>0.44</v>
      </c>
      <c r="F74" s="40">
        <f t="shared" si="77"/>
        <v>17.2</v>
      </c>
      <c r="G74" s="40">
        <f t="shared" si="77"/>
        <v>4.5199999999999996</v>
      </c>
      <c r="H74" s="40">
        <f t="shared" si="77"/>
        <v>0.1</v>
      </c>
      <c r="I74" s="40">
        <f t="shared" si="77"/>
        <v>1.67</v>
      </c>
      <c r="J74" s="40">
        <f t="shared" si="77"/>
        <v>4</v>
      </c>
      <c r="K74" s="40">
        <f t="shared" si="77"/>
        <v>4.46</v>
      </c>
      <c r="L74" s="40">
        <f t="shared" si="77"/>
        <v>5.88</v>
      </c>
      <c r="M74" s="40">
        <f t="shared" si="77"/>
        <v>0.28999999999999998</v>
      </c>
      <c r="N74" s="40">
        <f t="shared" si="77"/>
        <v>99.95999999999998</v>
      </c>
      <c r="P74" s="28">
        <v>53.1</v>
      </c>
      <c r="Q74" s="28">
        <v>0.47</v>
      </c>
      <c r="R74" s="28">
        <v>3.21</v>
      </c>
      <c r="S74" s="28">
        <v>7.09</v>
      </c>
      <c r="T74" s="28">
        <v>0.15</v>
      </c>
      <c r="U74" s="28">
        <v>14.17</v>
      </c>
      <c r="V74" s="28">
        <v>21.37</v>
      </c>
      <c r="W74" s="28">
        <v>0.31</v>
      </c>
      <c r="X74" s="28">
        <v>0</v>
      </c>
      <c r="Y74" s="28">
        <f t="shared" si="78"/>
        <v>99.870000000000019</v>
      </c>
      <c r="Z74" s="42"/>
      <c r="AA74" s="30">
        <f t="shared" si="79"/>
        <v>1.021970705725699</v>
      </c>
      <c r="AB74" s="30">
        <f t="shared" si="80"/>
        <v>5.5068836045056319E-3</v>
      </c>
      <c r="AC74" s="30">
        <f t="shared" si="81"/>
        <v>0.33738721067085131</v>
      </c>
      <c r="AD74" s="30">
        <f t="shared" si="82"/>
        <v>6.2908837856645791E-2</v>
      </c>
      <c r="AE74" s="30">
        <f t="shared" si="83"/>
        <v>1.4096419509444602E-3</v>
      </c>
      <c r="AF74" s="30">
        <f t="shared" si="84"/>
        <v>4.1439205955334991E-2</v>
      </c>
      <c r="AG74" s="30">
        <f t="shared" si="85"/>
        <v>7.1326676176890161E-2</v>
      </c>
      <c r="AH74" s="30">
        <f t="shared" si="86"/>
        <v>0.14391739270732495</v>
      </c>
      <c r="AI74" s="30">
        <f t="shared" si="87"/>
        <v>0.12484076433121019</v>
      </c>
      <c r="AJ74" s="30">
        <f t="shared" si="88"/>
        <v>4.0863199870365017E-3</v>
      </c>
      <c r="AK74" s="30">
        <f t="shared" si="89"/>
        <v>1.814793638966443</v>
      </c>
      <c r="AM74" s="30">
        <f t="shared" si="90"/>
        <v>0.56313328622185899</v>
      </c>
      <c r="AN74" s="30">
        <f t="shared" si="91"/>
        <v>3.0344406583009071E-3</v>
      </c>
      <c r="AO74" s="30">
        <f t="shared" si="92"/>
        <v>0.18590940778423673</v>
      </c>
      <c r="AP74" s="30">
        <f t="shared" si="93"/>
        <v>3.4664457988993994E-2</v>
      </c>
      <c r="AQ74" s="30">
        <f t="shared" si="94"/>
        <v>7.7675054655099857E-4</v>
      </c>
      <c r="AR74" s="30">
        <f t="shared" si="95"/>
        <v>2.2834114615331885E-2</v>
      </c>
      <c r="AS74" s="30">
        <f t="shared" si="96"/>
        <v>3.9302912819064083E-2</v>
      </c>
      <c r="AT74" s="30">
        <f t="shared" si="97"/>
        <v>7.9302345796896476E-2</v>
      </c>
      <c r="AU74" s="30">
        <f t="shared" si="98"/>
        <v>6.8790611588383802E-2</v>
      </c>
      <c r="AV74" s="30">
        <f t="shared" si="99"/>
        <v>2.2516719803821516E-3</v>
      </c>
      <c r="AW74" s="30">
        <f t="shared" si="100"/>
        <v>1</v>
      </c>
      <c r="AX74" s="30"/>
      <c r="AY74" s="30">
        <f t="shared" si="101"/>
        <v>1.7676431424766978</v>
      </c>
      <c r="AZ74" s="30">
        <f t="shared" si="102"/>
        <v>1.1764705882352939E-2</v>
      </c>
      <c r="BA74" s="30">
        <f t="shared" si="103"/>
        <v>9.4448803452334251E-2</v>
      </c>
      <c r="BB74" s="30">
        <f t="shared" si="104"/>
        <v>9.8677800974251925E-2</v>
      </c>
      <c r="BC74" s="30">
        <f t="shared" si="105"/>
        <v>2.11446292641669E-3</v>
      </c>
      <c r="BD74" s="30">
        <f t="shared" si="106"/>
        <v>0.35161290322580646</v>
      </c>
      <c r="BE74" s="30">
        <f t="shared" si="107"/>
        <v>0.3810627674750357</v>
      </c>
      <c r="BF74" s="30">
        <f t="shared" si="108"/>
        <v>5.0016134236850595E-3</v>
      </c>
      <c r="BG74" s="30">
        <f t="shared" si="109"/>
        <v>0</v>
      </c>
      <c r="BH74" s="30">
        <f t="shared" si="110"/>
        <v>2.7123261998365811</v>
      </c>
      <c r="BI74" s="30">
        <f t="shared" si="111"/>
        <v>2.2121233059509962</v>
      </c>
      <c r="BJ74" s="30"/>
      <c r="BK74" s="30">
        <f t="shared" si="112"/>
        <v>1.9551222960385803</v>
      </c>
      <c r="BL74" s="30">
        <f t="shared" si="113"/>
        <v>1.3012490035005857E-2</v>
      </c>
      <c r="BM74" s="30">
        <f t="shared" si="114"/>
        <v>0.13928826622406232</v>
      </c>
      <c r="BN74" s="30">
        <f t="shared" si="115"/>
        <v>4.4877703961419657E-2</v>
      </c>
      <c r="BO74" s="30">
        <f t="shared" si="116"/>
        <v>9.4410562262642661E-2</v>
      </c>
      <c r="BP74" s="30">
        <f t="shared" si="117"/>
        <v>0.2182874633151366</v>
      </c>
      <c r="BQ74" s="30">
        <f t="shared" si="118"/>
        <v>4.6774527190957061E-3</v>
      </c>
      <c r="BR74" s="30">
        <f t="shared" si="119"/>
        <v>0.77781109789889868</v>
      </c>
      <c r="BS74" s="30">
        <f t="shared" si="120"/>
        <v>0.84295782896171167</v>
      </c>
      <c r="BT74" s="30">
        <f t="shared" si="121"/>
        <v>2.2128371243782148E-2</v>
      </c>
      <c r="BU74" s="30">
        <f t="shared" si="122"/>
        <v>0</v>
      </c>
      <c r="BV74" s="30">
        <f t="shared" si="123"/>
        <v>4.1125735326603348</v>
      </c>
      <c r="BW74" s="30"/>
      <c r="BX74" s="105">
        <f t="shared" si="124"/>
        <v>0.77067563794285121</v>
      </c>
      <c r="BY74" s="105">
        <f t="shared" si="125"/>
        <v>0.11271146163559204</v>
      </c>
      <c r="BZ74" s="105">
        <f t="shared" si="126"/>
        <v>2.2128371243782148E-2</v>
      </c>
      <c r="CA74" s="105">
        <f t="shared" si="127"/>
        <v>7.228219101886052E-2</v>
      </c>
      <c r="CB74" s="105">
        <f t="shared" si="128"/>
        <v>0</v>
      </c>
      <c r="CC74" s="105">
        <f t="shared" si="129"/>
        <v>0.97779766184108596</v>
      </c>
      <c r="CE74" s="105">
        <f t="shared" si="130"/>
        <v>0.18486488343190466</v>
      </c>
      <c r="CF74" s="28"/>
      <c r="CG74" s="30"/>
      <c r="CH74" s="130">
        <f t="shared" si="131"/>
        <v>1032.5931179460476</v>
      </c>
      <c r="CI74" s="30"/>
      <c r="CK74" s="105">
        <f t="shared" si="132"/>
        <v>-5.4258754828550595</v>
      </c>
      <c r="CL74" s="105">
        <f t="shared" si="133"/>
        <v>2</v>
      </c>
      <c r="CM74" s="105">
        <f t="shared" si="134"/>
        <v>0.51529447094638703</v>
      </c>
      <c r="CN74" s="105">
        <f t="shared" si="135"/>
        <v>0.53549032443577049</v>
      </c>
      <c r="CO74" s="105">
        <f t="shared" si="136"/>
        <v>-5.7977281685556683</v>
      </c>
      <c r="CP74" s="105">
        <f t="shared" si="137"/>
        <v>1.5545664932609011</v>
      </c>
      <c r="CQ74" s="105">
        <f t="shared" si="138"/>
        <v>0.18486488343190466</v>
      </c>
      <c r="CR74" s="105">
        <f t="shared" si="139"/>
        <v>2.2132778453890785E-2</v>
      </c>
      <c r="CS74" s="105">
        <v>0.84304514856549773</v>
      </c>
      <c r="CT74" s="105">
        <f t="shared" si="140"/>
        <v>7.2369510622646516E-2</v>
      </c>
      <c r="CU74" s="28"/>
    </row>
    <row r="75" spans="1:100" ht="15" customHeight="1" x14ac:dyDescent="0.2">
      <c r="A75" s="32" t="s">
        <v>236</v>
      </c>
      <c r="B75" s="40">
        <f t="shared" si="141"/>
        <v>2</v>
      </c>
      <c r="D75" s="40">
        <f t="shared" si="142"/>
        <v>61.4</v>
      </c>
      <c r="E75" s="40">
        <f t="shared" si="77"/>
        <v>0.44</v>
      </c>
      <c r="F75" s="40">
        <f t="shared" si="77"/>
        <v>17.2</v>
      </c>
      <c r="G75" s="40">
        <f t="shared" si="77"/>
        <v>4.5199999999999996</v>
      </c>
      <c r="H75" s="40">
        <f t="shared" si="77"/>
        <v>0.1</v>
      </c>
      <c r="I75" s="40">
        <f t="shared" si="77"/>
        <v>1.67</v>
      </c>
      <c r="J75" s="40">
        <f t="shared" si="77"/>
        <v>4</v>
      </c>
      <c r="K75" s="40">
        <f t="shared" si="77"/>
        <v>4.46</v>
      </c>
      <c r="L75" s="40">
        <f t="shared" si="77"/>
        <v>5.88</v>
      </c>
      <c r="M75" s="40">
        <f t="shared" si="77"/>
        <v>0.28999999999999998</v>
      </c>
      <c r="N75" s="40">
        <f t="shared" si="77"/>
        <v>99.95999999999998</v>
      </c>
      <c r="P75" s="28">
        <v>52.07</v>
      </c>
      <c r="Q75" s="28">
        <v>0.4</v>
      </c>
      <c r="R75" s="28">
        <v>2.0099999999999998</v>
      </c>
      <c r="S75" s="28">
        <v>9.66</v>
      </c>
      <c r="T75" s="28">
        <v>0.46</v>
      </c>
      <c r="U75" s="28">
        <v>14.04</v>
      </c>
      <c r="V75" s="28">
        <v>21.04</v>
      </c>
      <c r="W75" s="28">
        <v>0.47</v>
      </c>
      <c r="X75" s="28">
        <v>0</v>
      </c>
      <c r="Y75" s="28">
        <f t="shared" si="78"/>
        <v>100.14999999999998</v>
      </c>
      <c r="Z75" s="42"/>
      <c r="AA75" s="30">
        <f t="shared" si="79"/>
        <v>1.021970705725699</v>
      </c>
      <c r="AB75" s="30">
        <f t="shared" si="80"/>
        <v>5.5068836045056319E-3</v>
      </c>
      <c r="AC75" s="30">
        <f t="shared" si="81"/>
        <v>0.33738721067085131</v>
      </c>
      <c r="AD75" s="30">
        <f t="shared" si="82"/>
        <v>6.2908837856645791E-2</v>
      </c>
      <c r="AE75" s="30">
        <f t="shared" si="83"/>
        <v>1.4096419509444602E-3</v>
      </c>
      <c r="AF75" s="30">
        <f t="shared" si="84"/>
        <v>4.1439205955334991E-2</v>
      </c>
      <c r="AG75" s="30">
        <f t="shared" si="85"/>
        <v>7.1326676176890161E-2</v>
      </c>
      <c r="AH75" s="30">
        <f t="shared" si="86"/>
        <v>0.14391739270732495</v>
      </c>
      <c r="AI75" s="30">
        <f t="shared" si="87"/>
        <v>0.12484076433121019</v>
      </c>
      <c r="AJ75" s="30">
        <f t="shared" si="88"/>
        <v>4.0863199870365017E-3</v>
      </c>
      <c r="AK75" s="30">
        <f t="shared" si="89"/>
        <v>1.814793638966443</v>
      </c>
      <c r="AM75" s="30">
        <f t="shared" si="90"/>
        <v>0.56313328622185899</v>
      </c>
      <c r="AN75" s="30">
        <f t="shared" si="91"/>
        <v>3.0344406583009071E-3</v>
      </c>
      <c r="AO75" s="30">
        <f t="shared" si="92"/>
        <v>0.18590940778423673</v>
      </c>
      <c r="AP75" s="30">
        <f t="shared" si="93"/>
        <v>3.4664457988993994E-2</v>
      </c>
      <c r="AQ75" s="30">
        <f t="shared" si="94"/>
        <v>7.7675054655099857E-4</v>
      </c>
      <c r="AR75" s="30">
        <f t="shared" si="95"/>
        <v>2.2834114615331885E-2</v>
      </c>
      <c r="AS75" s="30">
        <f t="shared" si="96"/>
        <v>3.9302912819064083E-2</v>
      </c>
      <c r="AT75" s="30">
        <f t="shared" si="97"/>
        <v>7.9302345796896476E-2</v>
      </c>
      <c r="AU75" s="30">
        <f t="shared" si="98"/>
        <v>6.8790611588383802E-2</v>
      </c>
      <c r="AV75" s="30">
        <f t="shared" si="99"/>
        <v>2.2516719803821516E-3</v>
      </c>
      <c r="AW75" s="30">
        <f t="shared" si="100"/>
        <v>1</v>
      </c>
      <c r="AX75" s="30"/>
      <c r="AY75" s="30">
        <f t="shared" si="101"/>
        <v>1.7333555259653795</v>
      </c>
      <c r="AZ75" s="30">
        <f t="shared" si="102"/>
        <v>1.0012515644555695E-2</v>
      </c>
      <c r="BA75" s="30">
        <f t="shared" si="103"/>
        <v>5.9140839544919575E-2</v>
      </c>
      <c r="BB75" s="30">
        <f t="shared" si="104"/>
        <v>0.13444676409185805</v>
      </c>
      <c r="BC75" s="30">
        <f t="shared" si="105"/>
        <v>6.484352974344517E-3</v>
      </c>
      <c r="BD75" s="30">
        <f t="shared" si="106"/>
        <v>0.34838709677419355</v>
      </c>
      <c r="BE75" s="30">
        <f t="shared" si="107"/>
        <v>0.37517831669044222</v>
      </c>
      <c r="BF75" s="30">
        <f t="shared" si="108"/>
        <v>7.5830913197805746E-3</v>
      </c>
      <c r="BG75" s="30">
        <f t="shared" si="109"/>
        <v>0</v>
      </c>
      <c r="BH75" s="30">
        <f t="shared" si="110"/>
        <v>2.6745885030054737</v>
      </c>
      <c r="BI75" s="30">
        <f t="shared" si="111"/>
        <v>2.2433357480067357</v>
      </c>
      <c r="BJ75" s="30"/>
      <c r="BK75" s="30">
        <f t="shared" si="112"/>
        <v>1.9442492077015767</v>
      </c>
      <c r="BL75" s="30">
        <f t="shared" si="113"/>
        <v>1.1230717136454247E-2</v>
      </c>
      <c r="BM75" s="30">
        <f t="shared" si="114"/>
        <v>8.8448506345498987E-2</v>
      </c>
      <c r="BN75" s="30">
        <f t="shared" si="115"/>
        <v>5.575079229842328E-2</v>
      </c>
      <c r="BO75" s="30">
        <f t="shared" si="116"/>
        <v>3.2697714047075707E-2</v>
      </c>
      <c r="BP75" s="30">
        <f t="shared" si="117"/>
        <v>0.30160923209109353</v>
      </c>
      <c r="BQ75" s="30">
        <f t="shared" si="118"/>
        <v>1.4546580830040859E-2</v>
      </c>
      <c r="BR75" s="30">
        <f t="shared" si="119"/>
        <v>0.78154922833783047</v>
      </c>
      <c r="BS75" s="30">
        <f t="shared" si="120"/>
        <v>0.84165092970866118</v>
      </c>
      <c r="BT75" s="30">
        <f t="shared" si="121"/>
        <v>3.4022839676126682E-2</v>
      </c>
      <c r="BU75" s="30">
        <f t="shared" si="122"/>
        <v>0</v>
      </c>
      <c r="BV75" s="30">
        <f t="shared" si="123"/>
        <v>4.1057557481727818</v>
      </c>
      <c r="BW75" s="30"/>
      <c r="BX75" s="105">
        <f t="shared" si="124"/>
        <v>0.81377553355944954</v>
      </c>
      <c r="BY75" s="105">
        <f t="shared" si="125"/>
        <v>0.1346914634347372</v>
      </c>
      <c r="BZ75" s="105">
        <f t="shared" si="126"/>
        <v>3.2697714047075707E-2</v>
      </c>
      <c r="CA75" s="105">
        <f t="shared" si="127"/>
        <v>0</v>
      </c>
      <c r="CB75" s="105">
        <f t="shared" si="128"/>
        <v>2.787539614921164E-2</v>
      </c>
      <c r="CC75" s="105">
        <f t="shared" si="129"/>
        <v>1.009040107190474</v>
      </c>
      <c r="CE75" s="105">
        <f t="shared" si="130"/>
        <v>0.25420732168519788</v>
      </c>
      <c r="CF75" s="28"/>
      <c r="CG75" s="30"/>
      <c r="CH75" s="130">
        <f t="shared" si="131"/>
        <v>998.69731400286571</v>
      </c>
      <c r="CI75" s="30"/>
      <c r="CK75" s="105">
        <f t="shared" si="132"/>
        <v>-5.0898478547903183</v>
      </c>
      <c r="CL75" s="105">
        <f t="shared" si="133"/>
        <v>2</v>
      </c>
      <c r="CM75" s="105">
        <f t="shared" si="134"/>
        <v>0.48800299191597568</v>
      </c>
      <c r="CN75" s="105">
        <f t="shared" si="135"/>
        <v>0.53549032443577049</v>
      </c>
      <c r="CO75" s="105">
        <f t="shared" si="136"/>
        <v>-5.7977281685556683</v>
      </c>
      <c r="CP75" s="105">
        <f t="shared" si="137"/>
        <v>1.945011110016466</v>
      </c>
      <c r="CQ75" s="105">
        <f t="shared" si="138"/>
        <v>0.25420732168519788</v>
      </c>
      <c r="CR75" s="105">
        <f t="shared" si="139"/>
        <v>2.2132778453890785E-2</v>
      </c>
      <c r="CS75" s="105">
        <v>0.82930731249110845</v>
      </c>
      <c r="CT75" s="105">
        <f t="shared" si="140"/>
        <v>1.5531778931658913E-2</v>
      </c>
      <c r="CU75" s="28"/>
    </row>
    <row r="76" spans="1:100" ht="15" customHeight="1" x14ac:dyDescent="0.2">
      <c r="A76" s="32" t="s">
        <v>236</v>
      </c>
      <c r="B76" s="40">
        <f t="shared" si="141"/>
        <v>2</v>
      </c>
      <c r="D76" s="40">
        <f t="shared" si="142"/>
        <v>61.4</v>
      </c>
      <c r="E76" s="40">
        <f t="shared" si="77"/>
        <v>0.44</v>
      </c>
      <c r="F76" s="40">
        <f t="shared" si="77"/>
        <v>17.2</v>
      </c>
      <c r="G76" s="40">
        <f t="shared" si="77"/>
        <v>4.5199999999999996</v>
      </c>
      <c r="H76" s="40">
        <f t="shared" si="77"/>
        <v>0.1</v>
      </c>
      <c r="I76" s="40">
        <f t="shared" si="77"/>
        <v>1.67</v>
      </c>
      <c r="J76" s="40">
        <f t="shared" si="77"/>
        <v>4</v>
      </c>
      <c r="K76" s="40">
        <f t="shared" si="77"/>
        <v>4.46</v>
      </c>
      <c r="L76" s="40">
        <f t="shared" si="77"/>
        <v>5.88</v>
      </c>
      <c r="M76" s="40">
        <f t="shared" si="77"/>
        <v>0.28999999999999998</v>
      </c>
      <c r="N76" s="40">
        <f t="shared" si="77"/>
        <v>99.95999999999998</v>
      </c>
      <c r="P76" s="28">
        <v>51.11</v>
      </c>
      <c r="Q76" s="28">
        <v>0.52</v>
      </c>
      <c r="R76" s="28">
        <v>2.96</v>
      </c>
      <c r="S76" s="28">
        <v>9.06</v>
      </c>
      <c r="T76" s="28">
        <v>0.35</v>
      </c>
      <c r="U76" s="28">
        <v>13.67</v>
      </c>
      <c r="V76" s="28">
        <v>21.3</v>
      </c>
      <c r="W76" s="28">
        <v>0.51</v>
      </c>
      <c r="X76" s="28">
        <v>0</v>
      </c>
      <c r="Y76" s="28">
        <f t="shared" si="78"/>
        <v>99.48</v>
      </c>
      <c r="Z76" s="42"/>
      <c r="AA76" s="30">
        <f t="shared" si="79"/>
        <v>1.021970705725699</v>
      </c>
      <c r="AB76" s="30">
        <f t="shared" si="80"/>
        <v>5.5068836045056319E-3</v>
      </c>
      <c r="AC76" s="30">
        <f t="shared" si="81"/>
        <v>0.33738721067085131</v>
      </c>
      <c r="AD76" s="30">
        <f t="shared" si="82"/>
        <v>6.2908837856645791E-2</v>
      </c>
      <c r="AE76" s="30">
        <f t="shared" si="83"/>
        <v>1.4096419509444602E-3</v>
      </c>
      <c r="AF76" s="30">
        <f t="shared" si="84"/>
        <v>4.1439205955334991E-2</v>
      </c>
      <c r="AG76" s="30">
        <f t="shared" si="85"/>
        <v>7.1326676176890161E-2</v>
      </c>
      <c r="AH76" s="30">
        <f t="shared" si="86"/>
        <v>0.14391739270732495</v>
      </c>
      <c r="AI76" s="30">
        <f t="shared" si="87"/>
        <v>0.12484076433121019</v>
      </c>
      <c r="AJ76" s="30">
        <f t="shared" si="88"/>
        <v>4.0863199870365017E-3</v>
      </c>
      <c r="AK76" s="30">
        <f t="shared" si="89"/>
        <v>1.814793638966443</v>
      </c>
      <c r="AM76" s="30">
        <f t="shared" si="90"/>
        <v>0.56313328622185899</v>
      </c>
      <c r="AN76" s="30">
        <f t="shared" si="91"/>
        <v>3.0344406583009071E-3</v>
      </c>
      <c r="AO76" s="30">
        <f t="shared" si="92"/>
        <v>0.18590940778423673</v>
      </c>
      <c r="AP76" s="30">
        <f t="shared" si="93"/>
        <v>3.4664457988993994E-2</v>
      </c>
      <c r="AQ76" s="30">
        <f t="shared" si="94"/>
        <v>7.7675054655099857E-4</v>
      </c>
      <c r="AR76" s="30">
        <f t="shared" si="95"/>
        <v>2.2834114615331885E-2</v>
      </c>
      <c r="AS76" s="30">
        <f t="shared" si="96"/>
        <v>3.9302912819064083E-2</v>
      </c>
      <c r="AT76" s="30">
        <f t="shared" si="97"/>
        <v>7.9302345796896476E-2</v>
      </c>
      <c r="AU76" s="30">
        <f t="shared" si="98"/>
        <v>6.8790611588383802E-2</v>
      </c>
      <c r="AV76" s="30">
        <f t="shared" si="99"/>
        <v>2.2516719803821516E-3</v>
      </c>
      <c r="AW76" s="30">
        <f t="shared" si="100"/>
        <v>1</v>
      </c>
      <c r="AX76" s="30"/>
      <c r="AY76" s="30">
        <f t="shared" si="101"/>
        <v>1.7013981358189081</v>
      </c>
      <c r="AZ76" s="30">
        <f t="shared" si="102"/>
        <v>1.3016270337922402E-2</v>
      </c>
      <c r="BA76" s="30">
        <f t="shared" si="103"/>
        <v>8.709297763828952E-2</v>
      </c>
      <c r="BB76" s="30">
        <f t="shared" si="104"/>
        <v>0.12609603340292277</v>
      </c>
      <c r="BC76" s="30">
        <f t="shared" si="105"/>
        <v>4.93374682830561E-3</v>
      </c>
      <c r="BD76" s="30">
        <f t="shared" si="106"/>
        <v>0.3392059553349876</v>
      </c>
      <c r="BE76" s="30">
        <f t="shared" si="107"/>
        <v>0.37981455064194009</v>
      </c>
      <c r="BF76" s="30">
        <f t="shared" si="108"/>
        <v>8.2284607938044544E-3</v>
      </c>
      <c r="BG76" s="30">
        <f t="shared" si="109"/>
        <v>0</v>
      </c>
      <c r="BH76" s="30">
        <f t="shared" si="110"/>
        <v>2.6597861307970807</v>
      </c>
      <c r="BI76" s="30">
        <f t="shared" si="111"/>
        <v>2.2558204701225089</v>
      </c>
      <c r="BJ76" s="30"/>
      <c r="BK76" s="30">
        <f t="shared" si="112"/>
        <v>1.9190243713042847</v>
      </c>
      <c r="BL76" s="30">
        <f t="shared" si="113"/>
        <v>1.468118453646689E-2</v>
      </c>
      <c r="BM76" s="30">
        <f t="shared" si="114"/>
        <v>0.13097741450691694</v>
      </c>
      <c r="BN76" s="30">
        <f t="shared" si="115"/>
        <v>8.0975628695715285E-2</v>
      </c>
      <c r="BO76" s="30">
        <f t="shared" si="116"/>
        <v>5.0001785811201654E-2</v>
      </c>
      <c r="BP76" s="30">
        <f t="shared" si="117"/>
        <v>0.28445001335156483</v>
      </c>
      <c r="BQ76" s="30">
        <f t="shared" si="118"/>
        <v>1.1129647089693799E-2</v>
      </c>
      <c r="BR76" s="30">
        <f t="shared" si="119"/>
        <v>0.76518773763212644</v>
      </c>
      <c r="BS76" s="30">
        <f t="shared" si="120"/>
        <v>0.85679343818847076</v>
      </c>
      <c r="BT76" s="30">
        <f t="shared" si="121"/>
        <v>3.7123860592529194E-2</v>
      </c>
      <c r="BU76" s="30">
        <f t="shared" si="122"/>
        <v>0</v>
      </c>
      <c r="BV76" s="30">
        <f t="shared" si="123"/>
        <v>4.1503450817089709</v>
      </c>
      <c r="BW76" s="30"/>
      <c r="BX76" s="105">
        <f t="shared" si="124"/>
        <v>0.80986666123127682</v>
      </c>
      <c r="BY76" s="105">
        <f t="shared" si="125"/>
        <v>0.11988554487620728</v>
      </c>
      <c r="BZ76" s="105">
        <f t="shared" si="126"/>
        <v>3.7123860592529194E-2</v>
      </c>
      <c r="CA76" s="105">
        <f t="shared" si="127"/>
        <v>1.287792521867246E-2</v>
      </c>
      <c r="CB76" s="105">
        <f t="shared" si="128"/>
        <v>3.4048851738521416E-2</v>
      </c>
      <c r="CC76" s="105">
        <f t="shared" si="129"/>
        <v>1.0138028436572071</v>
      </c>
      <c r="CE76" s="105">
        <f t="shared" si="130"/>
        <v>0.2448712055984619</v>
      </c>
      <c r="CF76" s="28"/>
      <c r="CG76" s="30"/>
      <c r="CH76" s="130">
        <f t="shared" si="131"/>
        <v>1000.7364164172415</v>
      </c>
      <c r="CI76" s="30"/>
      <c r="CK76" s="105">
        <f t="shared" si="132"/>
        <v>-4.9580781655665511</v>
      </c>
      <c r="CL76" s="105">
        <f t="shared" si="133"/>
        <v>2</v>
      </c>
      <c r="CM76" s="105">
        <f t="shared" si="134"/>
        <v>0.49035836901998653</v>
      </c>
      <c r="CN76" s="105">
        <f t="shared" si="135"/>
        <v>0.53549032443577049</v>
      </c>
      <c r="CO76" s="105">
        <f t="shared" si="136"/>
        <v>-5.7977281685556683</v>
      </c>
      <c r="CP76" s="105">
        <f t="shared" si="137"/>
        <v>2.0719658469156674</v>
      </c>
      <c r="CQ76" s="105">
        <f t="shared" si="138"/>
        <v>0.2448712055984619</v>
      </c>
      <c r="CR76" s="105">
        <f t="shared" si="139"/>
        <v>2.2132778453890785E-2</v>
      </c>
      <c r="CS76" s="105">
        <v>0.83879962100394212</v>
      </c>
      <c r="CT76" s="105">
        <f t="shared" si="140"/>
        <v>2.8932959772665301E-2</v>
      </c>
      <c r="CU76" s="28"/>
    </row>
    <row r="77" spans="1:100" ht="15" customHeight="1" x14ac:dyDescent="0.2">
      <c r="A77" s="32" t="s">
        <v>236</v>
      </c>
      <c r="B77" s="40">
        <f t="shared" si="141"/>
        <v>2</v>
      </c>
      <c r="D77" s="40">
        <f t="shared" si="142"/>
        <v>61.4</v>
      </c>
      <c r="E77" s="40">
        <f t="shared" si="77"/>
        <v>0.44</v>
      </c>
      <c r="F77" s="40">
        <f t="shared" si="77"/>
        <v>17.2</v>
      </c>
      <c r="G77" s="40">
        <f t="shared" si="77"/>
        <v>4.5199999999999996</v>
      </c>
      <c r="H77" s="40">
        <f t="shared" si="77"/>
        <v>0.1</v>
      </c>
      <c r="I77" s="40">
        <f t="shared" si="77"/>
        <v>1.67</v>
      </c>
      <c r="J77" s="40">
        <f t="shared" si="77"/>
        <v>4</v>
      </c>
      <c r="K77" s="40">
        <f t="shared" si="77"/>
        <v>4.46</v>
      </c>
      <c r="L77" s="40">
        <f t="shared" si="77"/>
        <v>5.88</v>
      </c>
      <c r="M77" s="40">
        <f t="shared" si="77"/>
        <v>0.28999999999999998</v>
      </c>
      <c r="N77" s="40">
        <f t="shared" si="77"/>
        <v>99.95999999999998</v>
      </c>
      <c r="P77" s="28">
        <v>51.62</v>
      </c>
      <c r="Q77" s="28">
        <v>0.47</v>
      </c>
      <c r="R77" s="28">
        <v>2.5299999999999998</v>
      </c>
      <c r="S77" s="28">
        <v>9.16</v>
      </c>
      <c r="T77" s="28">
        <v>0.36</v>
      </c>
      <c r="U77" s="28">
        <v>13.98</v>
      </c>
      <c r="V77" s="28">
        <v>21.48</v>
      </c>
      <c r="W77" s="28">
        <v>0.47</v>
      </c>
      <c r="X77" s="28">
        <v>0</v>
      </c>
      <c r="Y77" s="28">
        <f t="shared" si="78"/>
        <v>100.07000000000001</v>
      </c>
      <c r="Z77" s="42"/>
      <c r="AA77" s="30">
        <f t="shared" si="79"/>
        <v>1.021970705725699</v>
      </c>
      <c r="AB77" s="30">
        <f t="shared" si="80"/>
        <v>5.5068836045056319E-3</v>
      </c>
      <c r="AC77" s="30">
        <f t="shared" si="81"/>
        <v>0.33738721067085131</v>
      </c>
      <c r="AD77" s="30">
        <f t="shared" si="82"/>
        <v>6.2908837856645791E-2</v>
      </c>
      <c r="AE77" s="30">
        <f t="shared" si="83"/>
        <v>1.4096419509444602E-3</v>
      </c>
      <c r="AF77" s="30">
        <f t="shared" si="84"/>
        <v>4.1439205955334991E-2</v>
      </c>
      <c r="AG77" s="30">
        <f t="shared" si="85"/>
        <v>7.1326676176890161E-2</v>
      </c>
      <c r="AH77" s="30">
        <f t="shared" si="86"/>
        <v>0.14391739270732495</v>
      </c>
      <c r="AI77" s="30">
        <f t="shared" si="87"/>
        <v>0.12484076433121019</v>
      </c>
      <c r="AJ77" s="30">
        <f t="shared" si="88"/>
        <v>4.0863199870365017E-3</v>
      </c>
      <c r="AK77" s="30">
        <f t="shared" si="89"/>
        <v>1.814793638966443</v>
      </c>
      <c r="AM77" s="30">
        <f t="shared" si="90"/>
        <v>0.56313328622185899</v>
      </c>
      <c r="AN77" s="30">
        <f t="shared" si="91"/>
        <v>3.0344406583009071E-3</v>
      </c>
      <c r="AO77" s="30">
        <f t="shared" si="92"/>
        <v>0.18590940778423673</v>
      </c>
      <c r="AP77" s="30">
        <f t="shared" si="93"/>
        <v>3.4664457988993994E-2</v>
      </c>
      <c r="AQ77" s="30">
        <f t="shared" si="94"/>
        <v>7.7675054655099857E-4</v>
      </c>
      <c r="AR77" s="30">
        <f t="shared" si="95"/>
        <v>2.2834114615331885E-2</v>
      </c>
      <c r="AS77" s="30">
        <f t="shared" si="96"/>
        <v>3.9302912819064083E-2</v>
      </c>
      <c r="AT77" s="30">
        <f t="shared" si="97"/>
        <v>7.9302345796896476E-2</v>
      </c>
      <c r="AU77" s="30">
        <f t="shared" si="98"/>
        <v>6.8790611588383802E-2</v>
      </c>
      <c r="AV77" s="30">
        <f t="shared" si="99"/>
        <v>2.2516719803821516E-3</v>
      </c>
      <c r="AW77" s="30">
        <f t="shared" si="100"/>
        <v>1</v>
      </c>
      <c r="AX77" s="30"/>
      <c r="AY77" s="30">
        <f t="shared" si="101"/>
        <v>1.7183754993342211</v>
      </c>
      <c r="AZ77" s="30">
        <f t="shared" si="102"/>
        <v>1.1764705882352939E-2</v>
      </c>
      <c r="BA77" s="30">
        <f t="shared" si="103"/>
        <v>7.4440957238132599E-2</v>
      </c>
      <c r="BB77" s="30">
        <f t="shared" si="104"/>
        <v>0.12748782185107865</v>
      </c>
      <c r="BC77" s="30">
        <f t="shared" si="105"/>
        <v>5.0747110234000562E-3</v>
      </c>
      <c r="BD77" s="30">
        <f t="shared" si="106"/>
        <v>0.34689826302729532</v>
      </c>
      <c r="BE77" s="30">
        <f t="shared" si="107"/>
        <v>0.38302425106990018</v>
      </c>
      <c r="BF77" s="30">
        <f t="shared" si="108"/>
        <v>7.5830913197805746E-3</v>
      </c>
      <c r="BG77" s="30">
        <f t="shared" si="109"/>
        <v>0</v>
      </c>
      <c r="BH77" s="30">
        <f t="shared" si="110"/>
        <v>2.6746493007461614</v>
      </c>
      <c r="BI77" s="30">
        <f t="shared" si="111"/>
        <v>2.2432847545007668</v>
      </c>
      <c r="BJ77" s="30"/>
      <c r="BK77" s="30">
        <f t="shared" si="112"/>
        <v>1.9274027800820503</v>
      </c>
      <c r="BL77" s="30">
        <f t="shared" si="113"/>
        <v>1.3195792673533921E-2</v>
      </c>
      <c r="BM77" s="30">
        <f t="shared" si="114"/>
        <v>0.11132817632183091</v>
      </c>
      <c r="BN77" s="30">
        <f t="shared" si="115"/>
        <v>7.2597219917949651E-2</v>
      </c>
      <c r="BO77" s="30">
        <f t="shared" si="116"/>
        <v>3.8730956403881259E-2</v>
      </c>
      <c r="BP77" s="30">
        <f t="shared" si="117"/>
        <v>0.28599148714303446</v>
      </c>
      <c r="BQ77" s="30">
        <f t="shared" si="118"/>
        <v>1.138402187229033E-2</v>
      </c>
      <c r="BR77" s="30">
        <f t="shared" si="119"/>
        <v>0.77819158481192863</v>
      </c>
      <c r="BS77" s="30">
        <f t="shared" si="120"/>
        <v>0.8592324630291811</v>
      </c>
      <c r="BT77" s="30">
        <f t="shared" si="121"/>
        <v>3.4022066299301726E-2</v>
      </c>
      <c r="BU77" s="30">
        <f t="shared" si="122"/>
        <v>0</v>
      </c>
      <c r="BV77" s="30">
        <f t="shared" si="123"/>
        <v>4.1320765485549815</v>
      </c>
      <c r="BW77" s="30"/>
      <c r="BX77" s="105">
        <f t="shared" si="124"/>
        <v>0.82057940801791651</v>
      </c>
      <c r="BY77" s="105">
        <f t="shared" si="125"/>
        <v>0.12180183196852334</v>
      </c>
      <c r="BZ77" s="105">
        <f t="shared" si="126"/>
        <v>3.4022066299301726E-2</v>
      </c>
      <c r="CA77" s="105">
        <f t="shared" si="127"/>
        <v>4.7088901045795328E-3</v>
      </c>
      <c r="CB77" s="105">
        <f t="shared" si="128"/>
        <v>3.3944164906685059E-2</v>
      </c>
      <c r="CC77" s="105">
        <f t="shared" si="129"/>
        <v>1.015056361297006</v>
      </c>
      <c r="CE77" s="105">
        <f t="shared" si="130"/>
        <v>0.24208414042817172</v>
      </c>
      <c r="CF77" s="28"/>
      <c r="CG77" s="30"/>
      <c r="CH77" s="130">
        <f t="shared" si="131"/>
        <v>999.83619025519886</v>
      </c>
      <c r="CI77" s="30"/>
      <c r="CK77" s="105">
        <f t="shared" si="132"/>
        <v>-5.0584698157334067</v>
      </c>
      <c r="CL77" s="105">
        <f t="shared" si="133"/>
        <v>2</v>
      </c>
      <c r="CM77" s="105">
        <f t="shared" si="134"/>
        <v>0.48395669114372908</v>
      </c>
      <c r="CN77" s="105">
        <f t="shared" si="135"/>
        <v>0.53549032443577049</v>
      </c>
      <c r="CO77" s="105">
        <f t="shared" si="136"/>
        <v>-5.7977281685556683</v>
      </c>
      <c r="CP77" s="105">
        <f t="shared" si="137"/>
        <v>1.9847152642781298</v>
      </c>
      <c r="CQ77" s="105">
        <f t="shared" si="138"/>
        <v>0.24208414042817172</v>
      </c>
      <c r="CR77" s="105">
        <f t="shared" si="139"/>
        <v>2.2132778453890785E-2</v>
      </c>
      <c r="CS77" s="105">
        <v>0.83762866716692463</v>
      </c>
      <c r="CT77" s="105">
        <f t="shared" si="140"/>
        <v>1.7049259149008122E-2</v>
      </c>
      <c r="CU77" s="28"/>
    </row>
    <row r="78" spans="1:100" ht="15" customHeight="1" x14ac:dyDescent="0.2">
      <c r="A78" s="32" t="s">
        <v>236</v>
      </c>
      <c r="B78" s="40">
        <f t="shared" si="141"/>
        <v>2</v>
      </c>
      <c r="D78" s="40">
        <f t="shared" si="142"/>
        <v>61.4</v>
      </c>
      <c r="E78" s="40">
        <f t="shared" si="77"/>
        <v>0.44</v>
      </c>
      <c r="F78" s="40">
        <f t="shared" si="77"/>
        <v>17.2</v>
      </c>
      <c r="G78" s="40">
        <f t="shared" si="77"/>
        <v>4.5199999999999996</v>
      </c>
      <c r="H78" s="40">
        <f t="shared" si="77"/>
        <v>0.1</v>
      </c>
      <c r="I78" s="40">
        <f t="shared" si="77"/>
        <v>1.67</v>
      </c>
      <c r="J78" s="40">
        <f t="shared" si="77"/>
        <v>4</v>
      </c>
      <c r="K78" s="40">
        <f t="shared" si="77"/>
        <v>4.46</v>
      </c>
      <c r="L78" s="40">
        <f t="shared" si="77"/>
        <v>5.88</v>
      </c>
      <c r="M78" s="40">
        <f t="shared" si="77"/>
        <v>0.28999999999999998</v>
      </c>
      <c r="N78" s="40">
        <f t="shared" si="77"/>
        <v>99.95999999999998</v>
      </c>
      <c r="P78" s="28">
        <v>52.22</v>
      </c>
      <c r="Q78" s="28">
        <v>0.4</v>
      </c>
      <c r="R78" s="28">
        <v>2.46</v>
      </c>
      <c r="S78" s="28">
        <v>9.7799999999999994</v>
      </c>
      <c r="T78" s="28">
        <v>0.35</v>
      </c>
      <c r="U78" s="28">
        <v>13.05</v>
      </c>
      <c r="V78" s="28">
        <v>21.75</v>
      </c>
      <c r="W78" s="28">
        <v>0.57999999999999996</v>
      </c>
      <c r="X78" s="28">
        <v>0</v>
      </c>
      <c r="Y78" s="28">
        <f t="shared" si="78"/>
        <v>100.58999999999999</v>
      </c>
      <c r="Z78" s="42"/>
      <c r="AA78" s="30">
        <f t="shared" si="79"/>
        <v>1.021970705725699</v>
      </c>
      <c r="AB78" s="30">
        <f t="shared" si="80"/>
        <v>5.5068836045056319E-3</v>
      </c>
      <c r="AC78" s="30">
        <f t="shared" si="81"/>
        <v>0.33738721067085131</v>
      </c>
      <c r="AD78" s="30">
        <f t="shared" si="82"/>
        <v>6.2908837856645791E-2</v>
      </c>
      <c r="AE78" s="30">
        <f t="shared" si="83"/>
        <v>1.4096419509444602E-3</v>
      </c>
      <c r="AF78" s="30">
        <f t="shared" si="84"/>
        <v>4.1439205955334991E-2</v>
      </c>
      <c r="AG78" s="30">
        <f t="shared" si="85"/>
        <v>7.1326676176890161E-2</v>
      </c>
      <c r="AH78" s="30">
        <f t="shared" si="86"/>
        <v>0.14391739270732495</v>
      </c>
      <c r="AI78" s="30">
        <f t="shared" si="87"/>
        <v>0.12484076433121019</v>
      </c>
      <c r="AJ78" s="30">
        <f t="shared" si="88"/>
        <v>4.0863199870365017E-3</v>
      </c>
      <c r="AK78" s="30">
        <f t="shared" si="89"/>
        <v>1.814793638966443</v>
      </c>
      <c r="AM78" s="30">
        <f t="shared" si="90"/>
        <v>0.56313328622185899</v>
      </c>
      <c r="AN78" s="30">
        <f t="shared" si="91"/>
        <v>3.0344406583009071E-3</v>
      </c>
      <c r="AO78" s="30">
        <f t="shared" si="92"/>
        <v>0.18590940778423673</v>
      </c>
      <c r="AP78" s="30">
        <f t="shared" si="93"/>
        <v>3.4664457988993994E-2</v>
      </c>
      <c r="AQ78" s="30">
        <f t="shared" si="94"/>
        <v>7.7675054655099857E-4</v>
      </c>
      <c r="AR78" s="30">
        <f t="shared" si="95"/>
        <v>2.2834114615331885E-2</v>
      </c>
      <c r="AS78" s="30">
        <f t="shared" si="96"/>
        <v>3.9302912819064083E-2</v>
      </c>
      <c r="AT78" s="30">
        <f t="shared" si="97"/>
        <v>7.9302345796896476E-2</v>
      </c>
      <c r="AU78" s="30">
        <f t="shared" si="98"/>
        <v>6.8790611588383802E-2</v>
      </c>
      <c r="AV78" s="30">
        <f t="shared" si="99"/>
        <v>2.2516719803821516E-3</v>
      </c>
      <c r="AW78" s="30">
        <f t="shared" si="100"/>
        <v>1</v>
      </c>
      <c r="AX78" s="30"/>
      <c r="AY78" s="30">
        <f t="shared" si="101"/>
        <v>1.7383488681757657</v>
      </c>
      <c r="AZ78" s="30">
        <f t="shared" si="102"/>
        <v>1.0012515644555695E-2</v>
      </c>
      <c r="BA78" s="30">
        <f t="shared" si="103"/>
        <v>7.2381326010200087E-2</v>
      </c>
      <c r="BB78" s="30">
        <f t="shared" si="104"/>
        <v>0.13611691022964509</v>
      </c>
      <c r="BC78" s="30">
        <f t="shared" si="105"/>
        <v>4.93374682830561E-3</v>
      </c>
      <c r="BD78" s="30">
        <f t="shared" si="106"/>
        <v>0.32382133995037227</v>
      </c>
      <c r="BE78" s="30">
        <f t="shared" si="107"/>
        <v>0.38783880171184026</v>
      </c>
      <c r="BF78" s="30">
        <f t="shared" si="108"/>
        <v>9.35785737334624E-3</v>
      </c>
      <c r="BG78" s="30">
        <f t="shared" si="109"/>
        <v>0</v>
      </c>
      <c r="BH78" s="30">
        <f t="shared" si="110"/>
        <v>2.6828113659240311</v>
      </c>
      <c r="BI78" s="30">
        <f t="shared" si="111"/>
        <v>2.236459885405861</v>
      </c>
      <c r="BJ78" s="30"/>
      <c r="BK78" s="30">
        <f t="shared" si="112"/>
        <v>1.9438737552578906</v>
      </c>
      <c r="BL78" s="30">
        <f t="shared" si="113"/>
        <v>1.119629479552371E-2</v>
      </c>
      <c r="BM78" s="30">
        <f t="shared" si="114"/>
        <v>0.10791862138286423</v>
      </c>
      <c r="BN78" s="30">
        <f t="shared" si="115"/>
        <v>5.6126244742109366E-2</v>
      </c>
      <c r="BO78" s="30">
        <f t="shared" si="116"/>
        <v>5.1792376640754867E-2</v>
      </c>
      <c r="BP78" s="30">
        <f t="shared" si="117"/>
        <v>0.30442000945399195</v>
      </c>
      <c r="BQ78" s="30">
        <f t="shared" si="118"/>
        <v>1.1034126866253895E-2</v>
      </c>
      <c r="BR78" s="30">
        <f t="shared" si="119"/>
        <v>0.72421343683738193</v>
      </c>
      <c r="BS78" s="30">
        <f t="shared" si="120"/>
        <v>0.86738592203240872</v>
      </c>
      <c r="BT78" s="30">
        <f t="shared" si="121"/>
        <v>4.185694525767665E-2</v>
      </c>
      <c r="BU78" s="30">
        <f t="shared" si="122"/>
        <v>0</v>
      </c>
      <c r="BV78" s="30">
        <f t="shared" si="123"/>
        <v>4.1198177332668555</v>
      </c>
      <c r="BW78" s="30"/>
      <c r="BX78" s="105">
        <f t="shared" si="124"/>
        <v>0.83435508396981495</v>
      </c>
      <c r="BY78" s="105">
        <f t="shared" si="125"/>
        <v>9.7139181160779409E-2</v>
      </c>
      <c r="BZ78" s="105">
        <f t="shared" si="126"/>
        <v>4.185694525767665E-2</v>
      </c>
      <c r="CA78" s="105">
        <f t="shared" si="127"/>
        <v>9.9354313830782165E-3</v>
      </c>
      <c r="CB78" s="105">
        <f t="shared" si="128"/>
        <v>2.3095406679515575E-2</v>
      </c>
      <c r="CC78" s="105">
        <f t="shared" si="129"/>
        <v>1.0063820484508648</v>
      </c>
      <c r="CE78" s="105">
        <f t="shared" si="130"/>
        <v>0.27688943139049943</v>
      </c>
      <c r="CF78" s="28"/>
      <c r="CG78" s="30"/>
      <c r="CH78" s="130">
        <f t="shared" si="131"/>
        <v>985.48718687730991</v>
      </c>
      <c r="CI78" s="30"/>
      <c r="CK78" s="105">
        <f t="shared" si="132"/>
        <v>-4.8678697855161532</v>
      </c>
      <c r="CL78" s="105">
        <f t="shared" si="133"/>
        <v>2</v>
      </c>
      <c r="CM78" s="105">
        <f t="shared" si="134"/>
        <v>0.47596629151647613</v>
      </c>
      <c r="CN78" s="105">
        <f t="shared" si="135"/>
        <v>0.53549032443577049</v>
      </c>
      <c r="CO78" s="105">
        <f t="shared" si="136"/>
        <v>-5.7977281685556683</v>
      </c>
      <c r="CP78" s="105">
        <f t="shared" si="137"/>
        <v>2.1919636805183615</v>
      </c>
      <c r="CQ78" s="105">
        <f t="shared" si="138"/>
        <v>0.27688943139049943</v>
      </c>
      <c r="CR78" s="105">
        <f t="shared" si="139"/>
        <v>2.2132778453890785E-2</v>
      </c>
      <c r="CS78" s="105">
        <v>0.85138483624924444</v>
      </c>
      <c r="CT78" s="105">
        <f t="shared" si="140"/>
        <v>1.7029752279429489E-2</v>
      </c>
      <c r="CU78" s="28"/>
    </row>
    <row r="79" spans="1:100" ht="15" customHeight="1" x14ac:dyDescent="0.2">
      <c r="A79" s="32" t="s">
        <v>236</v>
      </c>
      <c r="B79" s="40">
        <f t="shared" si="141"/>
        <v>2</v>
      </c>
      <c r="D79" s="40">
        <f t="shared" si="142"/>
        <v>61.4</v>
      </c>
      <c r="E79" s="40">
        <f t="shared" si="77"/>
        <v>0.44</v>
      </c>
      <c r="F79" s="40">
        <f t="shared" si="77"/>
        <v>17.2</v>
      </c>
      <c r="G79" s="40">
        <f t="shared" si="77"/>
        <v>4.5199999999999996</v>
      </c>
      <c r="H79" s="40">
        <f t="shared" si="77"/>
        <v>0.1</v>
      </c>
      <c r="I79" s="40">
        <f t="shared" si="77"/>
        <v>1.67</v>
      </c>
      <c r="J79" s="40">
        <f t="shared" si="77"/>
        <v>4</v>
      </c>
      <c r="K79" s="40">
        <f t="shared" si="77"/>
        <v>4.46</v>
      </c>
      <c r="L79" s="40">
        <f t="shared" si="77"/>
        <v>5.88</v>
      </c>
      <c r="M79" s="40">
        <f t="shared" si="77"/>
        <v>0.28999999999999998</v>
      </c>
      <c r="N79" s="40">
        <f t="shared" si="77"/>
        <v>99.95999999999998</v>
      </c>
      <c r="P79" s="28">
        <v>50.9</v>
      </c>
      <c r="Q79" s="28">
        <v>0.53</v>
      </c>
      <c r="R79" s="28">
        <v>2.91</v>
      </c>
      <c r="S79" s="28">
        <v>9.51</v>
      </c>
      <c r="T79" s="28">
        <v>0.32</v>
      </c>
      <c r="U79" s="28">
        <v>13.83</v>
      </c>
      <c r="V79" s="28">
        <v>21.22</v>
      </c>
      <c r="W79" s="28">
        <v>0.48</v>
      </c>
      <c r="X79" s="28">
        <v>0</v>
      </c>
      <c r="Y79" s="28">
        <f t="shared" si="78"/>
        <v>99.7</v>
      </c>
      <c r="Z79" s="42"/>
      <c r="AA79" s="30">
        <f t="shared" si="79"/>
        <v>1.021970705725699</v>
      </c>
      <c r="AB79" s="30">
        <f t="shared" si="80"/>
        <v>5.5068836045056319E-3</v>
      </c>
      <c r="AC79" s="30">
        <f t="shared" si="81"/>
        <v>0.33738721067085131</v>
      </c>
      <c r="AD79" s="30">
        <f t="shared" si="82"/>
        <v>6.2908837856645791E-2</v>
      </c>
      <c r="AE79" s="30">
        <f t="shared" si="83"/>
        <v>1.4096419509444602E-3</v>
      </c>
      <c r="AF79" s="30">
        <f t="shared" si="84"/>
        <v>4.1439205955334991E-2</v>
      </c>
      <c r="AG79" s="30">
        <f t="shared" si="85"/>
        <v>7.1326676176890161E-2</v>
      </c>
      <c r="AH79" s="30">
        <f t="shared" si="86"/>
        <v>0.14391739270732495</v>
      </c>
      <c r="AI79" s="30">
        <f t="shared" si="87"/>
        <v>0.12484076433121019</v>
      </c>
      <c r="AJ79" s="30">
        <f t="shared" si="88"/>
        <v>4.0863199870365017E-3</v>
      </c>
      <c r="AK79" s="30">
        <f t="shared" si="89"/>
        <v>1.814793638966443</v>
      </c>
      <c r="AM79" s="30">
        <f t="shared" si="90"/>
        <v>0.56313328622185899</v>
      </c>
      <c r="AN79" s="30">
        <f t="shared" si="91"/>
        <v>3.0344406583009071E-3</v>
      </c>
      <c r="AO79" s="30">
        <f t="shared" si="92"/>
        <v>0.18590940778423673</v>
      </c>
      <c r="AP79" s="30">
        <f t="shared" si="93"/>
        <v>3.4664457988993994E-2</v>
      </c>
      <c r="AQ79" s="30">
        <f t="shared" si="94"/>
        <v>7.7675054655099857E-4</v>
      </c>
      <c r="AR79" s="30">
        <f t="shared" si="95"/>
        <v>2.2834114615331885E-2</v>
      </c>
      <c r="AS79" s="30">
        <f t="shared" si="96"/>
        <v>3.9302912819064083E-2</v>
      </c>
      <c r="AT79" s="30">
        <f t="shared" si="97"/>
        <v>7.9302345796896476E-2</v>
      </c>
      <c r="AU79" s="30">
        <f t="shared" si="98"/>
        <v>6.8790611588383802E-2</v>
      </c>
      <c r="AV79" s="30">
        <f t="shared" si="99"/>
        <v>2.2516719803821516E-3</v>
      </c>
      <c r="AW79" s="30">
        <f t="shared" si="100"/>
        <v>1</v>
      </c>
      <c r="AX79" s="30"/>
      <c r="AY79" s="30">
        <f t="shared" si="101"/>
        <v>1.6944074567243674</v>
      </c>
      <c r="AZ79" s="30">
        <f t="shared" si="102"/>
        <v>1.3266583229036295E-2</v>
      </c>
      <c r="BA79" s="30">
        <f t="shared" si="103"/>
        <v>8.5621812475480591E-2</v>
      </c>
      <c r="BB79" s="30">
        <f t="shared" si="104"/>
        <v>0.13235908141962421</v>
      </c>
      <c r="BC79" s="30">
        <f t="shared" si="105"/>
        <v>4.5108542430222724E-3</v>
      </c>
      <c r="BD79" s="30">
        <f t="shared" si="106"/>
        <v>0.34317617866004968</v>
      </c>
      <c r="BE79" s="30">
        <f t="shared" si="107"/>
        <v>0.37838801711840225</v>
      </c>
      <c r="BF79" s="30">
        <f t="shared" si="108"/>
        <v>7.7444336882865443E-3</v>
      </c>
      <c r="BG79" s="30">
        <f t="shared" si="109"/>
        <v>0</v>
      </c>
      <c r="BH79" s="30">
        <f t="shared" si="110"/>
        <v>2.6594744175582696</v>
      </c>
      <c r="BI79" s="30">
        <f t="shared" si="111"/>
        <v>2.2560848716524791</v>
      </c>
      <c r="BJ79" s="30"/>
      <c r="BK79" s="30">
        <f t="shared" si="112"/>
        <v>1.911363514765499</v>
      </c>
      <c r="BL79" s="30">
        <f t="shared" si="113"/>
        <v>1.496526886077364E-2</v>
      </c>
      <c r="BM79" s="30">
        <f t="shared" si="114"/>
        <v>0.12878005053959818</v>
      </c>
      <c r="BN79" s="30">
        <f t="shared" si="115"/>
        <v>8.8636485234500961E-2</v>
      </c>
      <c r="BO79" s="30">
        <f t="shared" si="116"/>
        <v>4.0143565305097217E-2</v>
      </c>
      <c r="BP79" s="30">
        <f t="shared" si="117"/>
        <v>0.29861332121663292</v>
      </c>
      <c r="BQ79" s="30">
        <f t="shared" si="118"/>
        <v>1.0176870015911945E-2</v>
      </c>
      <c r="BR79" s="30">
        <f t="shared" si="119"/>
        <v>0.77423458498644637</v>
      </c>
      <c r="BS79" s="30">
        <f t="shared" si="120"/>
        <v>0.85367548103540658</v>
      </c>
      <c r="BT79" s="30">
        <f t="shared" si="121"/>
        <v>3.4944199367318164E-2</v>
      </c>
      <c r="BU79" s="30">
        <f t="shared" si="122"/>
        <v>0</v>
      </c>
      <c r="BV79" s="30">
        <f t="shared" si="123"/>
        <v>4.1555333413271853</v>
      </c>
      <c r="BW79" s="30"/>
      <c r="BX79" s="105">
        <f t="shared" si="124"/>
        <v>0.80675755544926664</v>
      </c>
      <c r="BY79" s="105">
        <f t="shared" si="125"/>
        <v>0.13304517537690635</v>
      </c>
      <c r="BZ79" s="105">
        <f t="shared" si="126"/>
        <v>3.4944199367318164E-2</v>
      </c>
      <c r="CA79" s="105">
        <f t="shared" si="127"/>
        <v>5.1993659377790533E-3</v>
      </c>
      <c r="CB79" s="105">
        <f t="shared" si="128"/>
        <v>4.1718559648360951E-2</v>
      </c>
      <c r="CC79" s="105">
        <f t="shared" si="129"/>
        <v>1.0216648557796311</v>
      </c>
      <c r="CE79" s="105">
        <f t="shared" si="130"/>
        <v>0.25406004645537789</v>
      </c>
      <c r="CF79" s="28"/>
      <c r="CG79" s="30"/>
      <c r="CH79" s="130">
        <f t="shared" si="131"/>
        <v>999.72113915989792</v>
      </c>
      <c r="CI79" s="30"/>
      <c r="CK79" s="105">
        <f t="shared" si="132"/>
        <v>-5.0147391634924965</v>
      </c>
      <c r="CL79" s="105">
        <f t="shared" si="133"/>
        <v>2</v>
      </c>
      <c r="CM79" s="105">
        <f t="shared" si="134"/>
        <v>0.49224812639514753</v>
      </c>
      <c r="CN79" s="105">
        <f t="shared" si="135"/>
        <v>0.53549032443577049</v>
      </c>
      <c r="CO79" s="105">
        <f t="shared" si="136"/>
        <v>-5.7977281685556683</v>
      </c>
      <c r="CP79" s="105">
        <f t="shared" si="137"/>
        <v>2.0114584268179057</v>
      </c>
      <c r="CQ79" s="105">
        <f t="shared" si="138"/>
        <v>0.25406004645537789</v>
      </c>
      <c r="CR79" s="105">
        <f t="shared" si="139"/>
        <v>2.2132778453890785E-2</v>
      </c>
      <c r="CS79" s="105">
        <v>0.8304177749917323</v>
      </c>
      <c r="CT79" s="105">
        <f t="shared" si="140"/>
        <v>2.3660219542465666E-2</v>
      </c>
      <c r="CU79" s="28"/>
    </row>
    <row r="80" spans="1:100" ht="15" customHeight="1" x14ac:dyDescent="0.2">
      <c r="A80" s="32" t="s">
        <v>236</v>
      </c>
      <c r="B80" s="40">
        <f t="shared" si="141"/>
        <v>2</v>
      </c>
      <c r="D80" s="40">
        <f t="shared" si="142"/>
        <v>61.4</v>
      </c>
      <c r="E80" s="40">
        <f t="shared" si="77"/>
        <v>0.44</v>
      </c>
      <c r="F80" s="40">
        <f t="shared" si="77"/>
        <v>17.2</v>
      </c>
      <c r="G80" s="40">
        <f t="shared" si="77"/>
        <v>4.5199999999999996</v>
      </c>
      <c r="H80" s="40">
        <f t="shared" si="77"/>
        <v>0.1</v>
      </c>
      <c r="I80" s="40">
        <f t="shared" si="77"/>
        <v>1.67</v>
      </c>
      <c r="J80" s="40">
        <f t="shared" si="77"/>
        <v>4</v>
      </c>
      <c r="K80" s="40">
        <f t="shared" si="77"/>
        <v>4.46</v>
      </c>
      <c r="L80" s="40">
        <f t="shared" si="77"/>
        <v>5.88</v>
      </c>
      <c r="M80" s="40">
        <f t="shared" si="77"/>
        <v>0.28999999999999998</v>
      </c>
      <c r="N80" s="40">
        <f t="shared" si="77"/>
        <v>99.95999999999998</v>
      </c>
      <c r="P80" s="28">
        <v>52.42</v>
      </c>
      <c r="Q80" s="28">
        <v>0.46</v>
      </c>
      <c r="R80" s="28">
        <v>3.92</v>
      </c>
      <c r="S80" s="28">
        <v>6</v>
      </c>
      <c r="T80" s="28">
        <v>0.13</v>
      </c>
      <c r="U80" s="28">
        <v>14.73</v>
      </c>
      <c r="V80" s="28">
        <v>21.06</v>
      </c>
      <c r="W80" s="28">
        <v>0.51</v>
      </c>
      <c r="X80" s="28">
        <v>0</v>
      </c>
      <c r="Y80" s="28">
        <f t="shared" si="78"/>
        <v>99.230000000000018</v>
      </c>
      <c r="Z80" s="42"/>
      <c r="AA80" s="30">
        <f t="shared" si="79"/>
        <v>1.021970705725699</v>
      </c>
      <c r="AB80" s="30">
        <f t="shared" si="80"/>
        <v>5.5068836045056319E-3</v>
      </c>
      <c r="AC80" s="30">
        <f t="shared" si="81"/>
        <v>0.33738721067085131</v>
      </c>
      <c r="AD80" s="30">
        <f t="shared" si="82"/>
        <v>6.2908837856645791E-2</v>
      </c>
      <c r="AE80" s="30">
        <f t="shared" si="83"/>
        <v>1.4096419509444602E-3</v>
      </c>
      <c r="AF80" s="30">
        <f t="shared" si="84"/>
        <v>4.1439205955334991E-2</v>
      </c>
      <c r="AG80" s="30">
        <f t="shared" si="85"/>
        <v>7.1326676176890161E-2</v>
      </c>
      <c r="AH80" s="30">
        <f t="shared" si="86"/>
        <v>0.14391739270732495</v>
      </c>
      <c r="AI80" s="30">
        <f t="shared" si="87"/>
        <v>0.12484076433121019</v>
      </c>
      <c r="AJ80" s="30">
        <f t="shared" si="88"/>
        <v>4.0863199870365017E-3</v>
      </c>
      <c r="AK80" s="30">
        <f t="shared" si="89"/>
        <v>1.814793638966443</v>
      </c>
      <c r="AM80" s="30">
        <f t="shared" si="90"/>
        <v>0.56313328622185899</v>
      </c>
      <c r="AN80" s="30">
        <f t="shared" si="91"/>
        <v>3.0344406583009071E-3</v>
      </c>
      <c r="AO80" s="30">
        <f t="shared" si="92"/>
        <v>0.18590940778423673</v>
      </c>
      <c r="AP80" s="30">
        <f t="shared" si="93"/>
        <v>3.4664457988993994E-2</v>
      </c>
      <c r="AQ80" s="30">
        <f t="shared" si="94"/>
        <v>7.7675054655099857E-4</v>
      </c>
      <c r="AR80" s="30">
        <f t="shared" si="95"/>
        <v>2.2834114615331885E-2</v>
      </c>
      <c r="AS80" s="30">
        <f t="shared" si="96"/>
        <v>3.9302912819064083E-2</v>
      </c>
      <c r="AT80" s="30">
        <f t="shared" si="97"/>
        <v>7.9302345796896476E-2</v>
      </c>
      <c r="AU80" s="30">
        <f t="shared" si="98"/>
        <v>6.8790611588383802E-2</v>
      </c>
      <c r="AV80" s="30">
        <f t="shared" si="99"/>
        <v>2.2516719803821516E-3</v>
      </c>
      <c r="AW80" s="30">
        <f t="shared" si="100"/>
        <v>1</v>
      </c>
      <c r="AX80" s="30"/>
      <c r="AY80" s="30">
        <f t="shared" si="101"/>
        <v>1.7450066577896139</v>
      </c>
      <c r="AZ80" s="30">
        <f t="shared" si="102"/>
        <v>1.1514392991239049E-2</v>
      </c>
      <c r="BA80" s="30">
        <f t="shared" si="103"/>
        <v>0.11533934876422126</v>
      </c>
      <c r="BB80" s="30">
        <f t="shared" si="104"/>
        <v>8.3507306889352831E-2</v>
      </c>
      <c r="BC80" s="30">
        <f t="shared" si="105"/>
        <v>1.8325345362277983E-3</v>
      </c>
      <c r="BD80" s="30">
        <f t="shared" si="106"/>
        <v>0.36550868486352361</v>
      </c>
      <c r="BE80" s="30">
        <f t="shared" si="107"/>
        <v>0.37553495007132665</v>
      </c>
      <c r="BF80" s="30">
        <f t="shared" si="108"/>
        <v>8.2284607938044544E-3</v>
      </c>
      <c r="BG80" s="30">
        <f t="shared" si="109"/>
        <v>0</v>
      </c>
      <c r="BH80" s="30">
        <f t="shared" si="110"/>
        <v>2.7064723366993095</v>
      </c>
      <c r="BI80" s="30">
        <f t="shared" si="111"/>
        <v>2.2169079353374537</v>
      </c>
      <c r="BJ80" s="30"/>
      <c r="BK80" s="30">
        <f t="shared" si="112"/>
        <v>1.9342595534352418</v>
      </c>
      <c r="BL80" s="30">
        <f t="shared" si="113"/>
        <v>1.2763174596435905E-2</v>
      </c>
      <c r="BM80" s="30">
        <f t="shared" si="114"/>
        <v>0.17046447835470419</v>
      </c>
      <c r="BN80" s="30">
        <f t="shared" si="115"/>
        <v>6.5740446564758193E-2</v>
      </c>
      <c r="BO80" s="30">
        <f t="shared" si="116"/>
        <v>0.10472403178994599</v>
      </c>
      <c r="BP80" s="30">
        <f t="shared" si="117"/>
        <v>0.18512801130166631</v>
      </c>
      <c r="BQ80" s="30">
        <f t="shared" si="118"/>
        <v>4.0625603551433468E-3</v>
      </c>
      <c r="BR80" s="30">
        <f t="shared" si="119"/>
        <v>0.81029910390870219</v>
      </c>
      <c r="BS80" s="30">
        <f t="shared" si="120"/>
        <v>0.83252641080967849</v>
      </c>
      <c r="BT80" s="30">
        <f t="shared" si="121"/>
        <v>3.6483480058796439E-2</v>
      </c>
      <c r="BU80" s="30">
        <f t="shared" si="122"/>
        <v>0</v>
      </c>
      <c r="BV80" s="30">
        <f t="shared" si="123"/>
        <v>4.1564512511750733</v>
      </c>
      <c r="BW80" s="30"/>
      <c r="BX80" s="105">
        <f t="shared" si="124"/>
        <v>0.76428585907852897</v>
      </c>
      <c r="BY80" s="105">
        <f t="shared" si="125"/>
        <v>0.11557062806591978</v>
      </c>
      <c r="BZ80" s="105">
        <f t="shared" si="126"/>
        <v>3.6483480058796439E-2</v>
      </c>
      <c r="CA80" s="105">
        <f t="shared" si="127"/>
        <v>6.8240551731149554E-2</v>
      </c>
      <c r="CB80" s="105">
        <f t="shared" si="128"/>
        <v>0</v>
      </c>
      <c r="CC80" s="105">
        <f t="shared" si="129"/>
        <v>0.98458051893439469</v>
      </c>
      <c r="CE80" s="105">
        <f t="shared" si="130"/>
        <v>0.15049654849233102</v>
      </c>
      <c r="CF80" s="28"/>
      <c r="CG80" s="30"/>
      <c r="CH80" s="130">
        <f t="shared" si="131"/>
        <v>1038.2924854682929</v>
      </c>
      <c r="CI80" s="30"/>
      <c r="CK80" s="105">
        <f t="shared" si="132"/>
        <v>-4.9175507760346306</v>
      </c>
      <c r="CL80" s="105">
        <f t="shared" si="133"/>
        <v>2</v>
      </c>
      <c r="CM80" s="105">
        <f t="shared" si="134"/>
        <v>0.51960256808078276</v>
      </c>
      <c r="CN80" s="105">
        <f t="shared" si="135"/>
        <v>0.53549032443577049</v>
      </c>
      <c r="CO80" s="105">
        <f t="shared" si="136"/>
        <v>-5.7977281685556683</v>
      </c>
      <c r="CP80" s="105">
        <f t="shared" si="137"/>
        <v>2.0545654983788855</v>
      </c>
      <c r="CQ80" s="105">
        <f t="shared" si="138"/>
        <v>0.15049654849233102</v>
      </c>
      <c r="CR80" s="105">
        <f t="shared" si="139"/>
        <v>2.2132778453890785E-2</v>
      </c>
      <c r="CS80" s="105">
        <v>0.84138764629498408</v>
      </c>
      <c r="CT80" s="105">
        <f t="shared" si="140"/>
        <v>7.7101787216455109E-2</v>
      </c>
      <c r="CU80" s="28"/>
    </row>
    <row r="81" spans="1:99" ht="15" customHeight="1" x14ac:dyDescent="0.2">
      <c r="A81" s="32" t="s">
        <v>236</v>
      </c>
      <c r="B81" s="40">
        <f t="shared" si="141"/>
        <v>2</v>
      </c>
      <c r="D81" s="40">
        <f t="shared" si="142"/>
        <v>61.4</v>
      </c>
      <c r="E81" s="40">
        <f t="shared" si="77"/>
        <v>0.44</v>
      </c>
      <c r="F81" s="40">
        <f t="shared" si="77"/>
        <v>17.2</v>
      </c>
      <c r="G81" s="40">
        <f t="shared" si="77"/>
        <v>4.5199999999999996</v>
      </c>
      <c r="H81" s="40">
        <f t="shared" si="77"/>
        <v>0.1</v>
      </c>
      <c r="I81" s="40">
        <f t="shared" si="77"/>
        <v>1.67</v>
      </c>
      <c r="J81" s="40">
        <f t="shared" si="77"/>
        <v>4</v>
      </c>
      <c r="K81" s="40">
        <f t="shared" si="77"/>
        <v>4.46</v>
      </c>
      <c r="L81" s="40">
        <f t="shared" si="77"/>
        <v>5.88</v>
      </c>
      <c r="M81" s="40">
        <f t="shared" si="77"/>
        <v>0.28999999999999998</v>
      </c>
      <c r="N81" s="40">
        <f t="shared" si="77"/>
        <v>99.95999999999998</v>
      </c>
      <c r="P81" s="28">
        <v>50.97</v>
      </c>
      <c r="Q81" s="28">
        <v>0.51</v>
      </c>
      <c r="R81" s="28">
        <v>2.88</v>
      </c>
      <c r="S81" s="28">
        <v>9.3800000000000008</v>
      </c>
      <c r="T81" s="28">
        <v>0.31</v>
      </c>
      <c r="U81" s="28">
        <v>13.89</v>
      </c>
      <c r="V81" s="28">
        <v>21.59</v>
      </c>
      <c r="W81" s="28">
        <v>0.51</v>
      </c>
      <c r="X81" s="28">
        <v>0</v>
      </c>
      <c r="Y81" s="28">
        <f t="shared" si="78"/>
        <v>100.04</v>
      </c>
      <c r="Z81" s="42"/>
      <c r="AA81" s="30">
        <f t="shared" si="79"/>
        <v>1.021970705725699</v>
      </c>
      <c r="AB81" s="30">
        <f t="shared" si="80"/>
        <v>5.5068836045056319E-3</v>
      </c>
      <c r="AC81" s="30">
        <f t="shared" si="81"/>
        <v>0.33738721067085131</v>
      </c>
      <c r="AD81" s="30">
        <f t="shared" si="82"/>
        <v>6.2908837856645791E-2</v>
      </c>
      <c r="AE81" s="30">
        <f t="shared" si="83"/>
        <v>1.4096419509444602E-3</v>
      </c>
      <c r="AF81" s="30">
        <f t="shared" si="84"/>
        <v>4.1439205955334991E-2</v>
      </c>
      <c r="AG81" s="30">
        <f t="shared" si="85"/>
        <v>7.1326676176890161E-2</v>
      </c>
      <c r="AH81" s="30">
        <f t="shared" si="86"/>
        <v>0.14391739270732495</v>
      </c>
      <c r="AI81" s="30">
        <f t="shared" si="87"/>
        <v>0.12484076433121019</v>
      </c>
      <c r="AJ81" s="30">
        <f t="shared" si="88"/>
        <v>4.0863199870365017E-3</v>
      </c>
      <c r="AK81" s="30">
        <f t="shared" si="89"/>
        <v>1.814793638966443</v>
      </c>
      <c r="AM81" s="30">
        <f t="shared" si="90"/>
        <v>0.56313328622185899</v>
      </c>
      <c r="AN81" s="30">
        <f t="shared" si="91"/>
        <v>3.0344406583009071E-3</v>
      </c>
      <c r="AO81" s="30">
        <f t="shared" si="92"/>
        <v>0.18590940778423673</v>
      </c>
      <c r="AP81" s="30">
        <f t="shared" si="93"/>
        <v>3.4664457988993994E-2</v>
      </c>
      <c r="AQ81" s="30">
        <f t="shared" si="94"/>
        <v>7.7675054655099857E-4</v>
      </c>
      <c r="AR81" s="30">
        <f t="shared" si="95"/>
        <v>2.2834114615331885E-2</v>
      </c>
      <c r="AS81" s="30">
        <f t="shared" si="96"/>
        <v>3.9302912819064083E-2</v>
      </c>
      <c r="AT81" s="30">
        <f t="shared" si="97"/>
        <v>7.9302345796896476E-2</v>
      </c>
      <c r="AU81" s="30">
        <f t="shared" si="98"/>
        <v>6.8790611588383802E-2</v>
      </c>
      <c r="AV81" s="30">
        <f t="shared" si="99"/>
        <v>2.2516719803821516E-3</v>
      </c>
      <c r="AW81" s="30">
        <f t="shared" si="100"/>
        <v>1</v>
      </c>
      <c r="AX81" s="30"/>
      <c r="AY81" s="30">
        <f t="shared" si="101"/>
        <v>1.6967376830892145</v>
      </c>
      <c r="AZ81" s="30">
        <f t="shared" si="102"/>
        <v>1.276595744680851E-2</v>
      </c>
      <c r="BA81" s="30">
        <f t="shared" si="103"/>
        <v>8.473911337779523E-2</v>
      </c>
      <c r="BB81" s="30">
        <f t="shared" si="104"/>
        <v>0.1305497564370216</v>
      </c>
      <c r="BC81" s="30">
        <f t="shared" si="105"/>
        <v>4.3698900479278262E-3</v>
      </c>
      <c r="BD81" s="30">
        <f t="shared" si="106"/>
        <v>0.34466501240694791</v>
      </c>
      <c r="BE81" s="30">
        <f t="shared" si="107"/>
        <v>0.38498573466476466</v>
      </c>
      <c r="BF81" s="30">
        <f t="shared" si="108"/>
        <v>8.2284607938044544E-3</v>
      </c>
      <c r="BG81" s="30">
        <f t="shared" si="109"/>
        <v>0</v>
      </c>
      <c r="BH81" s="30">
        <f t="shared" si="110"/>
        <v>2.6670416082642845</v>
      </c>
      <c r="BI81" s="30">
        <f t="shared" si="111"/>
        <v>2.2496836875015274</v>
      </c>
      <c r="BJ81" s="30"/>
      <c r="BK81" s="30">
        <f t="shared" si="112"/>
        <v>1.908561543807471</v>
      </c>
      <c r="BL81" s="30">
        <f t="shared" si="113"/>
        <v>1.4359683111711876E-2</v>
      </c>
      <c r="BM81" s="30">
        <f t="shared" si="114"/>
        <v>0.12709080070624559</v>
      </c>
      <c r="BN81" s="30">
        <f t="shared" si="115"/>
        <v>9.1438456192528994E-2</v>
      </c>
      <c r="BO81" s="30">
        <f t="shared" si="116"/>
        <v>3.56523445137166E-2</v>
      </c>
      <c r="BP81" s="30">
        <f t="shared" si="117"/>
        <v>0.29369565746366499</v>
      </c>
      <c r="BQ81" s="30">
        <f t="shared" si="118"/>
        <v>9.8308703569984987E-3</v>
      </c>
      <c r="BR81" s="30">
        <f t="shared" si="119"/>
        <v>0.77538725606442227</v>
      </c>
      <c r="BS81" s="30">
        <f t="shared" si="120"/>
        <v>0.86609612719611229</v>
      </c>
      <c r="BT81" s="30">
        <f t="shared" si="121"/>
        <v>3.7022868042135497E-2</v>
      </c>
      <c r="BU81" s="30">
        <f t="shared" si="122"/>
        <v>0</v>
      </c>
      <c r="BV81" s="30">
        <f t="shared" si="123"/>
        <v>4.1591356074550072</v>
      </c>
      <c r="BW81" s="30"/>
      <c r="BX81" s="105">
        <f t="shared" si="124"/>
        <v>0.82037689909984779</v>
      </c>
      <c r="BY81" s="105">
        <f t="shared" si="125"/>
        <v>0.12435300721411974</v>
      </c>
      <c r="BZ81" s="105">
        <f t="shared" si="126"/>
        <v>3.56523445137166E-2</v>
      </c>
      <c r="CA81" s="105">
        <f t="shared" si="127"/>
        <v>0</v>
      </c>
      <c r="CB81" s="105">
        <f t="shared" si="128"/>
        <v>4.5719228096264497E-2</v>
      </c>
      <c r="CC81" s="105">
        <f t="shared" si="129"/>
        <v>1.0261014789239487</v>
      </c>
      <c r="CE81" s="105">
        <f t="shared" si="130"/>
        <v>0.24950464139859965</v>
      </c>
      <c r="CF81" s="28"/>
      <c r="CG81" s="30"/>
      <c r="CH81" s="130">
        <f t="shared" si="131"/>
        <v>997.44942487681681</v>
      </c>
      <c r="CI81" s="30"/>
      <c r="CK81" s="105">
        <f t="shared" si="132"/>
        <v>-5.0114174110055911</v>
      </c>
      <c r="CL81" s="105">
        <f t="shared" si="133"/>
        <v>2</v>
      </c>
      <c r="CM81" s="105">
        <f t="shared" si="134"/>
        <v>0.48407615519253783</v>
      </c>
      <c r="CN81" s="105">
        <f t="shared" si="135"/>
        <v>0.53549032443577049</v>
      </c>
      <c r="CO81" s="105">
        <f t="shared" si="136"/>
        <v>-5.7977281685556683</v>
      </c>
      <c r="CP81" s="105">
        <f t="shared" si="137"/>
        <v>2.0315208508326421</v>
      </c>
      <c r="CQ81" s="105">
        <f t="shared" si="138"/>
        <v>0.24950464139859965</v>
      </c>
      <c r="CR81" s="105">
        <f t="shared" si="139"/>
        <v>2.2132778453890785E-2</v>
      </c>
      <c r="CS81" s="105">
        <v>0.83603679569447586</v>
      </c>
      <c r="CT81" s="105">
        <f t="shared" si="140"/>
        <v>1.5659896594628075E-2</v>
      </c>
      <c r="CU81" s="28"/>
    </row>
    <row r="82" spans="1:99" ht="15" customHeight="1" x14ac:dyDescent="0.2">
      <c r="A82" s="32" t="s">
        <v>236</v>
      </c>
      <c r="B82" s="40">
        <f t="shared" si="141"/>
        <v>2</v>
      </c>
      <c r="D82" s="40">
        <f t="shared" si="142"/>
        <v>61.4</v>
      </c>
      <c r="E82" s="40">
        <f t="shared" si="142"/>
        <v>0.44</v>
      </c>
      <c r="F82" s="40">
        <f t="shared" si="142"/>
        <v>17.2</v>
      </c>
      <c r="G82" s="40">
        <f t="shared" si="142"/>
        <v>4.5199999999999996</v>
      </c>
      <c r="H82" s="40">
        <f t="shared" si="142"/>
        <v>0.1</v>
      </c>
      <c r="I82" s="40">
        <f t="shared" si="142"/>
        <v>1.67</v>
      </c>
      <c r="J82" s="40">
        <f t="shared" si="142"/>
        <v>4</v>
      </c>
      <c r="K82" s="40">
        <f t="shared" si="142"/>
        <v>4.46</v>
      </c>
      <c r="L82" s="40">
        <f t="shared" si="142"/>
        <v>5.88</v>
      </c>
      <c r="M82" s="40">
        <f t="shared" si="142"/>
        <v>0.28999999999999998</v>
      </c>
      <c r="N82" s="40">
        <f t="shared" si="142"/>
        <v>99.95999999999998</v>
      </c>
      <c r="P82" s="28">
        <v>50.66</v>
      </c>
      <c r="Q82" s="28">
        <v>0.53</v>
      </c>
      <c r="R82" s="28">
        <v>3.43</v>
      </c>
      <c r="S82" s="28">
        <v>9.33</v>
      </c>
      <c r="T82" s="28">
        <v>0.35</v>
      </c>
      <c r="U82" s="28">
        <v>13.58</v>
      </c>
      <c r="V82" s="28">
        <v>21.35</v>
      </c>
      <c r="W82" s="28">
        <v>0.46</v>
      </c>
      <c r="X82" s="28">
        <v>0</v>
      </c>
      <c r="Y82" s="28">
        <f t="shared" si="78"/>
        <v>99.689999999999984</v>
      </c>
      <c r="Z82" s="42"/>
      <c r="AA82" s="30">
        <f t="shared" si="79"/>
        <v>1.021970705725699</v>
      </c>
      <c r="AB82" s="30">
        <f t="shared" si="80"/>
        <v>5.5068836045056319E-3</v>
      </c>
      <c r="AC82" s="30">
        <f t="shared" si="81"/>
        <v>0.33738721067085131</v>
      </c>
      <c r="AD82" s="30">
        <f t="shared" si="82"/>
        <v>6.2908837856645791E-2</v>
      </c>
      <c r="AE82" s="30">
        <f t="shared" si="83"/>
        <v>1.4096419509444602E-3</v>
      </c>
      <c r="AF82" s="30">
        <f t="shared" si="84"/>
        <v>4.1439205955334991E-2</v>
      </c>
      <c r="AG82" s="30">
        <f t="shared" si="85"/>
        <v>7.1326676176890161E-2</v>
      </c>
      <c r="AH82" s="30">
        <f t="shared" si="86"/>
        <v>0.14391739270732495</v>
      </c>
      <c r="AI82" s="30">
        <f t="shared" si="87"/>
        <v>0.12484076433121019</v>
      </c>
      <c r="AJ82" s="30">
        <f t="shared" si="88"/>
        <v>4.0863199870365017E-3</v>
      </c>
      <c r="AK82" s="30">
        <f t="shared" si="89"/>
        <v>1.814793638966443</v>
      </c>
      <c r="AM82" s="30">
        <f t="shared" si="90"/>
        <v>0.56313328622185899</v>
      </c>
      <c r="AN82" s="30">
        <f t="shared" si="91"/>
        <v>3.0344406583009071E-3</v>
      </c>
      <c r="AO82" s="30">
        <f t="shared" si="92"/>
        <v>0.18590940778423673</v>
      </c>
      <c r="AP82" s="30">
        <f t="shared" si="93"/>
        <v>3.4664457988993994E-2</v>
      </c>
      <c r="AQ82" s="30">
        <f t="shared" si="94"/>
        <v>7.7675054655099857E-4</v>
      </c>
      <c r="AR82" s="30">
        <f t="shared" si="95"/>
        <v>2.2834114615331885E-2</v>
      </c>
      <c r="AS82" s="30">
        <f t="shared" si="96"/>
        <v>3.9302912819064083E-2</v>
      </c>
      <c r="AT82" s="30">
        <f t="shared" si="97"/>
        <v>7.9302345796896476E-2</v>
      </c>
      <c r="AU82" s="30">
        <f t="shared" si="98"/>
        <v>6.8790611588383802E-2</v>
      </c>
      <c r="AV82" s="30">
        <f t="shared" si="99"/>
        <v>2.2516719803821516E-3</v>
      </c>
      <c r="AW82" s="30">
        <f t="shared" si="100"/>
        <v>1</v>
      </c>
      <c r="AX82" s="30"/>
      <c r="AY82" s="30">
        <f t="shared" si="101"/>
        <v>1.6864181091877497</v>
      </c>
      <c r="AZ82" s="30">
        <f t="shared" si="102"/>
        <v>1.3266583229036295E-2</v>
      </c>
      <c r="BA82" s="30">
        <f t="shared" si="103"/>
        <v>0.10092193016869362</v>
      </c>
      <c r="BB82" s="30">
        <f t="shared" si="104"/>
        <v>0.12985386221294365</v>
      </c>
      <c r="BC82" s="30">
        <f t="shared" si="105"/>
        <v>4.93374682830561E-3</v>
      </c>
      <c r="BD82" s="30">
        <f t="shared" si="106"/>
        <v>0.33697270471464025</v>
      </c>
      <c r="BE82" s="30">
        <f t="shared" si="107"/>
        <v>0.38070613409415127</v>
      </c>
      <c r="BF82" s="30">
        <f t="shared" si="108"/>
        <v>7.4217489512746057E-3</v>
      </c>
      <c r="BG82" s="30">
        <f t="shared" si="109"/>
        <v>0</v>
      </c>
      <c r="BH82" s="30">
        <f t="shared" si="110"/>
        <v>2.6604948193867957</v>
      </c>
      <c r="BI82" s="30">
        <f t="shared" si="111"/>
        <v>2.2552195765533987</v>
      </c>
      <c r="BJ82" s="30"/>
      <c r="BK82" s="30">
        <f t="shared" si="112"/>
        <v>1.9016215670471901</v>
      </c>
      <c r="BL82" s="30">
        <f t="shared" si="113"/>
        <v>1.4959529106048827E-2</v>
      </c>
      <c r="BM82" s="30">
        <f t="shared" si="114"/>
        <v>0.15173407507999526</v>
      </c>
      <c r="BN82" s="30">
        <f t="shared" si="115"/>
        <v>9.8378432952809902E-2</v>
      </c>
      <c r="BO82" s="30">
        <f t="shared" si="116"/>
        <v>5.3355642127185354E-2</v>
      </c>
      <c r="BP82" s="30">
        <f t="shared" si="117"/>
        <v>0.29284897215369815</v>
      </c>
      <c r="BQ82" s="30">
        <f t="shared" si="118"/>
        <v>1.1126682432953051E-2</v>
      </c>
      <c r="BR82" s="30">
        <f t="shared" si="119"/>
        <v>0.75994744043660445</v>
      </c>
      <c r="BS82" s="30">
        <f t="shared" si="120"/>
        <v>0.85857592652309322</v>
      </c>
      <c r="BT82" s="30">
        <f t="shared" si="121"/>
        <v>3.3475347054358291E-2</v>
      </c>
      <c r="BU82" s="30">
        <f t="shared" si="122"/>
        <v>0</v>
      </c>
      <c r="BV82" s="30">
        <f t="shared" si="123"/>
        <v>4.1760236149139374</v>
      </c>
      <c r="BW82" s="30"/>
      <c r="BX82" s="105">
        <f t="shared" si="124"/>
        <v>0.79944656251027468</v>
      </c>
      <c r="BY82" s="105">
        <f t="shared" si="125"/>
        <v>0.12667492504001399</v>
      </c>
      <c r="BZ82" s="105">
        <f t="shared" si="126"/>
        <v>3.3475347054358291E-2</v>
      </c>
      <c r="CA82" s="105">
        <f t="shared" si="127"/>
        <v>1.9880295072827063E-2</v>
      </c>
      <c r="CB82" s="105">
        <f t="shared" si="128"/>
        <v>3.9249068939991416E-2</v>
      </c>
      <c r="CC82" s="105">
        <f t="shared" si="129"/>
        <v>1.0187261986174654</v>
      </c>
      <c r="CE82" s="105">
        <f t="shared" si="130"/>
        <v>0.25383991293807917</v>
      </c>
      <c r="CF82" s="28"/>
      <c r="CG82" s="30"/>
      <c r="CH82" s="130">
        <f t="shared" si="131"/>
        <v>1002.0235569287671</v>
      </c>
      <c r="CI82" s="30"/>
      <c r="CK82" s="105">
        <f t="shared" si="132"/>
        <v>-5.04857888506797</v>
      </c>
      <c r="CL82" s="105">
        <f t="shared" si="133"/>
        <v>2</v>
      </c>
      <c r="CM82" s="105">
        <f t="shared" si="134"/>
        <v>0.49674976883764749</v>
      </c>
      <c r="CN82" s="105">
        <f t="shared" si="135"/>
        <v>0.53549032443577049</v>
      </c>
      <c r="CO82" s="105">
        <f t="shared" si="136"/>
        <v>-5.7977281685556683</v>
      </c>
      <c r="CP82" s="105">
        <f t="shared" si="137"/>
        <v>1.9685152004661861</v>
      </c>
      <c r="CQ82" s="105">
        <f t="shared" si="138"/>
        <v>0.25383991293807917</v>
      </c>
      <c r="CR82" s="105">
        <f t="shared" si="139"/>
        <v>2.2132778453890785E-2</v>
      </c>
      <c r="CS82" s="105">
        <v>0.8345734112311638</v>
      </c>
      <c r="CT82" s="105">
        <f t="shared" si="140"/>
        <v>3.5126848720889114E-2</v>
      </c>
      <c r="CU82" s="28"/>
    </row>
    <row r="83" spans="1:99" ht="15" customHeight="1" x14ac:dyDescent="0.2">
      <c r="A83" s="32" t="s">
        <v>236</v>
      </c>
      <c r="B83" s="40">
        <f t="shared" si="141"/>
        <v>2</v>
      </c>
      <c r="D83" s="40">
        <f t="shared" si="142"/>
        <v>61.4</v>
      </c>
      <c r="E83" s="40">
        <f t="shared" si="142"/>
        <v>0.44</v>
      </c>
      <c r="F83" s="40">
        <f t="shared" si="142"/>
        <v>17.2</v>
      </c>
      <c r="G83" s="40">
        <f t="shared" si="142"/>
        <v>4.5199999999999996</v>
      </c>
      <c r="H83" s="40">
        <f t="shared" si="142"/>
        <v>0.1</v>
      </c>
      <c r="I83" s="40">
        <f t="shared" si="142"/>
        <v>1.67</v>
      </c>
      <c r="J83" s="40">
        <f t="shared" si="142"/>
        <v>4</v>
      </c>
      <c r="K83" s="40">
        <f t="shared" si="142"/>
        <v>4.46</v>
      </c>
      <c r="L83" s="40">
        <f t="shared" si="142"/>
        <v>5.88</v>
      </c>
      <c r="M83" s="40">
        <f t="shared" si="142"/>
        <v>0.28999999999999998</v>
      </c>
      <c r="N83" s="40">
        <f t="shared" si="142"/>
        <v>99.95999999999998</v>
      </c>
      <c r="P83" s="28">
        <v>52.97</v>
      </c>
      <c r="Q83" s="28">
        <v>0.41</v>
      </c>
      <c r="R83" s="28">
        <v>2.9</v>
      </c>
      <c r="S83" s="28">
        <v>4.6100000000000003</v>
      </c>
      <c r="T83" s="28">
        <v>0.08</v>
      </c>
      <c r="U83" s="28">
        <v>16.22</v>
      </c>
      <c r="V83" s="28">
        <v>21.13</v>
      </c>
      <c r="W83" s="28">
        <v>0.28000000000000003</v>
      </c>
      <c r="X83" s="28">
        <v>0</v>
      </c>
      <c r="Y83" s="28">
        <f t="shared" si="78"/>
        <v>98.6</v>
      </c>
      <c r="Z83" s="42"/>
      <c r="AA83" s="30">
        <f t="shared" si="79"/>
        <v>1.021970705725699</v>
      </c>
      <c r="AB83" s="30">
        <f t="shared" si="80"/>
        <v>5.5068836045056319E-3</v>
      </c>
      <c r="AC83" s="30">
        <f t="shared" si="81"/>
        <v>0.33738721067085131</v>
      </c>
      <c r="AD83" s="30">
        <f t="shared" si="82"/>
        <v>6.2908837856645791E-2</v>
      </c>
      <c r="AE83" s="30">
        <f t="shared" si="83"/>
        <v>1.4096419509444602E-3</v>
      </c>
      <c r="AF83" s="30">
        <f t="shared" si="84"/>
        <v>4.1439205955334991E-2</v>
      </c>
      <c r="AG83" s="30">
        <f t="shared" si="85"/>
        <v>7.1326676176890161E-2</v>
      </c>
      <c r="AH83" s="30">
        <f t="shared" si="86"/>
        <v>0.14391739270732495</v>
      </c>
      <c r="AI83" s="30">
        <f t="shared" si="87"/>
        <v>0.12484076433121019</v>
      </c>
      <c r="AJ83" s="30">
        <f t="shared" si="88"/>
        <v>4.0863199870365017E-3</v>
      </c>
      <c r="AK83" s="30">
        <f t="shared" si="89"/>
        <v>1.814793638966443</v>
      </c>
      <c r="AM83" s="30">
        <f t="shared" si="90"/>
        <v>0.56313328622185899</v>
      </c>
      <c r="AN83" s="30">
        <f t="shared" si="91"/>
        <v>3.0344406583009071E-3</v>
      </c>
      <c r="AO83" s="30">
        <f t="shared" si="92"/>
        <v>0.18590940778423673</v>
      </c>
      <c r="AP83" s="30">
        <f t="shared" si="93"/>
        <v>3.4664457988993994E-2</v>
      </c>
      <c r="AQ83" s="30">
        <f t="shared" si="94"/>
        <v>7.7675054655099857E-4</v>
      </c>
      <c r="AR83" s="30">
        <f t="shared" si="95"/>
        <v>2.2834114615331885E-2</v>
      </c>
      <c r="AS83" s="30">
        <f t="shared" si="96"/>
        <v>3.9302912819064083E-2</v>
      </c>
      <c r="AT83" s="30">
        <f t="shared" si="97"/>
        <v>7.9302345796896476E-2</v>
      </c>
      <c r="AU83" s="30">
        <f t="shared" si="98"/>
        <v>6.8790611588383802E-2</v>
      </c>
      <c r="AV83" s="30">
        <f t="shared" si="99"/>
        <v>2.2516719803821516E-3</v>
      </c>
      <c r="AW83" s="30">
        <f t="shared" si="100"/>
        <v>1</v>
      </c>
      <c r="AX83" s="30"/>
      <c r="AY83" s="30">
        <f t="shared" si="101"/>
        <v>1.7633155792276964</v>
      </c>
      <c r="AZ83" s="30">
        <f t="shared" si="102"/>
        <v>1.0262828535669585E-2</v>
      </c>
      <c r="BA83" s="30">
        <f t="shared" si="103"/>
        <v>8.5327579442918786E-2</v>
      </c>
      <c r="BB83" s="30">
        <f t="shared" si="104"/>
        <v>6.4161447459986087E-2</v>
      </c>
      <c r="BC83" s="30">
        <f t="shared" si="105"/>
        <v>1.1277135607555681E-3</v>
      </c>
      <c r="BD83" s="30">
        <f t="shared" si="106"/>
        <v>0.40248138957816376</v>
      </c>
      <c r="BE83" s="30">
        <f t="shared" si="107"/>
        <v>0.37678316690442226</v>
      </c>
      <c r="BF83" s="30">
        <f t="shared" si="108"/>
        <v>4.5175863181671511E-3</v>
      </c>
      <c r="BG83" s="30">
        <f t="shared" si="109"/>
        <v>0</v>
      </c>
      <c r="BH83" s="30">
        <f t="shared" si="110"/>
        <v>2.7079772910277797</v>
      </c>
      <c r="BI83" s="30">
        <f t="shared" si="111"/>
        <v>2.2156758920687896</v>
      </c>
      <c r="BJ83" s="30"/>
      <c r="BK83" s="30">
        <f t="shared" si="112"/>
        <v>1.9534679095020604</v>
      </c>
      <c r="BL83" s="30">
        <f t="shared" si="113"/>
        <v>1.1369550885459368E-2</v>
      </c>
      <c r="BM83" s="30">
        <f t="shared" si="114"/>
        <v>0.12603884046683972</v>
      </c>
      <c r="BN83" s="30">
        <f t="shared" si="115"/>
        <v>4.6532090497939604E-2</v>
      </c>
      <c r="BO83" s="30">
        <f t="shared" si="116"/>
        <v>7.9506749968900114E-2</v>
      </c>
      <c r="BP83" s="30">
        <f t="shared" si="117"/>
        <v>0.14216097233732944</v>
      </c>
      <c r="BQ83" s="30">
        <f t="shared" si="118"/>
        <v>2.4986477497251644E-3</v>
      </c>
      <c r="BR83" s="30">
        <f t="shared" si="119"/>
        <v>0.89176831189468397</v>
      </c>
      <c r="BS83" s="30">
        <f t="shared" si="120"/>
        <v>0.83482937944745939</v>
      </c>
      <c r="BT83" s="30">
        <f t="shared" si="121"/>
        <v>2.0019014191005522E-2</v>
      </c>
      <c r="BU83" s="30">
        <f t="shared" si="122"/>
        <v>0</v>
      </c>
      <c r="BV83" s="30">
        <f t="shared" si="123"/>
        <v>4.1081914669414017</v>
      </c>
      <c r="BW83" s="30"/>
      <c r="BX83" s="105">
        <f t="shared" si="124"/>
        <v>0.77534164366956482</v>
      </c>
      <c r="BY83" s="105">
        <f t="shared" si="125"/>
        <v>0.12929382028122427</v>
      </c>
      <c r="BZ83" s="105">
        <f t="shared" si="126"/>
        <v>2.0019014191005522E-2</v>
      </c>
      <c r="CA83" s="105">
        <f t="shared" si="127"/>
        <v>5.9487735777894596E-2</v>
      </c>
      <c r="CB83" s="105">
        <f t="shared" si="128"/>
        <v>0</v>
      </c>
      <c r="CC83" s="105">
        <f t="shared" si="129"/>
        <v>0.98414221391968915</v>
      </c>
      <c r="CE83" s="105">
        <f t="shared" si="130"/>
        <v>0.10500938424102225</v>
      </c>
      <c r="CF83" s="28"/>
      <c r="CG83" s="30"/>
      <c r="CH83" s="130">
        <f t="shared" si="131"/>
        <v>1054.807319713967</v>
      </c>
      <c r="CI83" s="30"/>
      <c r="CK83" s="105">
        <f t="shared" si="132"/>
        <v>-5.5320896840474552</v>
      </c>
      <c r="CL83" s="105">
        <f t="shared" si="133"/>
        <v>2</v>
      </c>
      <c r="CM83" s="105">
        <f t="shared" si="134"/>
        <v>0.51219342900957032</v>
      </c>
      <c r="CN83" s="105">
        <f t="shared" si="135"/>
        <v>0.53549032443577049</v>
      </c>
      <c r="CO83" s="105">
        <f t="shared" si="136"/>
        <v>-5.7977281685556683</v>
      </c>
      <c r="CP83" s="105">
        <f t="shared" si="137"/>
        <v>1.4543884728402816</v>
      </c>
      <c r="CQ83" s="105">
        <f t="shared" si="138"/>
        <v>0.10500938424102225</v>
      </c>
      <c r="CR83" s="105">
        <f t="shared" si="139"/>
        <v>2.2132778453890785E-2</v>
      </c>
      <c r="CS83" s="105">
        <v>0.83290358588525648</v>
      </c>
      <c r="CT83" s="105">
        <f t="shared" si="140"/>
        <v>5.7561942215691664E-2</v>
      </c>
      <c r="CU83" s="28"/>
    </row>
    <row r="84" spans="1:99" ht="15" customHeight="1" x14ac:dyDescent="0.2">
      <c r="A84" s="32" t="s">
        <v>236</v>
      </c>
      <c r="B84" s="40">
        <f t="shared" si="141"/>
        <v>2</v>
      </c>
      <c r="D84" s="40">
        <f t="shared" si="142"/>
        <v>61.4</v>
      </c>
      <c r="E84" s="40">
        <f t="shared" si="142"/>
        <v>0.44</v>
      </c>
      <c r="F84" s="40">
        <f t="shared" si="142"/>
        <v>17.2</v>
      </c>
      <c r="G84" s="40">
        <f t="shared" si="142"/>
        <v>4.5199999999999996</v>
      </c>
      <c r="H84" s="40">
        <f t="shared" si="142"/>
        <v>0.1</v>
      </c>
      <c r="I84" s="40">
        <f t="shared" si="142"/>
        <v>1.67</v>
      </c>
      <c r="J84" s="40">
        <f t="shared" si="142"/>
        <v>4</v>
      </c>
      <c r="K84" s="40">
        <f t="shared" si="142"/>
        <v>4.46</v>
      </c>
      <c r="L84" s="40">
        <f t="shared" si="142"/>
        <v>5.88</v>
      </c>
      <c r="M84" s="40">
        <f t="shared" si="142"/>
        <v>0.28999999999999998</v>
      </c>
      <c r="N84" s="40">
        <f t="shared" si="142"/>
        <v>99.95999999999998</v>
      </c>
      <c r="P84" s="28">
        <v>52.84</v>
      </c>
      <c r="Q84" s="28">
        <v>0.37</v>
      </c>
      <c r="R84" s="28">
        <v>2.87</v>
      </c>
      <c r="S84" s="28">
        <v>5.93</v>
      </c>
      <c r="T84" s="28">
        <v>0.18</v>
      </c>
      <c r="U84" s="28">
        <v>15.57</v>
      </c>
      <c r="V84" s="28">
        <v>21.59</v>
      </c>
      <c r="W84" s="28">
        <v>0.25</v>
      </c>
      <c r="X84" s="28">
        <v>0</v>
      </c>
      <c r="Y84" s="28">
        <f t="shared" si="78"/>
        <v>99.6</v>
      </c>
      <c r="Z84" s="42"/>
      <c r="AA84" s="30">
        <f t="shared" si="79"/>
        <v>1.021970705725699</v>
      </c>
      <c r="AB84" s="30">
        <f t="shared" si="80"/>
        <v>5.5068836045056319E-3</v>
      </c>
      <c r="AC84" s="30">
        <f t="shared" si="81"/>
        <v>0.33738721067085131</v>
      </c>
      <c r="AD84" s="30">
        <f t="shared" si="82"/>
        <v>6.2908837856645791E-2</v>
      </c>
      <c r="AE84" s="30">
        <f t="shared" si="83"/>
        <v>1.4096419509444602E-3</v>
      </c>
      <c r="AF84" s="30">
        <f t="shared" si="84"/>
        <v>4.1439205955334991E-2</v>
      </c>
      <c r="AG84" s="30">
        <f t="shared" si="85"/>
        <v>7.1326676176890161E-2</v>
      </c>
      <c r="AH84" s="30">
        <f t="shared" si="86"/>
        <v>0.14391739270732495</v>
      </c>
      <c r="AI84" s="30">
        <f t="shared" si="87"/>
        <v>0.12484076433121019</v>
      </c>
      <c r="AJ84" s="30">
        <f t="shared" si="88"/>
        <v>4.0863199870365017E-3</v>
      </c>
      <c r="AK84" s="30">
        <f t="shared" si="89"/>
        <v>1.814793638966443</v>
      </c>
      <c r="AM84" s="30">
        <f t="shared" si="90"/>
        <v>0.56313328622185899</v>
      </c>
      <c r="AN84" s="30">
        <f t="shared" si="91"/>
        <v>3.0344406583009071E-3</v>
      </c>
      <c r="AO84" s="30">
        <f t="shared" si="92"/>
        <v>0.18590940778423673</v>
      </c>
      <c r="AP84" s="30">
        <f t="shared" si="93"/>
        <v>3.4664457988993994E-2</v>
      </c>
      <c r="AQ84" s="30">
        <f t="shared" si="94"/>
        <v>7.7675054655099857E-4</v>
      </c>
      <c r="AR84" s="30">
        <f t="shared" si="95"/>
        <v>2.2834114615331885E-2</v>
      </c>
      <c r="AS84" s="30">
        <f t="shared" si="96"/>
        <v>3.9302912819064083E-2</v>
      </c>
      <c r="AT84" s="30">
        <f t="shared" si="97"/>
        <v>7.9302345796896476E-2</v>
      </c>
      <c r="AU84" s="30">
        <f t="shared" si="98"/>
        <v>6.8790611588383802E-2</v>
      </c>
      <c r="AV84" s="30">
        <f t="shared" si="99"/>
        <v>2.2516719803821516E-3</v>
      </c>
      <c r="AW84" s="30">
        <f t="shared" si="100"/>
        <v>1</v>
      </c>
      <c r="AX84" s="30"/>
      <c r="AY84" s="30">
        <f t="shared" si="101"/>
        <v>1.7589880159786953</v>
      </c>
      <c r="AZ84" s="30">
        <f t="shared" si="102"/>
        <v>9.261576971214016E-3</v>
      </c>
      <c r="BA84" s="30">
        <f t="shared" si="103"/>
        <v>8.4444880345233425E-2</v>
      </c>
      <c r="BB84" s="30">
        <f t="shared" si="104"/>
        <v>8.2533054975643699E-2</v>
      </c>
      <c r="BC84" s="30">
        <f t="shared" si="105"/>
        <v>2.5373555117000281E-3</v>
      </c>
      <c r="BD84" s="30">
        <f t="shared" si="106"/>
        <v>0.38635235732009932</v>
      </c>
      <c r="BE84" s="30">
        <f t="shared" si="107"/>
        <v>0.38498573466476466</v>
      </c>
      <c r="BF84" s="30">
        <f t="shared" si="108"/>
        <v>4.0335592126492419E-3</v>
      </c>
      <c r="BG84" s="30">
        <f t="shared" si="109"/>
        <v>0</v>
      </c>
      <c r="BH84" s="30">
        <f t="shared" si="110"/>
        <v>2.7131365349799998</v>
      </c>
      <c r="BI84" s="30">
        <f t="shared" si="111"/>
        <v>2.2114626089188798</v>
      </c>
      <c r="BJ84" s="30"/>
      <c r="BK84" s="30">
        <f t="shared" si="112"/>
        <v>1.9449681134366448</v>
      </c>
      <c r="BL84" s="30">
        <f t="shared" si="113"/>
        <v>1.0240815585731982E-2</v>
      </c>
      <c r="BM84" s="30">
        <f t="shared" si="114"/>
        <v>0.12449779693207504</v>
      </c>
      <c r="BN84" s="30">
        <f t="shared" si="115"/>
        <v>5.5031886563355226E-2</v>
      </c>
      <c r="BO84" s="30">
        <f t="shared" si="116"/>
        <v>6.946591036871981E-2</v>
      </c>
      <c r="BP84" s="30">
        <f t="shared" si="117"/>
        <v>0.18251876507848236</v>
      </c>
      <c r="BQ84" s="30">
        <f t="shared" si="118"/>
        <v>5.6112668396588435E-3</v>
      </c>
      <c r="BR84" s="30">
        <f t="shared" si="119"/>
        <v>0.85440379208106609</v>
      </c>
      <c r="BS84" s="30">
        <f t="shared" si="120"/>
        <v>0.85138155717829211</v>
      </c>
      <c r="BT84" s="30">
        <f t="shared" si="121"/>
        <v>1.7840130759268151E-2</v>
      </c>
      <c r="BU84" s="30">
        <f t="shared" si="122"/>
        <v>0</v>
      </c>
      <c r="BV84" s="30">
        <f t="shared" si="123"/>
        <v>4.1159600348232939</v>
      </c>
      <c r="BW84" s="30"/>
      <c r="BX84" s="105">
        <f t="shared" si="124"/>
        <v>0.79805272409188865</v>
      </c>
      <c r="BY84" s="105">
        <f t="shared" si="125"/>
        <v>0.11943491653382987</v>
      </c>
      <c r="BZ84" s="105">
        <f t="shared" si="126"/>
        <v>1.7840130759268151E-2</v>
      </c>
      <c r="CA84" s="105">
        <f t="shared" si="127"/>
        <v>5.1625779609451659E-2</v>
      </c>
      <c r="CB84" s="105">
        <f t="shared" si="128"/>
        <v>1.7030534769517831E-3</v>
      </c>
      <c r="CC84" s="105">
        <f t="shared" si="129"/>
        <v>0.98865660447139014</v>
      </c>
      <c r="CE84" s="105">
        <f t="shared" si="130"/>
        <v>0.14071620600087528</v>
      </c>
      <c r="CF84" s="28"/>
      <c r="CG84" s="30"/>
      <c r="CH84" s="130">
        <f t="shared" si="131"/>
        <v>1039.8752546667092</v>
      </c>
      <c r="CI84" s="30"/>
      <c r="CK84" s="105">
        <f t="shared" si="132"/>
        <v>-5.6761926616336007</v>
      </c>
      <c r="CL84" s="105">
        <f t="shared" si="133"/>
        <v>2</v>
      </c>
      <c r="CM84" s="105">
        <f t="shared" si="134"/>
        <v>0.49761736679355717</v>
      </c>
      <c r="CN84" s="105">
        <f t="shared" si="135"/>
        <v>0.53549032443577049</v>
      </c>
      <c r="CO84" s="105">
        <f t="shared" si="136"/>
        <v>-5.7977281685556683</v>
      </c>
      <c r="CP84" s="105">
        <f t="shared" si="137"/>
        <v>1.3391563980545023</v>
      </c>
      <c r="CQ84" s="105">
        <f t="shared" si="138"/>
        <v>0.14071620600087528</v>
      </c>
      <c r="CR84" s="105">
        <f t="shared" si="139"/>
        <v>2.2132778453890785E-2</v>
      </c>
      <c r="CS84" s="105">
        <v>0.83907669704230048</v>
      </c>
      <c r="CT84" s="105">
        <f t="shared" si="140"/>
        <v>4.1023972950411824E-2</v>
      </c>
      <c r="CU84" s="28"/>
    </row>
    <row r="85" spans="1:99" ht="15" customHeight="1" x14ac:dyDescent="0.2">
      <c r="A85" s="32" t="s">
        <v>236</v>
      </c>
      <c r="B85" s="40">
        <f t="shared" si="141"/>
        <v>2</v>
      </c>
      <c r="D85" s="40">
        <f t="shared" si="142"/>
        <v>61.4</v>
      </c>
      <c r="E85" s="40">
        <f t="shared" si="142"/>
        <v>0.44</v>
      </c>
      <c r="F85" s="40">
        <f t="shared" si="142"/>
        <v>17.2</v>
      </c>
      <c r="G85" s="40">
        <f t="shared" si="142"/>
        <v>4.5199999999999996</v>
      </c>
      <c r="H85" s="40">
        <f t="shared" si="142"/>
        <v>0.1</v>
      </c>
      <c r="I85" s="40">
        <f t="shared" si="142"/>
        <v>1.67</v>
      </c>
      <c r="J85" s="40">
        <f t="shared" si="142"/>
        <v>4</v>
      </c>
      <c r="K85" s="40">
        <f t="shared" si="142"/>
        <v>4.46</v>
      </c>
      <c r="L85" s="40">
        <f t="shared" si="142"/>
        <v>5.88</v>
      </c>
      <c r="M85" s="40">
        <f t="shared" si="142"/>
        <v>0.28999999999999998</v>
      </c>
      <c r="N85" s="40">
        <f t="shared" si="142"/>
        <v>99.95999999999998</v>
      </c>
      <c r="P85" s="28">
        <v>51.68</v>
      </c>
      <c r="Q85" s="28">
        <v>0.42</v>
      </c>
      <c r="R85" s="28">
        <v>2.8</v>
      </c>
      <c r="S85" s="28">
        <v>8.99</v>
      </c>
      <c r="T85" s="28">
        <v>0.35</v>
      </c>
      <c r="U85" s="28">
        <v>14.25</v>
      </c>
      <c r="V85" s="28">
        <v>21.34</v>
      </c>
      <c r="W85" s="28">
        <v>0.5</v>
      </c>
      <c r="X85" s="28">
        <v>0</v>
      </c>
      <c r="Y85" s="28">
        <f t="shared" si="78"/>
        <v>100.33</v>
      </c>
      <c r="Z85" s="42"/>
      <c r="AA85" s="30">
        <f t="shared" si="79"/>
        <v>1.021970705725699</v>
      </c>
      <c r="AB85" s="30">
        <f t="shared" si="80"/>
        <v>5.5068836045056319E-3</v>
      </c>
      <c r="AC85" s="30">
        <f t="shared" si="81"/>
        <v>0.33738721067085131</v>
      </c>
      <c r="AD85" s="30">
        <f t="shared" si="82"/>
        <v>6.2908837856645791E-2</v>
      </c>
      <c r="AE85" s="30">
        <f t="shared" si="83"/>
        <v>1.4096419509444602E-3</v>
      </c>
      <c r="AF85" s="30">
        <f t="shared" si="84"/>
        <v>4.1439205955334991E-2</v>
      </c>
      <c r="AG85" s="30">
        <f t="shared" si="85"/>
        <v>7.1326676176890161E-2</v>
      </c>
      <c r="AH85" s="30">
        <f t="shared" si="86"/>
        <v>0.14391739270732495</v>
      </c>
      <c r="AI85" s="30">
        <f t="shared" si="87"/>
        <v>0.12484076433121019</v>
      </c>
      <c r="AJ85" s="30">
        <f t="shared" si="88"/>
        <v>4.0863199870365017E-3</v>
      </c>
      <c r="AK85" s="30">
        <f t="shared" si="89"/>
        <v>1.814793638966443</v>
      </c>
      <c r="AM85" s="30">
        <f t="shared" si="90"/>
        <v>0.56313328622185899</v>
      </c>
      <c r="AN85" s="30">
        <f t="shared" si="91"/>
        <v>3.0344406583009071E-3</v>
      </c>
      <c r="AO85" s="30">
        <f t="shared" si="92"/>
        <v>0.18590940778423673</v>
      </c>
      <c r="AP85" s="30">
        <f t="shared" si="93"/>
        <v>3.4664457988993994E-2</v>
      </c>
      <c r="AQ85" s="30">
        <f t="shared" si="94"/>
        <v>7.7675054655099857E-4</v>
      </c>
      <c r="AR85" s="30">
        <f t="shared" si="95"/>
        <v>2.2834114615331885E-2</v>
      </c>
      <c r="AS85" s="30">
        <f t="shared" si="96"/>
        <v>3.9302912819064083E-2</v>
      </c>
      <c r="AT85" s="30">
        <f t="shared" si="97"/>
        <v>7.9302345796896476E-2</v>
      </c>
      <c r="AU85" s="30">
        <f t="shared" si="98"/>
        <v>6.8790611588383802E-2</v>
      </c>
      <c r="AV85" s="30">
        <f t="shared" si="99"/>
        <v>2.2516719803821516E-3</v>
      </c>
      <c r="AW85" s="30">
        <f t="shared" si="100"/>
        <v>1</v>
      </c>
      <c r="AX85" s="30"/>
      <c r="AY85" s="30">
        <f t="shared" si="101"/>
        <v>1.7203728362183754</v>
      </c>
      <c r="AZ85" s="30">
        <f t="shared" si="102"/>
        <v>1.0513141426783479E-2</v>
      </c>
      <c r="BA85" s="30">
        <f t="shared" si="103"/>
        <v>8.2385249117300899E-2</v>
      </c>
      <c r="BB85" s="30">
        <f t="shared" si="104"/>
        <v>0.12512178148921366</v>
      </c>
      <c r="BC85" s="30">
        <f t="shared" si="105"/>
        <v>4.93374682830561E-3</v>
      </c>
      <c r="BD85" s="30">
        <f t="shared" si="106"/>
        <v>0.35359801488833748</v>
      </c>
      <c r="BE85" s="30">
        <f t="shared" si="107"/>
        <v>0.380527817403709</v>
      </c>
      <c r="BF85" s="30">
        <f t="shared" si="108"/>
        <v>8.0671184252984838E-3</v>
      </c>
      <c r="BG85" s="30">
        <f t="shared" si="109"/>
        <v>0</v>
      </c>
      <c r="BH85" s="30">
        <f t="shared" si="110"/>
        <v>2.6855197057973239</v>
      </c>
      <c r="BI85" s="30">
        <f t="shared" si="111"/>
        <v>2.2342044212327297</v>
      </c>
      <c r="BJ85" s="30"/>
      <c r="BK85" s="30">
        <f t="shared" si="112"/>
        <v>1.9218322984238925</v>
      </c>
      <c r="BL85" s="30">
        <f t="shared" si="113"/>
        <v>1.1744253528382308E-2</v>
      </c>
      <c r="BM85" s="30">
        <f t="shared" si="114"/>
        <v>0.12271032521482234</v>
      </c>
      <c r="BN85" s="30">
        <f t="shared" si="115"/>
        <v>7.8167701576107529E-2</v>
      </c>
      <c r="BO85" s="30">
        <f t="shared" si="116"/>
        <v>4.4542623638714807E-2</v>
      </c>
      <c r="BP85" s="30">
        <f t="shared" si="117"/>
        <v>0.27954763739571664</v>
      </c>
      <c r="BQ85" s="30">
        <f t="shared" si="118"/>
        <v>1.1022998977043352E-2</v>
      </c>
      <c r="BR85" s="30">
        <f t="shared" si="119"/>
        <v>0.79001024820264021</v>
      </c>
      <c r="BS85" s="30">
        <f t="shared" si="120"/>
        <v>0.85017693204540745</v>
      </c>
      <c r="BT85" s="30">
        <f t="shared" si="121"/>
        <v>3.6047183304819777E-2</v>
      </c>
      <c r="BU85" s="30">
        <f t="shared" si="122"/>
        <v>0</v>
      </c>
      <c r="BV85" s="30">
        <f t="shared" si="123"/>
        <v>4.1458022023075474</v>
      </c>
      <c r="BW85" s="30"/>
      <c r="BX85" s="105">
        <f t="shared" si="124"/>
        <v>0.80684536109040617</v>
      </c>
      <c r="BY85" s="105">
        <f t="shared" si="125"/>
        <v>0.1313562622539754</v>
      </c>
      <c r="BZ85" s="105">
        <f t="shared" si="126"/>
        <v>3.6047183304819777E-2</v>
      </c>
      <c r="CA85" s="105">
        <f t="shared" si="127"/>
        <v>8.4954403338950296E-3</v>
      </c>
      <c r="CB85" s="105">
        <f t="shared" si="128"/>
        <v>3.483613062110625E-2</v>
      </c>
      <c r="CC85" s="105">
        <f t="shared" si="129"/>
        <v>1.0175803776042027</v>
      </c>
      <c r="CE85" s="105">
        <f t="shared" si="130"/>
        <v>0.2330895823629871</v>
      </c>
      <c r="CF85" s="28"/>
      <c r="CG85" s="30"/>
      <c r="CH85" s="130">
        <f t="shared" si="131"/>
        <v>1004.8832993931391</v>
      </c>
      <c r="CI85" s="30"/>
      <c r="CK85" s="105">
        <f t="shared" si="132"/>
        <v>-4.9837717530555796</v>
      </c>
      <c r="CL85" s="105">
        <f t="shared" si="133"/>
        <v>2</v>
      </c>
      <c r="CM85" s="105">
        <f t="shared" si="134"/>
        <v>0.49219455706895171</v>
      </c>
      <c r="CN85" s="105">
        <f t="shared" si="135"/>
        <v>0.53549032443577049</v>
      </c>
      <c r="CO85" s="105">
        <f t="shared" si="136"/>
        <v>-5.7977281685556683</v>
      </c>
      <c r="CP85" s="105">
        <f t="shared" si="137"/>
        <v>2.0425346690378174</v>
      </c>
      <c r="CQ85" s="105">
        <f t="shared" si="138"/>
        <v>0.2330895823629871</v>
      </c>
      <c r="CR85" s="105">
        <f t="shared" si="139"/>
        <v>2.2132778453890785E-2</v>
      </c>
      <c r="CS85" s="105">
        <v>0.83153817119295259</v>
      </c>
      <c r="CT85" s="105">
        <f t="shared" si="140"/>
        <v>2.4692810102546425E-2</v>
      </c>
      <c r="CU85" s="28"/>
    </row>
    <row r="86" spans="1:99" ht="15" customHeight="1" x14ac:dyDescent="0.2">
      <c r="A86" s="32" t="s">
        <v>236</v>
      </c>
      <c r="B86" s="40">
        <f t="shared" si="141"/>
        <v>2</v>
      </c>
      <c r="D86" s="40">
        <f t="shared" si="142"/>
        <v>61.4</v>
      </c>
      <c r="E86" s="40">
        <f t="shared" si="142"/>
        <v>0.44</v>
      </c>
      <c r="F86" s="40">
        <f t="shared" si="142"/>
        <v>17.2</v>
      </c>
      <c r="G86" s="40">
        <f t="shared" si="142"/>
        <v>4.5199999999999996</v>
      </c>
      <c r="H86" s="40">
        <f t="shared" si="142"/>
        <v>0.1</v>
      </c>
      <c r="I86" s="40">
        <f t="shared" si="142"/>
        <v>1.67</v>
      </c>
      <c r="J86" s="40">
        <f t="shared" si="142"/>
        <v>4</v>
      </c>
      <c r="K86" s="40">
        <f t="shared" si="142"/>
        <v>4.46</v>
      </c>
      <c r="L86" s="40">
        <f t="shared" si="142"/>
        <v>5.88</v>
      </c>
      <c r="M86" s="40">
        <f t="shared" si="142"/>
        <v>0.28999999999999998</v>
      </c>
      <c r="N86" s="40">
        <f t="shared" si="142"/>
        <v>99.95999999999998</v>
      </c>
      <c r="P86" s="28">
        <v>52.16</v>
      </c>
      <c r="Q86" s="28">
        <v>0.41</v>
      </c>
      <c r="R86" s="28">
        <v>1.93</v>
      </c>
      <c r="S86" s="28">
        <v>9.75</v>
      </c>
      <c r="T86" s="28">
        <v>0.45</v>
      </c>
      <c r="U86" s="28">
        <v>14.23</v>
      </c>
      <c r="V86" s="28">
        <v>20.96</v>
      </c>
      <c r="W86" s="28">
        <v>0.46</v>
      </c>
      <c r="X86" s="28">
        <v>0</v>
      </c>
      <c r="Y86" s="28">
        <f t="shared" si="78"/>
        <v>100.35000000000001</v>
      </c>
      <c r="Z86" s="42"/>
      <c r="AA86" s="30">
        <f t="shared" si="79"/>
        <v>1.021970705725699</v>
      </c>
      <c r="AB86" s="30">
        <f t="shared" si="80"/>
        <v>5.5068836045056319E-3</v>
      </c>
      <c r="AC86" s="30">
        <f t="shared" si="81"/>
        <v>0.33738721067085131</v>
      </c>
      <c r="AD86" s="30">
        <f t="shared" si="82"/>
        <v>6.2908837856645791E-2</v>
      </c>
      <c r="AE86" s="30">
        <f t="shared" si="83"/>
        <v>1.4096419509444602E-3</v>
      </c>
      <c r="AF86" s="30">
        <f t="shared" si="84"/>
        <v>4.1439205955334991E-2</v>
      </c>
      <c r="AG86" s="30">
        <f t="shared" si="85"/>
        <v>7.1326676176890161E-2</v>
      </c>
      <c r="AH86" s="30">
        <f t="shared" si="86"/>
        <v>0.14391739270732495</v>
      </c>
      <c r="AI86" s="30">
        <f t="shared" si="87"/>
        <v>0.12484076433121019</v>
      </c>
      <c r="AJ86" s="30">
        <f t="shared" si="88"/>
        <v>4.0863199870365017E-3</v>
      </c>
      <c r="AK86" s="30">
        <f t="shared" si="89"/>
        <v>1.814793638966443</v>
      </c>
      <c r="AM86" s="30">
        <f t="shared" si="90"/>
        <v>0.56313328622185899</v>
      </c>
      <c r="AN86" s="30">
        <f t="shared" si="91"/>
        <v>3.0344406583009071E-3</v>
      </c>
      <c r="AO86" s="30">
        <f t="shared" si="92"/>
        <v>0.18590940778423673</v>
      </c>
      <c r="AP86" s="30">
        <f t="shared" si="93"/>
        <v>3.4664457988993994E-2</v>
      </c>
      <c r="AQ86" s="30">
        <f t="shared" si="94"/>
        <v>7.7675054655099857E-4</v>
      </c>
      <c r="AR86" s="30">
        <f t="shared" si="95"/>
        <v>2.2834114615331885E-2</v>
      </c>
      <c r="AS86" s="30">
        <f t="shared" si="96"/>
        <v>3.9302912819064083E-2</v>
      </c>
      <c r="AT86" s="30">
        <f t="shared" si="97"/>
        <v>7.9302345796896476E-2</v>
      </c>
      <c r="AU86" s="30">
        <f t="shared" si="98"/>
        <v>6.8790611588383802E-2</v>
      </c>
      <c r="AV86" s="30">
        <f t="shared" si="99"/>
        <v>2.2516719803821516E-3</v>
      </c>
      <c r="AW86" s="30">
        <f t="shared" si="100"/>
        <v>1</v>
      </c>
      <c r="AX86" s="30"/>
      <c r="AY86" s="30">
        <f t="shared" si="101"/>
        <v>1.7363515312916111</v>
      </c>
      <c r="AZ86" s="30">
        <f t="shared" si="102"/>
        <v>1.0262828535669585E-2</v>
      </c>
      <c r="BA86" s="30">
        <f t="shared" si="103"/>
        <v>5.6786975284425271E-2</v>
      </c>
      <c r="BB86" s="30">
        <f t="shared" si="104"/>
        <v>0.13569937369519833</v>
      </c>
      <c r="BC86" s="30">
        <f t="shared" si="105"/>
        <v>6.3433887792500709E-3</v>
      </c>
      <c r="BD86" s="30">
        <f t="shared" si="106"/>
        <v>0.35310173697270475</v>
      </c>
      <c r="BE86" s="30">
        <f t="shared" si="107"/>
        <v>0.37375178316690444</v>
      </c>
      <c r="BF86" s="30">
        <f t="shared" si="108"/>
        <v>7.4217489512746057E-3</v>
      </c>
      <c r="BG86" s="30">
        <f t="shared" si="109"/>
        <v>0</v>
      </c>
      <c r="BH86" s="30">
        <f t="shared" si="110"/>
        <v>2.6797193666770385</v>
      </c>
      <c r="BI86" s="30">
        <f t="shared" si="111"/>
        <v>2.2390404288641035</v>
      </c>
      <c r="BJ86" s="30"/>
      <c r="BK86" s="30">
        <f t="shared" si="112"/>
        <v>1.9438806386410059</v>
      </c>
      <c r="BL86" s="30">
        <f t="shared" si="113"/>
        <v>1.1489444002932194E-2</v>
      </c>
      <c r="BM86" s="30">
        <f t="shared" si="114"/>
        <v>8.4765555663156536E-2</v>
      </c>
      <c r="BN86" s="30">
        <f t="shared" si="115"/>
        <v>5.6119361358994091E-2</v>
      </c>
      <c r="BO86" s="30">
        <f t="shared" si="116"/>
        <v>2.8646194304162445E-2</v>
      </c>
      <c r="BP86" s="30">
        <f t="shared" si="117"/>
        <v>0.3038363838750871</v>
      </c>
      <c r="BQ86" s="30">
        <f t="shared" si="118"/>
        <v>1.4203103932743821E-2</v>
      </c>
      <c r="BR86" s="30">
        <f t="shared" si="119"/>
        <v>0.79060906458402469</v>
      </c>
      <c r="BS86" s="30">
        <f t="shared" si="120"/>
        <v>0.83684535287074913</v>
      </c>
      <c r="BT86" s="30">
        <f t="shared" si="121"/>
        <v>3.3235191909567204E-2</v>
      </c>
      <c r="BU86" s="30">
        <f t="shared" si="122"/>
        <v>0</v>
      </c>
      <c r="BV86" s="30">
        <f t="shared" si="123"/>
        <v>4.1036302911424229</v>
      </c>
      <c r="BW86" s="30"/>
      <c r="BX86" s="105">
        <f t="shared" si="124"/>
        <v>0.80878567219125208</v>
      </c>
      <c r="BY86" s="105">
        <f t="shared" si="125"/>
        <v>0.14282988813392983</v>
      </c>
      <c r="BZ86" s="105">
        <f t="shared" si="126"/>
        <v>2.8646194304162445E-2</v>
      </c>
      <c r="CA86" s="105">
        <f t="shared" si="127"/>
        <v>0</v>
      </c>
      <c r="CB86" s="105">
        <f t="shared" si="128"/>
        <v>2.8059680679497045E-2</v>
      </c>
      <c r="CC86" s="105">
        <f t="shared" si="129"/>
        <v>1.0083214353088414</v>
      </c>
      <c r="CE86" s="105">
        <f t="shared" si="130"/>
        <v>0.25314989521079112</v>
      </c>
      <c r="CF86" s="28"/>
      <c r="CG86" s="30"/>
      <c r="CH86" s="130">
        <f t="shared" si="131"/>
        <v>1001.574739774769</v>
      </c>
      <c r="CI86" s="30"/>
      <c r="CK86" s="105">
        <f t="shared" si="132"/>
        <v>-5.2159818051315501</v>
      </c>
      <c r="CL86" s="105">
        <f t="shared" si="133"/>
        <v>2</v>
      </c>
      <c r="CM86" s="105">
        <f t="shared" si="134"/>
        <v>0.49101376146921089</v>
      </c>
      <c r="CN86" s="105">
        <f t="shared" si="135"/>
        <v>0.53549032443577049</v>
      </c>
      <c r="CO86" s="105">
        <f t="shared" si="136"/>
        <v>-5.7977281685556683</v>
      </c>
      <c r="CP86" s="105">
        <f t="shared" si="137"/>
        <v>1.8127265416509861</v>
      </c>
      <c r="CQ86" s="105">
        <f t="shared" si="138"/>
        <v>0.25314989521079112</v>
      </c>
      <c r="CR86" s="105">
        <f t="shared" si="139"/>
        <v>2.2132778453890785E-2</v>
      </c>
      <c r="CS86" s="105">
        <v>0.82367459521481301</v>
      </c>
      <c r="CT86" s="105">
        <f t="shared" si="140"/>
        <v>1.4888923023560929E-2</v>
      </c>
      <c r="CU86" s="28"/>
    </row>
    <row r="87" spans="1:99" ht="15" customHeight="1" x14ac:dyDescent="0.2">
      <c r="A87" s="32" t="s">
        <v>236</v>
      </c>
      <c r="B87" s="40">
        <f t="shared" si="141"/>
        <v>2</v>
      </c>
      <c r="D87" s="40">
        <f t="shared" si="142"/>
        <v>61.4</v>
      </c>
      <c r="E87" s="40">
        <f t="shared" si="142"/>
        <v>0.44</v>
      </c>
      <c r="F87" s="40">
        <f t="shared" si="142"/>
        <v>17.2</v>
      </c>
      <c r="G87" s="40">
        <f t="shared" si="142"/>
        <v>4.5199999999999996</v>
      </c>
      <c r="H87" s="40">
        <f t="shared" si="142"/>
        <v>0.1</v>
      </c>
      <c r="I87" s="40">
        <f t="shared" si="142"/>
        <v>1.67</v>
      </c>
      <c r="J87" s="40">
        <f t="shared" si="142"/>
        <v>4</v>
      </c>
      <c r="K87" s="40">
        <f t="shared" si="142"/>
        <v>4.46</v>
      </c>
      <c r="L87" s="40">
        <f t="shared" si="142"/>
        <v>5.88</v>
      </c>
      <c r="M87" s="40">
        <f t="shared" si="142"/>
        <v>0.28999999999999998</v>
      </c>
      <c r="N87" s="40">
        <f t="shared" si="142"/>
        <v>99.95999999999998</v>
      </c>
      <c r="P87" s="28">
        <v>51.73</v>
      </c>
      <c r="Q87" s="28">
        <v>0.38</v>
      </c>
      <c r="R87" s="28">
        <v>1.99</v>
      </c>
      <c r="S87" s="28">
        <v>9.44</v>
      </c>
      <c r="T87" s="28">
        <v>0.43</v>
      </c>
      <c r="U87" s="28">
        <v>14.18</v>
      </c>
      <c r="V87" s="28">
        <v>20.73</v>
      </c>
      <c r="W87" s="28">
        <v>0.47</v>
      </c>
      <c r="X87" s="28">
        <v>0</v>
      </c>
      <c r="Y87" s="28">
        <f t="shared" si="78"/>
        <v>99.350000000000009</v>
      </c>
      <c r="Z87" s="42"/>
      <c r="AA87" s="30">
        <f t="shared" si="79"/>
        <v>1.021970705725699</v>
      </c>
      <c r="AB87" s="30">
        <f t="shared" si="80"/>
        <v>5.5068836045056319E-3</v>
      </c>
      <c r="AC87" s="30">
        <f t="shared" si="81"/>
        <v>0.33738721067085131</v>
      </c>
      <c r="AD87" s="30">
        <f t="shared" si="82"/>
        <v>6.2908837856645791E-2</v>
      </c>
      <c r="AE87" s="30">
        <f t="shared" si="83"/>
        <v>1.4096419509444602E-3</v>
      </c>
      <c r="AF87" s="30">
        <f t="shared" si="84"/>
        <v>4.1439205955334991E-2</v>
      </c>
      <c r="AG87" s="30">
        <f t="shared" si="85"/>
        <v>7.1326676176890161E-2</v>
      </c>
      <c r="AH87" s="30">
        <f t="shared" si="86"/>
        <v>0.14391739270732495</v>
      </c>
      <c r="AI87" s="30">
        <f t="shared" si="87"/>
        <v>0.12484076433121019</v>
      </c>
      <c r="AJ87" s="30">
        <f t="shared" si="88"/>
        <v>4.0863199870365017E-3</v>
      </c>
      <c r="AK87" s="30">
        <f t="shared" si="89"/>
        <v>1.814793638966443</v>
      </c>
      <c r="AM87" s="30">
        <f t="shared" si="90"/>
        <v>0.56313328622185899</v>
      </c>
      <c r="AN87" s="30">
        <f t="shared" si="91"/>
        <v>3.0344406583009071E-3</v>
      </c>
      <c r="AO87" s="30">
        <f t="shared" si="92"/>
        <v>0.18590940778423673</v>
      </c>
      <c r="AP87" s="30">
        <f t="shared" si="93"/>
        <v>3.4664457988993994E-2</v>
      </c>
      <c r="AQ87" s="30">
        <f t="shared" si="94"/>
        <v>7.7675054655099857E-4</v>
      </c>
      <c r="AR87" s="30">
        <f t="shared" si="95"/>
        <v>2.2834114615331885E-2</v>
      </c>
      <c r="AS87" s="30">
        <f t="shared" si="96"/>
        <v>3.9302912819064083E-2</v>
      </c>
      <c r="AT87" s="30">
        <f t="shared" si="97"/>
        <v>7.9302345796896476E-2</v>
      </c>
      <c r="AU87" s="30">
        <f t="shared" si="98"/>
        <v>6.8790611588383802E-2</v>
      </c>
      <c r="AV87" s="30">
        <f t="shared" si="99"/>
        <v>2.2516719803821516E-3</v>
      </c>
      <c r="AW87" s="30">
        <f t="shared" si="100"/>
        <v>1</v>
      </c>
      <c r="AX87" s="30"/>
      <c r="AY87" s="30">
        <f t="shared" si="101"/>
        <v>1.7220372836218374</v>
      </c>
      <c r="AZ87" s="30">
        <f t="shared" si="102"/>
        <v>9.5118898623279095E-3</v>
      </c>
      <c r="BA87" s="30">
        <f t="shared" si="103"/>
        <v>5.8552373479795999E-2</v>
      </c>
      <c r="BB87" s="30">
        <f t="shared" si="104"/>
        <v>0.1313848295059151</v>
      </c>
      <c r="BC87" s="30">
        <f t="shared" si="105"/>
        <v>6.0614603890611785E-3</v>
      </c>
      <c r="BD87" s="30">
        <f t="shared" si="106"/>
        <v>0.35186104218362285</v>
      </c>
      <c r="BE87" s="30">
        <f t="shared" si="107"/>
        <v>0.36965049928673327</v>
      </c>
      <c r="BF87" s="30">
        <f t="shared" si="108"/>
        <v>7.5830913197805746E-3</v>
      </c>
      <c r="BG87" s="30">
        <f t="shared" si="109"/>
        <v>0</v>
      </c>
      <c r="BH87" s="30">
        <f t="shared" si="110"/>
        <v>2.656642469649074</v>
      </c>
      <c r="BI87" s="30">
        <f t="shared" si="111"/>
        <v>2.2584898301323033</v>
      </c>
      <c r="BJ87" s="30"/>
      <c r="BK87" s="30">
        <f t="shared" si="112"/>
        <v>1.9446018460842882</v>
      </c>
      <c r="BL87" s="30">
        <f t="shared" si="113"/>
        <v>1.0741253259703069E-2</v>
      </c>
      <c r="BM87" s="30">
        <f t="shared" si="114"/>
        <v>8.8159960022818437E-2</v>
      </c>
      <c r="BN87" s="30">
        <f t="shared" si="115"/>
        <v>5.539815391571179E-2</v>
      </c>
      <c r="BO87" s="30">
        <f t="shared" si="116"/>
        <v>3.2761806107106647E-2</v>
      </c>
      <c r="BP87" s="30">
        <f t="shared" si="117"/>
        <v>0.2967313012727758</v>
      </c>
      <c r="BQ87" s="30">
        <f t="shared" si="118"/>
        <v>1.3689746644444466E-2</v>
      </c>
      <c r="BR87" s="30">
        <f t="shared" si="119"/>
        <v>0.79467458539146563</v>
      </c>
      <c r="BS87" s="30">
        <f t="shared" si="120"/>
        <v>0.83485189334241527</v>
      </c>
      <c r="BT87" s="30">
        <f t="shared" si="121"/>
        <v>3.425266925337795E-2</v>
      </c>
      <c r="BU87" s="30">
        <f t="shared" si="122"/>
        <v>0</v>
      </c>
      <c r="BV87" s="30">
        <f t="shared" si="123"/>
        <v>4.1058632152941064</v>
      </c>
      <c r="BW87" s="30"/>
      <c r="BX87" s="105">
        <f t="shared" si="124"/>
        <v>0.80715281638455938</v>
      </c>
      <c r="BY87" s="105">
        <f t="shared" si="125"/>
        <v>0.14212653513984108</v>
      </c>
      <c r="BZ87" s="105">
        <f t="shared" si="126"/>
        <v>3.2761806107106647E-2</v>
      </c>
      <c r="CA87" s="105">
        <f t="shared" si="127"/>
        <v>0</v>
      </c>
      <c r="CB87" s="105">
        <f t="shared" si="128"/>
        <v>2.7699076957855895E-2</v>
      </c>
      <c r="CC87" s="105">
        <f t="shared" si="129"/>
        <v>1.0097402345893629</v>
      </c>
      <c r="CE87" s="105">
        <f t="shared" si="130"/>
        <v>0.2459652757841656</v>
      </c>
      <c r="CF87" s="28"/>
      <c r="CG87" s="30"/>
      <c r="CH87" s="130">
        <f t="shared" si="131"/>
        <v>1002.4333894930895</v>
      </c>
      <c r="CI87" s="30"/>
      <c r="CK87" s="105">
        <f t="shared" si="132"/>
        <v>-5.0797180777089697</v>
      </c>
      <c r="CL87" s="105">
        <f t="shared" si="133"/>
        <v>2</v>
      </c>
      <c r="CM87" s="105">
        <f t="shared" si="134"/>
        <v>0.49200707358471868</v>
      </c>
      <c r="CN87" s="105">
        <f t="shared" si="135"/>
        <v>0.53549032443577049</v>
      </c>
      <c r="CO87" s="105">
        <f t="shared" si="136"/>
        <v>-5.7977281685556683</v>
      </c>
      <c r="CP87" s="105">
        <f t="shared" si="137"/>
        <v>1.9469693303138571</v>
      </c>
      <c r="CQ87" s="105">
        <f t="shared" si="138"/>
        <v>0.2459652757841656</v>
      </c>
      <c r="CR87" s="105">
        <f t="shared" si="139"/>
        <v>2.2132778453890785E-2</v>
      </c>
      <c r="CS87" s="105">
        <v>0.82417321626720597</v>
      </c>
      <c r="CT87" s="105">
        <f t="shared" si="140"/>
        <v>1.7020399882646586E-2</v>
      </c>
      <c r="CU87" s="28"/>
    </row>
    <row r="88" spans="1:99" ht="15" customHeight="1" x14ac:dyDescent="0.2">
      <c r="A88" s="32" t="s">
        <v>236</v>
      </c>
      <c r="B88" s="40">
        <f t="shared" si="141"/>
        <v>2</v>
      </c>
      <c r="D88" s="40">
        <f t="shared" si="142"/>
        <v>61.4</v>
      </c>
      <c r="E88" s="40">
        <f t="shared" si="142"/>
        <v>0.44</v>
      </c>
      <c r="F88" s="40">
        <f t="shared" si="142"/>
        <v>17.2</v>
      </c>
      <c r="G88" s="40">
        <f t="shared" si="142"/>
        <v>4.5199999999999996</v>
      </c>
      <c r="H88" s="40">
        <f t="shared" si="142"/>
        <v>0.1</v>
      </c>
      <c r="I88" s="40">
        <f t="shared" si="142"/>
        <v>1.67</v>
      </c>
      <c r="J88" s="40">
        <f t="shared" si="142"/>
        <v>4</v>
      </c>
      <c r="K88" s="40">
        <f t="shared" si="142"/>
        <v>4.46</v>
      </c>
      <c r="L88" s="40">
        <f t="shared" si="142"/>
        <v>5.88</v>
      </c>
      <c r="M88" s="40">
        <f t="shared" si="142"/>
        <v>0.28999999999999998</v>
      </c>
      <c r="N88" s="40">
        <f t="shared" si="142"/>
        <v>99.95999999999998</v>
      </c>
      <c r="P88" s="28">
        <v>51.06</v>
      </c>
      <c r="Q88" s="28">
        <v>0.52</v>
      </c>
      <c r="R88" s="28">
        <v>2.87</v>
      </c>
      <c r="S88" s="28">
        <v>9.23</v>
      </c>
      <c r="T88" s="28">
        <v>0.35</v>
      </c>
      <c r="U88" s="28">
        <v>13.76</v>
      </c>
      <c r="V88" s="28">
        <v>21.3</v>
      </c>
      <c r="W88" s="28">
        <v>0.47</v>
      </c>
      <c r="X88" s="28">
        <v>0</v>
      </c>
      <c r="Y88" s="28">
        <f t="shared" si="78"/>
        <v>99.56</v>
      </c>
      <c r="Z88" s="42"/>
      <c r="AA88" s="30">
        <f t="shared" si="79"/>
        <v>1.021970705725699</v>
      </c>
      <c r="AB88" s="30">
        <f t="shared" si="80"/>
        <v>5.5068836045056319E-3</v>
      </c>
      <c r="AC88" s="30">
        <f t="shared" si="81"/>
        <v>0.33738721067085131</v>
      </c>
      <c r="AD88" s="30">
        <f t="shared" si="82"/>
        <v>6.2908837856645791E-2</v>
      </c>
      <c r="AE88" s="30">
        <f t="shared" si="83"/>
        <v>1.4096419509444602E-3</v>
      </c>
      <c r="AF88" s="30">
        <f t="shared" si="84"/>
        <v>4.1439205955334991E-2</v>
      </c>
      <c r="AG88" s="30">
        <f t="shared" si="85"/>
        <v>7.1326676176890161E-2</v>
      </c>
      <c r="AH88" s="30">
        <f t="shared" si="86"/>
        <v>0.14391739270732495</v>
      </c>
      <c r="AI88" s="30">
        <f t="shared" si="87"/>
        <v>0.12484076433121019</v>
      </c>
      <c r="AJ88" s="30">
        <f t="shared" si="88"/>
        <v>4.0863199870365017E-3</v>
      </c>
      <c r="AK88" s="30">
        <f t="shared" si="89"/>
        <v>1.814793638966443</v>
      </c>
      <c r="AM88" s="30">
        <f t="shared" si="90"/>
        <v>0.56313328622185899</v>
      </c>
      <c r="AN88" s="30">
        <f t="shared" si="91"/>
        <v>3.0344406583009071E-3</v>
      </c>
      <c r="AO88" s="30">
        <f t="shared" si="92"/>
        <v>0.18590940778423673</v>
      </c>
      <c r="AP88" s="30">
        <f t="shared" si="93"/>
        <v>3.4664457988993994E-2</v>
      </c>
      <c r="AQ88" s="30">
        <f t="shared" si="94"/>
        <v>7.7675054655099857E-4</v>
      </c>
      <c r="AR88" s="30">
        <f t="shared" si="95"/>
        <v>2.2834114615331885E-2</v>
      </c>
      <c r="AS88" s="30">
        <f t="shared" si="96"/>
        <v>3.9302912819064083E-2</v>
      </c>
      <c r="AT88" s="30">
        <f t="shared" si="97"/>
        <v>7.9302345796896476E-2</v>
      </c>
      <c r="AU88" s="30">
        <f t="shared" si="98"/>
        <v>6.8790611588383802E-2</v>
      </c>
      <c r="AV88" s="30">
        <f t="shared" si="99"/>
        <v>2.2516719803821516E-3</v>
      </c>
      <c r="AW88" s="30">
        <f t="shared" si="100"/>
        <v>1</v>
      </c>
      <c r="AX88" s="30"/>
      <c r="AY88" s="30">
        <f t="shared" si="101"/>
        <v>1.6997336884154461</v>
      </c>
      <c r="AZ88" s="30">
        <f t="shared" si="102"/>
        <v>1.3016270337922402E-2</v>
      </c>
      <c r="BA88" s="30">
        <f t="shared" si="103"/>
        <v>8.4444880345233425E-2</v>
      </c>
      <c r="BB88" s="30">
        <f t="shared" si="104"/>
        <v>0.12846207376478777</v>
      </c>
      <c r="BC88" s="30">
        <f t="shared" si="105"/>
        <v>4.93374682830561E-3</v>
      </c>
      <c r="BD88" s="30">
        <f t="shared" si="106"/>
        <v>0.341439205955335</v>
      </c>
      <c r="BE88" s="30">
        <f t="shared" si="107"/>
        <v>0.37981455064194009</v>
      </c>
      <c r="BF88" s="30">
        <f t="shared" si="108"/>
        <v>7.5830913197805746E-3</v>
      </c>
      <c r="BG88" s="30">
        <f t="shared" si="109"/>
        <v>0</v>
      </c>
      <c r="BH88" s="30">
        <f t="shared" si="110"/>
        <v>2.659427507608751</v>
      </c>
      <c r="BI88" s="30">
        <f t="shared" si="111"/>
        <v>2.2561246669945727</v>
      </c>
      <c r="BJ88" s="30"/>
      <c r="BK88" s="30">
        <f t="shared" si="112"/>
        <v>1.9174055508778776</v>
      </c>
      <c r="BL88" s="30">
        <f t="shared" si="113"/>
        <v>1.4683164290828256E-2</v>
      </c>
      <c r="BM88" s="30">
        <f t="shared" si="114"/>
        <v>0.1270121183655242</v>
      </c>
      <c r="BN88" s="30">
        <f t="shared" si="115"/>
        <v>8.2594449122122438E-2</v>
      </c>
      <c r="BO88" s="30">
        <f t="shared" si="116"/>
        <v>4.4417669243401764E-2</v>
      </c>
      <c r="BP88" s="30">
        <f t="shared" si="117"/>
        <v>0.28982645339401403</v>
      </c>
      <c r="BQ88" s="30">
        <f t="shared" si="118"/>
        <v>1.1131147920046524E-2</v>
      </c>
      <c r="BR88" s="30">
        <f t="shared" si="119"/>
        <v>0.7703294148348715</v>
      </c>
      <c r="BS88" s="30">
        <f t="shared" si="120"/>
        <v>0.85690897658674037</v>
      </c>
      <c r="BT88" s="30">
        <f t="shared" si="121"/>
        <v>3.4216798757258769E-2</v>
      </c>
      <c r="BU88" s="30">
        <f t="shared" si="122"/>
        <v>0</v>
      </c>
      <c r="BV88" s="30">
        <f t="shared" si="123"/>
        <v>4.1485257433926854</v>
      </c>
      <c r="BW88" s="30"/>
      <c r="BX88" s="105">
        <f t="shared" si="124"/>
        <v>0.81051131678260757</v>
      </c>
      <c r="BY88" s="105">
        <f t="shared" si="125"/>
        <v>0.12482227572313903</v>
      </c>
      <c r="BZ88" s="105">
        <f t="shared" si="126"/>
        <v>3.4216798757258769E-2</v>
      </c>
      <c r="CA88" s="105">
        <f t="shared" si="127"/>
        <v>1.0200870486142995E-2</v>
      </c>
      <c r="CB88" s="105">
        <f t="shared" si="128"/>
        <v>3.6196789317989725E-2</v>
      </c>
      <c r="CC88" s="105">
        <f t="shared" si="129"/>
        <v>1.0159480510671381</v>
      </c>
      <c r="CE88" s="105">
        <f t="shared" si="130"/>
        <v>0.24783423801193666</v>
      </c>
      <c r="CF88" s="28"/>
      <c r="CG88" s="30"/>
      <c r="CH88" s="130">
        <f t="shared" si="131"/>
        <v>1000.6681977812713</v>
      </c>
      <c r="CI88" s="30"/>
      <c r="CK88" s="105">
        <f t="shared" si="132"/>
        <v>-5.0404170413458846</v>
      </c>
      <c r="CL88" s="105">
        <f t="shared" si="133"/>
        <v>2</v>
      </c>
      <c r="CM88" s="105">
        <f t="shared" si="134"/>
        <v>0.48996835318901077</v>
      </c>
      <c r="CN88" s="105">
        <f t="shared" si="135"/>
        <v>0.53549032443577049</v>
      </c>
      <c r="CO88" s="105">
        <f t="shared" si="136"/>
        <v>-5.7977281685556683</v>
      </c>
      <c r="CP88" s="105">
        <f t="shared" si="137"/>
        <v>1.9904226565802119</v>
      </c>
      <c r="CQ88" s="105">
        <f t="shared" si="138"/>
        <v>0.24783423801193666</v>
      </c>
      <c r="CR88" s="105">
        <f t="shared" si="139"/>
        <v>2.2132778453890785E-2</v>
      </c>
      <c r="CS88" s="105">
        <v>0.83574783398649599</v>
      </c>
      <c r="CT88" s="105">
        <f t="shared" si="140"/>
        <v>2.523651720388842E-2</v>
      </c>
      <c r="CU88" s="28"/>
    </row>
    <row r="89" spans="1:99" ht="15" customHeight="1" x14ac:dyDescent="0.2">
      <c r="A89" s="32" t="s">
        <v>236</v>
      </c>
      <c r="B89" s="40">
        <f t="shared" si="141"/>
        <v>2</v>
      </c>
      <c r="D89" s="40">
        <f t="shared" si="142"/>
        <v>61.4</v>
      </c>
      <c r="E89" s="40">
        <f t="shared" si="142"/>
        <v>0.44</v>
      </c>
      <c r="F89" s="40">
        <f t="shared" si="142"/>
        <v>17.2</v>
      </c>
      <c r="G89" s="40">
        <f t="shared" si="142"/>
        <v>4.5199999999999996</v>
      </c>
      <c r="H89" s="40">
        <f t="shared" si="142"/>
        <v>0.1</v>
      </c>
      <c r="I89" s="40">
        <f t="shared" si="142"/>
        <v>1.67</v>
      </c>
      <c r="J89" s="40">
        <f t="shared" si="142"/>
        <v>4</v>
      </c>
      <c r="K89" s="40">
        <f t="shared" si="142"/>
        <v>4.46</v>
      </c>
      <c r="L89" s="40">
        <f t="shared" si="142"/>
        <v>5.88</v>
      </c>
      <c r="M89" s="40">
        <f t="shared" si="142"/>
        <v>0.28999999999999998</v>
      </c>
      <c r="N89" s="40">
        <f t="shared" si="142"/>
        <v>99.95999999999998</v>
      </c>
      <c r="P89" s="28">
        <v>51.6</v>
      </c>
      <c r="Q89" s="28">
        <v>0.4</v>
      </c>
      <c r="R89" s="28">
        <v>2.59</v>
      </c>
      <c r="S89" s="28">
        <v>8.9600000000000009</v>
      </c>
      <c r="T89" s="28">
        <v>0.33</v>
      </c>
      <c r="U89" s="28">
        <v>14.1</v>
      </c>
      <c r="V89" s="28">
        <v>21.35</v>
      </c>
      <c r="W89" s="28">
        <v>0.41</v>
      </c>
      <c r="X89" s="28">
        <v>0</v>
      </c>
      <c r="Y89" s="28">
        <f t="shared" si="78"/>
        <v>99.740000000000009</v>
      </c>
      <c r="Z89" s="42"/>
      <c r="AA89" s="30">
        <f t="shared" si="79"/>
        <v>1.021970705725699</v>
      </c>
      <c r="AB89" s="30">
        <f t="shared" si="80"/>
        <v>5.5068836045056319E-3</v>
      </c>
      <c r="AC89" s="30">
        <f t="shared" si="81"/>
        <v>0.33738721067085131</v>
      </c>
      <c r="AD89" s="30">
        <f t="shared" si="82"/>
        <v>6.2908837856645791E-2</v>
      </c>
      <c r="AE89" s="30">
        <f t="shared" si="83"/>
        <v>1.4096419509444602E-3</v>
      </c>
      <c r="AF89" s="30">
        <f t="shared" si="84"/>
        <v>4.1439205955334991E-2</v>
      </c>
      <c r="AG89" s="30">
        <f t="shared" si="85"/>
        <v>7.1326676176890161E-2</v>
      </c>
      <c r="AH89" s="30">
        <f t="shared" si="86"/>
        <v>0.14391739270732495</v>
      </c>
      <c r="AI89" s="30">
        <f t="shared" si="87"/>
        <v>0.12484076433121019</v>
      </c>
      <c r="AJ89" s="30">
        <f t="shared" si="88"/>
        <v>4.0863199870365017E-3</v>
      </c>
      <c r="AK89" s="30">
        <f t="shared" si="89"/>
        <v>1.814793638966443</v>
      </c>
      <c r="AM89" s="30">
        <f t="shared" si="90"/>
        <v>0.56313328622185899</v>
      </c>
      <c r="AN89" s="30">
        <f t="shared" si="91"/>
        <v>3.0344406583009071E-3</v>
      </c>
      <c r="AO89" s="30">
        <f t="shared" si="92"/>
        <v>0.18590940778423673</v>
      </c>
      <c r="AP89" s="30">
        <f t="shared" si="93"/>
        <v>3.4664457988993994E-2</v>
      </c>
      <c r="AQ89" s="30">
        <f t="shared" si="94"/>
        <v>7.7675054655099857E-4</v>
      </c>
      <c r="AR89" s="30">
        <f t="shared" si="95"/>
        <v>2.2834114615331885E-2</v>
      </c>
      <c r="AS89" s="30">
        <f t="shared" si="96"/>
        <v>3.9302912819064083E-2</v>
      </c>
      <c r="AT89" s="30">
        <f t="shared" si="97"/>
        <v>7.9302345796896476E-2</v>
      </c>
      <c r="AU89" s="30">
        <f t="shared" si="98"/>
        <v>6.8790611588383802E-2</v>
      </c>
      <c r="AV89" s="30">
        <f t="shared" si="99"/>
        <v>2.2516719803821516E-3</v>
      </c>
      <c r="AW89" s="30">
        <f t="shared" si="100"/>
        <v>1</v>
      </c>
      <c r="AX89" s="30"/>
      <c r="AY89" s="30">
        <f t="shared" si="101"/>
        <v>1.7177097203728364</v>
      </c>
      <c r="AZ89" s="30">
        <f t="shared" si="102"/>
        <v>1.0012515644555695E-2</v>
      </c>
      <c r="BA89" s="30">
        <f t="shared" si="103"/>
        <v>7.6206355433503334E-2</v>
      </c>
      <c r="BB89" s="30">
        <f t="shared" si="104"/>
        <v>0.1247042449547669</v>
      </c>
      <c r="BC89" s="30">
        <f t="shared" si="105"/>
        <v>4.6518184381167185E-3</v>
      </c>
      <c r="BD89" s="30">
        <f t="shared" si="106"/>
        <v>0.34987593052109184</v>
      </c>
      <c r="BE89" s="30">
        <f t="shared" si="107"/>
        <v>0.38070613409415127</v>
      </c>
      <c r="BF89" s="30">
        <f t="shared" si="108"/>
        <v>6.6150371087447561E-3</v>
      </c>
      <c r="BG89" s="30">
        <f t="shared" si="109"/>
        <v>0</v>
      </c>
      <c r="BH89" s="30">
        <f t="shared" si="110"/>
        <v>2.6704817565677668</v>
      </c>
      <c r="BI89" s="30">
        <f t="shared" si="111"/>
        <v>2.2467856165815911</v>
      </c>
      <c r="BJ89" s="30"/>
      <c r="BK89" s="30">
        <f t="shared" si="112"/>
        <v>1.9296627465980378</v>
      </c>
      <c r="BL89" s="30">
        <f t="shared" si="113"/>
        <v>1.1247988067992947E-2</v>
      </c>
      <c r="BM89" s="30">
        <f t="shared" si="114"/>
        <v>0.11414622885339978</v>
      </c>
      <c r="BN89" s="30">
        <f t="shared" si="115"/>
        <v>7.0337253401962174E-2</v>
      </c>
      <c r="BO89" s="30">
        <f t="shared" si="116"/>
        <v>4.380897545143761E-2</v>
      </c>
      <c r="BP89" s="30">
        <f t="shared" si="117"/>
        <v>0.28018370389103769</v>
      </c>
      <c r="BQ89" s="30">
        <f t="shared" si="118"/>
        <v>1.0451638757709686E-2</v>
      </c>
      <c r="BR89" s="30">
        <f t="shared" si="119"/>
        <v>0.78609620828288929</v>
      </c>
      <c r="BS89" s="30">
        <f t="shared" si="120"/>
        <v>0.85536506622712161</v>
      </c>
      <c r="BT89" s="30">
        <f t="shared" si="121"/>
        <v>2.9725140458162387E-2</v>
      </c>
      <c r="BU89" s="30">
        <f t="shared" si="122"/>
        <v>0</v>
      </c>
      <c r="BV89" s="30">
        <f t="shared" si="123"/>
        <v>4.1310249499897509</v>
      </c>
      <c r="BW89" s="30"/>
      <c r="BX89" s="105">
        <f t="shared" si="124"/>
        <v>0.81315452202950289</v>
      </c>
      <c r="BY89" s="105">
        <f t="shared" si="125"/>
        <v>0.12656269507221207</v>
      </c>
      <c r="BZ89" s="105">
        <f t="shared" si="126"/>
        <v>2.9725140458162387E-2</v>
      </c>
      <c r="CA89" s="105">
        <f t="shared" si="127"/>
        <v>1.4083834993275222E-2</v>
      </c>
      <c r="CB89" s="105">
        <f t="shared" si="128"/>
        <v>2.8126709204343476E-2</v>
      </c>
      <c r="CC89" s="105">
        <f t="shared" si="129"/>
        <v>1.0116529017574962</v>
      </c>
      <c r="CE89" s="105">
        <f t="shared" si="130"/>
        <v>0.23478315445929834</v>
      </c>
      <c r="CF89" s="28"/>
      <c r="CG89" s="30"/>
      <c r="CH89" s="130">
        <f t="shared" si="131"/>
        <v>1004.9617808181723</v>
      </c>
      <c r="CI89" s="30"/>
      <c r="CK89" s="105">
        <f t="shared" si="132"/>
        <v>-5.1843964404217555</v>
      </c>
      <c r="CL89" s="105">
        <f t="shared" si="133"/>
        <v>2</v>
      </c>
      <c r="CM89" s="105">
        <f t="shared" si="134"/>
        <v>0.48837568305452078</v>
      </c>
      <c r="CN89" s="105">
        <f t="shared" si="135"/>
        <v>0.53549032443577049</v>
      </c>
      <c r="CO89" s="105">
        <f t="shared" si="136"/>
        <v>-5.7977281685556683</v>
      </c>
      <c r="CP89" s="105">
        <f t="shared" si="137"/>
        <v>1.8496991091933626</v>
      </c>
      <c r="CQ89" s="105">
        <f t="shared" si="138"/>
        <v>0.23478315445929834</v>
      </c>
      <c r="CR89" s="105">
        <f t="shared" si="139"/>
        <v>2.2132778453890785E-2</v>
      </c>
      <c r="CS89" s="105">
        <v>0.83464585520563417</v>
      </c>
      <c r="CT89" s="105">
        <f t="shared" si="140"/>
        <v>2.1491333176131278E-2</v>
      </c>
      <c r="CU89" s="28"/>
    </row>
    <row r="90" spans="1:99" ht="15" customHeight="1" x14ac:dyDescent="0.2">
      <c r="A90" s="32" t="s">
        <v>236</v>
      </c>
      <c r="B90" s="40">
        <f t="shared" si="141"/>
        <v>2</v>
      </c>
      <c r="D90" s="40">
        <f t="shared" si="142"/>
        <v>61.4</v>
      </c>
      <c r="E90" s="40">
        <f t="shared" si="142"/>
        <v>0.44</v>
      </c>
      <c r="F90" s="40">
        <f t="shared" si="142"/>
        <v>17.2</v>
      </c>
      <c r="G90" s="40">
        <f t="shared" si="142"/>
        <v>4.5199999999999996</v>
      </c>
      <c r="H90" s="40">
        <f t="shared" si="142"/>
        <v>0.1</v>
      </c>
      <c r="I90" s="40">
        <f t="shared" si="142"/>
        <v>1.67</v>
      </c>
      <c r="J90" s="40">
        <f t="shared" si="142"/>
        <v>4</v>
      </c>
      <c r="K90" s="40">
        <f t="shared" si="142"/>
        <v>4.46</v>
      </c>
      <c r="L90" s="40">
        <f t="shared" si="142"/>
        <v>5.88</v>
      </c>
      <c r="M90" s="40">
        <f t="shared" si="142"/>
        <v>0.28999999999999998</v>
      </c>
      <c r="N90" s="40">
        <f t="shared" si="142"/>
        <v>99.95999999999998</v>
      </c>
      <c r="P90" s="28">
        <v>51.04</v>
      </c>
      <c r="Q90" s="28">
        <v>0.4</v>
      </c>
      <c r="R90" s="28">
        <v>2.94</v>
      </c>
      <c r="S90" s="28">
        <v>8.1199999999999992</v>
      </c>
      <c r="T90" s="28">
        <v>0.25</v>
      </c>
      <c r="U90" s="28">
        <v>14.53</v>
      </c>
      <c r="V90" s="28">
        <v>21.67</v>
      </c>
      <c r="W90" s="28">
        <v>0.4</v>
      </c>
      <c r="X90" s="28">
        <v>0</v>
      </c>
      <c r="Y90" s="28">
        <f t="shared" si="78"/>
        <v>99.35</v>
      </c>
      <c r="Z90" s="42"/>
      <c r="AA90" s="30">
        <f t="shared" si="79"/>
        <v>1.021970705725699</v>
      </c>
      <c r="AB90" s="30">
        <f t="shared" si="80"/>
        <v>5.5068836045056319E-3</v>
      </c>
      <c r="AC90" s="30">
        <f t="shared" si="81"/>
        <v>0.33738721067085131</v>
      </c>
      <c r="AD90" s="30">
        <f t="shared" si="82"/>
        <v>6.2908837856645791E-2</v>
      </c>
      <c r="AE90" s="30">
        <f t="shared" si="83"/>
        <v>1.4096419509444602E-3</v>
      </c>
      <c r="AF90" s="30">
        <f t="shared" si="84"/>
        <v>4.1439205955334991E-2</v>
      </c>
      <c r="AG90" s="30">
        <f t="shared" si="85"/>
        <v>7.1326676176890161E-2</v>
      </c>
      <c r="AH90" s="30">
        <f t="shared" si="86"/>
        <v>0.14391739270732495</v>
      </c>
      <c r="AI90" s="30">
        <f t="shared" si="87"/>
        <v>0.12484076433121019</v>
      </c>
      <c r="AJ90" s="30">
        <f t="shared" si="88"/>
        <v>4.0863199870365017E-3</v>
      </c>
      <c r="AK90" s="30">
        <f t="shared" si="89"/>
        <v>1.814793638966443</v>
      </c>
      <c r="AM90" s="30">
        <f t="shared" si="90"/>
        <v>0.56313328622185899</v>
      </c>
      <c r="AN90" s="30">
        <f t="shared" si="91"/>
        <v>3.0344406583009071E-3</v>
      </c>
      <c r="AO90" s="30">
        <f t="shared" si="92"/>
        <v>0.18590940778423673</v>
      </c>
      <c r="AP90" s="30">
        <f t="shared" si="93"/>
        <v>3.4664457988993994E-2</v>
      </c>
      <c r="AQ90" s="30">
        <f t="shared" si="94"/>
        <v>7.7675054655099857E-4</v>
      </c>
      <c r="AR90" s="30">
        <f t="shared" si="95"/>
        <v>2.2834114615331885E-2</v>
      </c>
      <c r="AS90" s="30">
        <f t="shared" si="96"/>
        <v>3.9302912819064083E-2</v>
      </c>
      <c r="AT90" s="30">
        <f t="shared" si="97"/>
        <v>7.9302345796896476E-2</v>
      </c>
      <c r="AU90" s="30">
        <f t="shared" si="98"/>
        <v>6.8790611588383802E-2</v>
      </c>
      <c r="AV90" s="30">
        <f t="shared" si="99"/>
        <v>2.2516719803821516E-3</v>
      </c>
      <c r="AW90" s="30">
        <f t="shared" si="100"/>
        <v>1</v>
      </c>
      <c r="AX90" s="30"/>
      <c r="AY90" s="30">
        <f t="shared" si="101"/>
        <v>1.6990679094540613</v>
      </c>
      <c r="AZ90" s="30">
        <f t="shared" si="102"/>
        <v>1.0012515644555695E-2</v>
      </c>
      <c r="BA90" s="30">
        <f t="shared" si="103"/>
        <v>8.6504511573165951E-2</v>
      </c>
      <c r="BB90" s="30">
        <f t="shared" si="104"/>
        <v>0.11301322199025748</v>
      </c>
      <c r="BC90" s="30">
        <f t="shared" si="105"/>
        <v>3.5241048773611504E-3</v>
      </c>
      <c r="BD90" s="30">
        <f t="shared" si="106"/>
        <v>0.36054590570719602</v>
      </c>
      <c r="BE90" s="30">
        <f t="shared" si="107"/>
        <v>0.38641226818830249</v>
      </c>
      <c r="BF90" s="30">
        <f t="shared" si="108"/>
        <v>6.4536947402387872E-3</v>
      </c>
      <c r="BG90" s="30">
        <f t="shared" si="109"/>
        <v>0</v>
      </c>
      <c r="BH90" s="30">
        <f t="shared" si="110"/>
        <v>2.6655341321751389</v>
      </c>
      <c r="BI90" s="30">
        <f t="shared" si="111"/>
        <v>2.2509559819831901</v>
      </c>
      <c r="BJ90" s="30"/>
      <c r="BK90" s="30">
        <f t="shared" si="112"/>
        <v>1.9122635372906462</v>
      </c>
      <c r="BL90" s="30">
        <f t="shared" si="113"/>
        <v>1.1268865992406459E-2</v>
      </c>
      <c r="BM90" s="30">
        <f t="shared" si="114"/>
        <v>0.12981189852943467</v>
      </c>
      <c r="BN90" s="30">
        <f t="shared" si="115"/>
        <v>8.7736462709353757E-2</v>
      </c>
      <c r="BO90" s="30">
        <f t="shared" si="116"/>
        <v>4.2075435820080914E-2</v>
      </c>
      <c r="BP90" s="30">
        <f t="shared" si="117"/>
        <v>0.25438778808216428</v>
      </c>
      <c r="BQ90" s="30">
        <f t="shared" si="118"/>
        <v>7.9326049548322179E-3</v>
      </c>
      <c r="BR90" s="30">
        <f t="shared" si="119"/>
        <v>0.81157296323116013</v>
      </c>
      <c r="BS90" s="30">
        <f t="shared" si="120"/>
        <v>0.86979700659015224</v>
      </c>
      <c r="BT90" s="30">
        <f t="shared" si="121"/>
        <v>2.9053965562867896E-2</v>
      </c>
      <c r="BU90" s="30">
        <f t="shared" si="122"/>
        <v>0</v>
      </c>
      <c r="BV90" s="30">
        <f t="shared" si="123"/>
        <v>4.155900528763099</v>
      </c>
      <c r="BW90" s="30"/>
      <c r="BX90" s="105">
        <f t="shared" si="124"/>
        <v>0.81941804010686892</v>
      </c>
      <c r="BY90" s="105">
        <f t="shared" si="125"/>
        <v>0.12327135560322777</v>
      </c>
      <c r="BZ90" s="105">
        <f t="shared" si="126"/>
        <v>2.9053965562867896E-2</v>
      </c>
      <c r="CA90" s="105">
        <f t="shared" si="127"/>
        <v>1.3021470257213019E-2</v>
      </c>
      <c r="CB90" s="105">
        <f t="shared" si="128"/>
        <v>3.7357496226070368E-2</v>
      </c>
      <c r="CC90" s="105">
        <f t="shared" si="129"/>
        <v>1.0221223277562479</v>
      </c>
      <c r="CE90" s="105">
        <f t="shared" si="130"/>
        <v>0.20647546425156377</v>
      </c>
      <c r="CF90" s="28"/>
      <c r="CG90" s="30"/>
      <c r="CH90" s="130">
        <f t="shared" si="131"/>
        <v>1011.2083850947341</v>
      </c>
      <c r="CI90" s="30"/>
      <c r="CK90" s="105">
        <f t="shared" si="132"/>
        <v>-5.2149078516965819</v>
      </c>
      <c r="CL90" s="105">
        <f t="shared" si="133"/>
        <v>2</v>
      </c>
      <c r="CM90" s="105">
        <f t="shared" si="134"/>
        <v>0.4846426069326441</v>
      </c>
      <c r="CN90" s="105">
        <f t="shared" si="135"/>
        <v>0.53549032443577049</v>
      </c>
      <c r="CO90" s="105">
        <f t="shared" si="136"/>
        <v>-5.7977281685556683</v>
      </c>
      <c r="CP90" s="105">
        <f t="shared" si="137"/>
        <v>1.8268609235438593</v>
      </c>
      <c r="CQ90" s="105">
        <f t="shared" si="138"/>
        <v>0.20647546425156377</v>
      </c>
      <c r="CR90" s="105">
        <f t="shared" si="139"/>
        <v>2.2132778453890785E-2</v>
      </c>
      <c r="CS90" s="105">
        <v>0.83672071085600586</v>
      </c>
      <c r="CT90" s="105">
        <f t="shared" si="140"/>
        <v>1.7302670749136939E-2</v>
      </c>
      <c r="CU90" s="28"/>
    </row>
    <row r="91" spans="1:99" ht="15" customHeight="1" x14ac:dyDescent="0.2">
      <c r="A91" s="32" t="s">
        <v>236</v>
      </c>
      <c r="B91" s="40">
        <f t="shared" si="141"/>
        <v>2</v>
      </c>
      <c r="D91" s="40">
        <f t="shared" si="142"/>
        <v>61.4</v>
      </c>
      <c r="E91" s="40">
        <f t="shared" si="142"/>
        <v>0.44</v>
      </c>
      <c r="F91" s="40">
        <f t="shared" si="142"/>
        <v>17.2</v>
      </c>
      <c r="G91" s="40">
        <f t="shared" si="142"/>
        <v>4.5199999999999996</v>
      </c>
      <c r="H91" s="40">
        <f t="shared" si="142"/>
        <v>0.1</v>
      </c>
      <c r="I91" s="40">
        <f t="shared" si="142"/>
        <v>1.67</v>
      </c>
      <c r="J91" s="40">
        <f t="shared" si="142"/>
        <v>4</v>
      </c>
      <c r="K91" s="40">
        <f t="shared" si="142"/>
        <v>4.46</v>
      </c>
      <c r="L91" s="40">
        <f t="shared" si="142"/>
        <v>5.88</v>
      </c>
      <c r="M91" s="40">
        <f t="shared" si="142"/>
        <v>0.28999999999999998</v>
      </c>
      <c r="N91" s="40">
        <f t="shared" si="142"/>
        <v>99.95999999999998</v>
      </c>
      <c r="P91" s="28">
        <v>51.66</v>
      </c>
      <c r="Q91" s="28">
        <v>0.54</v>
      </c>
      <c r="R91" s="28">
        <v>2.65</v>
      </c>
      <c r="S91" s="28">
        <v>9.35</v>
      </c>
      <c r="T91" s="28">
        <v>0.28000000000000003</v>
      </c>
      <c r="U91" s="28">
        <v>14.08</v>
      </c>
      <c r="V91" s="28">
        <v>21.42</v>
      </c>
      <c r="W91" s="28">
        <v>0.4</v>
      </c>
      <c r="X91" s="28">
        <v>0</v>
      </c>
      <c r="Y91" s="28">
        <f t="shared" si="78"/>
        <v>100.38</v>
      </c>
      <c r="Z91" s="42"/>
      <c r="AA91" s="30">
        <f t="shared" si="79"/>
        <v>1.021970705725699</v>
      </c>
      <c r="AB91" s="30">
        <f t="shared" si="80"/>
        <v>5.5068836045056319E-3</v>
      </c>
      <c r="AC91" s="30">
        <f t="shared" si="81"/>
        <v>0.33738721067085131</v>
      </c>
      <c r="AD91" s="30">
        <f t="shared" si="82"/>
        <v>6.2908837856645791E-2</v>
      </c>
      <c r="AE91" s="30">
        <f t="shared" si="83"/>
        <v>1.4096419509444602E-3</v>
      </c>
      <c r="AF91" s="30">
        <f t="shared" si="84"/>
        <v>4.1439205955334991E-2</v>
      </c>
      <c r="AG91" s="30">
        <f t="shared" si="85"/>
        <v>7.1326676176890161E-2</v>
      </c>
      <c r="AH91" s="30">
        <f t="shared" si="86"/>
        <v>0.14391739270732495</v>
      </c>
      <c r="AI91" s="30">
        <f t="shared" si="87"/>
        <v>0.12484076433121019</v>
      </c>
      <c r="AJ91" s="30">
        <f t="shared" si="88"/>
        <v>4.0863199870365017E-3</v>
      </c>
      <c r="AK91" s="30">
        <f t="shared" si="89"/>
        <v>1.814793638966443</v>
      </c>
      <c r="AM91" s="30">
        <f t="shared" si="90"/>
        <v>0.56313328622185899</v>
      </c>
      <c r="AN91" s="30">
        <f t="shared" si="91"/>
        <v>3.0344406583009071E-3</v>
      </c>
      <c r="AO91" s="30">
        <f t="shared" si="92"/>
        <v>0.18590940778423673</v>
      </c>
      <c r="AP91" s="30">
        <f t="shared" si="93"/>
        <v>3.4664457988993994E-2</v>
      </c>
      <c r="AQ91" s="30">
        <f t="shared" si="94"/>
        <v>7.7675054655099857E-4</v>
      </c>
      <c r="AR91" s="30">
        <f t="shared" si="95"/>
        <v>2.2834114615331885E-2</v>
      </c>
      <c r="AS91" s="30">
        <f t="shared" si="96"/>
        <v>3.9302912819064083E-2</v>
      </c>
      <c r="AT91" s="30">
        <f t="shared" si="97"/>
        <v>7.9302345796896476E-2</v>
      </c>
      <c r="AU91" s="30">
        <f t="shared" si="98"/>
        <v>6.8790611588383802E-2</v>
      </c>
      <c r="AV91" s="30">
        <f t="shared" si="99"/>
        <v>2.2516719803821516E-3</v>
      </c>
      <c r="AW91" s="30">
        <f t="shared" si="100"/>
        <v>1</v>
      </c>
      <c r="AX91" s="30"/>
      <c r="AY91" s="30">
        <f t="shared" si="101"/>
        <v>1.7197070572569906</v>
      </c>
      <c r="AZ91" s="30">
        <f t="shared" si="102"/>
        <v>1.3516896120150187E-2</v>
      </c>
      <c r="BA91" s="30">
        <f t="shared" si="103"/>
        <v>7.7971753628874069E-2</v>
      </c>
      <c r="BB91" s="30">
        <f t="shared" si="104"/>
        <v>0.13013221990257481</v>
      </c>
      <c r="BC91" s="30">
        <f t="shared" si="105"/>
        <v>3.9469974626444885E-3</v>
      </c>
      <c r="BD91" s="30">
        <f t="shared" si="106"/>
        <v>0.34937965260545906</v>
      </c>
      <c r="BE91" s="30">
        <f t="shared" si="107"/>
        <v>0.38195435092724683</v>
      </c>
      <c r="BF91" s="30">
        <f t="shared" si="108"/>
        <v>6.4536947402387872E-3</v>
      </c>
      <c r="BG91" s="30">
        <f t="shared" si="109"/>
        <v>0</v>
      </c>
      <c r="BH91" s="30">
        <f t="shared" si="110"/>
        <v>2.6830626226441785</v>
      </c>
      <c r="BI91" s="30">
        <f t="shared" si="111"/>
        <v>2.236250451018901</v>
      </c>
      <c r="BJ91" s="30"/>
      <c r="BK91" s="30">
        <f t="shared" si="112"/>
        <v>1.922847841205666</v>
      </c>
      <c r="BL91" s="30">
        <f t="shared" si="113"/>
        <v>1.5113582522530745E-2</v>
      </c>
      <c r="BM91" s="30">
        <f t="shared" si="114"/>
        <v>0.11624291281286951</v>
      </c>
      <c r="BN91" s="30">
        <f t="shared" si="115"/>
        <v>7.7152158794334014E-2</v>
      </c>
      <c r="BO91" s="30">
        <f t="shared" si="116"/>
        <v>3.9090754018535498E-2</v>
      </c>
      <c r="BP91" s="30">
        <f t="shared" si="117"/>
        <v>0.29100823544922372</v>
      </c>
      <c r="BQ91" s="30">
        <f t="shared" si="118"/>
        <v>8.8264748560091949E-3</v>
      </c>
      <c r="BR91" s="30">
        <f t="shared" si="119"/>
        <v>0.78130040571578474</v>
      </c>
      <c r="BS91" s="30">
        <f t="shared" si="120"/>
        <v>0.85414558952968733</v>
      </c>
      <c r="BT91" s="30">
        <f t="shared" si="121"/>
        <v>2.8864155547194594E-2</v>
      </c>
      <c r="BU91" s="30">
        <f t="shared" si="122"/>
        <v>0</v>
      </c>
      <c r="BV91" s="30">
        <f t="shared" si="123"/>
        <v>4.1345921104518357</v>
      </c>
      <c r="BW91" s="30"/>
      <c r="BX91" s="105">
        <f t="shared" si="124"/>
        <v>0.81045621089684994</v>
      </c>
      <c r="BY91" s="105">
        <f t="shared" si="125"/>
        <v>0.13092621513407926</v>
      </c>
      <c r="BZ91" s="105">
        <f t="shared" si="126"/>
        <v>2.8864155547194594E-2</v>
      </c>
      <c r="CA91" s="105">
        <f t="shared" si="127"/>
        <v>1.0226598471340904E-2</v>
      </c>
      <c r="CB91" s="105">
        <f t="shared" si="128"/>
        <v>3.3462780161496557E-2</v>
      </c>
      <c r="CC91" s="105">
        <f t="shared" si="129"/>
        <v>1.0139359602109612</v>
      </c>
      <c r="CE91" s="105">
        <f t="shared" si="130"/>
        <v>0.2453505254424779</v>
      </c>
      <c r="CF91" s="28"/>
      <c r="CG91" s="30"/>
      <c r="CH91" s="130">
        <f t="shared" si="131"/>
        <v>1003.1407379591163</v>
      </c>
      <c r="CI91" s="30"/>
      <c r="CK91" s="105">
        <f t="shared" si="132"/>
        <v>-5.2104652323668779</v>
      </c>
      <c r="CL91" s="105">
        <f t="shared" si="133"/>
        <v>2</v>
      </c>
      <c r="CM91" s="105">
        <f t="shared" si="134"/>
        <v>0.49000166793166144</v>
      </c>
      <c r="CN91" s="105">
        <f t="shared" si="135"/>
        <v>0.53549032443577049</v>
      </c>
      <c r="CO91" s="105">
        <f t="shared" si="136"/>
        <v>-5.7977281685556683</v>
      </c>
      <c r="CP91" s="105">
        <f t="shared" si="137"/>
        <v>1.8203064742085737</v>
      </c>
      <c r="CQ91" s="105">
        <f t="shared" si="138"/>
        <v>0.2453505254424779</v>
      </c>
      <c r="CR91" s="105">
        <f t="shared" si="139"/>
        <v>2.2132778453890785E-2</v>
      </c>
      <c r="CS91" s="105">
        <v>0.8318207958655166</v>
      </c>
      <c r="CT91" s="105">
        <f t="shared" si="140"/>
        <v>2.1364584968666667E-2</v>
      </c>
      <c r="CU91" s="28"/>
    </row>
    <row r="92" spans="1:99" ht="15" customHeight="1" x14ac:dyDescent="0.2">
      <c r="A92" s="32" t="s">
        <v>236</v>
      </c>
      <c r="B92" s="40">
        <f t="shared" si="141"/>
        <v>2</v>
      </c>
      <c r="D92" s="40">
        <f t="shared" si="142"/>
        <v>61.4</v>
      </c>
      <c r="E92" s="40">
        <f t="shared" si="142"/>
        <v>0.44</v>
      </c>
      <c r="F92" s="40">
        <f t="shared" si="142"/>
        <v>17.2</v>
      </c>
      <c r="G92" s="40">
        <f t="shared" si="142"/>
        <v>4.5199999999999996</v>
      </c>
      <c r="H92" s="40">
        <f t="shared" si="142"/>
        <v>0.1</v>
      </c>
      <c r="I92" s="40">
        <f t="shared" si="142"/>
        <v>1.67</v>
      </c>
      <c r="J92" s="40">
        <f t="shared" si="142"/>
        <v>4</v>
      </c>
      <c r="K92" s="40">
        <f t="shared" si="142"/>
        <v>4.46</v>
      </c>
      <c r="L92" s="40">
        <f t="shared" si="142"/>
        <v>5.88</v>
      </c>
      <c r="M92" s="40">
        <f t="shared" si="142"/>
        <v>0.28999999999999998</v>
      </c>
      <c r="N92" s="40">
        <f t="shared" si="142"/>
        <v>99.95999999999998</v>
      </c>
      <c r="P92" s="28">
        <v>51.18</v>
      </c>
      <c r="Q92" s="28">
        <v>0.44</v>
      </c>
      <c r="R92" s="28">
        <v>2.85</v>
      </c>
      <c r="S92" s="28">
        <v>9.2200000000000006</v>
      </c>
      <c r="T92" s="28">
        <v>0.33</v>
      </c>
      <c r="U92" s="28">
        <v>14.2</v>
      </c>
      <c r="V92" s="28">
        <v>21.21</v>
      </c>
      <c r="W92" s="28">
        <v>0.44</v>
      </c>
      <c r="X92" s="28">
        <v>0</v>
      </c>
      <c r="Y92" s="28">
        <f t="shared" si="78"/>
        <v>99.87</v>
      </c>
      <c r="Z92" s="42"/>
      <c r="AA92" s="30">
        <f t="shared" si="79"/>
        <v>1.021970705725699</v>
      </c>
      <c r="AB92" s="30">
        <f t="shared" si="80"/>
        <v>5.5068836045056319E-3</v>
      </c>
      <c r="AC92" s="30">
        <f t="shared" si="81"/>
        <v>0.33738721067085131</v>
      </c>
      <c r="AD92" s="30">
        <f t="shared" si="82"/>
        <v>6.2908837856645791E-2</v>
      </c>
      <c r="AE92" s="30">
        <f t="shared" si="83"/>
        <v>1.4096419509444602E-3</v>
      </c>
      <c r="AF92" s="30">
        <f t="shared" si="84"/>
        <v>4.1439205955334991E-2</v>
      </c>
      <c r="AG92" s="30">
        <f t="shared" si="85"/>
        <v>7.1326676176890161E-2</v>
      </c>
      <c r="AH92" s="30">
        <f t="shared" si="86"/>
        <v>0.14391739270732495</v>
      </c>
      <c r="AI92" s="30">
        <f t="shared" si="87"/>
        <v>0.12484076433121019</v>
      </c>
      <c r="AJ92" s="30">
        <f t="shared" si="88"/>
        <v>4.0863199870365017E-3</v>
      </c>
      <c r="AK92" s="30">
        <f t="shared" si="89"/>
        <v>1.814793638966443</v>
      </c>
      <c r="AM92" s="30">
        <f t="shared" si="90"/>
        <v>0.56313328622185899</v>
      </c>
      <c r="AN92" s="30">
        <f t="shared" si="91"/>
        <v>3.0344406583009071E-3</v>
      </c>
      <c r="AO92" s="30">
        <f t="shared" si="92"/>
        <v>0.18590940778423673</v>
      </c>
      <c r="AP92" s="30">
        <f t="shared" si="93"/>
        <v>3.4664457988993994E-2</v>
      </c>
      <c r="AQ92" s="30">
        <f t="shared" si="94"/>
        <v>7.7675054655099857E-4</v>
      </c>
      <c r="AR92" s="30">
        <f t="shared" si="95"/>
        <v>2.2834114615331885E-2</v>
      </c>
      <c r="AS92" s="30">
        <f t="shared" si="96"/>
        <v>3.9302912819064083E-2</v>
      </c>
      <c r="AT92" s="30">
        <f t="shared" si="97"/>
        <v>7.9302345796896476E-2</v>
      </c>
      <c r="AU92" s="30">
        <f t="shared" si="98"/>
        <v>6.8790611588383802E-2</v>
      </c>
      <c r="AV92" s="30">
        <f t="shared" si="99"/>
        <v>2.2516719803821516E-3</v>
      </c>
      <c r="AW92" s="30">
        <f t="shared" si="100"/>
        <v>1</v>
      </c>
      <c r="AX92" s="30"/>
      <c r="AY92" s="30">
        <f t="shared" si="101"/>
        <v>1.7037283621837551</v>
      </c>
      <c r="AZ92" s="30">
        <f t="shared" si="102"/>
        <v>1.1013767209011264E-2</v>
      </c>
      <c r="BA92" s="30">
        <f t="shared" si="103"/>
        <v>8.3856414280109856E-2</v>
      </c>
      <c r="BB92" s="30">
        <f t="shared" si="104"/>
        <v>0.12832289491997217</v>
      </c>
      <c r="BC92" s="30">
        <f t="shared" si="105"/>
        <v>4.6518184381167185E-3</v>
      </c>
      <c r="BD92" s="30">
        <f t="shared" si="106"/>
        <v>0.35235732009925558</v>
      </c>
      <c r="BE92" s="30">
        <f t="shared" si="107"/>
        <v>0.37820970042796009</v>
      </c>
      <c r="BF92" s="30">
        <f t="shared" si="108"/>
        <v>7.0990642142626662E-3</v>
      </c>
      <c r="BG92" s="30">
        <f t="shared" si="109"/>
        <v>0</v>
      </c>
      <c r="BH92" s="30">
        <f t="shared" si="110"/>
        <v>2.6692393417724434</v>
      </c>
      <c r="BI92" s="30">
        <f t="shared" si="111"/>
        <v>2.2478313975455819</v>
      </c>
      <c r="BJ92" s="30"/>
      <c r="BK92" s="30">
        <f t="shared" si="112"/>
        <v>1.9148470527027779</v>
      </c>
      <c r="BL92" s="30">
        <f t="shared" si="113"/>
        <v>1.2378545868836747E-2</v>
      </c>
      <c r="BM92" s="30">
        <f t="shared" si="114"/>
        <v>0.12566338726961376</v>
      </c>
      <c r="BN92" s="30">
        <f t="shared" si="115"/>
        <v>8.5152947297222115E-2</v>
      </c>
      <c r="BO92" s="30">
        <f t="shared" si="116"/>
        <v>4.0510439972391649E-2</v>
      </c>
      <c r="BP92" s="30">
        <f t="shared" si="117"/>
        <v>0.28844823222505589</v>
      </c>
      <c r="BQ92" s="30">
        <f t="shared" si="118"/>
        <v>1.0456503540880209E-2</v>
      </c>
      <c r="BR92" s="30">
        <f t="shared" si="119"/>
        <v>0.79203984727412557</v>
      </c>
      <c r="BS92" s="30">
        <f t="shared" si="120"/>
        <v>0.85015163947827743</v>
      </c>
      <c r="BT92" s="30">
        <f t="shared" si="121"/>
        <v>3.1914998868023757E-2</v>
      </c>
      <c r="BU92" s="30">
        <f t="shared" si="122"/>
        <v>0</v>
      </c>
      <c r="BV92" s="30">
        <f t="shared" si="123"/>
        <v>4.1515635944972047</v>
      </c>
      <c r="BW92" s="30"/>
      <c r="BX92" s="105">
        <f t="shared" si="124"/>
        <v>0.80327744527748235</v>
      </c>
      <c r="BY92" s="105">
        <f t="shared" si="125"/>
        <v>0.1386053171108495</v>
      </c>
      <c r="BZ92" s="105">
        <f t="shared" si="126"/>
        <v>3.1914998868023757E-2</v>
      </c>
      <c r="CA92" s="105">
        <f t="shared" si="127"/>
        <v>8.5954411043678916E-3</v>
      </c>
      <c r="CB92" s="105">
        <f t="shared" si="128"/>
        <v>3.8278753096427115E-2</v>
      </c>
      <c r="CC92" s="105">
        <f t="shared" si="129"/>
        <v>1.0206719554571506</v>
      </c>
      <c r="CE92" s="105">
        <f t="shared" si="130"/>
        <v>0.23989467780132126</v>
      </c>
      <c r="CF92" s="28"/>
      <c r="CG92" s="30"/>
      <c r="CH92" s="130">
        <f t="shared" si="131"/>
        <v>1005.2611037459229</v>
      </c>
      <c r="CI92" s="30"/>
      <c r="CK92" s="105">
        <f t="shared" si="132"/>
        <v>-5.1010925347190597</v>
      </c>
      <c r="CL92" s="105">
        <f t="shared" si="133"/>
        <v>2</v>
      </c>
      <c r="CM92" s="105">
        <f t="shared" si="134"/>
        <v>0.49438073664305232</v>
      </c>
      <c r="CN92" s="105">
        <f t="shared" si="135"/>
        <v>0.53549032443577049</v>
      </c>
      <c r="CO92" s="105">
        <f t="shared" si="136"/>
        <v>-5.7977281685556683</v>
      </c>
      <c r="CP92" s="105">
        <f t="shared" si="137"/>
        <v>1.9207820246136598</v>
      </c>
      <c r="CQ92" s="105">
        <f t="shared" si="138"/>
        <v>0.23989467780132126</v>
      </c>
      <c r="CR92" s="105">
        <f t="shared" si="139"/>
        <v>2.2132778453890785E-2</v>
      </c>
      <c r="CS92" s="105">
        <v>0.82664246316426815</v>
      </c>
      <c r="CT92" s="105">
        <f t="shared" si="140"/>
        <v>2.3365017886785799E-2</v>
      </c>
      <c r="CU92" s="28"/>
    </row>
    <row r="93" spans="1:99" ht="15" customHeight="1" x14ac:dyDescent="0.2">
      <c r="A93" s="32" t="s">
        <v>236</v>
      </c>
      <c r="B93" s="40">
        <f t="shared" si="141"/>
        <v>2</v>
      </c>
      <c r="D93" s="40">
        <f t="shared" si="142"/>
        <v>61.4</v>
      </c>
      <c r="E93" s="40">
        <f t="shared" si="142"/>
        <v>0.44</v>
      </c>
      <c r="F93" s="40">
        <f t="shared" si="142"/>
        <v>17.2</v>
      </c>
      <c r="G93" s="40">
        <f t="shared" si="142"/>
        <v>4.5199999999999996</v>
      </c>
      <c r="H93" s="40">
        <f t="shared" si="142"/>
        <v>0.1</v>
      </c>
      <c r="I93" s="40">
        <f t="shared" si="142"/>
        <v>1.67</v>
      </c>
      <c r="J93" s="40">
        <f t="shared" si="142"/>
        <v>4</v>
      </c>
      <c r="K93" s="40">
        <f t="shared" si="142"/>
        <v>4.46</v>
      </c>
      <c r="L93" s="40">
        <f t="shared" si="142"/>
        <v>5.88</v>
      </c>
      <c r="M93" s="40">
        <f t="shared" si="142"/>
        <v>0.28999999999999998</v>
      </c>
      <c r="N93" s="40">
        <f t="shared" si="142"/>
        <v>99.95999999999998</v>
      </c>
      <c r="P93" s="28">
        <v>50.65</v>
      </c>
      <c r="Q93" s="28">
        <v>0.62</v>
      </c>
      <c r="R93" s="28">
        <v>3.35</v>
      </c>
      <c r="S93" s="28">
        <v>9.5500000000000007</v>
      </c>
      <c r="T93" s="28">
        <v>0.33</v>
      </c>
      <c r="U93" s="28">
        <v>13.46</v>
      </c>
      <c r="V93" s="28">
        <v>21.27</v>
      </c>
      <c r="W93" s="28">
        <v>0.5</v>
      </c>
      <c r="X93" s="28">
        <v>0</v>
      </c>
      <c r="Y93" s="28">
        <f t="shared" si="78"/>
        <v>99.73</v>
      </c>
      <c r="Z93" s="42"/>
      <c r="AA93" s="30">
        <f t="shared" si="79"/>
        <v>1.021970705725699</v>
      </c>
      <c r="AB93" s="30">
        <f t="shared" si="80"/>
        <v>5.5068836045056319E-3</v>
      </c>
      <c r="AC93" s="30">
        <f t="shared" si="81"/>
        <v>0.33738721067085131</v>
      </c>
      <c r="AD93" s="30">
        <f t="shared" si="82"/>
        <v>6.2908837856645791E-2</v>
      </c>
      <c r="AE93" s="30">
        <f t="shared" si="83"/>
        <v>1.4096419509444602E-3</v>
      </c>
      <c r="AF93" s="30">
        <f t="shared" si="84"/>
        <v>4.1439205955334991E-2</v>
      </c>
      <c r="AG93" s="30">
        <f t="shared" si="85"/>
        <v>7.1326676176890161E-2</v>
      </c>
      <c r="AH93" s="30">
        <f t="shared" si="86"/>
        <v>0.14391739270732495</v>
      </c>
      <c r="AI93" s="30">
        <f t="shared" si="87"/>
        <v>0.12484076433121019</v>
      </c>
      <c r="AJ93" s="30">
        <f t="shared" si="88"/>
        <v>4.0863199870365017E-3</v>
      </c>
      <c r="AK93" s="30">
        <f t="shared" si="89"/>
        <v>1.814793638966443</v>
      </c>
      <c r="AM93" s="30">
        <f t="shared" si="90"/>
        <v>0.56313328622185899</v>
      </c>
      <c r="AN93" s="30">
        <f t="shared" si="91"/>
        <v>3.0344406583009071E-3</v>
      </c>
      <c r="AO93" s="30">
        <f t="shared" si="92"/>
        <v>0.18590940778423673</v>
      </c>
      <c r="AP93" s="30">
        <f t="shared" si="93"/>
        <v>3.4664457988993994E-2</v>
      </c>
      <c r="AQ93" s="30">
        <f t="shared" si="94"/>
        <v>7.7675054655099857E-4</v>
      </c>
      <c r="AR93" s="30">
        <f t="shared" si="95"/>
        <v>2.2834114615331885E-2</v>
      </c>
      <c r="AS93" s="30">
        <f t="shared" si="96"/>
        <v>3.9302912819064083E-2</v>
      </c>
      <c r="AT93" s="30">
        <f t="shared" si="97"/>
        <v>7.9302345796896476E-2</v>
      </c>
      <c r="AU93" s="30">
        <f t="shared" si="98"/>
        <v>6.8790611588383802E-2</v>
      </c>
      <c r="AV93" s="30">
        <f t="shared" si="99"/>
        <v>2.2516719803821516E-3</v>
      </c>
      <c r="AW93" s="30">
        <f t="shared" si="100"/>
        <v>1</v>
      </c>
      <c r="AX93" s="30"/>
      <c r="AY93" s="30">
        <f t="shared" si="101"/>
        <v>1.6860852197070573</v>
      </c>
      <c r="AZ93" s="30">
        <f t="shared" si="102"/>
        <v>1.5519399249061325E-2</v>
      </c>
      <c r="BA93" s="30">
        <f t="shared" si="103"/>
        <v>9.8568065908199304E-2</v>
      </c>
      <c r="BB93" s="30">
        <f t="shared" si="104"/>
        <v>0.1329157967988866</v>
      </c>
      <c r="BC93" s="30">
        <f t="shared" si="105"/>
        <v>4.6518184381167185E-3</v>
      </c>
      <c r="BD93" s="30">
        <f t="shared" si="106"/>
        <v>0.33399503722084373</v>
      </c>
      <c r="BE93" s="30">
        <f t="shared" si="107"/>
        <v>0.37927960057061344</v>
      </c>
      <c r="BF93" s="30">
        <f t="shared" si="108"/>
        <v>8.0671184252984838E-3</v>
      </c>
      <c r="BG93" s="30">
        <f t="shared" si="109"/>
        <v>0</v>
      </c>
      <c r="BH93" s="30">
        <f t="shared" si="110"/>
        <v>2.659082056318077</v>
      </c>
      <c r="BI93" s="30">
        <f t="shared" si="111"/>
        <v>2.25641776858438</v>
      </c>
      <c r="BJ93" s="30"/>
      <c r="BK93" s="30">
        <f t="shared" si="112"/>
        <v>1.9022563245472512</v>
      </c>
      <c r="BL93" s="30">
        <f t="shared" si="113"/>
        <v>1.7509124111668529E-2</v>
      </c>
      <c r="BM93" s="30">
        <f t="shared" si="114"/>
        <v>0.1482738235535048</v>
      </c>
      <c r="BN93" s="30">
        <f t="shared" si="115"/>
        <v>9.7743675452748757E-2</v>
      </c>
      <c r="BO93" s="30">
        <f t="shared" si="116"/>
        <v>5.0530148100756039E-2</v>
      </c>
      <c r="BP93" s="30">
        <f t="shared" si="117"/>
        <v>0.29991356562255861</v>
      </c>
      <c r="BQ93" s="30">
        <f t="shared" si="118"/>
        <v>1.0496445779995003E-2</v>
      </c>
      <c r="BR93" s="30">
        <f t="shared" si="119"/>
        <v>0.75363233660411311</v>
      </c>
      <c r="BS93" s="30">
        <f t="shared" si="120"/>
        <v>0.85581322998911857</v>
      </c>
      <c r="BT93" s="30">
        <f t="shared" si="121"/>
        <v>3.6405578712235882E-2</v>
      </c>
      <c r="BU93" s="30">
        <f t="shared" si="122"/>
        <v>0</v>
      </c>
      <c r="BV93" s="30">
        <f t="shared" si="123"/>
        <v>4.1725742524739502</v>
      </c>
      <c r="BW93" s="30"/>
      <c r="BX93" s="105">
        <f t="shared" si="124"/>
        <v>0.79987910756848413</v>
      </c>
      <c r="BY93" s="105">
        <f t="shared" si="125"/>
        <v>0.12683339732909382</v>
      </c>
      <c r="BZ93" s="105">
        <f t="shared" si="126"/>
        <v>3.6405578712235882E-2</v>
      </c>
      <c r="CA93" s="105">
        <f t="shared" si="127"/>
        <v>1.4124569388520157E-2</v>
      </c>
      <c r="CB93" s="105">
        <f t="shared" si="128"/>
        <v>4.1809553032114297E-2</v>
      </c>
      <c r="CC93" s="105">
        <f t="shared" si="129"/>
        <v>1.0190522060304483</v>
      </c>
      <c r="CE93" s="105">
        <f t="shared" si="130"/>
        <v>0.26214184275927371</v>
      </c>
      <c r="CF93" s="28"/>
      <c r="CG93" s="30"/>
      <c r="CH93" s="130">
        <f t="shared" si="131"/>
        <v>998.85146567542995</v>
      </c>
      <c r="CI93" s="30"/>
      <c r="CK93" s="105">
        <f t="shared" si="132"/>
        <v>-4.9652070292410313</v>
      </c>
      <c r="CL93" s="105">
        <f t="shared" si="133"/>
        <v>2</v>
      </c>
      <c r="CM93" s="105">
        <f t="shared" si="134"/>
        <v>0.49648114492230289</v>
      </c>
      <c r="CN93" s="105">
        <f t="shared" si="135"/>
        <v>0.53549032443577049</v>
      </c>
      <c r="CO93" s="105">
        <f t="shared" si="136"/>
        <v>-5.7977281685556683</v>
      </c>
      <c r="CP93" s="105">
        <f t="shared" si="137"/>
        <v>2.0524279655986502</v>
      </c>
      <c r="CQ93" s="105">
        <f t="shared" si="138"/>
        <v>0.26214184275927371</v>
      </c>
      <c r="CR93" s="105">
        <f t="shared" si="139"/>
        <v>2.2132778453890785E-2</v>
      </c>
      <c r="CS93" s="105">
        <v>0.83447191155433331</v>
      </c>
      <c r="CT93" s="105">
        <f t="shared" si="140"/>
        <v>3.4592803985849185E-2</v>
      </c>
      <c r="CU93" s="28"/>
    </row>
    <row r="94" spans="1:99" ht="15" customHeight="1" x14ac:dyDescent="0.2">
      <c r="A94" s="32" t="s">
        <v>236</v>
      </c>
      <c r="B94" s="40">
        <f t="shared" si="141"/>
        <v>2</v>
      </c>
      <c r="D94" s="40">
        <f t="shared" si="142"/>
        <v>61.4</v>
      </c>
      <c r="E94" s="40">
        <f t="shared" si="142"/>
        <v>0.44</v>
      </c>
      <c r="F94" s="40">
        <f t="shared" si="142"/>
        <v>17.2</v>
      </c>
      <c r="G94" s="40">
        <f t="shared" si="142"/>
        <v>4.5199999999999996</v>
      </c>
      <c r="H94" s="40">
        <f t="shared" si="142"/>
        <v>0.1</v>
      </c>
      <c r="I94" s="40">
        <f t="shared" si="142"/>
        <v>1.67</v>
      </c>
      <c r="J94" s="40">
        <f t="shared" si="142"/>
        <v>4</v>
      </c>
      <c r="K94" s="40">
        <f t="shared" si="142"/>
        <v>4.46</v>
      </c>
      <c r="L94" s="40">
        <f t="shared" si="142"/>
        <v>5.88</v>
      </c>
      <c r="M94" s="40">
        <f t="shared" si="142"/>
        <v>0.28999999999999998</v>
      </c>
      <c r="N94" s="40">
        <f t="shared" si="142"/>
        <v>99.95999999999998</v>
      </c>
      <c r="P94" s="28">
        <v>51.03</v>
      </c>
      <c r="Q94" s="28">
        <v>0.49</v>
      </c>
      <c r="R94" s="28">
        <v>3.7</v>
      </c>
      <c r="S94" s="28">
        <v>8.01</v>
      </c>
      <c r="T94" s="28">
        <v>0.23</v>
      </c>
      <c r="U94" s="28">
        <v>13.97</v>
      </c>
      <c r="V94" s="28">
        <v>22.01</v>
      </c>
      <c r="W94" s="28">
        <v>0.31</v>
      </c>
      <c r="X94" s="28">
        <v>0</v>
      </c>
      <c r="Y94" s="28">
        <f t="shared" si="78"/>
        <v>99.750000000000014</v>
      </c>
      <c r="Z94" s="42"/>
      <c r="AA94" s="30">
        <f t="shared" si="79"/>
        <v>1.021970705725699</v>
      </c>
      <c r="AB94" s="30">
        <f t="shared" si="80"/>
        <v>5.5068836045056319E-3</v>
      </c>
      <c r="AC94" s="30">
        <f t="shared" si="81"/>
        <v>0.33738721067085131</v>
      </c>
      <c r="AD94" s="30">
        <f t="shared" si="82"/>
        <v>6.2908837856645791E-2</v>
      </c>
      <c r="AE94" s="30">
        <f t="shared" si="83"/>
        <v>1.4096419509444602E-3</v>
      </c>
      <c r="AF94" s="30">
        <f t="shared" si="84"/>
        <v>4.1439205955334991E-2</v>
      </c>
      <c r="AG94" s="30">
        <f t="shared" si="85"/>
        <v>7.1326676176890161E-2</v>
      </c>
      <c r="AH94" s="30">
        <f t="shared" si="86"/>
        <v>0.14391739270732495</v>
      </c>
      <c r="AI94" s="30">
        <f t="shared" si="87"/>
        <v>0.12484076433121019</v>
      </c>
      <c r="AJ94" s="30">
        <f t="shared" si="88"/>
        <v>4.0863199870365017E-3</v>
      </c>
      <c r="AK94" s="30">
        <f t="shared" si="89"/>
        <v>1.814793638966443</v>
      </c>
      <c r="AM94" s="30">
        <f t="shared" si="90"/>
        <v>0.56313328622185899</v>
      </c>
      <c r="AN94" s="30">
        <f t="shared" si="91"/>
        <v>3.0344406583009071E-3</v>
      </c>
      <c r="AO94" s="30">
        <f t="shared" si="92"/>
        <v>0.18590940778423673</v>
      </c>
      <c r="AP94" s="30">
        <f t="shared" si="93"/>
        <v>3.4664457988993994E-2</v>
      </c>
      <c r="AQ94" s="30">
        <f t="shared" si="94"/>
        <v>7.7675054655099857E-4</v>
      </c>
      <c r="AR94" s="30">
        <f t="shared" si="95"/>
        <v>2.2834114615331885E-2</v>
      </c>
      <c r="AS94" s="30">
        <f t="shared" si="96"/>
        <v>3.9302912819064083E-2</v>
      </c>
      <c r="AT94" s="30">
        <f t="shared" si="97"/>
        <v>7.9302345796896476E-2</v>
      </c>
      <c r="AU94" s="30">
        <f t="shared" si="98"/>
        <v>6.8790611588383802E-2</v>
      </c>
      <c r="AV94" s="30">
        <f t="shared" si="99"/>
        <v>2.2516719803821516E-3</v>
      </c>
      <c r="AW94" s="30">
        <f t="shared" si="100"/>
        <v>1</v>
      </c>
      <c r="AX94" s="30"/>
      <c r="AY94" s="30">
        <f t="shared" si="101"/>
        <v>1.6987350199733688</v>
      </c>
      <c r="AZ94" s="30">
        <f t="shared" si="102"/>
        <v>1.2265331664580725E-2</v>
      </c>
      <c r="BA94" s="30">
        <f t="shared" si="103"/>
        <v>0.10886622204786192</v>
      </c>
      <c r="BB94" s="30">
        <f t="shared" si="104"/>
        <v>0.11148225469728602</v>
      </c>
      <c r="BC94" s="30">
        <f t="shared" si="105"/>
        <v>3.2421764871722585E-3</v>
      </c>
      <c r="BD94" s="30">
        <f t="shared" si="106"/>
        <v>0.34665012406947893</v>
      </c>
      <c r="BE94" s="30">
        <f t="shared" si="107"/>
        <v>0.39247503566333813</v>
      </c>
      <c r="BF94" s="30">
        <f t="shared" si="108"/>
        <v>5.0016134236850595E-3</v>
      </c>
      <c r="BG94" s="30">
        <f t="shared" si="109"/>
        <v>0</v>
      </c>
      <c r="BH94" s="30">
        <f t="shared" si="110"/>
        <v>2.6787177780267721</v>
      </c>
      <c r="BI94" s="30">
        <f t="shared" si="111"/>
        <v>2.2398776195153296</v>
      </c>
      <c r="BJ94" s="30"/>
      <c r="BK94" s="30">
        <f t="shared" si="112"/>
        <v>1.9024792763626377</v>
      </c>
      <c r="BL94" s="30">
        <f t="shared" si="113"/>
        <v>1.3736420945713534E-2</v>
      </c>
      <c r="BM94" s="30">
        <f t="shared" si="114"/>
        <v>0.16256467619079484</v>
      </c>
      <c r="BN94" s="30">
        <f t="shared" si="115"/>
        <v>9.7520723637362305E-2</v>
      </c>
      <c r="BO94" s="30">
        <f t="shared" si="116"/>
        <v>6.5043952553432538E-2</v>
      </c>
      <c r="BP94" s="30">
        <f t="shared" si="117"/>
        <v>0.24970660726955868</v>
      </c>
      <c r="BQ94" s="30">
        <f t="shared" si="118"/>
        <v>7.2620785521359723E-3</v>
      </c>
      <c r="BR94" s="30">
        <f t="shared" si="119"/>
        <v>0.77645385470543815</v>
      </c>
      <c r="BS94" s="30">
        <f t="shared" si="120"/>
        <v>0.87909604860079194</v>
      </c>
      <c r="BT94" s="30">
        <f t="shared" si="121"/>
        <v>2.2406003938359217E-2</v>
      </c>
      <c r="BU94" s="30">
        <f t="shared" si="122"/>
        <v>0</v>
      </c>
      <c r="BV94" s="30">
        <f t="shared" si="123"/>
        <v>4.1762696427562247</v>
      </c>
      <c r="BW94" s="30"/>
      <c r="BX94" s="105">
        <f t="shared" si="124"/>
        <v>0.80901671247457418</v>
      </c>
      <c r="BY94" s="105">
        <f t="shared" si="125"/>
        <v>0.10857187475021135</v>
      </c>
      <c r="BZ94" s="105">
        <f t="shared" si="126"/>
        <v>2.2406003938359217E-2</v>
      </c>
      <c r="CA94" s="105">
        <f t="shared" si="127"/>
        <v>4.2637948615073321E-2</v>
      </c>
      <c r="CB94" s="105">
        <f t="shared" si="128"/>
        <v>2.7441387511144492E-2</v>
      </c>
      <c r="CC94" s="105">
        <f t="shared" si="129"/>
        <v>1.0100739272893626</v>
      </c>
      <c r="CE94" s="105">
        <f t="shared" si="130"/>
        <v>0.21184301379061327</v>
      </c>
      <c r="CF94" s="28"/>
      <c r="CG94" s="30"/>
      <c r="CH94" s="130">
        <f t="shared" si="131"/>
        <v>1015.1174942171516</v>
      </c>
      <c r="CI94" s="30"/>
      <c r="CK94" s="105">
        <f t="shared" si="132"/>
        <v>-5.46195907188081</v>
      </c>
      <c r="CL94" s="105">
        <f t="shared" si="133"/>
        <v>2</v>
      </c>
      <c r="CM94" s="105">
        <f t="shared" si="134"/>
        <v>0.49087353697592706</v>
      </c>
      <c r="CN94" s="105">
        <f t="shared" si="135"/>
        <v>0.53549032443577049</v>
      </c>
      <c r="CO94" s="105">
        <f t="shared" si="136"/>
        <v>-5.7977281685556683</v>
      </c>
      <c r="CP94" s="105">
        <f t="shared" si="137"/>
        <v>1.5670348972831525</v>
      </c>
      <c r="CQ94" s="105">
        <f t="shared" si="138"/>
        <v>0.21184301379061327</v>
      </c>
      <c r="CR94" s="105">
        <f t="shared" si="139"/>
        <v>2.2132778453890785E-2</v>
      </c>
      <c r="CS94" s="105">
        <v>0.84536760487709173</v>
      </c>
      <c r="CT94" s="105">
        <f t="shared" si="140"/>
        <v>3.6350892402517543E-2</v>
      </c>
      <c r="CU94" s="28"/>
    </row>
    <row r="95" spans="1:99" ht="15" customHeight="1" x14ac:dyDescent="0.2">
      <c r="A95" s="32" t="s">
        <v>236</v>
      </c>
      <c r="B95" s="40">
        <f t="shared" si="141"/>
        <v>2</v>
      </c>
      <c r="D95" s="40">
        <f t="shared" si="142"/>
        <v>61.4</v>
      </c>
      <c r="E95" s="40">
        <f t="shared" si="142"/>
        <v>0.44</v>
      </c>
      <c r="F95" s="40">
        <f t="shared" si="142"/>
        <v>17.2</v>
      </c>
      <c r="G95" s="40">
        <f t="shared" si="142"/>
        <v>4.5199999999999996</v>
      </c>
      <c r="H95" s="40">
        <f t="shared" si="142"/>
        <v>0.1</v>
      </c>
      <c r="I95" s="40">
        <f t="shared" si="142"/>
        <v>1.67</v>
      </c>
      <c r="J95" s="40">
        <f t="shared" si="142"/>
        <v>4</v>
      </c>
      <c r="K95" s="40">
        <f t="shared" si="142"/>
        <v>4.46</v>
      </c>
      <c r="L95" s="40">
        <f t="shared" si="142"/>
        <v>5.88</v>
      </c>
      <c r="M95" s="40">
        <f t="shared" si="142"/>
        <v>0.28999999999999998</v>
      </c>
      <c r="N95" s="40">
        <f t="shared" si="142"/>
        <v>99.95999999999998</v>
      </c>
      <c r="P95" s="28">
        <v>51.5</v>
      </c>
      <c r="Q95" s="28">
        <v>0.45</v>
      </c>
      <c r="R95" s="28">
        <v>2.57</v>
      </c>
      <c r="S95" s="28">
        <v>8.4</v>
      </c>
      <c r="T95" s="28">
        <v>0.3</v>
      </c>
      <c r="U95" s="28">
        <v>14.5</v>
      </c>
      <c r="V95" s="28">
        <v>21.98</v>
      </c>
      <c r="W95" s="28">
        <v>0.41</v>
      </c>
      <c r="X95" s="28">
        <v>0</v>
      </c>
      <c r="Y95" s="28">
        <f t="shared" si="78"/>
        <v>100.11</v>
      </c>
      <c r="Z95" s="42"/>
      <c r="AA95" s="30">
        <f t="shared" si="79"/>
        <v>1.021970705725699</v>
      </c>
      <c r="AB95" s="30">
        <f t="shared" si="80"/>
        <v>5.5068836045056319E-3</v>
      </c>
      <c r="AC95" s="30">
        <f t="shared" si="81"/>
        <v>0.33738721067085131</v>
      </c>
      <c r="AD95" s="30">
        <f t="shared" si="82"/>
        <v>6.2908837856645791E-2</v>
      </c>
      <c r="AE95" s="30">
        <f t="shared" si="83"/>
        <v>1.4096419509444602E-3</v>
      </c>
      <c r="AF95" s="30">
        <f t="shared" si="84"/>
        <v>4.1439205955334991E-2</v>
      </c>
      <c r="AG95" s="30">
        <f t="shared" si="85"/>
        <v>7.1326676176890161E-2</v>
      </c>
      <c r="AH95" s="30">
        <f t="shared" si="86"/>
        <v>0.14391739270732495</v>
      </c>
      <c r="AI95" s="30">
        <f t="shared" si="87"/>
        <v>0.12484076433121019</v>
      </c>
      <c r="AJ95" s="30">
        <f t="shared" si="88"/>
        <v>4.0863199870365017E-3</v>
      </c>
      <c r="AK95" s="30">
        <f t="shared" si="89"/>
        <v>1.814793638966443</v>
      </c>
      <c r="AM95" s="30">
        <f t="shared" si="90"/>
        <v>0.56313328622185899</v>
      </c>
      <c r="AN95" s="30">
        <f t="shared" si="91"/>
        <v>3.0344406583009071E-3</v>
      </c>
      <c r="AO95" s="30">
        <f t="shared" si="92"/>
        <v>0.18590940778423673</v>
      </c>
      <c r="AP95" s="30">
        <f t="shared" si="93"/>
        <v>3.4664457988993994E-2</v>
      </c>
      <c r="AQ95" s="30">
        <f t="shared" si="94"/>
        <v>7.7675054655099857E-4</v>
      </c>
      <c r="AR95" s="30">
        <f t="shared" si="95"/>
        <v>2.2834114615331885E-2</v>
      </c>
      <c r="AS95" s="30">
        <f t="shared" si="96"/>
        <v>3.9302912819064083E-2</v>
      </c>
      <c r="AT95" s="30">
        <f t="shared" si="97"/>
        <v>7.9302345796896476E-2</v>
      </c>
      <c r="AU95" s="30">
        <f t="shared" si="98"/>
        <v>6.8790611588383802E-2</v>
      </c>
      <c r="AV95" s="30">
        <f t="shared" si="99"/>
        <v>2.2516719803821516E-3</v>
      </c>
      <c r="AW95" s="30">
        <f t="shared" si="100"/>
        <v>1</v>
      </c>
      <c r="AX95" s="30"/>
      <c r="AY95" s="30">
        <f t="shared" si="101"/>
        <v>1.7143808255659121</v>
      </c>
      <c r="AZ95" s="30">
        <f t="shared" si="102"/>
        <v>1.1264080100125156E-2</v>
      </c>
      <c r="BA95" s="30">
        <f t="shared" si="103"/>
        <v>7.5617889368379751E-2</v>
      </c>
      <c r="BB95" s="30">
        <f t="shared" si="104"/>
        <v>0.11691022964509395</v>
      </c>
      <c r="BC95" s="30">
        <f t="shared" si="105"/>
        <v>4.22892585283338E-3</v>
      </c>
      <c r="BD95" s="30">
        <f t="shared" si="106"/>
        <v>0.35980148883374691</v>
      </c>
      <c r="BE95" s="30">
        <f t="shared" si="107"/>
        <v>0.39194008559201143</v>
      </c>
      <c r="BF95" s="30">
        <f t="shared" si="108"/>
        <v>6.6150371087447561E-3</v>
      </c>
      <c r="BG95" s="30">
        <f t="shared" si="109"/>
        <v>0</v>
      </c>
      <c r="BH95" s="30">
        <f t="shared" si="110"/>
        <v>2.6807585620668473</v>
      </c>
      <c r="BI95" s="30">
        <f t="shared" si="111"/>
        <v>2.2381724653987636</v>
      </c>
      <c r="BJ95" s="30"/>
      <c r="BK95" s="30">
        <f t="shared" si="112"/>
        <v>1.9185399794946125</v>
      </c>
      <c r="BL95" s="30">
        <f t="shared" si="113"/>
        <v>1.2605476964073136E-2</v>
      </c>
      <c r="BM95" s="30">
        <f t="shared" si="114"/>
        <v>0.11283058525058497</v>
      </c>
      <c r="BN95" s="30">
        <f t="shared" si="115"/>
        <v>8.1460020505387476E-2</v>
      </c>
      <c r="BO95" s="30">
        <f t="shared" si="116"/>
        <v>3.1370564745197491E-2</v>
      </c>
      <c r="BP95" s="30">
        <f t="shared" si="117"/>
        <v>0.26166525691509557</v>
      </c>
      <c r="BQ95" s="30">
        <f t="shared" si="118"/>
        <v>9.4650654020246548E-3</v>
      </c>
      <c r="BR95" s="30">
        <f t="shared" si="119"/>
        <v>0.805297785317173</v>
      </c>
      <c r="BS95" s="30">
        <f t="shared" si="120"/>
        <v>0.87722950765807461</v>
      </c>
      <c r="BT95" s="30">
        <f t="shared" si="121"/>
        <v>2.9611187828767118E-2</v>
      </c>
      <c r="BU95" s="30">
        <f t="shared" si="122"/>
        <v>0</v>
      </c>
      <c r="BV95" s="30">
        <f t="shared" si="123"/>
        <v>4.1400754300809908</v>
      </c>
      <c r="BW95" s="30"/>
      <c r="BX95" s="105">
        <f t="shared" si="124"/>
        <v>0.8356198089471657</v>
      </c>
      <c r="BY95" s="105">
        <f t="shared" si="125"/>
        <v>0.11567161664255149</v>
      </c>
      <c r="BZ95" s="105">
        <f t="shared" si="126"/>
        <v>2.9611187828767118E-2</v>
      </c>
      <c r="CA95" s="105">
        <f t="shared" si="127"/>
        <v>1.7593769164303726E-3</v>
      </c>
      <c r="CB95" s="105">
        <f t="shared" si="128"/>
        <v>3.9850321794478553E-2</v>
      </c>
      <c r="CC95" s="105">
        <f t="shared" si="129"/>
        <v>1.0225123121293931</v>
      </c>
      <c r="CE95" s="105">
        <f t="shared" si="130"/>
        <v>0.21403722917302417</v>
      </c>
      <c r="CF95" s="28"/>
      <c r="CG95" s="30"/>
      <c r="CH95" s="130">
        <f t="shared" si="131"/>
        <v>1005.1819260507699</v>
      </c>
      <c r="CI95" s="30"/>
      <c r="CK95" s="105">
        <f t="shared" si="132"/>
        <v>-5.2154899313066583</v>
      </c>
      <c r="CL95" s="105">
        <f t="shared" si="133"/>
        <v>2</v>
      </c>
      <c r="CM95" s="105">
        <f t="shared" si="134"/>
        <v>0.47524590833406172</v>
      </c>
      <c r="CN95" s="105">
        <f t="shared" si="135"/>
        <v>0.53549032443577049</v>
      </c>
      <c r="CO95" s="105">
        <f t="shared" si="136"/>
        <v>-5.7977281685556683</v>
      </c>
      <c r="CP95" s="105">
        <f t="shared" si="137"/>
        <v>1.8458581984805993</v>
      </c>
      <c r="CQ95" s="105">
        <f t="shared" si="138"/>
        <v>0.21403722917302417</v>
      </c>
      <c r="CR95" s="105">
        <f t="shared" si="139"/>
        <v>2.2132778453890785E-2</v>
      </c>
      <c r="CS95" s="105">
        <v>0.84131732662144831</v>
      </c>
      <c r="CT95" s="105">
        <f t="shared" si="140"/>
        <v>5.697517674282615E-3</v>
      </c>
      <c r="CU95" s="28"/>
    </row>
    <row r="96" spans="1:99" ht="15" customHeight="1" x14ac:dyDescent="0.2">
      <c r="A96" s="32" t="s">
        <v>236</v>
      </c>
      <c r="B96" s="40">
        <f t="shared" si="141"/>
        <v>2</v>
      </c>
      <c r="D96" s="40">
        <f t="shared" si="142"/>
        <v>61.4</v>
      </c>
      <c r="E96" s="40">
        <f t="shared" si="142"/>
        <v>0.44</v>
      </c>
      <c r="F96" s="40">
        <f t="shared" si="142"/>
        <v>17.2</v>
      </c>
      <c r="G96" s="40">
        <f t="shared" si="142"/>
        <v>4.5199999999999996</v>
      </c>
      <c r="H96" s="40">
        <f t="shared" si="142"/>
        <v>0.1</v>
      </c>
      <c r="I96" s="40">
        <f t="shared" si="142"/>
        <v>1.67</v>
      </c>
      <c r="J96" s="40">
        <f t="shared" si="142"/>
        <v>4</v>
      </c>
      <c r="K96" s="40">
        <f t="shared" si="142"/>
        <v>4.46</v>
      </c>
      <c r="L96" s="40">
        <f t="shared" si="142"/>
        <v>5.88</v>
      </c>
      <c r="M96" s="40">
        <f t="shared" si="142"/>
        <v>0.28999999999999998</v>
      </c>
      <c r="N96" s="40">
        <f t="shared" si="142"/>
        <v>99.95999999999998</v>
      </c>
      <c r="P96" s="28">
        <v>52.22</v>
      </c>
      <c r="Q96" s="28">
        <v>0.34</v>
      </c>
      <c r="R96" s="28">
        <v>1.89</v>
      </c>
      <c r="S96" s="28">
        <v>9.4</v>
      </c>
      <c r="T96" s="28">
        <v>0.4</v>
      </c>
      <c r="U96" s="28">
        <v>14.44</v>
      </c>
      <c r="V96" s="28">
        <v>20.85</v>
      </c>
      <c r="W96" s="28">
        <v>0.44</v>
      </c>
      <c r="X96" s="28">
        <v>0</v>
      </c>
      <c r="Y96" s="28">
        <f t="shared" si="78"/>
        <v>99.97999999999999</v>
      </c>
      <c r="Z96" s="42"/>
      <c r="AA96" s="30">
        <f t="shared" si="79"/>
        <v>1.021970705725699</v>
      </c>
      <c r="AB96" s="30">
        <f t="shared" si="80"/>
        <v>5.5068836045056319E-3</v>
      </c>
      <c r="AC96" s="30">
        <f t="shared" si="81"/>
        <v>0.33738721067085131</v>
      </c>
      <c r="AD96" s="30">
        <f t="shared" si="82"/>
        <v>6.2908837856645791E-2</v>
      </c>
      <c r="AE96" s="30">
        <f t="shared" si="83"/>
        <v>1.4096419509444602E-3</v>
      </c>
      <c r="AF96" s="30">
        <f t="shared" si="84"/>
        <v>4.1439205955334991E-2</v>
      </c>
      <c r="AG96" s="30">
        <f t="shared" si="85"/>
        <v>7.1326676176890161E-2</v>
      </c>
      <c r="AH96" s="30">
        <f t="shared" si="86"/>
        <v>0.14391739270732495</v>
      </c>
      <c r="AI96" s="30">
        <f t="shared" si="87"/>
        <v>0.12484076433121019</v>
      </c>
      <c r="AJ96" s="30">
        <f t="shared" si="88"/>
        <v>4.0863199870365017E-3</v>
      </c>
      <c r="AK96" s="30">
        <f t="shared" si="89"/>
        <v>1.814793638966443</v>
      </c>
      <c r="AM96" s="30">
        <f t="shared" si="90"/>
        <v>0.56313328622185899</v>
      </c>
      <c r="AN96" s="30">
        <f t="shared" si="91"/>
        <v>3.0344406583009071E-3</v>
      </c>
      <c r="AO96" s="30">
        <f t="shared" si="92"/>
        <v>0.18590940778423673</v>
      </c>
      <c r="AP96" s="30">
        <f t="shared" si="93"/>
        <v>3.4664457988993994E-2</v>
      </c>
      <c r="AQ96" s="30">
        <f t="shared" si="94"/>
        <v>7.7675054655099857E-4</v>
      </c>
      <c r="AR96" s="30">
        <f t="shared" si="95"/>
        <v>2.2834114615331885E-2</v>
      </c>
      <c r="AS96" s="30">
        <f t="shared" si="96"/>
        <v>3.9302912819064083E-2</v>
      </c>
      <c r="AT96" s="30">
        <f t="shared" si="97"/>
        <v>7.9302345796896476E-2</v>
      </c>
      <c r="AU96" s="30">
        <f t="shared" si="98"/>
        <v>6.8790611588383802E-2</v>
      </c>
      <c r="AV96" s="30">
        <f t="shared" si="99"/>
        <v>2.2516719803821516E-3</v>
      </c>
      <c r="AW96" s="30">
        <f t="shared" si="100"/>
        <v>1</v>
      </c>
      <c r="AX96" s="30"/>
      <c r="AY96" s="30">
        <f t="shared" si="101"/>
        <v>1.7383488681757657</v>
      </c>
      <c r="AZ96" s="30">
        <f t="shared" si="102"/>
        <v>8.5106382978723406E-3</v>
      </c>
      <c r="BA96" s="30">
        <f t="shared" si="103"/>
        <v>5.5610043154178113E-2</v>
      </c>
      <c r="BB96" s="30">
        <f t="shared" si="104"/>
        <v>0.13082811412665277</v>
      </c>
      <c r="BC96" s="30">
        <f t="shared" si="105"/>
        <v>5.6385678037778409E-3</v>
      </c>
      <c r="BD96" s="30">
        <f t="shared" si="106"/>
        <v>0.35831265508684867</v>
      </c>
      <c r="BE96" s="30">
        <f t="shared" si="107"/>
        <v>0.37179029957203996</v>
      </c>
      <c r="BF96" s="30">
        <f t="shared" si="108"/>
        <v>7.0990642142626662E-3</v>
      </c>
      <c r="BG96" s="30">
        <f t="shared" si="109"/>
        <v>0</v>
      </c>
      <c r="BH96" s="30">
        <f t="shared" si="110"/>
        <v>2.6761382504313977</v>
      </c>
      <c r="BI96" s="30">
        <f t="shared" si="111"/>
        <v>2.2420366358250701</v>
      </c>
      <c r="BJ96" s="30"/>
      <c r="BK96" s="30">
        <f t="shared" si="112"/>
        <v>1.948720924147556</v>
      </c>
      <c r="BL96" s="30">
        <f t="shared" si="113"/>
        <v>9.540581429042851E-3</v>
      </c>
      <c r="BM96" s="30">
        <f t="shared" si="114"/>
        <v>8.3119836047653647E-2</v>
      </c>
      <c r="BN96" s="30">
        <f t="shared" si="115"/>
        <v>5.1279075852443956E-2</v>
      </c>
      <c r="BO96" s="30">
        <f t="shared" si="116"/>
        <v>3.1840760195209691E-2</v>
      </c>
      <c r="BP96" s="30">
        <f t="shared" si="117"/>
        <v>0.29332142486785889</v>
      </c>
      <c r="BQ96" s="30">
        <f t="shared" si="118"/>
        <v>1.2641875589653625E-2</v>
      </c>
      <c r="BR96" s="30">
        <f t="shared" si="119"/>
        <v>0.80335009978446692</v>
      </c>
      <c r="BS96" s="30">
        <f t="shared" si="120"/>
        <v>0.83356747248489149</v>
      </c>
      <c r="BT96" s="30">
        <f t="shared" si="121"/>
        <v>3.1832724096903228E-2</v>
      </c>
      <c r="BU96" s="30">
        <f t="shared" si="122"/>
        <v>0</v>
      </c>
      <c r="BV96" s="30">
        <f t="shared" si="123"/>
        <v>4.0992147744956799</v>
      </c>
      <c r="BW96" s="30"/>
      <c r="BX96" s="105">
        <f t="shared" si="124"/>
        <v>0.80792391650951623</v>
      </c>
      <c r="BY96" s="105">
        <f t="shared" si="125"/>
        <v>0.14437380407140477</v>
      </c>
      <c r="BZ96" s="105">
        <f t="shared" si="126"/>
        <v>3.1832724096903228E-2</v>
      </c>
      <c r="CA96" s="105">
        <f t="shared" si="127"/>
        <v>8.0360983064631242E-6</v>
      </c>
      <c r="CB96" s="105">
        <f t="shared" si="128"/>
        <v>2.5635519877068746E-2</v>
      </c>
      <c r="CC96" s="105">
        <f t="shared" si="129"/>
        <v>1.0097740006531994</v>
      </c>
      <c r="CE96" s="105">
        <f t="shared" si="130"/>
        <v>0.24051307822420515</v>
      </c>
      <c r="CF96" s="28"/>
      <c r="CG96" s="30"/>
      <c r="CH96" s="130">
        <f t="shared" si="131"/>
        <v>1003.9874421245514</v>
      </c>
      <c r="CI96" s="30"/>
      <c r="CK96" s="105">
        <f t="shared" si="132"/>
        <v>-5.1094415237896422</v>
      </c>
      <c r="CL96" s="105">
        <f t="shared" si="133"/>
        <v>2</v>
      </c>
      <c r="CM96" s="105">
        <f t="shared" si="134"/>
        <v>0.4915374913528176</v>
      </c>
      <c r="CN96" s="105">
        <f t="shared" si="135"/>
        <v>0.53549032443577049</v>
      </c>
      <c r="CO96" s="105">
        <f t="shared" si="136"/>
        <v>-5.7977281685556683</v>
      </c>
      <c r="CP96" s="105">
        <f t="shared" si="137"/>
        <v>1.9182007616923693</v>
      </c>
      <c r="CQ96" s="105">
        <f t="shared" si="138"/>
        <v>0.24051307822420515</v>
      </c>
      <c r="CR96" s="105">
        <f t="shared" si="139"/>
        <v>2.2132778453890785E-2</v>
      </c>
      <c r="CS96" s="105">
        <v>0.83922908452962175</v>
      </c>
      <c r="CT96" s="105">
        <f t="shared" si="140"/>
        <v>3.1305168020105523E-2</v>
      </c>
      <c r="CU96" s="28"/>
    </row>
    <row r="97" spans="1:99" ht="15" customHeight="1" x14ac:dyDescent="0.2">
      <c r="A97" s="32" t="s">
        <v>236</v>
      </c>
      <c r="B97" s="40">
        <f t="shared" si="141"/>
        <v>2</v>
      </c>
      <c r="D97" s="40">
        <f t="shared" si="142"/>
        <v>61.4</v>
      </c>
      <c r="E97" s="40">
        <f t="shared" si="142"/>
        <v>0.44</v>
      </c>
      <c r="F97" s="40">
        <f t="shared" si="142"/>
        <v>17.2</v>
      </c>
      <c r="G97" s="40">
        <f t="shared" si="142"/>
        <v>4.5199999999999996</v>
      </c>
      <c r="H97" s="40">
        <f t="shared" si="142"/>
        <v>0.1</v>
      </c>
      <c r="I97" s="40">
        <f t="shared" si="142"/>
        <v>1.67</v>
      </c>
      <c r="J97" s="40">
        <f t="shared" si="142"/>
        <v>4</v>
      </c>
      <c r="K97" s="40">
        <f t="shared" si="142"/>
        <v>4.46</v>
      </c>
      <c r="L97" s="40">
        <f t="shared" si="142"/>
        <v>5.88</v>
      </c>
      <c r="M97" s="40">
        <f t="shared" si="142"/>
        <v>0.28999999999999998</v>
      </c>
      <c r="N97" s="40">
        <f t="shared" si="142"/>
        <v>99.95999999999998</v>
      </c>
      <c r="P97" s="28">
        <v>51.52</v>
      </c>
      <c r="Q97" s="28">
        <v>0.39</v>
      </c>
      <c r="R97" s="28">
        <v>3.03</v>
      </c>
      <c r="S97" s="28">
        <v>7.86</v>
      </c>
      <c r="T97" s="28">
        <v>0.27</v>
      </c>
      <c r="U97" s="28">
        <v>14.48</v>
      </c>
      <c r="V97" s="28">
        <v>21.99</v>
      </c>
      <c r="W97" s="28">
        <v>0.4</v>
      </c>
      <c r="X97" s="28">
        <v>0</v>
      </c>
      <c r="Y97" s="28">
        <f t="shared" si="78"/>
        <v>99.940000000000012</v>
      </c>
      <c r="Z97" s="42"/>
      <c r="AA97" s="30">
        <f t="shared" si="79"/>
        <v>1.021970705725699</v>
      </c>
      <c r="AB97" s="30">
        <f t="shared" si="80"/>
        <v>5.5068836045056319E-3</v>
      </c>
      <c r="AC97" s="30">
        <f t="shared" si="81"/>
        <v>0.33738721067085131</v>
      </c>
      <c r="AD97" s="30">
        <f t="shared" si="82"/>
        <v>6.2908837856645791E-2</v>
      </c>
      <c r="AE97" s="30">
        <f t="shared" si="83"/>
        <v>1.4096419509444602E-3</v>
      </c>
      <c r="AF97" s="30">
        <f t="shared" si="84"/>
        <v>4.1439205955334991E-2</v>
      </c>
      <c r="AG97" s="30">
        <f t="shared" si="85"/>
        <v>7.1326676176890161E-2</v>
      </c>
      <c r="AH97" s="30">
        <f t="shared" si="86"/>
        <v>0.14391739270732495</v>
      </c>
      <c r="AI97" s="30">
        <f t="shared" si="87"/>
        <v>0.12484076433121019</v>
      </c>
      <c r="AJ97" s="30">
        <f t="shared" si="88"/>
        <v>4.0863199870365017E-3</v>
      </c>
      <c r="AK97" s="30">
        <f t="shared" si="89"/>
        <v>1.814793638966443</v>
      </c>
      <c r="AM97" s="30">
        <f t="shared" si="90"/>
        <v>0.56313328622185899</v>
      </c>
      <c r="AN97" s="30">
        <f t="shared" si="91"/>
        <v>3.0344406583009071E-3</v>
      </c>
      <c r="AO97" s="30">
        <f t="shared" si="92"/>
        <v>0.18590940778423673</v>
      </c>
      <c r="AP97" s="30">
        <f t="shared" si="93"/>
        <v>3.4664457988993994E-2</v>
      </c>
      <c r="AQ97" s="30">
        <f t="shared" si="94"/>
        <v>7.7675054655099857E-4</v>
      </c>
      <c r="AR97" s="30">
        <f t="shared" si="95"/>
        <v>2.2834114615331885E-2</v>
      </c>
      <c r="AS97" s="30">
        <f t="shared" si="96"/>
        <v>3.9302912819064083E-2</v>
      </c>
      <c r="AT97" s="30">
        <f t="shared" si="97"/>
        <v>7.9302345796896476E-2</v>
      </c>
      <c r="AU97" s="30">
        <f t="shared" si="98"/>
        <v>6.8790611588383802E-2</v>
      </c>
      <c r="AV97" s="30">
        <f t="shared" si="99"/>
        <v>2.2516719803821516E-3</v>
      </c>
      <c r="AW97" s="30">
        <f t="shared" si="100"/>
        <v>1</v>
      </c>
      <c r="AX97" s="30"/>
      <c r="AY97" s="30">
        <f t="shared" si="101"/>
        <v>1.7150466045272972</v>
      </c>
      <c r="AZ97" s="30">
        <f t="shared" si="102"/>
        <v>9.7622027534418013E-3</v>
      </c>
      <c r="BA97" s="30">
        <f t="shared" si="103"/>
        <v>8.9152608866222047E-2</v>
      </c>
      <c r="BB97" s="30">
        <f t="shared" si="104"/>
        <v>0.10939457202505221</v>
      </c>
      <c r="BC97" s="30">
        <f t="shared" si="105"/>
        <v>3.8060332675500428E-3</v>
      </c>
      <c r="BD97" s="30">
        <f t="shared" si="106"/>
        <v>0.35930521091811418</v>
      </c>
      <c r="BE97" s="30">
        <f t="shared" si="107"/>
        <v>0.39211840228245365</v>
      </c>
      <c r="BF97" s="30">
        <f t="shared" si="108"/>
        <v>6.4536947402387872E-3</v>
      </c>
      <c r="BG97" s="30">
        <f t="shared" si="109"/>
        <v>0</v>
      </c>
      <c r="BH97" s="30">
        <f t="shared" si="110"/>
        <v>2.6850393293803698</v>
      </c>
      <c r="BI97" s="30">
        <f t="shared" si="111"/>
        <v>2.2346041394427649</v>
      </c>
      <c r="BJ97" s="30"/>
      <c r="BK97" s="30">
        <f t="shared" si="112"/>
        <v>1.9162251209069785</v>
      </c>
      <c r="BL97" s="30">
        <f t="shared" si="113"/>
        <v>1.0907329341460303E-2</v>
      </c>
      <c r="BM97" s="30">
        <f t="shared" si="114"/>
        <v>0.13281385920972102</v>
      </c>
      <c r="BN97" s="30">
        <f t="shared" si="115"/>
        <v>8.3774879093021504E-2</v>
      </c>
      <c r="BO97" s="30">
        <f t="shared" si="116"/>
        <v>4.9038980116699521E-2</v>
      </c>
      <c r="BP97" s="30">
        <f t="shared" si="117"/>
        <v>0.24445356347975136</v>
      </c>
      <c r="BQ97" s="30">
        <f t="shared" si="118"/>
        <v>8.5049776945241972E-3</v>
      </c>
      <c r="BR97" s="30">
        <f t="shared" si="119"/>
        <v>0.80290491164097366</v>
      </c>
      <c r="BS97" s="30">
        <f t="shared" si="120"/>
        <v>0.87622940489205425</v>
      </c>
      <c r="BT97" s="30">
        <f t="shared" si="121"/>
        <v>2.8842905962475188E-2</v>
      </c>
      <c r="BU97" s="30">
        <f t="shared" si="122"/>
        <v>0</v>
      </c>
      <c r="BV97" s="30">
        <f t="shared" si="123"/>
        <v>4.1536959323376594</v>
      </c>
      <c r="BW97" s="30"/>
      <c r="BX97" s="105">
        <f t="shared" si="124"/>
        <v>0.8242439282684314</v>
      </c>
      <c r="BY97" s="105">
        <f t="shared" si="125"/>
        <v>0.1115572734261468</v>
      </c>
      <c r="BZ97" s="105">
        <f t="shared" si="126"/>
        <v>2.8842905962475188E-2</v>
      </c>
      <c r="CA97" s="105">
        <f t="shared" si="127"/>
        <v>2.0196074154224333E-2</v>
      </c>
      <c r="CB97" s="105">
        <f t="shared" si="128"/>
        <v>3.1789402469398584E-2</v>
      </c>
      <c r="CC97" s="105">
        <f t="shared" si="129"/>
        <v>1.0166295842806763</v>
      </c>
      <c r="CE97" s="105">
        <f t="shared" si="130"/>
        <v>0.20055431965970766</v>
      </c>
      <c r="CF97" s="28"/>
      <c r="CG97" s="30"/>
      <c r="CH97" s="130">
        <f t="shared" si="131"/>
        <v>1011.7106903091702</v>
      </c>
      <c r="CI97" s="30"/>
      <c r="CK97" s="105">
        <f t="shared" si="132"/>
        <v>-5.228070899440608</v>
      </c>
      <c r="CL97" s="105">
        <f t="shared" si="133"/>
        <v>2</v>
      </c>
      <c r="CM97" s="105">
        <f t="shared" si="134"/>
        <v>0.48180505977072752</v>
      </c>
      <c r="CN97" s="105">
        <f t="shared" si="135"/>
        <v>0.53549032443577049</v>
      </c>
      <c r="CO97" s="105">
        <f t="shared" si="136"/>
        <v>-5.7977281685556683</v>
      </c>
      <c r="CP97" s="105">
        <f t="shared" si="137"/>
        <v>1.8195700102430228</v>
      </c>
      <c r="CQ97" s="105">
        <f t="shared" si="138"/>
        <v>0.20055431965970766</v>
      </c>
      <c r="CR97" s="105">
        <f t="shared" si="139"/>
        <v>2.2132778453890785E-2</v>
      </c>
      <c r="CS97" s="105">
        <v>0.84643999024203953</v>
      </c>
      <c r="CT97" s="105">
        <f t="shared" si="140"/>
        <v>2.2196061973608128E-2</v>
      </c>
      <c r="CU97" s="28"/>
    </row>
    <row r="98" spans="1:99" ht="15" customHeight="1" x14ac:dyDescent="0.2">
      <c r="A98" s="32" t="s">
        <v>236</v>
      </c>
      <c r="B98" s="40">
        <f t="shared" si="141"/>
        <v>2</v>
      </c>
      <c r="D98" s="40">
        <f t="shared" si="142"/>
        <v>61.4</v>
      </c>
      <c r="E98" s="40">
        <f t="shared" si="142"/>
        <v>0.44</v>
      </c>
      <c r="F98" s="40">
        <f t="shared" si="142"/>
        <v>17.2</v>
      </c>
      <c r="G98" s="40">
        <f t="shared" si="142"/>
        <v>4.5199999999999996</v>
      </c>
      <c r="H98" s="40">
        <f t="shared" si="142"/>
        <v>0.1</v>
      </c>
      <c r="I98" s="40">
        <f t="shared" si="142"/>
        <v>1.67</v>
      </c>
      <c r="J98" s="40">
        <f t="shared" si="142"/>
        <v>4</v>
      </c>
      <c r="K98" s="40">
        <f t="shared" si="142"/>
        <v>4.46</v>
      </c>
      <c r="L98" s="40">
        <f t="shared" si="142"/>
        <v>5.88</v>
      </c>
      <c r="M98" s="40">
        <f t="shared" si="142"/>
        <v>0.28999999999999998</v>
      </c>
      <c r="N98" s="40">
        <f t="shared" si="142"/>
        <v>99.95999999999998</v>
      </c>
      <c r="P98" s="28">
        <v>51.16</v>
      </c>
      <c r="Q98" s="28">
        <v>0.51</v>
      </c>
      <c r="R98" s="28">
        <v>2.84</v>
      </c>
      <c r="S98" s="28">
        <v>9.19</v>
      </c>
      <c r="T98" s="28">
        <v>0.3</v>
      </c>
      <c r="U98" s="28">
        <v>13.91</v>
      </c>
      <c r="V98" s="28">
        <v>21.53</v>
      </c>
      <c r="W98" s="28">
        <v>0.45</v>
      </c>
      <c r="X98" s="28">
        <v>0</v>
      </c>
      <c r="Y98" s="28">
        <f t="shared" si="78"/>
        <v>99.889999999999986</v>
      </c>
      <c r="Z98" s="42"/>
      <c r="AA98" s="30">
        <f t="shared" si="79"/>
        <v>1.021970705725699</v>
      </c>
      <c r="AB98" s="30">
        <f t="shared" si="80"/>
        <v>5.5068836045056319E-3</v>
      </c>
      <c r="AC98" s="30">
        <f t="shared" si="81"/>
        <v>0.33738721067085131</v>
      </c>
      <c r="AD98" s="30">
        <f t="shared" si="82"/>
        <v>6.2908837856645791E-2</v>
      </c>
      <c r="AE98" s="30">
        <f t="shared" si="83"/>
        <v>1.4096419509444602E-3</v>
      </c>
      <c r="AF98" s="30">
        <f t="shared" si="84"/>
        <v>4.1439205955334991E-2</v>
      </c>
      <c r="AG98" s="30">
        <f t="shared" si="85"/>
        <v>7.1326676176890161E-2</v>
      </c>
      <c r="AH98" s="30">
        <f t="shared" si="86"/>
        <v>0.14391739270732495</v>
      </c>
      <c r="AI98" s="30">
        <f t="shared" si="87"/>
        <v>0.12484076433121019</v>
      </c>
      <c r="AJ98" s="30">
        <f t="shared" si="88"/>
        <v>4.0863199870365017E-3</v>
      </c>
      <c r="AK98" s="30">
        <f t="shared" si="89"/>
        <v>1.814793638966443</v>
      </c>
      <c r="AM98" s="30">
        <f t="shared" si="90"/>
        <v>0.56313328622185899</v>
      </c>
      <c r="AN98" s="30">
        <f t="shared" si="91"/>
        <v>3.0344406583009071E-3</v>
      </c>
      <c r="AO98" s="30">
        <f t="shared" si="92"/>
        <v>0.18590940778423673</v>
      </c>
      <c r="AP98" s="30">
        <f t="shared" si="93"/>
        <v>3.4664457988993994E-2</v>
      </c>
      <c r="AQ98" s="30">
        <f t="shared" si="94"/>
        <v>7.7675054655099857E-4</v>
      </c>
      <c r="AR98" s="30">
        <f t="shared" si="95"/>
        <v>2.2834114615331885E-2</v>
      </c>
      <c r="AS98" s="30">
        <f t="shared" si="96"/>
        <v>3.9302912819064083E-2</v>
      </c>
      <c r="AT98" s="30">
        <f t="shared" si="97"/>
        <v>7.9302345796896476E-2</v>
      </c>
      <c r="AU98" s="30">
        <f t="shared" si="98"/>
        <v>6.8790611588383802E-2</v>
      </c>
      <c r="AV98" s="30">
        <f t="shared" si="99"/>
        <v>2.2516719803821516E-3</v>
      </c>
      <c r="AW98" s="30">
        <f t="shared" si="100"/>
        <v>1</v>
      </c>
      <c r="AX98" s="30"/>
      <c r="AY98" s="30">
        <f t="shared" si="101"/>
        <v>1.70306258322237</v>
      </c>
      <c r="AZ98" s="30">
        <f t="shared" si="102"/>
        <v>1.276595744680851E-2</v>
      </c>
      <c r="BA98" s="30">
        <f t="shared" si="103"/>
        <v>8.3562181247548065E-2</v>
      </c>
      <c r="BB98" s="30">
        <f t="shared" si="104"/>
        <v>0.12790535838552541</v>
      </c>
      <c r="BC98" s="30">
        <f t="shared" si="105"/>
        <v>4.22892585283338E-3</v>
      </c>
      <c r="BD98" s="30">
        <f t="shared" si="106"/>
        <v>0.34516129032258069</v>
      </c>
      <c r="BE98" s="30">
        <f t="shared" si="107"/>
        <v>0.38391583452211131</v>
      </c>
      <c r="BF98" s="30">
        <f t="shared" si="108"/>
        <v>7.2604065827686359E-3</v>
      </c>
      <c r="BG98" s="30">
        <f t="shared" si="109"/>
        <v>0</v>
      </c>
      <c r="BH98" s="30">
        <f t="shared" si="110"/>
        <v>2.6678625375825464</v>
      </c>
      <c r="BI98" s="30">
        <f t="shared" si="111"/>
        <v>2.2489914362067664</v>
      </c>
      <c r="BJ98" s="30"/>
      <c r="BK98" s="30">
        <f t="shared" si="112"/>
        <v>1.9150865824956418</v>
      </c>
      <c r="BL98" s="30">
        <f t="shared" si="113"/>
        <v>1.4355264486426168E-2</v>
      </c>
      <c r="BM98" s="30">
        <f t="shared" si="114"/>
        <v>0.12528708667766217</v>
      </c>
      <c r="BN98" s="30">
        <f t="shared" si="115"/>
        <v>8.4913417504358213E-2</v>
      </c>
      <c r="BO98" s="30">
        <f t="shared" si="116"/>
        <v>4.0373669173303955E-2</v>
      </c>
      <c r="BP98" s="30">
        <f t="shared" si="117"/>
        <v>0.28765805565400399</v>
      </c>
      <c r="BQ98" s="30">
        <f t="shared" si="118"/>
        <v>9.5108180273756684E-3</v>
      </c>
      <c r="BR98" s="30">
        <f t="shared" si="119"/>
        <v>0.77626478604556148</v>
      </c>
      <c r="BS98" s="30">
        <f t="shared" si="120"/>
        <v>0.86342342406440242</v>
      </c>
      <c r="BT98" s="30">
        <f t="shared" si="121"/>
        <v>3.2657184456051792E-2</v>
      </c>
      <c r="BU98" s="30">
        <f t="shared" si="122"/>
        <v>0</v>
      </c>
      <c r="BV98" s="30">
        <f t="shared" si="123"/>
        <v>4.1495302885847876</v>
      </c>
      <c r="BW98" s="30"/>
      <c r="BX98" s="105">
        <f t="shared" si="124"/>
        <v>0.81710847295359723</v>
      </c>
      <c r="BY98" s="105">
        <f t="shared" si="125"/>
        <v>0.12340718437298409</v>
      </c>
      <c r="BZ98" s="105">
        <f t="shared" si="126"/>
        <v>3.2657184456051792E-2</v>
      </c>
      <c r="CA98" s="105">
        <f t="shared" si="127"/>
        <v>7.7164847172521631E-3</v>
      </c>
      <c r="CB98" s="105">
        <f t="shared" si="128"/>
        <v>3.8598466393553021E-2</v>
      </c>
      <c r="CC98" s="105">
        <f t="shared" si="129"/>
        <v>1.0194877928934383</v>
      </c>
      <c r="CE98" s="105">
        <f t="shared" si="130"/>
        <v>0.24409923465005759</v>
      </c>
      <c r="CF98" s="28"/>
      <c r="CG98" s="30"/>
      <c r="CH98" s="130">
        <f t="shared" si="131"/>
        <v>1000.5633474636712</v>
      </c>
      <c r="CI98" s="30"/>
      <c r="CK98" s="105">
        <f t="shared" si="132"/>
        <v>-5.0951754325241092</v>
      </c>
      <c r="CL98" s="105">
        <f t="shared" si="133"/>
        <v>2</v>
      </c>
      <c r="CM98" s="105">
        <f t="shared" si="134"/>
        <v>0.48601245522463599</v>
      </c>
      <c r="CN98" s="105">
        <f t="shared" si="135"/>
        <v>0.53549032443577049</v>
      </c>
      <c r="CO98" s="105">
        <f t="shared" si="136"/>
        <v>-5.7977281685556683</v>
      </c>
      <c r="CP98" s="105">
        <f t="shared" si="137"/>
        <v>1.9437708174860564</v>
      </c>
      <c r="CQ98" s="105">
        <f t="shared" si="138"/>
        <v>0.24409923465005759</v>
      </c>
      <c r="CR98" s="105">
        <f t="shared" si="139"/>
        <v>2.2132778453890785E-2</v>
      </c>
      <c r="CS98" s="105">
        <v>0.82257536047928659</v>
      </c>
      <c r="CT98" s="105">
        <f t="shared" ref="CT98:CT118" si="143">ABS(CS98-BX98)</f>
        <v>5.4668875256893568E-3</v>
      </c>
      <c r="CU98" s="28"/>
    </row>
    <row r="99" spans="1:99" ht="15" customHeight="1" x14ac:dyDescent="0.2">
      <c r="A99" s="32" t="s">
        <v>236</v>
      </c>
      <c r="B99" s="40">
        <f t="shared" si="141"/>
        <v>2</v>
      </c>
      <c r="D99" s="40">
        <f t="shared" si="142"/>
        <v>61.4</v>
      </c>
      <c r="E99" s="40">
        <f t="shared" si="142"/>
        <v>0.44</v>
      </c>
      <c r="F99" s="40">
        <f t="shared" si="142"/>
        <v>17.2</v>
      </c>
      <c r="G99" s="40">
        <f t="shared" si="142"/>
        <v>4.5199999999999996</v>
      </c>
      <c r="H99" s="40">
        <f t="shared" si="142"/>
        <v>0.1</v>
      </c>
      <c r="I99" s="40">
        <f t="shared" si="142"/>
        <v>1.67</v>
      </c>
      <c r="J99" s="40">
        <f t="shared" si="142"/>
        <v>4</v>
      </c>
      <c r="K99" s="40">
        <f t="shared" si="142"/>
        <v>4.46</v>
      </c>
      <c r="L99" s="40">
        <f t="shared" si="142"/>
        <v>5.88</v>
      </c>
      <c r="M99" s="40">
        <f t="shared" si="142"/>
        <v>0.28999999999999998</v>
      </c>
      <c r="N99" s="40">
        <f t="shared" si="142"/>
        <v>99.95999999999998</v>
      </c>
      <c r="P99" s="28">
        <v>50.31</v>
      </c>
      <c r="Q99" s="28">
        <v>0.64</v>
      </c>
      <c r="R99" s="28">
        <v>3.74</v>
      </c>
      <c r="S99" s="28">
        <v>9.14</v>
      </c>
      <c r="T99" s="28">
        <v>0.28999999999999998</v>
      </c>
      <c r="U99" s="28">
        <v>13.6</v>
      </c>
      <c r="V99" s="28">
        <v>21.41</v>
      </c>
      <c r="W99" s="28">
        <v>0.46</v>
      </c>
      <c r="X99" s="28">
        <v>0</v>
      </c>
      <c r="Y99" s="28">
        <f t="shared" si="78"/>
        <v>99.589999999999989</v>
      </c>
      <c r="Z99" s="42"/>
      <c r="AA99" s="30">
        <f t="shared" si="79"/>
        <v>1.021970705725699</v>
      </c>
      <c r="AB99" s="30">
        <f t="shared" si="80"/>
        <v>5.5068836045056319E-3</v>
      </c>
      <c r="AC99" s="30">
        <f t="shared" si="81"/>
        <v>0.33738721067085131</v>
      </c>
      <c r="AD99" s="30">
        <f t="shared" si="82"/>
        <v>6.2908837856645791E-2</v>
      </c>
      <c r="AE99" s="30">
        <f t="shared" si="83"/>
        <v>1.4096419509444602E-3</v>
      </c>
      <c r="AF99" s="30">
        <f t="shared" si="84"/>
        <v>4.1439205955334991E-2</v>
      </c>
      <c r="AG99" s="30">
        <f t="shared" si="85"/>
        <v>7.1326676176890161E-2</v>
      </c>
      <c r="AH99" s="30">
        <f t="shared" si="86"/>
        <v>0.14391739270732495</v>
      </c>
      <c r="AI99" s="30">
        <f t="shared" si="87"/>
        <v>0.12484076433121019</v>
      </c>
      <c r="AJ99" s="30">
        <f t="shared" si="88"/>
        <v>4.0863199870365017E-3</v>
      </c>
      <c r="AK99" s="30">
        <f t="shared" si="89"/>
        <v>1.814793638966443</v>
      </c>
      <c r="AM99" s="30">
        <f t="shared" si="90"/>
        <v>0.56313328622185899</v>
      </c>
      <c r="AN99" s="30">
        <f t="shared" si="91"/>
        <v>3.0344406583009071E-3</v>
      </c>
      <c r="AO99" s="30">
        <f t="shared" si="92"/>
        <v>0.18590940778423673</v>
      </c>
      <c r="AP99" s="30">
        <f t="shared" si="93"/>
        <v>3.4664457988993994E-2</v>
      </c>
      <c r="AQ99" s="30">
        <f t="shared" si="94"/>
        <v>7.7675054655099857E-4</v>
      </c>
      <c r="AR99" s="30">
        <f t="shared" si="95"/>
        <v>2.2834114615331885E-2</v>
      </c>
      <c r="AS99" s="30">
        <f t="shared" si="96"/>
        <v>3.9302912819064083E-2</v>
      </c>
      <c r="AT99" s="30">
        <f t="shared" si="97"/>
        <v>7.9302345796896476E-2</v>
      </c>
      <c r="AU99" s="30">
        <f t="shared" si="98"/>
        <v>6.8790611588383802E-2</v>
      </c>
      <c r="AV99" s="30">
        <f t="shared" si="99"/>
        <v>2.2516719803821516E-3</v>
      </c>
      <c r="AW99" s="30">
        <f t="shared" si="100"/>
        <v>1</v>
      </c>
      <c r="AX99" s="30"/>
      <c r="AY99" s="30">
        <f t="shared" si="101"/>
        <v>1.6747669773635154</v>
      </c>
      <c r="AZ99" s="30">
        <f t="shared" si="102"/>
        <v>1.602002503128911E-2</v>
      </c>
      <c r="BA99" s="30">
        <f t="shared" si="103"/>
        <v>0.11004315417810907</v>
      </c>
      <c r="BB99" s="30">
        <f t="shared" si="104"/>
        <v>0.12720946416144749</v>
      </c>
      <c r="BC99" s="30">
        <f t="shared" si="105"/>
        <v>4.0879616577389338E-3</v>
      </c>
      <c r="BD99" s="30">
        <f t="shared" si="106"/>
        <v>0.33746898263027297</v>
      </c>
      <c r="BE99" s="30">
        <f t="shared" si="107"/>
        <v>0.38177603423680456</v>
      </c>
      <c r="BF99" s="30">
        <f t="shared" si="108"/>
        <v>7.4217489512746057E-3</v>
      </c>
      <c r="BG99" s="30">
        <f t="shared" si="109"/>
        <v>0</v>
      </c>
      <c r="BH99" s="30">
        <f t="shared" si="110"/>
        <v>2.6587943482104519</v>
      </c>
      <c r="BI99" s="30">
        <f t="shared" si="111"/>
        <v>2.2566619355266817</v>
      </c>
      <c r="BJ99" s="30"/>
      <c r="BK99" s="30">
        <f t="shared" si="112"/>
        <v>1.8896914443466606</v>
      </c>
      <c r="BL99" s="30">
        <f t="shared" si="113"/>
        <v>1.8075890347147388E-2</v>
      </c>
      <c r="BM99" s="30">
        <f t="shared" si="114"/>
        <v>0.16555346486602177</v>
      </c>
      <c r="BN99" s="30">
        <f t="shared" si="115"/>
        <v>0.11030855565333941</v>
      </c>
      <c r="BO99" s="30">
        <f t="shared" si="116"/>
        <v>5.5244909212682353E-2</v>
      </c>
      <c r="BP99" s="30">
        <f t="shared" si="117"/>
        <v>0.28706875561188416</v>
      </c>
      <c r="BQ99" s="30">
        <f t="shared" si="118"/>
        <v>9.2251474669120051E-3</v>
      </c>
      <c r="BR99" s="30">
        <f t="shared" si="119"/>
        <v>0.76155340752265188</v>
      </c>
      <c r="BS99" s="30">
        <f t="shared" si="120"/>
        <v>0.86153944435852814</v>
      </c>
      <c r="BT99" s="30">
        <f t="shared" si="121"/>
        <v>3.3496756706752943E-2</v>
      </c>
      <c r="BU99" s="30">
        <f t="shared" si="122"/>
        <v>0</v>
      </c>
      <c r="BV99" s="30">
        <f t="shared" si="123"/>
        <v>4.1917577760925804</v>
      </c>
      <c r="BW99" s="30"/>
      <c r="BX99" s="105">
        <f t="shared" si="124"/>
        <v>0.79551109027889366</v>
      </c>
      <c r="BY99" s="105">
        <f t="shared" si="125"/>
        <v>0.12655553642782119</v>
      </c>
      <c r="BZ99" s="105">
        <f t="shared" si="126"/>
        <v>3.3496756706752943E-2</v>
      </c>
      <c r="CA99" s="105">
        <f t="shared" si="127"/>
        <v>2.1748152505929409E-2</v>
      </c>
      <c r="CB99" s="105">
        <f t="shared" si="128"/>
        <v>4.4280201573705005E-2</v>
      </c>
      <c r="CC99" s="105">
        <f t="shared" si="129"/>
        <v>1.0215917374931021</v>
      </c>
      <c r="CE99" s="105">
        <f t="shared" si="130"/>
        <v>0.24830491931285797</v>
      </c>
      <c r="CF99" s="28"/>
      <c r="CG99" s="30"/>
      <c r="CH99" s="130">
        <f t="shared" si="131"/>
        <v>1004.4523903192445</v>
      </c>
      <c r="CI99" s="30"/>
      <c r="CK99" s="105">
        <f t="shared" si="132"/>
        <v>-5.0430046222846761</v>
      </c>
      <c r="CL99" s="105">
        <f t="shared" si="133"/>
        <v>2</v>
      </c>
      <c r="CM99" s="105">
        <f t="shared" si="134"/>
        <v>0.4992072391923601</v>
      </c>
      <c r="CN99" s="105">
        <f t="shared" si="135"/>
        <v>0.53549032443577049</v>
      </c>
      <c r="CO99" s="105">
        <f t="shared" si="136"/>
        <v>-5.7977281685556683</v>
      </c>
      <c r="CP99" s="105">
        <f t="shared" si="137"/>
        <v>1.9691545607944907</v>
      </c>
      <c r="CQ99" s="105">
        <f t="shared" si="138"/>
        <v>0.24830491931285797</v>
      </c>
      <c r="CR99" s="105">
        <f t="shared" si="139"/>
        <v>2.2132778453890785E-2</v>
      </c>
      <c r="CS99" s="105">
        <v>0.84369390409170364</v>
      </c>
      <c r="CT99" s="105">
        <f t="shared" si="143"/>
        <v>4.8182813812809977E-2</v>
      </c>
      <c r="CU99" s="28"/>
    </row>
    <row r="100" spans="1:99" ht="15" customHeight="1" x14ac:dyDescent="0.2">
      <c r="A100" s="32" t="s">
        <v>236</v>
      </c>
      <c r="B100" s="40">
        <f t="shared" si="141"/>
        <v>2</v>
      </c>
      <c r="D100" s="40">
        <f t="shared" si="142"/>
        <v>61.4</v>
      </c>
      <c r="E100" s="40">
        <f t="shared" si="142"/>
        <v>0.44</v>
      </c>
      <c r="F100" s="40">
        <f t="shared" si="142"/>
        <v>17.2</v>
      </c>
      <c r="G100" s="40">
        <f t="shared" si="142"/>
        <v>4.5199999999999996</v>
      </c>
      <c r="H100" s="40">
        <f t="shared" si="142"/>
        <v>0.1</v>
      </c>
      <c r="I100" s="40">
        <f t="shared" si="142"/>
        <v>1.67</v>
      </c>
      <c r="J100" s="40">
        <f t="shared" si="142"/>
        <v>4</v>
      </c>
      <c r="K100" s="40">
        <f t="shared" si="142"/>
        <v>4.46</v>
      </c>
      <c r="L100" s="40">
        <f t="shared" si="142"/>
        <v>5.88</v>
      </c>
      <c r="M100" s="40">
        <f t="shared" si="142"/>
        <v>0.28999999999999998</v>
      </c>
      <c r="N100" s="40">
        <f t="shared" si="142"/>
        <v>99.95999999999998</v>
      </c>
      <c r="P100" s="28">
        <v>51.18</v>
      </c>
      <c r="Q100" s="28">
        <v>0.53</v>
      </c>
      <c r="R100" s="28">
        <v>2.94</v>
      </c>
      <c r="S100" s="28">
        <v>9.1300000000000008</v>
      </c>
      <c r="T100" s="28">
        <v>0.28000000000000003</v>
      </c>
      <c r="U100" s="28">
        <v>13.95</v>
      </c>
      <c r="V100" s="28">
        <v>21.37</v>
      </c>
      <c r="W100" s="28">
        <v>0.44</v>
      </c>
      <c r="X100" s="28">
        <v>0</v>
      </c>
      <c r="Y100" s="28">
        <f t="shared" si="78"/>
        <v>99.820000000000007</v>
      </c>
      <c r="Z100" s="42"/>
      <c r="AA100" s="30">
        <f t="shared" si="79"/>
        <v>1.021970705725699</v>
      </c>
      <c r="AB100" s="30">
        <f t="shared" si="80"/>
        <v>5.5068836045056319E-3</v>
      </c>
      <c r="AC100" s="30">
        <f t="shared" si="81"/>
        <v>0.33738721067085131</v>
      </c>
      <c r="AD100" s="30">
        <f t="shared" si="82"/>
        <v>6.2908837856645791E-2</v>
      </c>
      <c r="AE100" s="30">
        <f t="shared" si="83"/>
        <v>1.4096419509444602E-3</v>
      </c>
      <c r="AF100" s="30">
        <f t="shared" si="84"/>
        <v>4.1439205955334991E-2</v>
      </c>
      <c r="AG100" s="30">
        <f t="shared" si="85"/>
        <v>7.1326676176890161E-2</v>
      </c>
      <c r="AH100" s="30">
        <f t="shared" si="86"/>
        <v>0.14391739270732495</v>
      </c>
      <c r="AI100" s="30">
        <f t="shared" si="87"/>
        <v>0.12484076433121019</v>
      </c>
      <c r="AJ100" s="30">
        <f t="shared" si="88"/>
        <v>4.0863199870365017E-3</v>
      </c>
      <c r="AK100" s="30">
        <f t="shared" si="89"/>
        <v>1.814793638966443</v>
      </c>
      <c r="AM100" s="30">
        <f t="shared" si="90"/>
        <v>0.56313328622185899</v>
      </c>
      <c r="AN100" s="30">
        <f t="shared" si="91"/>
        <v>3.0344406583009071E-3</v>
      </c>
      <c r="AO100" s="30">
        <f t="shared" si="92"/>
        <v>0.18590940778423673</v>
      </c>
      <c r="AP100" s="30">
        <f t="shared" si="93"/>
        <v>3.4664457988993994E-2</v>
      </c>
      <c r="AQ100" s="30">
        <f t="shared" si="94"/>
        <v>7.7675054655099857E-4</v>
      </c>
      <c r="AR100" s="30">
        <f t="shared" si="95"/>
        <v>2.2834114615331885E-2</v>
      </c>
      <c r="AS100" s="30">
        <f t="shared" si="96"/>
        <v>3.9302912819064083E-2</v>
      </c>
      <c r="AT100" s="30">
        <f t="shared" si="97"/>
        <v>7.9302345796896476E-2</v>
      </c>
      <c r="AU100" s="30">
        <f t="shared" si="98"/>
        <v>6.8790611588383802E-2</v>
      </c>
      <c r="AV100" s="30">
        <f t="shared" si="99"/>
        <v>2.2516719803821516E-3</v>
      </c>
      <c r="AW100" s="30">
        <f t="shared" si="100"/>
        <v>1</v>
      </c>
      <c r="AX100" s="30"/>
      <c r="AY100" s="30">
        <f t="shared" si="101"/>
        <v>1.7037283621837551</v>
      </c>
      <c r="AZ100" s="30">
        <f t="shared" si="102"/>
        <v>1.3266583229036295E-2</v>
      </c>
      <c r="BA100" s="30">
        <f t="shared" si="103"/>
        <v>8.6504511573165951E-2</v>
      </c>
      <c r="BB100" s="30">
        <f t="shared" si="104"/>
        <v>0.12707028531663189</v>
      </c>
      <c r="BC100" s="30">
        <f t="shared" si="105"/>
        <v>3.9469974626444885E-3</v>
      </c>
      <c r="BD100" s="30">
        <f t="shared" si="106"/>
        <v>0.34615384615384615</v>
      </c>
      <c r="BE100" s="30">
        <f t="shared" si="107"/>
        <v>0.3810627674750357</v>
      </c>
      <c r="BF100" s="30">
        <f t="shared" si="108"/>
        <v>7.0990642142626662E-3</v>
      </c>
      <c r="BG100" s="30">
        <f t="shared" si="109"/>
        <v>0</v>
      </c>
      <c r="BH100" s="30">
        <f t="shared" si="110"/>
        <v>2.6688324176083782</v>
      </c>
      <c r="BI100" s="30">
        <f t="shared" si="111"/>
        <v>2.2481741305348737</v>
      </c>
      <c r="BJ100" s="30"/>
      <c r="BK100" s="30">
        <f t="shared" si="112"/>
        <v>1.915139014660034</v>
      </c>
      <c r="BL100" s="30">
        <f t="shared" si="113"/>
        <v>1.4912794608053606E-2</v>
      </c>
      <c r="BM100" s="30">
        <f t="shared" si="114"/>
        <v>0.12965147006223085</v>
      </c>
      <c r="BN100" s="30">
        <f t="shared" si="115"/>
        <v>8.4860985339966E-2</v>
      </c>
      <c r="BO100" s="30">
        <f t="shared" si="116"/>
        <v>4.4790484722264851E-2</v>
      </c>
      <c r="BP100" s="30">
        <f t="shared" si="117"/>
        <v>0.28567612820853722</v>
      </c>
      <c r="BQ100" s="30">
        <f t="shared" si="118"/>
        <v>8.873537588804126E-3</v>
      </c>
      <c r="BR100" s="30">
        <f t="shared" si="119"/>
        <v>0.77821412210822549</v>
      </c>
      <c r="BS100" s="30">
        <f t="shared" si="120"/>
        <v>0.85669545594740115</v>
      </c>
      <c r="BT100" s="30">
        <f t="shared" si="121"/>
        <v>3.1919865035022414E-2</v>
      </c>
      <c r="BU100" s="30">
        <f t="shared" si="122"/>
        <v>0</v>
      </c>
      <c r="BV100" s="30">
        <f t="shared" si="123"/>
        <v>4.1507338582805398</v>
      </c>
      <c r="BW100" s="30"/>
      <c r="BX100" s="105">
        <f t="shared" si="124"/>
        <v>0.80782965343379687</v>
      </c>
      <c r="BY100" s="105">
        <f t="shared" si="125"/>
        <v>0.12803029844148289</v>
      </c>
      <c r="BZ100" s="105">
        <f t="shared" si="126"/>
        <v>3.1919865035022414E-2</v>
      </c>
      <c r="CA100" s="105">
        <f t="shared" si="127"/>
        <v>1.2870619687242436E-2</v>
      </c>
      <c r="CB100" s="105">
        <f t="shared" si="128"/>
        <v>3.5995182826361785E-2</v>
      </c>
      <c r="CC100" s="105">
        <f t="shared" si="129"/>
        <v>1.0166456194239064</v>
      </c>
      <c r="CE100" s="105">
        <f t="shared" si="130"/>
        <v>0.2418101944365148</v>
      </c>
      <c r="CF100" s="28"/>
      <c r="CG100" s="30"/>
      <c r="CH100" s="130">
        <f t="shared" si="131"/>
        <v>1003.6394118083591</v>
      </c>
      <c r="CI100" s="30"/>
      <c r="CK100" s="105">
        <f t="shared" si="132"/>
        <v>-5.1065911197458052</v>
      </c>
      <c r="CL100" s="105">
        <f t="shared" si="133"/>
        <v>2</v>
      </c>
      <c r="CM100" s="105">
        <f t="shared" si="134"/>
        <v>0.49159484730102937</v>
      </c>
      <c r="CN100" s="105">
        <f t="shared" si="135"/>
        <v>0.53549032443577049</v>
      </c>
      <c r="CO100" s="105">
        <f t="shared" si="136"/>
        <v>-5.7977281685556683</v>
      </c>
      <c r="CP100" s="105">
        <f t="shared" si="137"/>
        <v>1.9209344857206647</v>
      </c>
      <c r="CQ100" s="105">
        <f t="shared" si="138"/>
        <v>0.2418101944365148</v>
      </c>
      <c r="CR100" s="105">
        <f t="shared" si="139"/>
        <v>2.2132778453890785E-2</v>
      </c>
      <c r="CS100" s="105">
        <v>0.83663440350761398</v>
      </c>
      <c r="CT100" s="105">
        <f t="shared" si="143"/>
        <v>2.8804750073817109E-2</v>
      </c>
      <c r="CU100" s="28"/>
    </row>
    <row r="101" spans="1:99" ht="15" customHeight="1" x14ac:dyDescent="0.2">
      <c r="A101" s="32" t="s">
        <v>236</v>
      </c>
      <c r="B101" s="40">
        <f t="shared" si="141"/>
        <v>2</v>
      </c>
      <c r="D101" s="40">
        <f t="shared" si="142"/>
        <v>61.4</v>
      </c>
      <c r="E101" s="40">
        <f t="shared" si="142"/>
        <v>0.44</v>
      </c>
      <c r="F101" s="40">
        <f t="shared" si="142"/>
        <v>17.2</v>
      </c>
      <c r="G101" s="40">
        <f t="shared" si="142"/>
        <v>4.5199999999999996</v>
      </c>
      <c r="H101" s="40">
        <f t="shared" si="142"/>
        <v>0.1</v>
      </c>
      <c r="I101" s="40">
        <f t="shared" si="142"/>
        <v>1.67</v>
      </c>
      <c r="J101" s="40">
        <f t="shared" si="142"/>
        <v>4</v>
      </c>
      <c r="K101" s="40">
        <f t="shared" si="142"/>
        <v>4.46</v>
      </c>
      <c r="L101" s="40">
        <f t="shared" si="142"/>
        <v>5.88</v>
      </c>
      <c r="M101" s="40">
        <f t="shared" si="142"/>
        <v>0.28999999999999998</v>
      </c>
      <c r="N101" s="40">
        <f t="shared" si="142"/>
        <v>99.95999999999998</v>
      </c>
      <c r="P101" s="28">
        <v>50.38</v>
      </c>
      <c r="Q101" s="28">
        <v>0.59</v>
      </c>
      <c r="R101" s="28">
        <v>3.4</v>
      </c>
      <c r="S101" s="28">
        <v>8.9499999999999993</v>
      </c>
      <c r="T101" s="28">
        <v>0.3</v>
      </c>
      <c r="U101" s="28">
        <v>13.93</v>
      </c>
      <c r="V101" s="28">
        <v>21.5</v>
      </c>
      <c r="W101" s="28">
        <v>0.47</v>
      </c>
      <c r="X101" s="28">
        <v>0</v>
      </c>
      <c r="Y101" s="28">
        <f t="shared" si="78"/>
        <v>99.52000000000001</v>
      </c>
      <c r="Z101" s="42"/>
      <c r="AA101" s="30">
        <f t="shared" si="79"/>
        <v>1.021970705725699</v>
      </c>
      <c r="AB101" s="30">
        <f t="shared" si="80"/>
        <v>5.5068836045056319E-3</v>
      </c>
      <c r="AC101" s="30">
        <f t="shared" si="81"/>
        <v>0.33738721067085131</v>
      </c>
      <c r="AD101" s="30">
        <f t="shared" si="82"/>
        <v>6.2908837856645791E-2</v>
      </c>
      <c r="AE101" s="30">
        <f t="shared" si="83"/>
        <v>1.4096419509444602E-3</v>
      </c>
      <c r="AF101" s="30">
        <f t="shared" si="84"/>
        <v>4.1439205955334991E-2</v>
      </c>
      <c r="AG101" s="30">
        <f t="shared" si="85"/>
        <v>7.1326676176890161E-2</v>
      </c>
      <c r="AH101" s="30">
        <f t="shared" si="86"/>
        <v>0.14391739270732495</v>
      </c>
      <c r="AI101" s="30">
        <f t="shared" si="87"/>
        <v>0.12484076433121019</v>
      </c>
      <c r="AJ101" s="30">
        <f t="shared" si="88"/>
        <v>4.0863199870365017E-3</v>
      </c>
      <c r="AK101" s="30">
        <f t="shared" si="89"/>
        <v>1.814793638966443</v>
      </c>
      <c r="AM101" s="30">
        <f t="shared" si="90"/>
        <v>0.56313328622185899</v>
      </c>
      <c r="AN101" s="30">
        <f t="shared" si="91"/>
        <v>3.0344406583009071E-3</v>
      </c>
      <c r="AO101" s="30">
        <f t="shared" si="92"/>
        <v>0.18590940778423673</v>
      </c>
      <c r="AP101" s="30">
        <f t="shared" si="93"/>
        <v>3.4664457988993994E-2</v>
      </c>
      <c r="AQ101" s="30">
        <f t="shared" si="94"/>
        <v>7.7675054655099857E-4</v>
      </c>
      <c r="AR101" s="30">
        <f t="shared" si="95"/>
        <v>2.2834114615331885E-2</v>
      </c>
      <c r="AS101" s="30">
        <f t="shared" si="96"/>
        <v>3.9302912819064083E-2</v>
      </c>
      <c r="AT101" s="30">
        <f t="shared" si="97"/>
        <v>7.9302345796896476E-2</v>
      </c>
      <c r="AU101" s="30">
        <f t="shared" si="98"/>
        <v>6.8790611588383802E-2</v>
      </c>
      <c r="AV101" s="30">
        <f t="shared" si="99"/>
        <v>2.2516719803821516E-3</v>
      </c>
      <c r="AW101" s="30">
        <f t="shared" si="100"/>
        <v>1</v>
      </c>
      <c r="AX101" s="30"/>
      <c r="AY101" s="30">
        <f t="shared" si="101"/>
        <v>1.6770972037283622</v>
      </c>
      <c r="AZ101" s="30">
        <f t="shared" si="102"/>
        <v>1.4768460575719648E-2</v>
      </c>
      <c r="BA101" s="30">
        <f t="shared" si="103"/>
        <v>0.10003923107100823</v>
      </c>
      <c r="BB101" s="30">
        <f t="shared" si="104"/>
        <v>0.12456506610995129</v>
      </c>
      <c r="BC101" s="30">
        <f t="shared" si="105"/>
        <v>4.22892585283338E-3</v>
      </c>
      <c r="BD101" s="30">
        <f t="shared" si="106"/>
        <v>0.34565756823821342</v>
      </c>
      <c r="BE101" s="30">
        <f t="shared" si="107"/>
        <v>0.38338088445078461</v>
      </c>
      <c r="BF101" s="30">
        <f t="shared" si="108"/>
        <v>7.5830913197805746E-3</v>
      </c>
      <c r="BG101" s="30">
        <f t="shared" si="109"/>
        <v>0</v>
      </c>
      <c r="BH101" s="30">
        <f t="shared" si="110"/>
        <v>2.6573204313466534</v>
      </c>
      <c r="BI101" s="30">
        <f t="shared" si="111"/>
        <v>2.2579136220163605</v>
      </c>
      <c r="BJ101" s="30"/>
      <c r="BK101" s="30">
        <f t="shared" si="112"/>
        <v>1.8933703108719082</v>
      </c>
      <c r="BL101" s="30">
        <f t="shared" si="113"/>
        <v>1.6672954155064486E-2</v>
      </c>
      <c r="BM101" s="30">
        <f t="shared" si="114"/>
        <v>0.15058662838084791</v>
      </c>
      <c r="BN101" s="30">
        <f t="shared" si="115"/>
        <v>0.10662968912809179</v>
      </c>
      <c r="BO101" s="30">
        <f t="shared" si="116"/>
        <v>4.3956939252756122E-2</v>
      </c>
      <c r="BP101" s="30">
        <f t="shared" si="117"/>
        <v>0.28125715959702752</v>
      </c>
      <c r="BQ101" s="30">
        <f t="shared" si="118"/>
        <v>9.5485492896096435E-3</v>
      </c>
      <c r="BR101" s="30">
        <f t="shared" si="119"/>
        <v>0.78046493187811172</v>
      </c>
      <c r="BS101" s="30">
        <f t="shared" si="120"/>
        <v>0.8656409214221068</v>
      </c>
      <c r="BT101" s="30">
        <f t="shared" si="121"/>
        <v>3.424393037585316E-2</v>
      </c>
      <c r="BU101" s="30">
        <f t="shared" si="122"/>
        <v>0</v>
      </c>
      <c r="BV101" s="30">
        <f t="shared" si="123"/>
        <v>4.182372014351377</v>
      </c>
      <c r="BW101" s="30"/>
      <c r="BX101" s="105">
        <f t="shared" si="124"/>
        <v>0.80746957241960948</v>
      </c>
      <c r="BY101" s="105">
        <f t="shared" si="125"/>
        <v>0.12712625952776491</v>
      </c>
      <c r="BZ101" s="105">
        <f t="shared" si="126"/>
        <v>3.424393037585316E-2</v>
      </c>
      <c r="CA101" s="105">
        <f t="shared" si="127"/>
        <v>9.7130088769029621E-3</v>
      </c>
      <c r="CB101" s="105">
        <f t="shared" si="128"/>
        <v>4.8458340125594412E-2</v>
      </c>
      <c r="CC101" s="105">
        <f t="shared" si="129"/>
        <v>1.027011111325725</v>
      </c>
      <c r="CE101" s="105">
        <f t="shared" si="130"/>
        <v>0.23738318647599568</v>
      </c>
      <c r="CF101" s="28"/>
      <c r="CG101" s="30"/>
      <c r="CH101" s="130">
        <f t="shared" si="131"/>
        <v>1004.1453323340978</v>
      </c>
      <c r="CI101" s="30"/>
      <c r="CK101" s="105">
        <f t="shared" si="132"/>
        <v>-5.0358644922287032</v>
      </c>
      <c r="CL101" s="105">
        <f t="shared" si="133"/>
        <v>2</v>
      </c>
      <c r="CM101" s="105">
        <f t="shared" si="134"/>
        <v>0.49181406790974536</v>
      </c>
      <c r="CN101" s="105">
        <f t="shared" si="135"/>
        <v>0.53549032443577049</v>
      </c>
      <c r="CO101" s="105">
        <f t="shared" si="136"/>
        <v>-5.7977281685556683</v>
      </c>
      <c r="CP101" s="105">
        <f t="shared" si="137"/>
        <v>1.9912152750743</v>
      </c>
      <c r="CQ101" s="105">
        <f t="shared" si="138"/>
        <v>0.23738318647599568</v>
      </c>
      <c r="CR101" s="105">
        <f t="shared" si="139"/>
        <v>2.2132778453890785E-2</v>
      </c>
      <c r="CS101" s="105">
        <v>0.83464979659558791</v>
      </c>
      <c r="CT101" s="105">
        <f t="shared" si="143"/>
        <v>2.7180224175978429E-2</v>
      </c>
      <c r="CU101" s="28"/>
    </row>
    <row r="102" spans="1:99" ht="15" customHeight="1" x14ac:dyDescent="0.2">
      <c r="A102" s="32" t="s">
        <v>236</v>
      </c>
      <c r="B102" s="40">
        <f t="shared" si="141"/>
        <v>2</v>
      </c>
      <c r="D102" s="40">
        <f t="shared" si="142"/>
        <v>61.4</v>
      </c>
      <c r="E102" s="40">
        <f t="shared" si="142"/>
        <v>0.44</v>
      </c>
      <c r="F102" s="40">
        <f t="shared" si="142"/>
        <v>17.2</v>
      </c>
      <c r="G102" s="40">
        <f t="shared" si="142"/>
        <v>4.5199999999999996</v>
      </c>
      <c r="H102" s="40">
        <f t="shared" si="142"/>
        <v>0.1</v>
      </c>
      <c r="I102" s="40">
        <f t="shared" si="142"/>
        <v>1.67</v>
      </c>
      <c r="J102" s="40">
        <f t="shared" si="142"/>
        <v>4</v>
      </c>
      <c r="K102" s="40">
        <f t="shared" si="142"/>
        <v>4.46</v>
      </c>
      <c r="L102" s="40">
        <f t="shared" si="142"/>
        <v>5.88</v>
      </c>
      <c r="M102" s="40">
        <f t="shared" si="142"/>
        <v>0.28999999999999998</v>
      </c>
      <c r="N102" s="40">
        <f t="shared" si="142"/>
        <v>99.95999999999998</v>
      </c>
      <c r="P102" s="28">
        <v>50.72</v>
      </c>
      <c r="Q102" s="28">
        <v>0.6</v>
      </c>
      <c r="R102" s="28">
        <v>3.17</v>
      </c>
      <c r="S102" s="28">
        <v>9.4</v>
      </c>
      <c r="T102" s="28">
        <v>0.32</v>
      </c>
      <c r="U102" s="28">
        <v>13.71</v>
      </c>
      <c r="V102" s="28">
        <v>21.63</v>
      </c>
      <c r="W102" s="28">
        <v>0.48</v>
      </c>
      <c r="X102" s="28">
        <v>0</v>
      </c>
      <c r="Y102" s="28">
        <f t="shared" si="78"/>
        <v>100.02999999999999</v>
      </c>
      <c r="Z102" s="42"/>
      <c r="AA102" s="30">
        <f t="shared" si="79"/>
        <v>1.021970705725699</v>
      </c>
      <c r="AB102" s="30">
        <f t="shared" si="80"/>
        <v>5.5068836045056319E-3</v>
      </c>
      <c r="AC102" s="30">
        <f t="shared" si="81"/>
        <v>0.33738721067085131</v>
      </c>
      <c r="AD102" s="30">
        <f t="shared" si="82"/>
        <v>6.2908837856645791E-2</v>
      </c>
      <c r="AE102" s="30">
        <f t="shared" si="83"/>
        <v>1.4096419509444602E-3</v>
      </c>
      <c r="AF102" s="30">
        <f t="shared" si="84"/>
        <v>4.1439205955334991E-2</v>
      </c>
      <c r="AG102" s="30">
        <f t="shared" si="85"/>
        <v>7.1326676176890161E-2</v>
      </c>
      <c r="AH102" s="30">
        <f t="shared" si="86"/>
        <v>0.14391739270732495</v>
      </c>
      <c r="AI102" s="30">
        <f t="shared" si="87"/>
        <v>0.12484076433121019</v>
      </c>
      <c r="AJ102" s="30">
        <f t="shared" si="88"/>
        <v>4.0863199870365017E-3</v>
      </c>
      <c r="AK102" s="30">
        <f t="shared" si="89"/>
        <v>1.814793638966443</v>
      </c>
      <c r="AM102" s="30">
        <f t="shared" si="90"/>
        <v>0.56313328622185899</v>
      </c>
      <c r="AN102" s="30">
        <f t="shared" si="91"/>
        <v>3.0344406583009071E-3</v>
      </c>
      <c r="AO102" s="30">
        <f t="shared" si="92"/>
        <v>0.18590940778423673</v>
      </c>
      <c r="AP102" s="30">
        <f t="shared" si="93"/>
        <v>3.4664457988993994E-2</v>
      </c>
      <c r="AQ102" s="30">
        <f t="shared" si="94"/>
        <v>7.7675054655099857E-4</v>
      </c>
      <c r="AR102" s="30">
        <f t="shared" si="95"/>
        <v>2.2834114615331885E-2</v>
      </c>
      <c r="AS102" s="30">
        <f t="shared" si="96"/>
        <v>3.9302912819064083E-2</v>
      </c>
      <c r="AT102" s="30">
        <f t="shared" si="97"/>
        <v>7.9302345796896476E-2</v>
      </c>
      <c r="AU102" s="30">
        <f t="shared" si="98"/>
        <v>6.8790611588383802E-2</v>
      </c>
      <c r="AV102" s="30">
        <f t="shared" si="99"/>
        <v>2.2516719803821516E-3</v>
      </c>
      <c r="AW102" s="30">
        <f t="shared" si="100"/>
        <v>1</v>
      </c>
      <c r="AX102" s="30"/>
      <c r="AY102" s="30">
        <f t="shared" si="101"/>
        <v>1.6884154460719041</v>
      </c>
      <c r="AZ102" s="30">
        <f t="shared" si="102"/>
        <v>1.501877346683354E-2</v>
      </c>
      <c r="BA102" s="30">
        <f t="shared" si="103"/>
        <v>9.3271871322087099E-2</v>
      </c>
      <c r="BB102" s="30">
        <f t="shared" si="104"/>
        <v>0.13082811412665277</v>
      </c>
      <c r="BC102" s="30">
        <f t="shared" si="105"/>
        <v>4.5108542430222724E-3</v>
      </c>
      <c r="BD102" s="30">
        <f t="shared" si="106"/>
        <v>0.34019851116625316</v>
      </c>
      <c r="BE102" s="30">
        <f t="shared" si="107"/>
        <v>0.38569900142653352</v>
      </c>
      <c r="BF102" s="30">
        <f t="shared" si="108"/>
        <v>7.7444336882865443E-3</v>
      </c>
      <c r="BG102" s="30">
        <f t="shared" si="109"/>
        <v>0</v>
      </c>
      <c r="BH102" s="30">
        <f t="shared" si="110"/>
        <v>2.6656870055115727</v>
      </c>
      <c r="BI102" s="30">
        <f t="shared" si="111"/>
        <v>2.2508268928776722</v>
      </c>
      <c r="BJ102" s="30"/>
      <c r="BK102" s="30">
        <f t="shared" si="112"/>
        <v>1.9001654461843465</v>
      </c>
      <c r="BL102" s="30">
        <f t="shared" si="113"/>
        <v>1.6902329608593281E-2</v>
      </c>
      <c r="BM102" s="30">
        <f t="shared" si="114"/>
        <v>0.1399592242138529</v>
      </c>
      <c r="BN102" s="30">
        <f t="shared" si="115"/>
        <v>9.9834553815653537E-2</v>
      </c>
      <c r="BO102" s="30">
        <f t="shared" si="116"/>
        <v>4.0124670398199364E-2</v>
      </c>
      <c r="BP102" s="30">
        <f t="shared" si="117"/>
        <v>0.29447143762073935</v>
      </c>
      <c r="BQ102" s="30">
        <f t="shared" si="118"/>
        <v>1.0153152040045885E-2</v>
      </c>
      <c r="BR102" s="30">
        <f t="shared" si="119"/>
        <v>0.76572795784994763</v>
      </c>
      <c r="BS102" s="30">
        <f t="shared" si="120"/>
        <v>0.86814168496690536</v>
      </c>
      <c r="BT102" s="30">
        <f t="shared" si="121"/>
        <v>3.4862759231406346E-2</v>
      </c>
      <c r="BU102" s="30">
        <f t="shared" si="122"/>
        <v>0</v>
      </c>
      <c r="BV102" s="30">
        <f t="shared" si="123"/>
        <v>4.1703432159296892</v>
      </c>
      <c r="BW102" s="30"/>
      <c r="BX102" s="105">
        <f t="shared" si="124"/>
        <v>0.81559345247568216</v>
      </c>
      <c r="BY102" s="105">
        <f t="shared" si="125"/>
        <v>0.12230297149750241</v>
      </c>
      <c r="BZ102" s="105">
        <f t="shared" si="126"/>
        <v>3.4862759231406346E-2</v>
      </c>
      <c r="CA102" s="105">
        <f t="shared" si="127"/>
        <v>5.261911166793018E-3</v>
      </c>
      <c r="CB102" s="105">
        <f t="shared" si="128"/>
        <v>4.728632132443026E-2</v>
      </c>
      <c r="CC102" s="105">
        <f t="shared" si="129"/>
        <v>1.0253074156958142</v>
      </c>
      <c r="CE102" s="105">
        <f t="shared" si="130"/>
        <v>0.25331939092323286</v>
      </c>
      <c r="CF102" s="28"/>
      <c r="CG102" s="30"/>
      <c r="CH102" s="130">
        <f t="shared" si="131"/>
        <v>997.81966133042067</v>
      </c>
      <c r="CI102" s="30"/>
      <c r="CK102" s="105">
        <f t="shared" si="132"/>
        <v>-5.0279652748123951</v>
      </c>
      <c r="CL102" s="105">
        <f t="shared" si="133"/>
        <v>2</v>
      </c>
      <c r="CM102" s="105">
        <f t="shared" si="134"/>
        <v>0.48691525651607848</v>
      </c>
      <c r="CN102" s="105">
        <f t="shared" si="135"/>
        <v>0.53549032443577049</v>
      </c>
      <c r="CO102" s="105">
        <f t="shared" si="136"/>
        <v>-5.7977281685556683</v>
      </c>
      <c r="CP102" s="105">
        <f t="shared" si="137"/>
        <v>2.0091251301238469</v>
      </c>
      <c r="CQ102" s="105">
        <f t="shared" si="138"/>
        <v>0.25331939092323286</v>
      </c>
      <c r="CR102" s="105">
        <f t="shared" si="139"/>
        <v>2.2132778453890785E-2</v>
      </c>
      <c r="CS102" s="105">
        <v>0.83370517415240719</v>
      </c>
      <c r="CT102" s="105">
        <f t="shared" si="143"/>
        <v>1.8111721676725034E-2</v>
      </c>
      <c r="CU102" s="28"/>
    </row>
    <row r="103" spans="1:99" ht="15" customHeight="1" x14ac:dyDescent="0.2">
      <c r="A103" s="32" t="s">
        <v>236</v>
      </c>
      <c r="B103" s="40">
        <f t="shared" si="141"/>
        <v>2</v>
      </c>
      <c r="D103" s="40">
        <f t="shared" si="142"/>
        <v>61.4</v>
      </c>
      <c r="E103" s="40">
        <f t="shared" si="142"/>
        <v>0.44</v>
      </c>
      <c r="F103" s="40">
        <f t="shared" si="142"/>
        <v>17.2</v>
      </c>
      <c r="G103" s="40">
        <f t="shared" si="142"/>
        <v>4.5199999999999996</v>
      </c>
      <c r="H103" s="40">
        <f t="shared" si="142"/>
        <v>0.1</v>
      </c>
      <c r="I103" s="40">
        <f t="shared" si="142"/>
        <v>1.67</v>
      </c>
      <c r="J103" s="40">
        <f t="shared" si="142"/>
        <v>4</v>
      </c>
      <c r="K103" s="40">
        <f t="shared" si="142"/>
        <v>4.46</v>
      </c>
      <c r="L103" s="40">
        <f t="shared" si="142"/>
        <v>5.88</v>
      </c>
      <c r="M103" s="40">
        <f t="shared" ref="E103:N117" si="144">M$65</f>
        <v>0.28999999999999998</v>
      </c>
      <c r="N103" s="40">
        <f t="shared" si="144"/>
        <v>99.95999999999998</v>
      </c>
      <c r="P103" s="28">
        <v>51.25</v>
      </c>
      <c r="Q103" s="28">
        <v>0.28999999999999998</v>
      </c>
      <c r="R103" s="28">
        <v>3.63</v>
      </c>
      <c r="S103" s="28">
        <v>9.9600000000000009</v>
      </c>
      <c r="T103" s="28">
        <v>0.13</v>
      </c>
      <c r="U103" s="28">
        <v>13.83</v>
      </c>
      <c r="V103" s="28">
        <v>21.05</v>
      </c>
      <c r="W103" s="28">
        <v>0.19</v>
      </c>
      <c r="X103" s="28">
        <v>0</v>
      </c>
      <c r="Y103" s="28">
        <f t="shared" si="78"/>
        <v>100.32999999999998</v>
      </c>
      <c r="Z103" s="42"/>
      <c r="AA103" s="30">
        <f t="shared" si="79"/>
        <v>1.021970705725699</v>
      </c>
      <c r="AB103" s="30">
        <f t="shared" si="80"/>
        <v>5.5068836045056319E-3</v>
      </c>
      <c r="AC103" s="30">
        <f t="shared" si="81"/>
        <v>0.33738721067085131</v>
      </c>
      <c r="AD103" s="30">
        <f t="shared" si="82"/>
        <v>6.2908837856645791E-2</v>
      </c>
      <c r="AE103" s="30">
        <f t="shared" si="83"/>
        <v>1.4096419509444602E-3</v>
      </c>
      <c r="AF103" s="30">
        <f t="shared" si="84"/>
        <v>4.1439205955334991E-2</v>
      </c>
      <c r="AG103" s="30">
        <f t="shared" si="85"/>
        <v>7.1326676176890161E-2</v>
      </c>
      <c r="AH103" s="30">
        <f t="shared" si="86"/>
        <v>0.14391739270732495</v>
      </c>
      <c r="AI103" s="30">
        <f t="shared" si="87"/>
        <v>0.12484076433121019</v>
      </c>
      <c r="AJ103" s="30">
        <f t="shared" si="88"/>
        <v>4.0863199870365017E-3</v>
      </c>
      <c r="AK103" s="30">
        <f t="shared" si="89"/>
        <v>1.814793638966443</v>
      </c>
      <c r="AM103" s="30">
        <f t="shared" si="90"/>
        <v>0.56313328622185899</v>
      </c>
      <c r="AN103" s="30">
        <f t="shared" si="91"/>
        <v>3.0344406583009071E-3</v>
      </c>
      <c r="AO103" s="30">
        <f t="shared" si="92"/>
        <v>0.18590940778423673</v>
      </c>
      <c r="AP103" s="30">
        <f t="shared" si="93"/>
        <v>3.4664457988993994E-2</v>
      </c>
      <c r="AQ103" s="30">
        <f t="shared" si="94"/>
        <v>7.7675054655099857E-4</v>
      </c>
      <c r="AR103" s="30">
        <f t="shared" si="95"/>
        <v>2.2834114615331885E-2</v>
      </c>
      <c r="AS103" s="30">
        <f t="shared" si="96"/>
        <v>3.9302912819064083E-2</v>
      </c>
      <c r="AT103" s="30">
        <f t="shared" si="97"/>
        <v>7.9302345796896476E-2</v>
      </c>
      <c r="AU103" s="30">
        <f t="shared" si="98"/>
        <v>6.8790611588383802E-2</v>
      </c>
      <c r="AV103" s="30">
        <f t="shared" si="99"/>
        <v>2.2516719803821516E-3</v>
      </c>
      <c r="AW103" s="30">
        <f t="shared" si="100"/>
        <v>1</v>
      </c>
      <c r="AX103" s="30"/>
      <c r="AY103" s="30">
        <f t="shared" si="101"/>
        <v>1.7060585885486019</v>
      </c>
      <c r="AZ103" s="30">
        <f t="shared" si="102"/>
        <v>7.2590738423028772E-3</v>
      </c>
      <c r="BA103" s="30">
        <f t="shared" si="103"/>
        <v>0.1068065908199294</v>
      </c>
      <c r="BB103" s="30">
        <f t="shared" si="104"/>
        <v>0.13862212943632571</v>
      </c>
      <c r="BC103" s="30">
        <f t="shared" si="105"/>
        <v>1.8325345362277983E-3</v>
      </c>
      <c r="BD103" s="30">
        <f t="shared" si="106"/>
        <v>0.34317617866004968</v>
      </c>
      <c r="BE103" s="30">
        <f t="shared" si="107"/>
        <v>0.37535663338088449</v>
      </c>
      <c r="BF103" s="30">
        <f t="shared" si="108"/>
        <v>3.0655050016134239E-3</v>
      </c>
      <c r="BG103" s="30">
        <f t="shared" si="109"/>
        <v>0</v>
      </c>
      <c r="BH103" s="30">
        <f t="shared" si="110"/>
        <v>2.6821772342259353</v>
      </c>
      <c r="BI103" s="30">
        <f t="shared" si="111"/>
        <v>2.2369886387211744</v>
      </c>
      <c r="BJ103" s="30"/>
      <c r="BK103" s="30">
        <f t="shared" si="112"/>
        <v>1.9082168397879526</v>
      </c>
      <c r="BL103" s="30">
        <f t="shared" si="113"/>
        <v>8.1192328564347986E-3</v>
      </c>
      <c r="BM103" s="30">
        <f t="shared" si="114"/>
        <v>0.15928342013648222</v>
      </c>
      <c r="BN103" s="30">
        <f t="shared" si="115"/>
        <v>9.1783160212047354E-2</v>
      </c>
      <c r="BO103" s="30">
        <f t="shared" si="116"/>
        <v>6.7500259924434869E-2</v>
      </c>
      <c r="BP103" s="30">
        <f t="shared" si="117"/>
        <v>0.31009612862439667</v>
      </c>
      <c r="BQ103" s="30">
        <f t="shared" si="118"/>
        <v>4.0993589376057613E-3</v>
      </c>
      <c r="BR103" s="30">
        <f t="shared" si="119"/>
        <v>0.76768121274227907</v>
      </c>
      <c r="BS103" s="30">
        <f t="shared" si="120"/>
        <v>0.83966852434166772</v>
      </c>
      <c r="BT103" s="30">
        <f t="shared" si="121"/>
        <v>1.3714999721104329E-2</v>
      </c>
      <c r="BU103" s="30">
        <f t="shared" si="122"/>
        <v>0</v>
      </c>
      <c r="BV103" s="30">
        <f t="shared" si="123"/>
        <v>4.1701631372844048</v>
      </c>
      <c r="BW103" s="30"/>
      <c r="BX103" s="105">
        <f t="shared" si="124"/>
        <v>0.76688431413397884</v>
      </c>
      <c r="BY103" s="105">
        <f t="shared" si="125"/>
        <v>0.15544651361634848</v>
      </c>
      <c r="BZ103" s="105">
        <f t="shared" si="126"/>
        <v>1.3714999721104329E-2</v>
      </c>
      <c r="CA103" s="105">
        <f t="shared" si="127"/>
        <v>5.3785260203330541E-2</v>
      </c>
      <c r="CB103" s="105">
        <f t="shared" si="128"/>
        <v>1.8998950004358407E-2</v>
      </c>
      <c r="CC103" s="105">
        <f t="shared" si="129"/>
        <v>1.0088300376791206</v>
      </c>
      <c r="CE103" s="105">
        <f t="shared" si="130"/>
        <v>0.26608181521509611</v>
      </c>
      <c r="CF103" s="28"/>
      <c r="CG103" s="30"/>
      <c r="CH103" s="130">
        <f t="shared" si="131"/>
        <v>1016.7824277897497</v>
      </c>
      <c r="CI103" s="30"/>
      <c r="CK103" s="105">
        <f t="shared" si="132"/>
        <v>-5.8993143096630591</v>
      </c>
      <c r="CL103" s="105">
        <f t="shared" si="133"/>
        <v>2</v>
      </c>
      <c r="CM103" s="105">
        <f t="shared" si="134"/>
        <v>0.51784198451560837</v>
      </c>
      <c r="CN103" s="105">
        <f t="shared" si="135"/>
        <v>0.53549032443577049</v>
      </c>
      <c r="CO103" s="105">
        <f t="shared" si="136"/>
        <v>-5.7977281685556683</v>
      </c>
      <c r="CP103" s="105">
        <f t="shared" si="137"/>
        <v>1.0761960454285933</v>
      </c>
      <c r="CQ103" s="105">
        <f t="shared" si="138"/>
        <v>0.26608181521509611</v>
      </c>
      <c r="CR103" s="105">
        <f t="shared" si="139"/>
        <v>2.2132778453890785E-2</v>
      </c>
      <c r="CS103" s="105">
        <v>0.83428600951736309</v>
      </c>
      <c r="CT103" s="105">
        <f t="shared" si="143"/>
        <v>6.7401695383384252E-2</v>
      </c>
      <c r="CU103" s="28"/>
    </row>
    <row r="104" spans="1:99" ht="15" customHeight="1" x14ac:dyDescent="0.2">
      <c r="A104" s="32" t="s">
        <v>236</v>
      </c>
      <c r="B104" s="40">
        <f t="shared" si="141"/>
        <v>2</v>
      </c>
      <c r="D104" s="40">
        <f t="shared" ref="D104:N118" si="145">D$65</f>
        <v>61.4</v>
      </c>
      <c r="E104" s="40">
        <f t="shared" si="144"/>
        <v>0.44</v>
      </c>
      <c r="F104" s="40">
        <f t="shared" si="144"/>
        <v>17.2</v>
      </c>
      <c r="G104" s="40">
        <f t="shared" si="144"/>
        <v>4.5199999999999996</v>
      </c>
      <c r="H104" s="40">
        <f t="shared" si="144"/>
        <v>0.1</v>
      </c>
      <c r="I104" s="40">
        <f t="shared" si="144"/>
        <v>1.67</v>
      </c>
      <c r="J104" s="40">
        <f t="shared" si="144"/>
        <v>4</v>
      </c>
      <c r="K104" s="40">
        <f t="shared" si="144"/>
        <v>4.46</v>
      </c>
      <c r="L104" s="40">
        <f t="shared" si="144"/>
        <v>5.88</v>
      </c>
      <c r="M104" s="40">
        <f t="shared" si="144"/>
        <v>0.28999999999999998</v>
      </c>
      <c r="N104" s="40">
        <f t="shared" si="144"/>
        <v>99.95999999999998</v>
      </c>
      <c r="P104" s="28">
        <v>50.77</v>
      </c>
      <c r="Q104" s="28">
        <v>0.6</v>
      </c>
      <c r="R104" s="28">
        <v>3.59</v>
      </c>
      <c r="S104" s="28">
        <v>9.5299999999999994</v>
      </c>
      <c r="T104" s="28">
        <v>0.31</v>
      </c>
      <c r="U104" s="28">
        <v>13.51</v>
      </c>
      <c r="V104" s="28">
        <v>21.57</v>
      </c>
      <c r="W104" s="28">
        <v>0.48</v>
      </c>
      <c r="X104" s="28">
        <v>0</v>
      </c>
      <c r="Y104" s="28">
        <f t="shared" si="78"/>
        <v>100.36000000000003</v>
      </c>
      <c r="Z104" s="42"/>
      <c r="AA104" s="30">
        <f t="shared" si="79"/>
        <v>1.021970705725699</v>
      </c>
      <c r="AB104" s="30">
        <f t="shared" si="80"/>
        <v>5.5068836045056319E-3</v>
      </c>
      <c r="AC104" s="30">
        <f t="shared" si="81"/>
        <v>0.33738721067085131</v>
      </c>
      <c r="AD104" s="30">
        <f t="shared" si="82"/>
        <v>6.2908837856645791E-2</v>
      </c>
      <c r="AE104" s="30">
        <f t="shared" si="83"/>
        <v>1.4096419509444602E-3</v>
      </c>
      <c r="AF104" s="30">
        <f t="shared" si="84"/>
        <v>4.1439205955334991E-2</v>
      </c>
      <c r="AG104" s="30">
        <f t="shared" si="85"/>
        <v>7.1326676176890161E-2</v>
      </c>
      <c r="AH104" s="30">
        <f t="shared" si="86"/>
        <v>0.14391739270732495</v>
      </c>
      <c r="AI104" s="30">
        <f t="shared" si="87"/>
        <v>0.12484076433121019</v>
      </c>
      <c r="AJ104" s="30">
        <f t="shared" si="88"/>
        <v>4.0863199870365017E-3</v>
      </c>
      <c r="AK104" s="30">
        <f t="shared" si="89"/>
        <v>1.814793638966443</v>
      </c>
      <c r="AM104" s="30">
        <f t="shared" si="90"/>
        <v>0.56313328622185899</v>
      </c>
      <c r="AN104" s="30">
        <f t="shared" si="91"/>
        <v>3.0344406583009071E-3</v>
      </c>
      <c r="AO104" s="30">
        <f t="shared" si="92"/>
        <v>0.18590940778423673</v>
      </c>
      <c r="AP104" s="30">
        <f t="shared" si="93"/>
        <v>3.4664457988993994E-2</v>
      </c>
      <c r="AQ104" s="30">
        <f t="shared" si="94"/>
        <v>7.7675054655099857E-4</v>
      </c>
      <c r="AR104" s="30">
        <f t="shared" si="95"/>
        <v>2.2834114615331885E-2</v>
      </c>
      <c r="AS104" s="30">
        <f t="shared" si="96"/>
        <v>3.9302912819064083E-2</v>
      </c>
      <c r="AT104" s="30">
        <f t="shared" si="97"/>
        <v>7.9302345796896476E-2</v>
      </c>
      <c r="AU104" s="30">
        <f t="shared" si="98"/>
        <v>6.8790611588383802E-2</v>
      </c>
      <c r="AV104" s="30">
        <f t="shared" si="99"/>
        <v>2.2516719803821516E-3</v>
      </c>
      <c r="AW104" s="30">
        <f t="shared" si="100"/>
        <v>1</v>
      </c>
      <c r="AX104" s="30"/>
      <c r="AY104" s="30">
        <f t="shared" si="101"/>
        <v>1.6900798934753662</v>
      </c>
      <c r="AZ104" s="30">
        <f t="shared" si="102"/>
        <v>1.501877346683354E-2</v>
      </c>
      <c r="BA104" s="30">
        <f t="shared" si="103"/>
        <v>0.10562965868968223</v>
      </c>
      <c r="BB104" s="30">
        <f t="shared" si="104"/>
        <v>0.13263743910925541</v>
      </c>
      <c r="BC104" s="30">
        <f t="shared" si="105"/>
        <v>4.3698900479278262E-3</v>
      </c>
      <c r="BD104" s="30">
        <f t="shared" si="106"/>
        <v>0.33523573200992557</v>
      </c>
      <c r="BE104" s="30">
        <f t="shared" si="107"/>
        <v>0.38462910128388017</v>
      </c>
      <c r="BF104" s="30">
        <f t="shared" si="108"/>
        <v>7.7444336882865443E-3</v>
      </c>
      <c r="BG104" s="30">
        <f t="shared" si="109"/>
        <v>0</v>
      </c>
      <c r="BH104" s="30">
        <f t="shared" si="110"/>
        <v>2.6753449217711576</v>
      </c>
      <c r="BI104" s="30">
        <f t="shared" si="111"/>
        <v>2.2427014741814384</v>
      </c>
      <c r="BJ104" s="30"/>
      <c r="BK104" s="30">
        <f t="shared" si="112"/>
        <v>1.8951723342908062</v>
      </c>
      <c r="BL104" s="30">
        <f t="shared" si="113"/>
        <v>1.6841312697232325E-2</v>
      </c>
      <c r="BM104" s="30">
        <f t="shared" si="114"/>
        <v>0.15793052750708836</v>
      </c>
      <c r="BN104" s="30">
        <f t="shared" si="115"/>
        <v>0.10482766570919377</v>
      </c>
      <c r="BO104" s="30">
        <f t="shared" si="116"/>
        <v>5.3102861797894585E-2</v>
      </c>
      <c r="BP104" s="30">
        <f t="shared" si="117"/>
        <v>0.29746618022197785</v>
      </c>
      <c r="BQ104" s="30">
        <f t="shared" si="118"/>
        <v>9.8003588524985322E-3</v>
      </c>
      <c r="BR104" s="30">
        <f t="shared" si="119"/>
        <v>0.7518336703769537</v>
      </c>
      <c r="BS104" s="30">
        <f t="shared" si="120"/>
        <v>0.86260825246243988</v>
      </c>
      <c r="BT104" s="30">
        <f t="shared" si="121"/>
        <v>3.4736905698841254E-2</v>
      </c>
      <c r="BU104" s="30">
        <f t="shared" si="122"/>
        <v>0</v>
      </c>
      <c r="BV104" s="30">
        <f t="shared" si="123"/>
        <v>4.1843200696149268</v>
      </c>
      <c r="BW104" s="30"/>
      <c r="BX104" s="105">
        <f t="shared" si="124"/>
        <v>0.80101144155831627</v>
      </c>
      <c r="BY104" s="105">
        <f t="shared" si="125"/>
        <v>0.12414420452030761</v>
      </c>
      <c r="BZ104" s="105">
        <f t="shared" si="126"/>
        <v>3.4736905698841254E-2</v>
      </c>
      <c r="CA104" s="105">
        <f t="shared" si="127"/>
        <v>1.8365956099053331E-2</v>
      </c>
      <c r="CB104" s="105">
        <f t="shared" si="128"/>
        <v>4.3230854805070218E-2</v>
      </c>
      <c r="CC104" s="105">
        <f t="shared" si="129"/>
        <v>1.0214893626815886</v>
      </c>
      <c r="CE104" s="105">
        <f t="shared" si="130"/>
        <v>0.26062470932707993</v>
      </c>
      <c r="CF104" s="28"/>
      <c r="CG104" s="30"/>
      <c r="CH104" s="130">
        <f t="shared" si="131"/>
        <v>999.4666125319194</v>
      </c>
      <c r="CI104" s="30"/>
      <c r="CK104" s="105">
        <f t="shared" si="132"/>
        <v>-5.0135409972386906</v>
      </c>
      <c r="CL104" s="105">
        <f t="shared" si="133"/>
        <v>2</v>
      </c>
      <c r="CM104" s="105">
        <f t="shared" si="134"/>
        <v>0.49577930416630489</v>
      </c>
      <c r="CN104" s="105">
        <f t="shared" si="135"/>
        <v>0.53549032443577049</v>
      </c>
      <c r="CO104" s="105">
        <f t="shared" si="136"/>
        <v>-5.7977281685556683</v>
      </c>
      <c r="CP104" s="105">
        <f t="shared" si="137"/>
        <v>2.0055086279506833</v>
      </c>
      <c r="CQ104" s="105">
        <f t="shared" si="138"/>
        <v>0.26062470932707993</v>
      </c>
      <c r="CR104" s="105">
        <f t="shared" si="139"/>
        <v>2.2132778453890785E-2</v>
      </c>
      <c r="CS104" s="105">
        <v>0.83731927307420384</v>
      </c>
      <c r="CT104" s="105">
        <f t="shared" si="143"/>
        <v>3.6307831515887568E-2</v>
      </c>
      <c r="CU104" s="28"/>
    </row>
    <row r="105" spans="1:99" ht="15" customHeight="1" x14ac:dyDescent="0.2">
      <c r="A105" s="32" t="s">
        <v>236</v>
      </c>
      <c r="B105" s="40">
        <f t="shared" si="141"/>
        <v>2</v>
      </c>
      <c r="D105" s="40">
        <f t="shared" si="145"/>
        <v>61.4</v>
      </c>
      <c r="E105" s="40">
        <f t="shared" si="144"/>
        <v>0.44</v>
      </c>
      <c r="F105" s="40">
        <f t="shared" si="144"/>
        <v>17.2</v>
      </c>
      <c r="G105" s="40">
        <f t="shared" si="144"/>
        <v>4.5199999999999996</v>
      </c>
      <c r="H105" s="40">
        <f t="shared" si="144"/>
        <v>0.1</v>
      </c>
      <c r="I105" s="40">
        <f t="shared" si="144"/>
        <v>1.67</v>
      </c>
      <c r="J105" s="40">
        <f t="shared" si="144"/>
        <v>4</v>
      </c>
      <c r="K105" s="40">
        <f t="shared" si="144"/>
        <v>4.46</v>
      </c>
      <c r="L105" s="40">
        <f t="shared" si="144"/>
        <v>5.88</v>
      </c>
      <c r="M105" s="40">
        <f t="shared" si="144"/>
        <v>0.28999999999999998</v>
      </c>
      <c r="N105" s="40">
        <f t="shared" si="144"/>
        <v>99.95999999999998</v>
      </c>
      <c r="P105" s="28">
        <v>50.99</v>
      </c>
      <c r="Q105" s="28">
        <v>0.51</v>
      </c>
      <c r="R105" s="28">
        <v>3.26</v>
      </c>
      <c r="S105" s="28">
        <v>9.0500000000000007</v>
      </c>
      <c r="T105" s="28">
        <v>0.3</v>
      </c>
      <c r="U105" s="28">
        <v>13.99</v>
      </c>
      <c r="V105" s="28">
        <v>21.46</v>
      </c>
      <c r="W105" s="28">
        <v>0.43</v>
      </c>
      <c r="X105" s="28">
        <v>0</v>
      </c>
      <c r="Y105" s="28">
        <f t="shared" si="78"/>
        <v>99.990000000000009</v>
      </c>
      <c r="Z105" s="42"/>
      <c r="AA105" s="30">
        <f t="shared" si="79"/>
        <v>1.021970705725699</v>
      </c>
      <c r="AB105" s="30">
        <f t="shared" si="80"/>
        <v>5.5068836045056319E-3</v>
      </c>
      <c r="AC105" s="30">
        <f t="shared" si="81"/>
        <v>0.33738721067085131</v>
      </c>
      <c r="AD105" s="30">
        <f t="shared" si="82"/>
        <v>6.2908837856645791E-2</v>
      </c>
      <c r="AE105" s="30">
        <f t="shared" si="83"/>
        <v>1.4096419509444602E-3</v>
      </c>
      <c r="AF105" s="30">
        <f t="shared" si="84"/>
        <v>4.1439205955334991E-2</v>
      </c>
      <c r="AG105" s="30">
        <f t="shared" si="85"/>
        <v>7.1326676176890161E-2</v>
      </c>
      <c r="AH105" s="30">
        <f t="shared" si="86"/>
        <v>0.14391739270732495</v>
      </c>
      <c r="AI105" s="30">
        <f t="shared" si="87"/>
        <v>0.12484076433121019</v>
      </c>
      <c r="AJ105" s="30">
        <f t="shared" si="88"/>
        <v>4.0863199870365017E-3</v>
      </c>
      <c r="AK105" s="30">
        <f t="shared" si="89"/>
        <v>1.814793638966443</v>
      </c>
      <c r="AM105" s="30">
        <f t="shared" si="90"/>
        <v>0.56313328622185899</v>
      </c>
      <c r="AN105" s="30">
        <f t="shared" si="91"/>
        <v>3.0344406583009071E-3</v>
      </c>
      <c r="AO105" s="30">
        <f t="shared" si="92"/>
        <v>0.18590940778423673</v>
      </c>
      <c r="AP105" s="30">
        <f t="shared" si="93"/>
        <v>3.4664457988993994E-2</v>
      </c>
      <c r="AQ105" s="30">
        <f t="shared" si="94"/>
        <v>7.7675054655099857E-4</v>
      </c>
      <c r="AR105" s="30">
        <f t="shared" si="95"/>
        <v>2.2834114615331885E-2</v>
      </c>
      <c r="AS105" s="30">
        <f t="shared" si="96"/>
        <v>3.9302912819064083E-2</v>
      </c>
      <c r="AT105" s="30">
        <f t="shared" si="97"/>
        <v>7.9302345796896476E-2</v>
      </c>
      <c r="AU105" s="30">
        <f t="shared" si="98"/>
        <v>6.8790611588383802E-2</v>
      </c>
      <c r="AV105" s="30">
        <f t="shared" si="99"/>
        <v>2.2516719803821516E-3</v>
      </c>
      <c r="AW105" s="30">
        <f t="shared" si="100"/>
        <v>1</v>
      </c>
      <c r="AX105" s="30"/>
      <c r="AY105" s="30">
        <f t="shared" si="101"/>
        <v>1.6974034620505993</v>
      </c>
      <c r="AZ105" s="30">
        <f t="shared" si="102"/>
        <v>1.276595744680851E-2</v>
      </c>
      <c r="BA105" s="30">
        <f t="shared" si="103"/>
        <v>9.5919968615143195E-2</v>
      </c>
      <c r="BB105" s="30">
        <f t="shared" si="104"/>
        <v>0.12595685455810718</v>
      </c>
      <c r="BC105" s="30">
        <f t="shared" si="105"/>
        <v>4.22892585283338E-3</v>
      </c>
      <c r="BD105" s="30">
        <f t="shared" si="106"/>
        <v>0.34714640198511171</v>
      </c>
      <c r="BE105" s="30">
        <f t="shared" si="107"/>
        <v>0.38266761768901569</v>
      </c>
      <c r="BF105" s="30">
        <f t="shared" si="108"/>
        <v>6.9377218457566956E-3</v>
      </c>
      <c r="BG105" s="30">
        <f t="shared" si="109"/>
        <v>0</v>
      </c>
      <c r="BH105" s="30">
        <f t="shared" si="110"/>
        <v>2.6730269100433754</v>
      </c>
      <c r="BI105" s="30">
        <f t="shared" si="111"/>
        <v>2.244646313681383</v>
      </c>
      <c r="BJ105" s="30"/>
      <c r="BK105" s="30">
        <f t="shared" si="112"/>
        <v>1.9050352119609475</v>
      </c>
      <c r="BL105" s="30">
        <f t="shared" si="113"/>
        <v>1.4327529661796061E-2</v>
      </c>
      <c r="BM105" s="30">
        <f t="shared" si="114"/>
        <v>0.14353760264027676</v>
      </c>
      <c r="BN105" s="30">
        <f t="shared" si="115"/>
        <v>9.4964788039052506E-2</v>
      </c>
      <c r="BO105" s="30">
        <f t="shared" si="116"/>
        <v>4.8572814601224257E-2</v>
      </c>
      <c r="BP105" s="30">
        <f t="shared" si="117"/>
        <v>0.28272858926675737</v>
      </c>
      <c r="BQ105" s="30">
        <f t="shared" si="118"/>
        <v>9.4924428263943456E-3</v>
      </c>
      <c r="BR105" s="30">
        <f t="shared" si="119"/>
        <v>0.77922089152363649</v>
      </c>
      <c r="BS105" s="30">
        <f t="shared" si="120"/>
        <v>0.85895345741088591</v>
      </c>
      <c r="BT105" s="30">
        <f t="shared" si="121"/>
        <v>3.1145463532849135E-2</v>
      </c>
      <c r="BU105" s="30">
        <f t="shared" si="122"/>
        <v>0</v>
      </c>
      <c r="BV105" s="30">
        <f t="shared" si="123"/>
        <v>4.1679787914638196</v>
      </c>
      <c r="BW105" s="30"/>
      <c r="BX105" s="105">
        <f t="shared" si="124"/>
        <v>0.8027573878571721</v>
      </c>
      <c r="BY105" s="105">
        <f t="shared" si="125"/>
        <v>0.12959604646661094</v>
      </c>
      <c r="BZ105" s="105">
        <f t="shared" si="126"/>
        <v>3.1145463532849135E-2</v>
      </c>
      <c r="CA105" s="105">
        <f t="shared" si="127"/>
        <v>1.7427351068375122E-2</v>
      </c>
      <c r="CB105" s="105">
        <f t="shared" si="128"/>
        <v>3.8768718485338693E-2</v>
      </c>
      <c r="CC105" s="105">
        <f t="shared" si="129"/>
        <v>1.0196949674103459</v>
      </c>
      <c r="CE105" s="105">
        <f t="shared" si="130"/>
        <v>0.23900605362869815</v>
      </c>
      <c r="CF105" s="28"/>
      <c r="CG105" s="30"/>
      <c r="CH105" s="130">
        <f t="shared" si="131"/>
        <v>1005.8848918215971</v>
      </c>
      <c r="CI105" s="30"/>
      <c r="CK105" s="105">
        <f t="shared" si="132"/>
        <v>-5.1248523872153262</v>
      </c>
      <c r="CL105" s="105">
        <f t="shared" si="133"/>
        <v>2</v>
      </c>
      <c r="CM105" s="105">
        <f t="shared" si="134"/>
        <v>0.49470101568929808</v>
      </c>
      <c r="CN105" s="105">
        <f t="shared" si="135"/>
        <v>0.53549032443577049</v>
      </c>
      <c r="CO105" s="105">
        <f t="shared" si="136"/>
        <v>-5.7977281685556683</v>
      </c>
      <c r="CP105" s="105">
        <f t="shared" si="137"/>
        <v>1.8963745430277157</v>
      </c>
      <c r="CQ105" s="105">
        <f t="shared" si="138"/>
        <v>0.23900605362869815</v>
      </c>
      <c r="CR105" s="105">
        <f t="shared" si="139"/>
        <v>2.2132778453890785E-2</v>
      </c>
      <c r="CS105" s="105">
        <v>0.8143801833632961</v>
      </c>
      <c r="CT105" s="105">
        <f t="shared" si="143"/>
        <v>1.1622795506123995E-2</v>
      </c>
      <c r="CU105" s="28"/>
    </row>
    <row r="106" spans="1:99" ht="15" customHeight="1" x14ac:dyDescent="0.2">
      <c r="A106" s="32" t="s">
        <v>236</v>
      </c>
      <c r="B106" s="40">
        <f t="shared" si="141"/>
        <v>2</v>
      </c>
      <c r="D106" s="40">
        <f t="shared" si="145"/>
        <v>61.4</v>
      </c>
      <c r="E106" s="40">
        <f t="shared" si="144"/>
        <v>0.44</v>
      </c>
      <c r="F106" s="40">
        <f t="shared" si="144"/>
        <v>17.2</v>
      </c>
      <c r="G106" s="40">
        <f t="shared" si="144"/>
        <v>4.5199999999999996</v>
      </c>
      <c r="H106" s="40">
        <f t="shared" si="144"/>
        <v>0.1</v>
      </c>
      <c r="I106" s="40">
        <f t="shared" si="144"/>
        <v>1.67</v>
      </c>
      <c r="J106" s="40">
        <f t="shared" si="144"/>
        <v>4</v>
      </c>
      <c r="K106" s="40">
        <f t="shared" si="144"/>
        <v>4.46</v>
      </c>
      <c r="L106" s="40">
        <f t="shared" si="144"/>
        <v>5.88</v>
      </c>
      <c r="M106" s="40">
        <f t="shared" si="144"/>
        <v>0.28999999999999998</v>
      </c>
      <c r="N106" s="40">
        <f t="shared" si="144"/>
        <v>99.95999999999998</v>
      </c>
      <c r="P106" s="28">
        <v>50.83</v>
      </c>
      <c r="Q106" s="28">
        <v>0.59</v>
      </c>
      <c r="R106" s="28">
        <v>2.99</v>
      </c>
      <c r="S106" s="28">
        <v>9.75</v>
      </c>
      <c r="T106" s="28">
        <v>0.32</v>
      </c>
      <c r="U106" s="28">
        <v>13.81</v>
      </c>
      <c r="V106" s="28">
        <v>21.32</v>
      </c>
      <c r="W106" s="28">
        <v>0.45</v>
      </c>
      <c r="X106" s="28">
        <v>0</v>
      </c>
      <c r="Y106" s="28">
        <f t="shared" si="78"/>
        <v>100.05999999999999</v>
      </c>
      <c r="Z106" s="42"/>
      <c r="AA106" s="30">
        <f t="shared" si="79"/>
        <v>1.021970705725699</v>
      </c>
      <c r="AB106" s="30">
        <f t="shared" si="80"/>
        <v>5.5068836045056319E-3</v>
      </c>
      <c r="AC106" s="30">
        <f t="shared" si="81"/>
        <v>0.33738721067085131</v>
      </c>
      <c r="AD106" s="30">
        <f t="shared" si="82"/>
        <v>6.2908837856645791E-2</v>
      </c>
      <c r="AE106" s="30">
        <f t="shared" si="83"/>
        <v>1.4096419509444602E-3</v>
      </c>
      <c r="AF106" s="30">
        <f t="shared" si="84"/>
        <v>4.1439205955334991E-2</v>
      </c>
      <c r="AG106" s="30">
        <f t="shared" si="85"/>
        <v>7.1326676176890161E-2</v>
      </c>
      <c r="AH106" s="30">
        <f t="shared" si="86"/>
        <v>0.14391739270732495</v>
      </c>
      <c r="AI106" s="30">
        <f t="shared" si="87"/>
        <v>0.12484076433121019</v>
      </c>
      <c r="AJ106" s="30">
        <f t="shared" si="88"/>
        <v>4.0863199870365017E-3</v>
      </c>
      <c r="AK106" s="30">
        <f t="shared" si="89"/>
        <v>1.814793638966443</v>
      </c>
      <c r="AM106" s="30">
        <f t="shared" si="90"/>
        <v>0.56313328622185899</v>
      </c>
      <c r="AN106" s="30">
        <f t="shared" si="91"/>
        <v>3.0344406583009071E-3</v>
      </c>
      <c r="AO106" s="30">
        <f t="shared" si="92"/>
        <v>0.18590940778423673</v>
      </c>
      <c r="AP106" s="30">
        <f t="shared" si="93"/>
        <v>3.4664457988993994E-2</v>
      </c>
      <c r="AQ106" s="30">
        <f t="shared" si="94"/>
        <v>7.7675054655099857E-4</v>
      </c>
      <c r="AR106" s="30">
        <f t="shared" si="95"/>
        <v>2.2834114615331885E-2</v>
      </c>
      <c r="AS106" s="30">
        <f t="shared" si="96"/>
        <v>3.9302912819064083E-2</v>
      </c>
      <c r="AT106" s="30">
        <f t="shared" si="97"/>
        <v>7.9302345796896476E-2</v>
      </c>
      <c r="AU106" s="30">
        <f t="shared" si="98"/>
        <v>6.8790611588383802E-2</v>
      </c>
      <c r="AV106" s="30">
        <f t="shared" si="99"/>
        <v>2.2516719803821516E-3</v>
      </c>
      <c r="AW106" s="30">
        <f t="shared" si="100"/>
        <v>1</v>
      </c>
      <c r="AX106" s="30"/>
      <c r="AY106" s="30">
        <f t="shared" si="101"/>
        <v>1.6920772303595206</v>
      </c>
      <c r="AZ106" s="30">
        <f t="shared" si="102"/>
        <v>1.4768460575719648E-2</v>
      </c>
      <c r="BA106" s="30">
        <f t="shared" si="103"/>
        <v>8.7975676735974909E-2</v>
      </c>
      <c r="BB106" s="30">
        <f t="shared" si="104"/>
        <v>0.13569937369519833</v>
      </c>
      <c r="BC106" s="30">
        <f t="shared" si="105"/>
        <v>4.5108542430222724E-3</v>
      </c>
      <c r="BD106" s="30">
        <f t="shared" si="106"/>
        <v>0.3426799007444169</v>
      </c>
      <c r="BE106" s="30">
        <f t="shared" si="107"/>
        <v>0.38017118402282457</v>
      </c>
      <c r="BF106" s="30">
        <f t="shared" si="108"/>
        <v>7.2604065827686359E-3</v>
      </c>
      <c r="BG106" s="30">
        <f t="shared" si="109"/>
        <v>0</v>
      </c>
      <c r="BH106" s="30">
        <f t="shared" si="110"/>
        <v>2.6651430869594464</v>
      </c>
      <c r="BI106" s="30">
        <f t="shared" si="111"/>
        <v>2.2512862552701276</v>
      </c>
      <c r="BJ106" s="30"/>
      <c r="BK106" s="30">
        <f t="shared" si="112"/>
        <v>1.9046751057819671</v>
      </c>
      <c r="BL106" s="30">
        <f t="shared" si="113"/>
        <v>1.6624016152808199E-2</v>
      </c>
      <c r="BM106" s="30">
        <f t="shared" si="114"/>
        <v>0.13203895455585882</v>
      </c>
      <c r="BN106" s="30">
        <f t="shared" si="115"/>
        <v>9.5324894218032918E-2</v>
      </c>
      <c r="BO106" s="30">
        <f t="shared" si="116"/>
        <v>3.6714060337825899E-2</v>
      </c>
      <c r="BP106" s="30">
        <f t="shared" si="117"/>
        <v>0.3054981348487647</v>
      </c>
      <c r="BQ106" s="30">
        <f t="shared" si="118"/>
        <v>1.0155224156842977E-2</v>
      </c>
      <c r="BR106" s="30">
        <f t="shared" si="119"/>
        <v>0.77147055050323732</v>
      </c>
      <c r="BS106" s="30">
        <f t="shared" si="120"/>
        <v>0.85587416124035531</v>
      </c>
      <c r="BT106" s="30">
        <f t="shared" si="121"/>
        <v>3.2690507094919573E-2</v>
      </c>
      <c r="BU106" s="30">
        <f t="shared" si="122"/>
        <v>0</v>
      </c>
      <c r="BV106" s="30">
        <f t="shared" si="123"/>
        <v>4.1610656088906124</v>
      </c>
      <c r="BW106" s="30"/>
      <c r="BX106" s="105">
        <f t="shared" si="124"/>
        <v>0.80619993750988561</v>
      </c>
      <c r="BY106" s="105">
        <f t="shared" si="125"/>
        <v>0.13538437392105818</v>
      </c>
      <c r="BZ106" s="105">
        <f t="shared" si="126"/>
        <v>3.2690507094919573E-2</v>
      </c>
      <c r="CA106" s="105">
        <f t="shared" si="127"/>
        <v>4.0235532429063262E-3</v>
      </c>
      <c r="CB106" s="105">
        <f t="shared" si="128"/>
        <v>4.56506704875633E-2</v>
      </c>
      <c r="CC106" s="105">
        <f t="shared" si="129"/>
        <v>1.0239490422563331</v>
      </c>
      <c r="CE106" s="105">
        <f t="shared" si="130"/>
        <v>0.2608488782657174</v>
      </c>
      <c r="CF106" s="28"/>
      <c r="CG106" s="30"/>
      <c r="CH106" s="130">
        <f t="shared" si="131"/>
        <v>998.7849045263639</v>
      </c>
      <c r="CI106" s="30"/>
      <c r="CK106" s="105">
        <f t="shared" si="132"/>
        <v>-5.0807154930777756</v>
      </c>
      <c r="CL106" s="105">
        <f t="shared" si="133"/>
        <v>2</v>
      </c>
      <c r="CM106" s="105">
        <f t="shared" si="134"/>
        <v>0.49258859576649533</v>
      </c>
      <c r="CN106" s="105">
        <f t="shared" si="135"/>
        <v>0.53549032443577049</v>
      </c>
      <c r="CO106" s="105">
        <f t="shared" si="136"/>
        <v>-5.7977281685556683</v>
      </c>
      <c r="CP106" s="105">
        <f t="shared" si="137"/>
        <v>1.9447906742236138</v>
      </c>
      <c r="CQ106" s="105">
        <f t="shared" si="138"/>
        <v>0.2608488782657174</v>
      </c>
      <c r="CR106" s="105">
        <f t="shared" si="139"/>
        <v>2.2132778453890785E-2</v>
      </c>
      <c r="CS106" s="105">
        <v>0.83617310783748067</v>
      </c>
      <c r="CT106" s="105">
        <f t="shared" si="143"/>
        <v>2.9973170327595056E-2</v>
      </c>
      <c r="CU106" s="28"/>
    </row>
    <row r="107" spans="1:99" ht="15" customHeight="1" x14ac:dyDescent="0.2">
      <c r="A107" s="32" t="s">
        <v>236</v>
      </c>
      <c r="B107" s="40">
        <f t="shared" si="141"/>
        <v>2</v>
      </c>
      <c r="D107" s="40">
        <f t="shared" si="145"/>
        <v>61.4</v>
      </c>
      <c r="E107" s="40">
        <f t="shared" si="144"/>
        <v>0.44</v>
      </c>
      <c r="F107" s="40">
        <f t="shared" si="144"/>
        <v>17.2</v>
      </c>
      <c r="G107" s="40">
        <f t="shared" si="144"/>
        <v>4.5199999999999996</v>
      </c>
      <c r="H107" s="40">
        <f t="shared" si="144"/>
        <v>0.1</v>
      </c>
      <c r="I107" s="40">
        <f t="shared" si="144"/>
        <v>1.67</v>
      </c>
      <c r="J107" s="40">
        <f t="shared" si="144"/>
        <v>4</v>
      </c>
      <c r="K107" s="40">
        <f t="shared" si="144"/>
        <v>4.46</v>
      </c>
      <c r="L107" s="40">
        <f t="shared" si="144"/>
        <v>5.88</v>
      </c>
      <c r="M107" s="40">
        <f t="shared" si="144"/>
        <v>0.28999999999999998</v>
      </c>
      <c r="N107" s="40">
        <f t="shared" si="144"/>
        <v>99.95999999999998</v>
      </c>
      <c r="P107" s="28">
        <v>51.64</v>
      </c>
      <c r="Q107" s="28">
        <v>0.43</v>
      </c>
      <c r="R107" s="28">
        <v>2.6</v>
      </c>
      <c r="S107" s="28">
        <v>9.0399999999999991</v>
      </c>
      <c r="T107" s="28">
        <v>0.33</v>
      </c>
      <c r="U107" s="28">
        <v>13.94</v>
      </c>
      <c r="V107" s="28">
        <v>21.26</v>
      </c>
      <c r="W107" s="28">
        <v>0.44</v>
      </c>
      <c r="X107" s="28">
        <v>0</v>
      </c>
      <c r="Y107" s="28">
        <f t="shared" si="78"/>
        <v>99.68</v>
      </c>
      <c r="Z107" s="42"/>
      <c r="AA107" s="30">
        <f t="shared" si="79"/>
        <v>1.021970705725699</v>
      </c>
      <c r="AB107" s="30">
        <f t="shared" si="80"/>
        <v>5.5068836045056319E-3</v>
      </c>
      <c r="AC107" s="30">
        <f t="shared" si="81"/>
        <v>0.33738721067085131</v>
      </c>
      <c r="AD107" s="30">
        <f t="shared" si="82"/>
        <v>6.2908837856645791E-2</v>
      </c>
      <c r="AE107" s="30">
        <f t="shared" si="83"/>
        <v>1.4096419509444602E-3</v>
      </c>
      <c r="AF107" s="30">
        <f t="shared" si="84"/>
        <v>4.1439205955334991E-2</v>
      </c>
      <c r="AG107" s="30">
        <f t="shared" si="85"/>
        <v>7.1326676176890161E-2</v>
      </c>
      <c r="AH107" s="30">
        <f t="shared" si="86"/>
        <v>0.14391739270732495</v>
      </c>
      <c r="AI107" s="30">
        <f t="shared" si="87"/>
        <v>0.12484076433121019</v>
      </c>
      <c r="AJ107" s="30">
        <f t="shared" si="88"/>
        <v>4.0863199870365017E-3</v>
      </c>
      <c r="AK107" s="30">
        <f t="shared" si="89"/>
        <v>1.814793638966443</v>
      </c>
      <c r="AM107" s="30">
        <f t="shared" si="90"/>
        <v>0.56313328622185899</v>
      </c>
      <c r="AN107" s="30">
        <f t="shared" si="91"/>
        <v>3.0344406583009071E-3</v>
      </c>
      <c r="AO107" s="30">
        <f t="shared" si="92"/>
        <v>0.18590940778423673</v>
      </c>
      <c r="AP107" s="30">
        <f t="shared" si="93"/>
        <v>3.4664457988993994E-2</v>
      </c>
      <c r="AQ107" s="30">
        <f t="shared" si="94"/>
        <v>7.7675054655099857E-4</v>
      </c>
      <c r="AR107" s="30">
        <f t="shared" si="95"/>
        <v>2.2834114615331885E-2</v>
      </c>
      <c r="AS107" s="30">
        <f t="shared" si="96"/>
        <v>3.9302912819064083E-2</v>
      </c>
      <c r="AT107" s="30">
        <f t="shared" si="97"/>
        <v>7.9302345796896476E-2</v>
      </c>
      <c r="AU107" s="30">
        <f t="shared" si="98"/>
        <v>6.8790611588383802E-2</v>
      </c>
      <c r="AV107" s="30">
        <f t="shared" si="99"/>
        <v>2.2516719803821516E-3</v>
      </c>
      <c r="AW107" s="30">
        <f t="shared" si="100"/>
        <v>1</v>
      </c>
      <c r="AX107" s="30"/>
      <c r="AY107" s="30">
        <f t="shared" si="101"/>
        <v>1.7190412782956059</v>
      </c>
      <c r="AZ107" s="30">
        <f t="shared" si="102"/>
        <v>1.076345431789737E-2</v>
      </c>
      <c r="BA107" s="30">
        <f t="shared" si="103"/>
        <v>7.6500588466065139E-2</v>
      </c>
      <c r="BB107" s="30">
        <f t="shared" si="104"/>
        <v>0.12581767571329158</v>
      </c>
      <c r="BC107" s="30">
        <f t="shared" si="105"/>
        <v>4.6518184381167185E-3</v>
      </c>
      <c r="BD107" s="30">
        <f t="shared" si="106"/>
        <v>0.34590570719602981</v>
      </c>
      <c r="BE107" s="30">
        <f t="shared" si="107"/>
        <v>0.37910128388017122</v>
      </c>
      <c r="BF107" s="30">
        <f t="shared" si="108"/>
        <v>7.0990642142626662E-3</v>
      </c>
      <c r="BG107" s="30">
        <f t="shared" si="109"/>
        <v>0</v>
      </c>
      <c r="BH107" s="30">
        <f t="shared" si="110"/>
        <v>2.6688808705214404</v>
      </c>
      <c r="BI107" s="30">
        <f t="shared" si="111"/>
        <v>2.2481333154550778</v>
      </c>
      <c r="BJ107" s="30"/>
      <c r="BK107" s="30">
        <f t="shared" si="112"/>
        <v>1.9323169841894179</v>
      </c>
      <c r="BL107" s="30">
        <f t="shared" si="113"/>
        <v>1.2098840120721944E-2</v>
      </c>
      <c r="BM107" s="30">
        <f t="shared" si="114"/>
        <v>0.11465568105498634</v>
      </c>
      <c r="BN107" s="30">
        <f t="shared" si="115"/>
        <v>6.7683015810582114E-2</v>
      </c>
      <c r="BO107" s="30">
        <f t="shared" si="116"/>
        <v>4.697266524440423E-2</v>
      </c>
      <c r="BP107" s="30">
        <f t="shared" si="117"/>
        <v>0.28285490844417405</v>
      </c>
      <c r="BQ107" s="30">
        <f t="shared" si="118"/>
        <v>1.0457908008178401E-2</v>
      </c>
      <c r="BR107" s="30">
        <f t="shared" si="119"/>
        <v>0.77764214435344381</v>
      </c>
      <c r="BS107" s="30">
        <f t="shared" si="120"/>
        <v>0.85227022622280602</v>
      </c>
      <c r="BT107" s="30">
        <f t="shared" si="121"/>
        <v>3.1919285537277652E-2</v>
      </c>
      <c r="BU107" s="30">
        <f t="shared" si="122"/>
        <v>0</v>
      </c>
      <c r="BV107" s="30">
        <f t="shared" si="123"/>
        <v>4.1288716589859922</v>
      </c>
      <c r="BW107" s="30"/>
      <c r="BX107" s="105">
        <f t="shared" si="124"/>
        <v>0.81090202846395165</v>
      </c>
      <c r="BY107" s="105">
        <f t="shared" si="125"/>
        <v>0.1247975121668331</v>
      </c>
      <c r="BZ107" s="105">
        <f t="shared" si="126"/>
        <v>3.1919285537277652E-2</v>
      </c>
      <c r="CA107" s="105">
        <f t="shared" si="127"/>
        <v>1.5053379707126578E-2</v>
      </c>
      <c r="CB107" s="105">
        <f t="shared" si="128"/>
        <v>2.6314818051727768E-2</v>
      </c>
      <c r="CC107" s="105">
        <f t="shared" si="129"/>
        <v>1.0089870239269167</v>
      </c>
      <c r="CE107" s="105">
        <f t="shared" si="130"/>
        <v>0.23959827833572458</v>
      </c>
      <c r="CF107" s="28"/>
      <c r="CG107" s="30"/>
      <c r="CH107" s="130">
        <f t="shared" si="131"/>
        <v>1003.476931004522</v>
      </c>
      <c r="CI107" s="30"/>
      <c r="CK107" s="105">
        <f t="shared" si="132"/>
        <v>-5.1104053067868271</v>
      </c>
      <c r="CL107" s="105">
        <f t="shared" si="133"/>
        <v>2</v>
      </c>
      <c r="CM107" s="105">
        <f t="shared" si="134"/>
        <v>0.48973227490537086</v>
      </c>
      <c r="CN107" s="105">
        <f t="shared" si="135"/>
        <v>0.53549032443577049</v>
      </c>
      <c r="CO107" s="105">
        <f t="shared" si="136"/>
        <v>-5.7977281685556683</v>
      </c>
      <c r="CP107" s="105">
        <f t="shared" si="137"/>
        <v>1.9209163307878505</v>
      </c>
      <c r="CQ107" s="105">
        <f t="shared" si="138"/>
        <v>0.23959827833572458</v>
      </c>
      <c r="CR107" s="105">
        <f t="shared" si="139"/>
        <v>2.2132778453890785E-2</v>
      </c>
      <c r="CS107" s="105">
        <v>0.83269122668500506</v>
      </c>
      <c r="CT107" s="105">
        <f t="shared" si="143"/>
        <v>2.1789198221053407E-2</v>
      </c>
      <c r="CU107" s="28"/>
    </row>
    <row r="108" spans="1:99" ht="15" customHeight="1" x14ac:dyDescent="0.2">
      <c r="A108" s="32" t="s">
        <v>236</v>
      </c>
      <c r="B108" s="40">
        <f t="shared" si="141"/>
        <v>2</v>
      </c>
      <c r="D108" s="40">
        <f t="shared" si="145"/>
        <v>61.4</v>
      </c>
      <c r="E108" s="40">
        <f t="shared" si="144"/>
        <v>0.44</v>
      </c>
      <c r="F108" s="40">
        <f t="shared" si="144"/>
        <v>17.2</v>
      </c>
      <c r="G108" s="40">
        <f t="shared" si="144"/>
        <v>4.5199999999999996</v>
      </c>
      <c r="H108" s="40">
        <f t="shared" si="144"/>
        <v>0.1</v>
      </c>
      <c r="I108" s="40">
        <f t="shared" si="144"/>
        <v>1.67</v>
      </c>
      <c r="J108" s="40">
        <f t="shared" si="144"/>
        <v>4</v>
      </c>
      <c r="K108" s="40">
        <f t="shared" si="144"/>
        <v>4.46</v>
      </c>
      <c r="L108" s="40">
        <f t="shared" si="144"/>
        <v>5.88</v>
      </c>
      <c r="M108" s="40">
        <f t="shared" si="144"/>
        <v>0.28999999999999998</v>
      </c>
      <c r="N108" s="40">
        <f t="shared" si="144"/>
        <v>99.95999999999998</v>
      </c>
      <c r="P108" s="28">
        <v>51.23</v>
      </c>
      <c r="Q108" s="28">
        <v>0.52</v>
      </c>
      <c r="R108" s="28">
        <v>2.76</v>
      </c>
      <c r="S108" s="28">
        <v>8.91</v>
      </c>
      <c r="T108" s="28">
        <v>0.34</v>
      </c>
      <c r="U108" s="28">
        <v>14.12</v>
      </c>
      <c r="V108" s="28">
        <v>21.74</v>
      </c>
      <c r="W108" s="28">
        <v>0.44</v>
      </c>
      <c r="X108" s="28">
        <v>0</v>
      </c>
      <c r="Y108" s="28">
        <f t="shared" si="78"/>
        <v>100.06</v>
      </c>
      <c r="Z108" s="42"/>
      <c r="AA108" s="30">
        <f t="shared" si="79"/>
        <v>1.021970705725699</v>
      </c>
      <c r="AB108" s="30">
        <f t="shared" si="80"/>
        <v>5.5068836045056319E-3</v>
      </c>
      <c r="AC108" s="30">
        <f t="shared" si="81"/>
        <v>0.33738721067085131</v>
      </c>
      <c r="AD108" s="30">
        <f t="shared" si="82"/>
        <v>6.2908837856645791E-2</v>
      </c>
      <c r="AE108" s="30">
        <f t="shared" si="83"/>
        <v>1.4096419509444602E-3</v>
      </c>
      <c r="AF108" s="30">
        <f t="shared" si="84"/>
        <v>4.1439205955334991E-2</v>
      </c>
      <c r="AG108" s="30">
        <f t="shared" si="85"/>
        <v>7.1326676176890161E-2</v>
      </c>
      <c r="AH108" s="30">
        <f t="shared" si="86"/>
        <v>0.14391739270732495</v>
      </c>
      <c r="AI108" s="30">
        <f t="shared" si="87"/>
        <v>0.12484076433121019</v>
      </c>
      <c r="AJ108" s="30">
        <f t="shared" si="88"/>
        <v>4.0863199870365017E-3</v>
      </c>
      <c r="AK108" s="30">
        <f t="shared" si="89"/>
        <v>1.814793638966443</v>
      </c>
      <c r="AM108" s="30">
        <f t="shared" si="90"/>
        <v>0.56313328622185899</v>
      </c>
      <c r="AN108" s="30">
        <f t="shared" si="91"/>
        <v>3.0344406583009071E-3</v>
      </c>
      <c r="AO108" s="30">
        <f t="shared" si="92"/>
        <v>0.18590940778423673</v>
      </c>
      <c r="AP108" s="30">
        <f t="shared" si="93"/>
        <v>3.4664457988993994E-2</v>
      </c>
      <c r="AQ108" s="30">
        <f t="shared" si="94"/>
        <v>7.7675054655099857E-4</v>
      </c>
      <c r="AR108" s="30">
        <f t="shared" si="95"/>
        <v>2.2834114615331885E-2</v>
      </c>
      <c r="AS108" s="30">
        <f t="shared" si="96"/>
        <v>3.9302912819064083E-2</v>
      </c>
      <c r="AT108" s="30">
        <f t="shared" si="97"/>
        <v>7.9302345796896476E-2</v>
      </c>
      <c r="AU108" s="30">
        <f t="shared" si="98"/>
        <v>6.8790611588383802E-2</v>
      </c>
      <c r="AV108" s="30">
        <f t="shared" si="99"/>
        <v>2.2516719803821516E-3</v>
      </c>
      <c r="AW108" s="30">
        <f t="shared" si="100"/>
        <v>1</v>
      </c>
      <c r="AX108" s="30"/>
      <c r="AY108" s="30">
        <f t="shared" si="101"/>
        <v>1.7053928095872171</v>
      </c>
      <c r="AZ108" s="30">
        <f t="shared" si="102"/>
        <v>1.3016270337922402E-2</v>
      </c>
      <c r="BA108" s="30">
        <f t="shared" si="103"/>
        <v>8.1208316987053747E-2</v>
      </c>
      <c r="BB108" s="30">
        <f t="shared" si="104"/>
        <v>0.12400835073068894</v>
      </c>
      <c r="BC108" s="30">
        <f t="shared" si="105"/>
        <v>4.7927826332111647E-3</v>
      </c>
      <c r="BD108" s="30">
        <f t="shared" si="106"/>
        <v>0.35037220843672456</v>
      </c>
      <c r="BE108" s="30">
        <f t="shared" si="107"/>
        <v>0.38766048502139799</v>
      </c>
      <c r="BF108" s="30">
        <f t="shared" si="108"/>
        <v>7.0990642142626662E-3</v>
      </c>
      <c r="BG108" s="30">
        <f t="shared" si="109"/>
        <v>0</v>
      </c>
      <c r="BH108" s="30">
        <f t="shared" si="110"/>
        <v>2.6735502879484785</v>
      </c>
      <c r="BI108" s="30">
        <f t="shared" si="111"/>
        <v>2.2442068986119721</v>
      </c>
      <c r="BJ108" s="30"/>
      <c r="BK108" s="30">
        <f t="shared" si="112"/>
        <v>1.9136271540594429</v>
      </c>
      <c r="BL108" s="30">
        <f t="shared" si="113"/>
        <v>1.4605601843281919E-2</v>
      </c>
      <c r="BM108" s="30">
        <f t="shared" si="114"/>
        <v>0.12149884347134254</v>
      </c>
      <c r="BN108" s="30">
        <f t="shared" si="115"/>
        <v>8.6372845940557053E-2</v>
      </c>
      <c r="BO108" s="30">
        <f t="shared" si="116"/>
        <v>3.5125997530785491E-2</v>
      </c>
      <c r="BP108" s="30">
        <f t="shared" si="117"/>
        <v>0.27830039619530511</v>
      </c>
      <c r="BQ108" s="30">
        <f t="shared" si="118"/>
        <v>1.0755995849000149E-2</v>
      </c>
      <c r="BR108" s="30">
        <f t="shared" si="119"/>
        <v>0.78630772725560905</v>
      </c>
      <c r="BS108" s="30">
        <f t="shared" si="120"/>
        <v>0.86999033480428445</v>
      </c>
      <c r="BT108" s="30">
        <f t="shared" si="121"/>
        <v>3.1863537766675311E-2</v>
      </c>
      <c r="BU108" s="30">
        <f t="shared" si="122"/>
        <v>0</v>
      </c>
      <c r="BV108" s="30">
        <f t="shared" si="123"/>
        <v>4.1484484347162836</v>
      </c>
      <c r="BW108" s="30"/>
      <c r="BX108" s="105">
        <f t="shared" si="124"/>
        <v>0.82517268195195081</v>
      </c>
      <c r="BY108" s="105">
        <f t="shared" si="125"/>
        <v>0.11971772074948167</v>
      </c>
      <c r="BZ108" s="105">
        <f t="shared" si="126"/>
        <v>3.1863537766675311E-2</v>
      </c>
      <c r="CA108" s="105">
        <f t="shared" si="127"/>
        <v>3.2624597641101802E-3</v>
      </c>
      <c r="CB108" s="105">
        <f t="shared" si="128"/>
        <v>4.1555193088223433E-2</v>
      </c>
      <c r="CC108" s="105">
        <f t="shared" si="129"/>
        <v>1.0215715933204415</v>
      </c>
      <c r="CE108" s="105">
        <f t="shared" si="130"/>
        <v>0.23314228233347542</v>
      </c>
      <c r="CF108" s="28"/>
      <c r="CG108" s="30"/>
      <c r="CH108" s="130">
        <f t="shared" si="131"/>
        <v>1001.7972754448746</v>
      </c>
      <c r="CI108" s="30"/>
      <c r="CK108" s="105">
        <f t="shared" si="132"/>
        <v>-5.1295987893148052</v>
      </c>
      <c r="CL108" s="105">
        <f t="shared" si="133"/>
        <v>2</v>
      </c>
      <c r="CM108" s="105">
        <f t="shared" si="134"/>
        <v>0.48126277542977985</v>
      </c>
      <c r="CN108" s="105">
        <f t="shared" si="135"/>
        <v>0.53549032443577049</v>
      </c>
      <c r="CO108" s="105">
        <f t="shared" si="136"/>
        <v>-5.7977281685556683</v>
      </c>
      <c r="CP108" s="105">
        <f t="shared" si="137"/>
        <v>1.9191682807044514</v>
      </c>
      <c r="CQ108" s="105">
        <f t="shared" si="138"/>
        <v>0.23314228233347542</v>
      </c>
      <c r="CR108" s="105">
        <f t="shared" si="139"/>
        <v>2.2132778453890785E-2</v>
      </c>
      <c r="CS108" s="105">
        <v>0.82884577844025931</v>
      </c>
      <c r="CT108" s="105">
        <f t="shared" si="143"/>
        <v>3.6730964883084916E-3</v>
      </c>
      <c r="CU108" s="28"/>
    </row>
    <row r="109" spans="1:99" ht="15" customHeight="1" x14ac:dyDescent="0.2">
      <c r="A109" s="32" t="s">
        <v>236</v>
      </c>
      <c r="B109" s="40">
        <f t="shared" si="141"/>
        <v>2</v>
      </c>
      <c r="D109" s="40">
        <f t="shared" si="145"/>
        <v>61.4</v>
      </c>
      <c r="E109" s="40">
        <f t="shared" si="144"/>
        <v>0.44</v>
      </c>
      <c r="F109" s="40">
        <f t="shared" si="144"/>
        <v>17.2</v>
      </c>
      <c r="G109" s="40">
        <f t="shared" si="144"/>
        <v>4.5199999999999996</v>
      </c>
      <c r="H109" s="40">
        <f t="shared" si="144"/>
        <v>0.1</v>
      </c>
      <c r="I109" s="40">
        <f t="shared" si="144"/>
        <v>1.67</v>
      </c>
      <c r="J109" s="40">
        <f t="shared" si="144"/>
        <v>4</v>
      </c>
      <c r="K109" s="40">
        <f t="shared" si="144"/>
        <v>4.46</v>
      </c>
      <c r="L109" s="40">
        <f t="shared" si="144"/>
        <v>5.88</v>
      </c>
      <c r="M109" s="40">
        <f t="shared" si="144"/>
        <v>0.28999999999999998</v>
      </c>
      <c r="N109" s="40">
        <f t="shared" si="144"/>
        <v>99.95999999999998</v>
      </c>
      <c r="P109" s="28">
        <v>51.22</v>
      </c>
      <c r="Q109" s="28">
        <v>0.39</v>
      </c>
      <c r="R109" s="28">
        <v>2.5</v>
      </c>
      <c r="S109" s="28">
        <v>8.81</v>
      </c>
      <c r="T109" s="28">
        <v>0.33</v>
      </c>
      <c r="U109" s="28">
        <v>14.3</v>
      </c>
      <c r="V109" s="28">
        <v>21.72</v>
      </c>
      <c r="W109" s="28">
        <v>0.43</v>
      </c>
      <c r="X109" s="28">
        <v>0</v>
      </c>
      <c r="Y109" s="28">
        <f t="shared" si="78"/>
        <v>99.7</v>
      </c>
      <c r="Z109" s="42"/>
      <c r="AA109" s="30">
        <f t="shared" si="79"/>
        <v>1.021970705725699</v>
      </c>
      <c r="AB109" s="30">
        <f t="shared" si="80"/>
        <v>5.5068836045056319E-3</v>
      </c>
      <c r="AC109" s="30">
        <f t="shared" si="81"/>
        <v>0.33738721067085131</v>
      </c>
      <c r="AD109" s="30">
        <f t="shared" si="82"/>
        <v>6.2908837856645791E-2</v>
      </c>
      <c r="AE109" s="30">
        <f t="shared" si="83"/>
        <v>1.4096419509444602E-3</v>
      </c>
      <c r="AF109" s="30">
        <f t="shared" si="84"/>
        <v>4.1439205955334991E-2</v>
      </c>
      <c r="AG109" s="30">
        <f t="shared" si="85"/>
        <v>7.1326676176890161E-2</v>
      </c>
      <c r="AH109" s="30">
        <f t="shared" si="86"/>
        <v>0.14391739270732495</v>
      </c>
      <c r="AI109" s="30">
        <f t="shared" si="87"/>
        <v>0.12484076433121019</v>
      </c>
      <c r="AJ109" s="30">
        <f t="shared" si="88"/>
        <v>4.0863199870365017E-3</v>
      </c>
      <c r="AK109" s="30">
        <f t="shared" si="89"/>
        <v>1.814793638966443</v>
      </c>
      <c r="AM109" s="30">
        <f t="shared" si="90"/>
        <v>0.56313328622185899</v>
      </c>
      <c r="AN109" s="30">
        <f t="shared" si="91"/>
        <v>3.0344406583009071E-3</v>
      </c>
      <c r="AO109" s="30">
        <f t="shared" si="92"/>
        <v>0.18590940778423673</v>
      </c>
      <c r="AP109" s="30">
        <f t="shared" si="93"/>
        <v>3.4664457988993994E-2</v>
      </c>
      <c r="AQ109" s="30">
        <f t="shared" si="94"/>
        <v>7.7675054655099857E-4</v>
      </c>
      <c r="AR109" s="30">
        <f t="shared" si="95"/>
        <v>2.2834114615331885E-2</v>
      </c>
      <c r="AS109" s="30">
        <f t="shared" si="96"/>
        <v>3.9302912819064083E-2</v>
      </c>
      <c r="AT109" s="30">
        <f t="shared" si="97"/>
        <v>7.9302345796896476E-2</v>
      </c>
      <c r="AU109" s="30">
        <f t="shared" si="98"/>
        <v>6.8790611588383802E-2</v>
      </c>
      <c r="AV109" s="30">
        <f t="shared" si="99"/>
        <v>2.2516719803821516E-3</v>
      </c>
      <c r="AW109" s="30">
        <f t="shared" si="100"/>
        <v>1</v>
      </c>
      <c r="AX109" s="30"/>
      <c r="AY109" s="30">
        <f t="shared" si="101"/>
        <v>1.7050599201065246</v>
      </c>
      <c r="AZ109" s="30">
        <f t="shared" si="102"/>
        <v>9.7622027534418013E-3</v>
      </c>
      <c r="BA109" s="30">
        <f t="shared" si="103"/>
        <v>7.3558258140447239E-2</v>
      </c>
      <c r="BB109" s="30">
        <f t="shared" si="104"/>
        <v>0.12261656228253306</v>
      </c>
      <c r="BC109" s="30">
        <f t="shared" si="105"/>
        <v>4.6518184381167185E-3</v>
      </c>
      <c r="BD109" s="30">
        <f t="shared" si="106"/>
        <v>0.35483870967741937</v>
      </c>
      <c r="BE109" s="30">
        <f t="shared" si="107"/>
        <v>0.38730385164051356</v>
      </c>
      <c r="BF109" s="30">
        <f t="shared" si="108"/>
        <v>6.9377218457566956E-3</v>
      </c>
      <c r="BG109" s="30">
        <f t="shared" si="109"/>
        <v>0</v>
      </c>
      <c r="BH109" s="30">
        <f t="shared" si="110"/>
        <v>2.6647290448847532</v>
      </c>
      <c r="BI109" s="30">
        <f t="shared" si="111"/>
        <v>2.251636057150979</v>
      </c>
      <c r="BJ109" s="30"/>
      <c r="BK109" s="30">
        <f t="shared" si="112"/>
        <v>1.9195871978574093</v>
      </c>
      <c r="BL109" s="30">
        <f t="shared" si="113"/>
        <v>1.0990463858434064E-2</v>
      </c>
      <c r="BM109" s="30">
        <f t="shared" si="114"/>
        <v>0.11041761755350035</v>
      </c>
      <c r="BN109" s="30">
        <f t="shared" si="115"/>
        <v>8.0412802142590722E-2</v>
      </c>
      <c r="BO109" s="30">
        <f t="shared" si="116"/>
        <v>3.000481541090963E-2</v>
      </c>
      <c r="BP109" s="30">
        <f t="shared" si="117"/>
        <v>0.27608787283925018</v>
      </c>
      <c r="BQ109" s="30">
        <f t="shared" si="118"/>
        <v>1.0474202126583353E-2</v>
      </c>
      <c r="BR109" s="30">
        <f t="shared" si="119"/>
        <v>0.79896763318260555</v>
      </c>
      <c r="BS109" s="30">
        <f t="shared" si="120"/>
        <v>0.87206731742723376</v>
      </c>
      <c r="BT109" s="30">
        <f t="shared" si="121"/>
        <v>3.1242449324779636E-2</v>
      </c>
      <c r="BU109" s="30">
        <f t="shared" si="122"/>
        <v>0</v>
      </c>
      <c r="BV109" s="30">
        <f t="shared" si="123"/>
        <v>4.1402523717232969</v>
      </c>
      <c r="BW109" s="30"/>
      <c r="BX109" s="105">
        <f t="shared" si="124"/>
        <v>0.8318609163559384</v>
      </c>
      <c r="BY109" s="105">
        <f t="shared" si="125"/>
        <v>0.12159729483295872</v>
      </c>
      <c r="BZ109" s="105">
        <f t="shared" si="126"/>
        <v>3.000481541090963E-2</v>
      </c>
      <c r="CA109" s="105">
        <f t="shared" si="127"/>
        <v>0</v>
      </c>
      <c r="CB109" s="105">
        <f t="shared" si="128"/>
        <v>4.0206401071295361E-2</v>
      </c>
      <c r="CC109" s="105">
        <f t="shared" si="129"/>
        <v>1.023669427671102</v>
      </c>
      <c r="CE109" s="105">
        <f t="shared" si="130"/>
        <v>0.22762392474781853</v>
      </c>
      <c r="CF109" s="28"/>
      <c r="CG109" s="30"/>
      <c r="CH109" s="130">
        <f t="shared" si="131"/>
        <v>1002.3290700623774</v>
      </c>
      <c r="CI109" s="30"/>
      <c r="CK109" s="105">
        <f t="shared" si="132"/>
        <v>-5.1977758292836311</v>
      </c>
      <c r="CL109" s="105">
        <f t="shared" si="133"/>
        <v>2</v>
      </c>
      <c r="CM109" s="105">
        <f t="shared" si="134"/>
        <v>0.47739338069238996</v>
      </c>
      <c r="CN109" s="105">
        <f t="shared" si="135"/>
        <v>0.53549032443577049</v>
      </c>
      <c r="CO109" s="105">
        <f t="shared" si="136"/>
        <v>-5.7977281685556683</v>
      </c>
      <c r="CP109" s="105">
        <f t="shared" si="137"/>
        <v>1.8590638238523085</v>
      </c>
      <c r="CQ109" s="105">
        <f t="shared" si="138"/>
        <v>0.22762392474781853</v>
      </c>
      <c r="CR109" s="105">
        <f t="shared" si="139"/>
        <v>2.2132778453890785E-2</v>
      </c>
      <c r="CS109" s="105">
        <v>0.83576362791404601</v>
      </c>
      <c r="CT109" s="105">
        <f t="shared" si="143"/>
        <v>3.9027115581076188E-3</v>
      </c>
      <c r="CU109" s="28"/>
    </row>
    <row r="110" spans="1:99" ht="15" customHeight="1" x14ac:dyDescent="0.2">
      <c r="A110" s="32" t="s">
        <v>236</v>
      </c>
      <c r="B110" s="40">
        <f t="shared" si="141"/>
        <v>2</v>
      </c>
      <c r="D110" s="40">
        <f t="shared" si="145"/>
        <v>61.4</v>
      </c>
      <c r="E110" s="40">
        <f t="shared" si="144"/>
        <v>0.44</v>
      </c>
      <c r="F110" s="40">
        <f t="shared" si="144"/>
        <v>17.2</v>
      </c>
      <c r="G110" s="40">
        <f t="shared" si="144"/>
        <v>4.5199999999999996</v>
      </c>
      <c r="H110" s="40">
        <f t="shared" si="144"/>
        <v>0.1</v>
      </c>
      <c r="I110" s="40">
        <f t="shared" si="144"/>
        <v>1.67</v>
      </c>
      <c r="J110" s="40">
        <f t="shared" si="144"/>
        <v>4</v>
      </c>
      <c r="K110" s="40">
        <f t="shared" si="144"/>
        <v>4.46</v>
      </c>
      <c r="L110" s="40">
        <f t="shared" si="144"/>
        <v>5.88</v>
      </c>
      <c r="M110" s="40">
        <f t="shared" si="144"/>
        <v>0.28999999999999998</v>
      </c>
      <c r="N110" s="40">
        <f t="shared" si="144"/>
        <v>99.95999999999998</v>
      </c>
      <c r="P110" s="28">
        <v>51.65</v>
      </c>
      <c r="Q110" s="28">
        <v>0.49</v>
      </c>
      <c r="R110" s="28">
        <v>2.75</v>
      </c>
      <c r="S110" s="28">
        <v>9.16</v>
      </c>
      <c r="T110" s="28">
        <v>0.31</v>
      </c>
      <c r="U110" s="28">
        <v>13.78</v>
      </c>
      <c r="V110" s="28">
        <v>21.29</v>
      </c>
      <c r="W110" s="28">
        <v>0.48</v>
      </c>
      <c r="X110" s="28">
        <v>0</v>
      </c>
      <c r="Y110" s="28">
        <f t="shared" si="78"/>
        <v>99.910000000000011</v>
      </c>
      <c r="Z110" s="42"/>
      <c r="AA110" s="30">
        <f t="shared" si="79"/>
        <v>1.021970705725699</v>
      </c>
      <c r="AB110" s="30">
        <f t="shared" si="80"/>
        <v>5.5068836045056319E-3</v>
      </c>
      <c r="AC110" s="30">
        <f t="shared" si="81"/>
        <v>0.33738721067085131</v>
      </c>
      <c r="AD110" s="30">
        <f t="shared" si="82"/>
        <v>6.2908837856645791E-2</v>
      </c>
      <c r="AE110" s="30">
        <f t="shared" si="83"/>
        <v>1.4096419509444602E-3</v>
      </c>
      <c r="AF110" s="30">
        <f t="shared" si="84"/>
        <v>4.1439205955334991E-2</v>
      </c>
      <c r="AG110" s="30">
        <f t="shared" si="85"/>
        <v>7.1326676176890161E-2</v>
      </c>
      <c r="AH110" s="30">
        <f t="shared" si="86"/>
        <v>0.14391739270732495</v>
      </c>
      <c r="AI110" s="30">
        <f t="shared" si="87"/>
        <v>0.12484076433121019</v>
      </c>
      <c r="AJ110" s="30">
        <f t="shared" si="88"/>
        <v>4.0863199870365017E-3</v>
      </c>
      <c r="AK110" s="30">
        <f t="shared" si="89"/>
        <v>1.814793638966443</v>
      </c>
      <c r="AM110" s="30">
        <f t="shared" si="90"/>
        <v>0.56313328622185899</v>
      </c>
      <c r="AN110" s="30">
        <f t="shared" si="91"/>
        <v>3.0344406583009071E-3</v>
      </c>
      <c r="AO110" s="30">
        <f t="shared" si="92"/>
        <v>0.18590940778423673</v>
      </c>
      <c r="AP110" s="30">
        <f t="shared" si="93"/>
        <v>3.4664457988993994E-2</v>
      </c>
      <c r="AQ110" s="30">
        <f t="shared" si="94"/>
        <v>7.7675054655099857E-4</v>
      </c>
      <c r="AR110" s="30">
        <f t="shared" si="95"/>
        <v>2.2834114615331885E-2</v>
      </c>
      <c r="AS110" s="30">
        <f t="shared" si="96"/>
        <v>3.9302912819064083E-2</v>
      </c>
      <c r="AT110" s="30">
        <f t="shared" si="97"/>
        <v>7.9302345796896476E-2</v>
      </c>
      <c r="AU110" s="30">
        <f t="shared" si="98"/>
        <v>6.8790611588383802E-2</v>
      </c>
      <c r="AV110" s="30">
        <f t="shared" si="99"/>
        <v>2.2516719803821516E-3</v>
      </c>
      <c r="AW110" s="30">
        <f t="shared" si="100"/>
        <v>1</v>
      </c>
      <c r="AX110" s="30"/>
      <c r="AY110" s="30">
        <f t="shared" si="101"/>
        <v>1.7193741677762984</v>
      </c>
      <c r="AZ110" s="30">
        <f t="shared" si="102"/>
        <v>1.2265331664580725E-2</v>
      </c>
      <c r="BA110" s="30">
        <f t="shared" si="103"/>
        <v>8.0914083954491969E-2</v>
      </c>
      <c r="BB110" s="30">
        <f t="shared" si="104"/>
        <v>0.12748782185107865</v>
      </c>
      <c r="BC110" s="30">
        <f t="shared" si="105"/>
        <v>4.3698900479278262E-3</v>
      </c>
      <c r="BD110" s="30">
        <f t="shared" si="106"/>
        <v>0.34193548387096773</v>
      </c>
      <c r="BE110" s="30">
        <f t="shared" si="107"/>
        <v>0.37963623395149787</v>
      </c>
      <c r="BF110" s="30">
        <f t="shared" si="108"/>
        <v>7.7444336882865443E-3</v>
      </c>
      <c r="BG110" s="30">
        <f t="shared" si="109"/>
        <v>0</v>
      </c>
      <c r="BH110" s="30">
        <f t="shared" si="110"/>
        <v>2.6737274468051293</v>
      </c>
      <c r="BI110" s="30">
        <f t="shared" si="111"/>
        <v>2.24405819941351</v>
      </c>
      <c r="BJ110" s="30"/>
      <c r="BK110" s="30">
        <f t="shared" si="112"/>
        <v>1.9291878495290913</v>
      </c>
      <c r="BL110" s="30">
        <f t="shared" si="113"/>
        <v>1.3762059045214265E-2</v>
      </c>
      <c r="BM110" s="30">
        <f t="shared" si="114"/>
        <v>0.12105060903074057</v>
      </c>
      <c r="BN110" s="30">
        <f t="shared" si="115"/>
        <v>7.0812150470908719E-2</v>
      </c>
      <c r="BO110" s="30">
        <f t="shared" si="116"/>
        <v>5.0238458559831847E-2</v>
      </c>
      <c r="BP110" s="30">
        <f t="shared" si="117"/>
        <v>0.2860900919502819</v>
      </c>
      <c r="BQ110" s="30">
        <f t="shared" si="118"/>
        <v>9.8062875925879339E-3</v>
      </c>
      <c r="BR110" s="30">
        <f t="shared" si="119"/>
        <v>0.76732312625107113</v>
      </c>
      <c r="BS110" s="30">
        <f t="shared" si="120"/>
        <v>0.85192580359332437</v>
      </c>
      <c r="BT110" s="30">
        <f t="shared" si="121"/>
        <v>3.475791983602726E-2</v>
      </c>
      <c r="BU110" s="30">
        <f t="shared" si="122"/>
        <v>0</v>
      </c>
      <c r="BV110" s="30">
        <f t="shared" si="123"/>
        <v>4.1349543558590778</v>
      </c>
      <c r="BW110" s="30"/>
      <c r="BX110" s="105">
        <f t="shared" si="124"/>
        <v>0.8087794589959677</v>
      </c>
      <c r="BY110" s="105">
        <f t="shared" si="125"/>
        <v>0.12231687960269261</v>
      </c>
      <c r="BZ110" s="105">
        <f t="shared" si="126"/>
        <v>3.475791983602726E-2</v>
      </c>
      <c r="CA110" s="105">
        <f t="shared" si="127"/>
        <v>1.5480538723804588E-2</v>
      </c>
      <c r="CB110" s="105">
        <f t="shared" si="128"/>
        <v>2.7665805873552066E-2</v>
      </c>
      <c r="CC110" s="105">
        <f t="shared" si="129"/>
        <v>1.0090006030320444</v>
      </c>
      <c r="CE110" s="105">
        <f t="shared" si="130"/>
        <v>0.24559769834440071</v>
      </c>
      <c r="CF110" s="28"/>
      <c r="CG110" s="30"/>
      <c r="CH110" s="130">
        <f t="shared" si="131"/>
        <v>1001.5070213501448</v>
      </c>
      <c r="CI110" s="30"/>
      <c r="CK110" s="105">
        <f t="shared" si="132"/>
        <v>-5.0225872682567125</v>
      </c>
      <c r="CL110" s="105">
        <f t="shared" si="133"/>
        <v>2</v>
      </c>
      <c r="CM110" s="105">
        <f t="shared" si="134"/>
        <v>0.49101753352889094</v>
      </c>
      <c r="CN110" s="105">
        <f t="shared" si="135"/>
        <v>0.53549032443577049</v>
      </c>
      <c r="CO110" s="105">
        <f t="shared" si="136"/>
        <v>-5.7977281685556683</v>
      </c>
      <c r="CP110" s="105">
        <f t="shared" si="137"/>
        <v>2.0061133963680366</v>
      </c>
      <c r="CQ110" s="105">
        <f t="shared" si="138"/>
        <v>0.24559769834440071</v>
      </c>
      <c r="CR110" s="105">
        <f t="shared" si="139"/>
        <v>2.2132778453890785E-2</v>
      </c>
      <c r="CS110" s="105">
        <v>0.83890233028203409</v>
      </c>
      <c r="CT110" s="105">
        <f t="shared" si="143"/>
        <v>3.0122871286066388E-2</v>
      </c>
      <c r="CU110" s="28"/>
    </row>
    <row r="111" spans="1:99" ht="15" customHeight="1" x14ac:dyDescent="0.2">
      <c r="A111" s="32" t="s">
        <v>236</v>
      </c>
      <c r="B111" s="40">
        <f t="shared" si="141"/>
        <v>2</v>
      </c>
      <c r="D111" s="40">
        <f t="shared" si="145"/>
        <v>61.4</v>
      </c>
      <c r="E111" s="40">
        <f t="shared" si="144"/>
        <v>0.44</v>
      </c>
      <c r="F111" s="40">
        <f t="shared" si="144"/>
        <v>17.2</v>
      </c>
      <c r="G111" s="40">
        <f t="shared" si="144"/>
        <v>4.5199999999999996</v>
      </c>
      <c r="H111" s="40">
        <f t="shared" si="144"/>
        <v>0.1</v>
      </c>
      <c r="I111" s="40">
        <f t="shared" si="144"/>
        <v>1.67</v>
      </c>
      <c r="J111" s="40">
        <f t="shared" si="144"/>
        <v>4</v>
      </c>
      <c r="K111" s="40">
        <f t="shared" si="144"/>
        <v>4.46</v>
      </c>
      <c r="L111" s="40">
        <f t="shared" si="144"/>
        <v>5.88</v>
      </c>
      <c r="M111" s="40">
        <f t="shared" si="144"/>
        <v>0.28999999999999998</v>
      </c>
      <c r="N111" s="40">
        <f t="shared" si="144"/>
        <v>99.95999999999998</v>
      </c>
      <c r="P111" s="28">
        <v>51.58</v>
      </c>
      <c r="Q111" s="28">
        <v>0.52</v>
      </c>
      <c r="R111" s="28">
        <v>3.2</v>
      </c>
      <c r="S111" s="28">
        <v>8.6</v>
      </c>
      <c r="T111" s="28">
        <v>0.27</v>
      </c>
      <c r="U111" s="28">
        <v>14.15</v>
      </c>
      <c r="V111" s="28">
        <v>21.97</v>
      </c>
      <c r="W111" s="28">
        <v>0.45</v>
      </c>
      <c r="X111" s="28">
        <v>0</v>
      </c>
      <c r="Y111" s="28">
        <f t="shared" ref="Y111:Y118" si="146">SUM(P111:X111)</f>
        <v>100.74000000000001</v>
      </c>
      <c r="Z111" s="42"/>
      <c r="AA111" s="30">
        <f t="shared" si="79"/>
        <v>1.021970705725699</v>
      </c>
      <c r="AB111" s="30">
        <f t="shared" si="80"/>
        <v>5.5068836045056319E-3</v>
      </c>
      <c r="AC111" s="30">
        <f t="shared" si="81"/>
        <v>0.33738721067085131</v>
      </c>
      <c r="AD111" s="30">
        <f t="shared" si="82"/>
        <v>6.2908837856645791E-2</v>
      </c>
      <c r="AE111" s="30">
        <f t="shared" si="83"/>
        <v>1.4096419509444602E-3</v>
      </c>
      <c r="AF111" s="30">
        <f t="shared" si="84"/>
        <v>4.1439205955334991E-2</v>
      </c>
      <c r="AG111" s="30">
        <f t="shared" si="85"/>
        <v>7.1326676176890161E-2</v>
      </c>
      <c r="AH111" s="30">
        <f t="shared" si="86"/>
        <v>0.14391739270732495</v>
      </c>
      <c r="AI111" s="30">
        <f t="shared" si="87"/>
        <v>0.12484076433121019</v>
      </c>
      <c r="AJ111" s="30">
        <f t="shared" si="88"/>
        <v>4.0863199870365017E-3</v>
      </c>
      <c r="AK111" s="30">
        <f t="shared" si="89"/>
        <v>1.814793638966443</v>
      </c>
      <c r="AM111" s="30">
        <f t="shared" si="90"/>
        <v>0.56313328622185899</v>
      </c>
      <c r="AN111" s="30">
        <f t="shared" si="91"/>
        <v>3.0344406583009071E-3</v>
      </c>
      <c r="AO111" s="30">
        <f t="shared" si="92"/>
        <v>0.18590940778423673</v>
      </c>
      <c r="AP111" s="30">
        <f t="shared" si="93"/>
        <v>3.4664457988993994E-2</v>
      </c>
      <c r="AQ111" s="30">
        <f t="shared" si="94"/>
        <v>7.7675054655099857E-4</v>
      </c>
      <c r="AR111" s="30">
        <f t="shared" si="95"/>
        <v>2.2834114615331885E-2</v>
      </c>
      <c r="AS111" s="30">
        <f t="shared" si="96"/>
        <v>3.9302912819064083E-2</v>
      </c>
      <c r="AT111" s="30">
        <f t="shared" si="97"/>
        <v>7.9302345796896476E-2</v>
      </c>
      <c r="AU111" s="30">
        <f t="shared" si="98"/>
        <v>6.8790611588383802E-2</v>
      </c>
      <c r="AV111" s="30">
        <f t="shared" si="99"/>
        <v>2.2516719803821516E-3</v>
      </c>
      <c r="AW111" s="30">
        <f t="shared" si="100"/>
        <v>1</v>
      </c>
      <c r="AX111" s="30"/>
      <c r="AY111" s="30">
        <f t="shared" si="101"/>
        <v>1.7170439414114513</v>
      </c>
      <c r="AZ111" s="30">
        <f t="shared" si="102"/>
        <v>1.3016270337922402E-2</v>
      </c>
      <c r="BA111" s="30">
        <f t="shared" si="103"/>
        <v>9.4154570419772474E-2</v>
      </c>
      <c r="BB111" s="30">
        <f t="shared" si="104"/>
        <v>0.11969380654140571</v>
      </c>
      <c r="BC111" s="30">
        <f t="shared" si="105"/>
        <v>3.8060332675500428E-3</v>
      </c>
      <c r="BD111" s="30">
        <f t="shared" si="106"/>
        <v>0.35111662531017374</v>
      </c>
      <c r="BE111" s="30">
        <f t="shared" si="107"/>
        <v>0.39176176890156916</v>
      </c>
      <c r="BF111" s="30">
        <f t="shared" si="108"/>
        <v>7.2604065827686359E-3</v>
      </c>
      <c r="BG111" s="30">
        <f t="shared" si="109"/>
        <v>0</v>
      </c>
      <c r="BH111" s="30">
        <f t="shared" si="110"/>
        <v>2.6978534227726136</v>
      </c>
      <c r="BI111" s="30">
        <f t="shared" si="111"/>
        <v>2.2239903581691749</v>
      </c>
      <c r="BJ111" s="30"/>
      <c r="BK111" s="30">
        <f t="shared" si="112"/>
        <v>1.9093445851259327</v>
      </c>
      <c r="BL111" s="30">
        <f t="shared" si="113"/>
        <v>1.4474029865431426E-2</v>
      </c>
      <c r="BM111" s="30">
        <f t="shared" si="114"/>
        <v>0.1395992378607564</v>
      </c>
      <c r="BN111" s="30">
        <f t="shared" si="115"/>
        <v>9.0655414874067253E-2</v>
      </c>
      <c r="BO111" s="30">
        <f t="shared" si="116"/>
        <v>4.8943822986689145E-2</v>
      </c>
      <c r="BP111" s="30">
        <f t="shared" si="117"/>
        <v>0.26619787168065284</v>
      </c>
      <c r="BQ111" s="30">
        <f t="shared" si="118"/>
        <v>8.4645812899024151E-3</v>
      </c>
      <c r="BR111" s="30">
        <f t="shared" si="119"/>
        <v>0.78087998928272528</v>
      </c>
      <c r="BS111" s="30">
        <f t="shared" si="120"/>
        <v>0.87127439673639029</v>
      </c>
      <c r="BT111" s="30">
        <f t="shared" si="121"/>
        <v>3.2294148472930904E-2</v>
      </c>
      <c r="BU111" s="30">
        <f t="shared" si="122"/>
        <v>0</v>
      </c>
      <c r="BV111" s="30">
        <f t="shared" si="123"/>
        <v>4.1621280781754786</v>
      </c>
      <c r="BW111" s="30"/>
      <c r="BX111" s="105">
        <f t="shared" si="124"/>
        <v>0.81762185204247761</v>
      </c>
      <c r="BY111" s="105">
        <f t="shared" si="125"/>
        <v>0.11472800446045028</v>
      </c>
      <c r="BZ111" s="105">
        <f t="shared" si="126"/>
        <v>3.2294148472930904E-2</v>
      </c>
      <c r="CA111" s="105">
        <f t="shared" si="127"/>
        <v>1.6649674513758241E-2</v>
      </c>
      <c r="CB111" s="105">
        <f t="shared" si="128"/>
        <v>3.700287018015451E-2</v>
      </c>
      <c r="CC111" s="105">
        <f t="shared" si="129"/>
        <v>1.0182965496697716</v>
      </c>
      <c r="CE111" s="105">
        <f t="shared" si="130"/>
        <v>0.22455361330873386</v>
      </c>
      <c r="CF111" s="28"/>
      <c r="CG111" s="30"/>
      <c r="CH111" s="130">
        <f t="shared" si="131"/>
        <v>1005.7056844013181</v>
      </c>
      <c r="CI111" s="30"/>
      <c r="CK111" s="105">
        <f t="shared" si="132"/>
        <v>-5.1069823469181852</v>
      </c>
      <c r="CL111" s="105">
        <f t="shared" si="133"/>
        <v>2</v>
      </c>
      <c r="CM111" s="105">
        <f t="shared" si="134"/>
        <v>0.48570729137557245</v>
      </c>
      <c r="CN111" s="105">
        <f t="shared" si="135"/>
        <v>0.53549032443577049</v>
      </c>
      <c r="CO111" s="105">
        <f t="shared" si="136"/>
        <v>-5.7977281685556683</v>
      </c>
      <c r="CP111" s="105">
        <f t="shared" si="137"/>
        <v>1.9325919933621705</v>
      </c>
      <c r="CQ111" s="105">
        <f t="shared" si="138"/>
        <v>0.22455361330873386</v>
      </c>
      <c r="CR111" s="105">
        <f t="shared" si="139"/>
        <v>2.2132778453890785E-2</v>
      </c>
      <c r="CS111" s="105">
        <v>0.83774964266213647</v>
      </c>
      <c r="CT111" s="105">
        <f t="shared" si="143"/>
        <v>2.0127790619658859E-2</v>
      </c>
      <c r="CU111" s="28"/>
    </row>
    <row r="112" spans="1:99" ht="15" customHeight="1" x14ac:dyDescent="0.2">
      <c r="A112" s="32" t="s">
        <v>236</v>
      </c>
      <c r="B112" s="40">
        <f t="shared" si="141"/>
        <v>2</v>
      </c>
      <c r="D112" s="40">
        <f t="shared" si="145"/>
        <v>61.4</v>
      </c>
      <c r="E112" s="40">
        <f t="shared" si="144"/>
        <v>0.44</v>
      </c>
      <c r="F112" s="40">
        <f t="shared" si="144"/>
        <v>17.2</v>
      </c>
      <c r="G112" s="40">
        <f t="shared" si="144"/>
        <v>4.5199999999999996</v>
      </c>
      <c r="H112" s="40">
        <f t="shared" si="144"/>
        <v>0.1</v>
      </c>
      <c r="I112" s="40">
        <f t="shared" si="144"/>
        <v>1.67</v>
      </c>
      <c r="J112" s="40">
        <f t="shared" si="144"/>
        <v>4</v>
      </c>
      <c r="K112" s="40">
        <f t="shared" si="144"/>
        <v>4.46</v>
      </c>
      <c r="L112" s="40">
        <f t="shared" si="144"/>
        <v>5.88</v>
      </c>
      <c r="M112" s="40">
        <f t="shared" si="144"/>
        <v>0.28999999999999998</v>
      </c>
      <c r="N112" s="40">
        <f t="shared" si="144"/>
        <v>99.95999999999998</v>
      </c>
      <c r="P112" s="28">
        <v>51.07</v>
      </c>
      <c r="Q112" s="28">
        <v>0.59</v>
      </c>
      <c r="R112" s="28">
        <v>4</v>
      </c>
      <c r="S112" s="28">
        <v>7.82</v>
      </c>
      <c r="T112" s="28">
        <v>0.19</v>
      </c>
      <c r="U112" s="28">
        <v>14.21</v>
      </c>
      <c r="V112" s="28">
        <v>22.12</v>
      </c>
      <c r="W112" s="28">
        <v>0.37</v>
      </c>
      <c r="X112" s="28">
        <v>0</v>
      </c>
      <c r="Y112" s="28">
        <f t="shared" si="146"/>
        <v>100.37</v>
      </c>
      <c r="Z112" s="42"/>
      <c r="AA112" s="30">
        <f t="shared" si="79"/>
        <v>1.021970705725699</v>
      </c>
      <c r="AB112" s="30">
        <f t="shared" si="80"/>
        <v>5.5068836045056319E-3</v>
      </c>
      <c r="AC112" s="30">
        <f t="shared" si="81"/>
        <v>0.33738721067085131</v>
      </c>
      <c r="AD112" s="30">
        <f t="shared" si="82"/>
        <v>6.2908837856645791E-2</v>
      </c>
      <c r="AE112" s="30">
        <f t="shared" si="83"/>
        <v>1.4096419509444602E-3</v>
      </c>
      <c r="AF112" s="30">
        <f t="shared" si="84"/>
        <v>4.1439205955334991E-2</v>
      </c>
      <c r="AG112" s="30">
        <f t="shared" si="85"/>
        <v>7.1326676176890161E-2</v>
      </c>
      <c r="AH112" s="30">
        <f t="shared" si="86"/>
        <v>0.14391739270732495</v>
      </c>
      <c r="AI112" s="30">
        <f t="shared" si="87"/>
        <v>0.12484076433121019</v>
      </c>
      <c r="AJ112" s="30">
        <f t="shared" si="88"/>
        <v>4.0863199870365017E-3</v>
      </c>
      <c r="AK112" s="30">
        <f t="shared" si="89"/>
        <v>1.814793638966443</v>
      </c>
      <c r="AM112" s="30">
        <f t="shared" si="90"/>
        <v>0.56313328622185899</v>
      </c>
      <c r="AN112" s="30">
        <f t="shared" si="91"/>
        <v>3.0344406583009071E-3</v>
      </c>
      <c r="AO112" s="30">
        <f t="shared" si="92"/>
        <v>0.18590940778423673</v>
      </c>
      <c r="AP112" s="30">
        <f t="shared" si="93"/>
        <v>3.4664457988993994E-2</v>
      </c>
      <c r="AQ112" s="30">
        <f t="shared" si="94"/>
        <v>7.7675054655099857E-4</v>
      </c>
      <c r="AR112" s="30">
        <f t="shared" si="95"/>
        <v>2.2834114615331885E-2</v>
      </c>
      <c r="AS112" s="30">
        <f t="shared" si="96"/>
        <v>3.9302912819064083E-2</v>
      </c>
      <c r="AT112" s="30">
        <f t="shared" si="97"/>
        <v>7.9302345796896476E-2</v>
      </c>
      <c r="AU112" s="30">
        <f t="shared" si="98"/>
        <v>6.8790611588383802E-2</v>
      </c>
      <c r="AV112" s="30">
        <f t="shared" si="99"/>
        <v>2.2516719803821516E-3</v>
      </c>
      <c r="AW112" s="30">
        <f t="shared" si="100"/>
        <v>1</v>
      </c>
      <c r="AX112" s="30"/>
      <c r="AY112" s="30">
        <f t="shared" si="101"/>
        <v>1.7000665778961386</v>
      </c>
      <c r="AZ112" s="30">
        <f t="shared" si="102"/>
        <v>1.4768460575719648E-2</v>
      </c>
      <c r="BA112" s="30">
        <f t="shared" si="103"/>
        <v>0.11769321302471558</v>
      </c>
      <c r="BB112" s="30">
        <f t="shared" si="104"/>
        <v>0.10883785664578985</v>
      </c>
      <c r="BC112" s="30">
        <f t="shared" si="105"/>
        <v>2.6783197067944743E-3</v>
      </c>
      <c r="BD112" s="30">
        <f t="shared" si="106"/>
        <v>0.35260545905707202</v>
      </c>
      <c r="BE112" s="30">
        <f t="shared" si="107"/>
        <v>0.39443651925820261</v>
      </c>
      <c r="BF112" s="30">
        <f t="shared" si="108"/>
        <v>5.969667634720878E-3</v>
      </c>
      <c r="BG112" s="30">
        <f t="shared" si="109"/>
        <v>0</v>
      </c>
      <c r="BH112" s="30">
        <f t="shared" si="110"/>
        <v>2.6970560737991534</v>
      </c>
      <c r="BI112" s="30">
        <f t="shared" si="111"/>
        <v>2.2246478515176817</v>
      </c>
      <c r="BJ112" s="30"/>
      <c r="BK112" s="30">
        <f t="shared" si="112"/>
        <v>1.891024729976831</v>
      </c>
      <c r="BL112" s="30">
        <f t="shared" si="113"/>
        <v>1.642731204499915E-2</v>
      </c>
      <c r="BM112" s="30">
        <f t="shared" si="114"/>
        <v>0.1745506356624309</v>
      </c>
      <c r="BN112" s="30">
        <f t="shared" si="115"/>
        <v>0.10897527002316898</v>
      </c>
      <c r="BO112" s="30">
        <f t="shared" si="116"/>
        <v>6.5575365639261918E-2</v>
      </c>
      <c r="BP112" s="30">
        <f t="shared" si="117"/>
        <v>0.24212590395084582</v>
      </c>
      <c r="BQ112" s="30">
        <f t="shared" si="118"/>
        <v>5.9583181813977941E-3</v>
      </c>
      <c r="BR112" s="30">
        <f t="shared" si="119"/>
        <v>0.78442297692472118</v>
      </c>
      <c r="BS112" s="30">
        <f t="shared" si="120"/>
        <v>0.87748235512787309</v>
      </c>
      <c r="BT112" s="30">
        <f t="shared" si="121"/>
        <v>2.6560816555712883E-2</v>
      </c>
      <c r="BU112" s="30">
        <f t="shared" si="122"/>
        <v>0</v>
      </c>
      <c r="BV112" s="30">
        <f t="shared" si="123"/>
        <v>4.1931036840872427</v>
      </c>
      <c r="BW112" s="30"/>
      <c r="BX112" s="105">
        <f t="shared" si="124"/>
        <v>0.80348744557451401</v>
      </c>
      <c r="BY112" s="105">
        <f t="shared" si="125"/>
        <v>0.11153071765052647</v>
      </c>
      <c r="BZ112" s="105">
        <f t="shared" si="126"/>
        <v>2.6560816555712883E-2</v>
      </c>
      <c r="CA112" s="105">
        <f t="shared" si="127"/>
        <v>3.9014549083549038E-2</v>
      </c>
      <c r="CB112" s="105">
        <f t="shared" si="128"/>
        <v>3.4980360469809971E-2</v>
      </c>
      <c r="CC112" s="105">
        <f t="shared" si="129"/>
        <v>1.0155738893341124</v>
      </c>
      <c r="CE112" s="105">
        <f t="shared" si="130"/>
        <v>0.20332496746028283</v>
      </c>
      <c r="CF112" s="28"/>
      <c r="CG112" s="30"/>
      <c r="CH112" s="130">
        <f t="shared" si="131"/>
        <v>1016.9354939123208</v>
      </c>
      <c r="CI112" s="30"/>
      <c r="CK112" s="105">
        <f t="shared" si="132"/>
        <v>-5.2849929451875903</v>
      </c>
      <c r="CL112" s="105">
        <f t="shared" si="133"/>
        <v>2</v>
      </c>
      <c r="CM112" s="105">
        <f t="shared" si="134"/>
        <v>0.49425152479025536</v>
      </c>
      <c r="CN112" s="105">
        <f t="shared" si="135"/>
        <v>0.53549032443577049</v>
      </c>
      <c r="CO112" s="105">
        <f t="shared" si="136"/>
        <v>-5.7977281685556683</v>
      </c>
      <c r="CP112" s="105">
        <f t="shared" si="137"/>
        <v>1.7371430093242533</v>
      </c>
      <c r="CQ112" s="105">
        <f t="shared" si="138"/>
        <v>0.20332496746028283</v>
      </c>
      <c r="CR112" s="105">
        <f t="shared" si="139"/>
        <v>2.2132778453890785E-2</v>
      </c>
      <c r="CS112" s="105">
        <v>0.83731051321054217</v>
      </c>
      <c r="CT112" s="105">
        <f t="shared" si="143"/>
        <v>3.3823067636028159E-2</v>
      </c>
      <c r="CU112" s="28"/>
    </row>
    <row r="113" spans="1:99" ht="15" customHeight="1" x14ac:dyDescent="0.2">
      <c r="A113" s="32" t="s">
        <v>236</v>
      </c>
      <c r="B113" s="40">
        <f t="shared" si="141"/>
        <v>2</v>
      </c>
      <c r="D113" s="40">
        <f t="shared" si="145"/>
        <v>61.4</v>
      </c>
      <c r="E113" s="40">
        <f t="shared" si="144"/>
        <v>0.44</v>
      </c>
      <c r="F113" s="40">
        <f t="shared" si="144"/>
        <v>17.2</v>
      </c>
      <c r="G113" s="40">
        <f t="shared" si="144"/>
        <v>4.5199999999999996</v>
      </c>
      <c r="H113" s="40">
        <f t="shared" si="144"/>
        <v>0.1</v>
      </c>
      <c r="I113" s="40">
        <f t="shared" si="144"/>
        <v>1.67</v>
      </c>
      <c r="J113" s="40">
        <f t="shared" si="144"/>
        <v>4</v>
      </c>
      <c r="K113" s="40">
        <f t="shared" si="144"/>
        <v>4.46</v>
      </c>
      <c r="L113" s="40">
        <f t="shared" si="144"/>
        <v>5.88</v>
      </c>
      <c r="M113" s="40">
        <f t="shared" si="144"/>
        <v>0.28999999999999998</v>
      </c>
      <c r="N113" s="40">
        <f t="shared" si="144"/>
        <v>99.95999999999998</v>
      </c>
      <c r="P113" s="28">
        <v>52.2</v>
      </c>
      <c r="Q113" s="28">
        <v>0.51</v>
      </c>
      <c r="R113" s="28">
        <v>3.17</v>
      </c>
      <c r="S113" s="28">
        <v>9.2799999999999994</v>
      </c>
      <c r="T113" s="28">
        <v>0.3</v>
      </c>
      <c r="U113" s="28">
        <v>13.84</v>
      </c>
      <c r="V113" s="28">
        <v>21.56</v>
      </c>
      <c r="W113" s="28">
        <v>0.46</v>
      </c>
      <c r="X113" s="28">
        <v>0</v>
      </c>
      <c r="Y113" s="28">
        <f t="shared" si="146"/>
        <v>101.32</v>
      </c>
      <c r="Z113" s="42"/>
      <c r="AA113" s="30">
        <f t="shared" ref="AA113:AA118" si="147">D113/AA$2</f>
        <v>1.021970705725699</v>
      </c>
      <c r="AB113" s="30">
        <f t="shared" ref="AB113:AB118" si="148">E113/AB$2</f>
        <v>5.5068836045056319E-3</v>
      </c>
      <c r="AC113" s="30">
        <f t="shared" ref="AC113:AC118" si="149">F113*2/AC$2</f>
        <v>0.33738721067085131</v>
      </c>
      <c r="AD113" s="30">
        <f t="shared" ref="AD113:AD118" si="150">G113/AD$2</f>
        <v>6.2908837856645791E-2</v>
      </c>
      <c r="AE113" s="30">
        <f t="shared" ref="AE113:AE118" si="151">H113/AE$2</f>
        <v>1.4096419509444602E-3</v>
      </c>
      <c r="AF113" s="30">
        <f t="shared" ref="AF113:AF118" si="152">I113/AF$2</f>
        <v>4.1439205955334991E-2</v>
      </c>
      <c r="AG113" s="30">
        <f t="shared" ref="AG113:AG118" si="153">J113/AG$2</f>
        <v>7.1326676176890161E-2</v>
      </c>
      <c r="AH113" s="30">
        <f t="shared" ref="AH113:AH118" si="154">K113*2/AH$2</f>
        <v>0.14391739270732495</v>
      </c>
      <c r="AI113" s="30">
        <f t="shared" ref="AI113:AI118" si="155">L113*2/AI$2</f>
        <v>0.12484076433121019</v>
      </c>
      <c r="AJ113" s="30">
        <f t="shared" ref="AJ113:AJ118" si="156">M113*2/AJ$2</f>
        <v>4.0863199870365017E-3</v>
      </c>
      <c r="AK113" s="30">
        <f t="shared" ref="AK113:AK118" si="157">SUM(AA113:AJ113)</f>
        <v>1.814793638966443</v>
      </c>
      <c r="AM113" s="30">
        <f t="shared" ref="AM113:AM118" si="158">AA113/$AK113</f>
        <v>0.56313328622185899</v>
      </c>
      <c r="AN113" s="30">
        <f t="shared" ref="AN113:AN118" si="159">AB113/$AK113</f>
        <v>3.0344406583009071E-3</v>
      </c>
      <c r="AO113" s="30">
        <f t="shared" ref="AO113:AO118" si="160">AC113/$AK113</f>
        <v>0.18590940778423673</v>
      </c>
      <c r="AP113" s="30">
        <f t="shared" ref="AP113:AP118" si="161">AD113/$AK113</f>
        <v>3.4664457988993994E-2</v>
      </c>
      <c r="AQ113" s="30">
        <f t="shared" ref="AQ113:AQ118" si="162">AE113/$AK113</f>
        <v>7.7675054655099857E-4</v>
      </c>
      <c r="AR113" s="30">
        <f t="shared" ref="AR113:AR118" si="163">AF113/$AK113</f>
        <v>2.2834114615331885E-2</v>
      </c>
      <c r="AS113" s="30">
        <f t="shared" ref="AS113:AS118" si="164">AG113/$AK113</f>
        <v>3.9302912819064083E-2</v>
      </c>
      <c r="AT113" s="30">
        <f t="shared" ref="AT113:AT118" si="165">AH113/$AK113</f>
        <v>7.9302345796896476E-2</v>
      </c>
      <c r="AU113" s="30">
        <f t="shared" ref="AU113:AU118" si="166">AI113/$AK113</f>
        <v>6.8790611588383802E-2</v>
      </c>
      <c r="AV113" s="30">
        <f t="shared" ref="AV113:AV118" si="167">AJ113/$AK113</f>
        <v>2.2516719803821516E-3</v>
      </c>
      <c r="AW113" s="30">
        <f t="shared" ref="AW113:AW118" si="168">SUM(AM113:AV113)</f>
        <v>1</v>
      </c>
      <c r="AX113" s="30"/>
      <c r="AY113" s="30">
        <f t="shared" ref="AY113:AY118" si="169">2*P113/AA$2</f>
        <v>1.7376830892143809</v>
      </c>
      <c r="AZ113" s="30">
        <f t="shared" ref="AZ113:AZ118" si="170">2*Q113/AB$2</f>
        <v>1.276595744680851E-2</v>
      </c>
      <c r="BA113" s="30">
        <f t="shared" ref="BA113:BA118" si="171">3*R113/AC$2</f>
        <v>9.3271871322087099E-2</v>
      </c>
      <c r="BB113" s="30">
        <f t="shared" ref="BB113:BB118" si="172">S113/AD$2</f>
        <v>0.1291579679888657</v>
      </c>
      <c r="BC113" s="30">
        <f t="shared" ref="BC113:BC118" si="173">T113/AE$2</f>
        <v>4.22892585283338E-3</v>
      </c>
      <c r="BD113" s="30">
        <f t="shared" ref="BD113:BD118" si="174">U113/AF$2</f>
        <v>0.34342431761786602</v>
      </c>
      <c r="BE113" s="30">
        <f t="shared" ref="BE113:BE118" si="175">V113/AG$2</f>
        <v>0.38445078459343796</v>
      </c>
      <c r="BF113" s="30">
        <f t="shared" ref="BF113:BF118" si="176">W113/AH$2</f>
        <v>7.4217489512746057E-3</v>
      </c>
      <c r="BG113" s="30">
        <f t="shared" ref="BG113:BG118" si="177">X113/AI$2</f>
        <v>0</v>
      </c>
      <c r="BH113" s="30">
        <f t="shared" ref="BH113:BH118" si="178">SUM(AY113:BG113)</f>
        <v>2.712404662987554</v>
      </c>
      <c r="BI113" s="30">
        <f t="shared" ref="BI113:BI118" si="179">6/BH113</f>
        <v>2.212059314700983</v>
      </c>
      <c r="BJ113" s="30"/>
      <c r="BK113" s="30">
        <f t="shared" ref="BK113:BK118" si="180">(AY113/2)*BI113</f>
        <v>1.9219290317475253</v>
      </c>
      <c r="BL113" s="30">
        <f t="shared" ref="BL113:BL118" si="181">(AZ113/2)*BI113</f>
        <v>1.4119527540644572E-2</v>
      </c>
      <c r="BM113" s="30">
        <f t="shared" ref="BM113:BM118" si="182">(BA113/3)*BI113*2</f>
        <v>0.1375486078384095</v>
      </c>
      <c r="BN113" s="30">
        <f t="shared" ref="BN113:BN118" si="183">2-BK113</f>
        <v>7.8070968252474726E-2</v>
      </c>
      <c r="BO113" s="30">
        <f t="shared" ref="BO113:BO118" si="184">(IF(BM113-BN113&lt;0,0,BM113-BN113))</f>
        <v>5.9477639585934772E-2</v>
      </c>
      <c r="BP113" s="30">
        <f t="shared" ref="BP113:BP118" si="185">BB113*BI113</f>
        <v>0.28570508615762175</v>
      </c>
      <c r="BQ113" s="30">
        <f t="shared" ref="BQ113:BQ118" si="186">BC113*BI113</f>
        <v>9.354634823939877E-3</v>
      </c>
      <c r="BR113" s="30">
        <f t="shared" ref="BR113:BR118" si="187">BD113*BI113</f>
        <v>0.75967496068142948</v>
      </c>
      <c r="BS113" s="30">
        <f t="shared" ref="BS113:BS118" si="188">BE113*BI113</f>
        <v>0.8504279391040156</v>
      </c>
      <c r="BT113" s="30">
        <f t="shared" ref="BT113:BT118" si="189">BF113*BI113*2</f>
        <v>3.2834697798078488E-2</v>
      </c>
      <c r="BU113" s="30">
        <f t="shared" ref="BU113:BU118" si="190">BG113*BI113*2</f>
        <v>0</v>
      </c>
      <c r="BV113" s="30">
        <f t="shared" ref="BV113:BV118" si="191">SUM(BK113:BU113)</f>
        <v>4.149143093530073</v>
      </c>
      <c r="BW113" s="30"/>
      <c r="BX113" s="105">
        <f t="shared" ref="BX113:BX118" si="192">IF(BS113&gt;(CA113+CB113),BS113-CA113-CB113,0)</f>
        <v>0.79807098408385002</v>
      </c>
      <c r="BY113" s="105">
        <f t="shared" ref="BY113:BY118" si="193">(BP113+BR113-BX113)/2</f>
        <v>0.12365453137760063</v>
      </c>
      <c r="BZ113" s="105">
        <f t="shared" ref="BZ113:BZ118" si="194">IF(BT113&lt;BO113,BT113,BO113)</f>
        <v>3.2834697798078488E-2</v>
      </c>
      <c r="CA113" s="105">
        <f t="shared" ref="CA113:CA118" si="195">IF(BO113&gt;BT113,BO113-BT113,0)</f>
        <v>2.6642941787856284E-2</v>
      </c>
      <c r="CB113" s="105">
        <f t="shared" ref="CB113:CB118" si="196">IF(BN113&gt;CA113,(BN113-CA113)/2,0)</f>
        <v>2.5714013232309221E-2</v>
      </c>
      <c r="CC113" s="105">
        <f t="shared" ref="CC113:CC118" si="197">SUM(BX113:CB113)</f>
        <v>1.0069171682796947</v>
      </c>
      <c r="CE113" s="105">
        <f t="shared" ref="CE113:CE118" si="198">(BP113/BR113)/(AP113/AR113)</f>
        <v>0.24773645710778044</v>
      </c>
      <c r="CF113" s="28"/>
      <c r="CG113" s="30"/>
      <c r="CH113" s="130">
        <f t="shared" si="131"/>
        <v>1004.1768654902725</v>
      </c>
      <c r="CI113" s="30"/>
      <c r="CK113" s="105">
        <f t="shared" si="132"/>
        <v>-5.0661801827876047</v>
      </c>
      <c r="CL113" s="105">
        <f t="shared" si="133"/>
        <v>2</v>
      </c>
      <c r="CM113" s="105">
        <f t="shared" si="134"/>
        <v>0.49760598122849004</v>
      </c>
      <c r="CN113" s="105">
        <f t="shared" si="135"/>
        <v>0.53549032443577049</v>
      </c>
      <c r="CO113" s="105">
        <f t="shared" si="136"/>
        <v>-5.7977281685556683</v>
      </c>
      <c r="CP113" s="105">
        <f t="shared" si="137"/>
        <v>1.949191757322446</v>
      </c>
      <c r="CQ113" s="105">
        <f t="shared" si="138"/>
        <v>0.24773645710778044</v>
      </c>
      <c r="CR113" s="105">
        <f t="shared" si="139"/>
        <v>2.2132778453890785E-2</v>
      </c>
      <c r="CS113" s="105">
        <v>0.84186853235176884</v>
      </c>
      <c r="CT113" s="105">
        <f t="shared" si="143"/>
        <v>4.3797548267918818E-2</v>
      </c>
      <c r="CU113" s="28"/>
    </row>
    <row r="114" spans="1:99" ht="15" customHeight="1" x14ac:dyDescent="0.2">
      <c r="A114" s="32" t="s">
        <v>236</v>
      </c>
      <c r="B114" s="40">
        <f t="shared" si="141"/>
        <v>2</v>
      </c>
      <c r="D114" s="40">
        <f t="shared" si="145"/>
        <v>61.4</v>
      </c>
      <c r="E114" s="40">
        <f t="shared" si="144"/>
        <v>0.44</v>
      </c>
      <c r="F114" s="40">
        <f t="shared" si="144"/>
        <v>17.2</v>
      </c>
      <c r="G114" s="40">
        <f t="shared" si="144"/>
        <v>4.5199999999999996</v>
      </c>
      <c r="H114" s="40">
        <f t="shared" si="144"/>
        <v>0.1</v>
      </c>
      <c r="I114" s="40">
        <f t="shared" si="144"/>
        <v>1.67</v>
      </c>
      <c r="J114" s="40">
        <f t="shared" si="144"/>
        <v>4</v>
      </c>
      <c r="K114" s="40">
        <f t="shared" si="144"/>
        <v>4.46</v>
      </c>
      <c r="L114" s="40">
        <f t="shared" si="144"/>
        <v>5.88</v>
      </c>
      <c r="M114" s="40">
        <f t="shared" si="144"/>
        <v>0.28999999999999998</v>
      </c>
      <c r="N114" s="40">
        <f t="shared" si="144"/>
        <v>99.95999999999998</v>
      </c>
      <c r="P114" s="28">
        <v>51.82</v>
      </c>
      <c r="Q114" s="28">
        <v>0.46</v>
      </c>
      <c r="R114" s="28">
        <v>2.52</v>
      </c>
      <c r="S114" s="28">
        <v>7.9</v>
      </c>
      <c r="T114" s="28">
        <v>0.21</v>
      </c>
      <c r="U114" s="28">
        <v>14.68</v>
      </c>
      <c r="V114" s="28">
        <v>22.25</v>
      </c>
      <c r="W114" s="28">
        <v>0.37</v>
      </c>
      <c r="X114" s="28">
        <v>0</v>
      </c>
      <c r="Y114" s="28">
        <f t="shared" si="146"/>
        <v>100.21000000000001</v>
      </c>
      <c r="Z114" s="42"/>
      <c r="AA114" s="30">
        <f t="shared" si="147"/>
        <v>1.021970705725699</v>
      </c>
      <c r="AB114" s="30">
        <f t="shared" si="148"/>
        <v>5.5068836045056319E-3</v>
      </c>
      <c r="AC114" s="30">
        <f t="shared" si="149"/>
        <v>0.33738721067085131</v>
      </c>
      <c r="AD114" s="30">
        <f t="shared" si="150"/>
        <v>6.2908837856645791E-2</v>
      </c>
      <c r="AE114" s="30">
        <f t="shared" si="151"/>
        <v>1.4096419509444602E-3</v>
      </c>
      <c r="AF114" s="30">
        <f t="shared" si="152"/>
        <v>4.1439205955334991E-2</v>
      </c>
      <c r="AG114" s="30">
        <f t="shared" si="153"/>
        <v>7.1326676176890161E-2</v>
      </c>
      <c r="AH114" s="30">
        <f t="shared" si="154"/>
        <v>0.14391739270732495</v>
      </c>
      <c r="AI114" s="30">
        <f t="shared" si="155"/>
        <v>0.12484076433121019</v>
      </c>
      <c r="AJ114" s="30">
        <f t="shared" si="156"/>
        <v>4.0863199870365017E-3</v>
      </c>
      <c r="AK114" s="30">
        <f t="shared" si="157"/>
        <v>1.814793638966443</v>
      </c>
      <c r="AM114" s="30">
        <f t="shared" si="158"/>
        <v>0.56313328622185899</v>
      </c>
      <c r="AN114" s="30">
        <f t="shared" si="159"/>
        <v>3.0344406583009071E-3</v>
      </c>
      <c r="AO114" s="30">
        <f t="shared" si="160"/>
        <v>0.18590940778423673</v>
      </c>
      <c r="AP114" s="30">
        <f t="shared" si="161"/>
        <v>3.4664457988993994E-2</v>
      </c>
      <c r="AQ114" s="30">
        <f t="shared" si="162"/>
        <v>7.7675054655099857E-4</v>
      </c>
      <c r="AR114" s="30">
        <f t="shared" si="163"/>
        <v>2.2834114615331885E-2</v>
      </c>
      <c r="AS114" s="30">
        <f t="shared" si="164"/>
        <v>3.9302912819064083E-2</v>
      </c>
      <c r="AT114" s="30">
        <f t="shared" si="165"/>
        <v>7.9302345796896476E-2</v>
      </c>
      <c r="AU114" s="30">
        <f t="shared" si="166"/>
        <v>6.8790611588383802E-2</v>
      </c>
      <c r="AV114" s="30">
        <f t="shared" si="167"/>
        <v>2.2516719803821516E-3</v>
      </c>
      <c r="AW114" s="30">
        <f t="shared" si="168"/>
        <v>1</v>
      </c>
      <c r="AX114" s="30"/>
      <c r="AY114" s="30">
        <f t="shared" si="169"/>
        <v>1.7250332889480693</v>
      </c>
      <c r="AZ114" s="30">
        <f t="shared" si="170"/>
        <v>1.1514392991239049E-2</v>
      </c>
      <c r="BA114" s="30">
        <f t="shared" si="171"/>
        <v>7.4146724205570821E-2</v>
      </c>
      <c r="BB114" s="30">
        <f t="shared" si="172"/>
        <v>0.10995128740431456</v>
      </c>
      <c r="BC114" s="30">
        <f t="shared" si="173"/>
        <v>2.9602480969833662E-3</v>
      </c>
      <c r="BD114" s="30">
        <f t="shared" si="174"/>
        <v>0.36426799007444172</v>
      </c>
      <c r="BE114" s="30">
        <f t="shared" si="175"/>
        <v>0.39675463623395152</v>
      </c>
      <c r="BF114" s="30">
        <f t="shared" si="176"/>
        <v>5.969667634720878E-3</v>
      </c>
      <c r="BG114" s="30">
        <f t="shared" si="177"/>
        <v>0</v>
      </c>
      <c r="BH114" s="30">
        <f t="shared" si="178"/>
        <v>2.6905982355892912</v>
      </c>
      <c r="BI114" s="30">
        <f t="shared" si="179"/>
        <v>2.2299873391115521</v>
      </c>
      <c r="BJ114" s="30"/>
      <c r="BK114" s="30">
        <f t="shared" si="180"/>
        <v>1.9234011969500771</v>
      </c>
      <c r="BL114" s="30">
        <f t="shared" si="181"/>
        <v>1.2838475294008935E-2</v>
      </c>
      <c r="BM114" s="30">
        <f t="shared" si="182"/>
        <v>0.11023083747667932</v>
      </c>
      <c r="BN114" s="30">
        <f t="shared" si="183"/>
        <v>7.6598803049922948E-2</v>
      </c>
      <c r="BO114" s="30">
        <f t="shared" si="184"/>
        <v>3.3632034426756371E-2</v>
      </c>
      <c r="BP114" s="30">
        <f t="shared" si="185"/>
        <v>0.24518997883063695</v>
      </c>
      <c r="BQ114" s="30">
        <f t="shared" si="186"/>
        <v>6.6013157769019724E-3</v>
      </c>
      <c r="BR114" s="30">
        <f t="shared" si="187"/>
        <v>0.81231300590961752</v>
      </c>
      <c r="BS114" s="30">
        <f t="shared" si="188"/>
        <v>0.88475781553552135</v>
      </c>
      <c r="BT114" s="30">
        <f t="shared" si="189"/>
        <v>2.6624566488263127E-2</v>
      </c>
      <c r="BU114" s="30">
        <f t="shared" si="190"/>
        <v>0</v>
      </c>
      <c r="BV114" s="30">
        <f t="shared" si="191"/>
        <v>4.1321880297383862</v>
      </c>
      <c r="BW114" s="30"/>
      <c r="BX114" s="105">
        <f t="shared" si="192"/>
        <v>0.84295468004131324</v>
      </c>
      <c r="BY114" s="105">
        <f t="shared" si="193"/>
        <v>0.10727415234947058</v>
      </c>
      <c r="BZ114" s="105">
        <f t="shared" si="194"/>
        <v>2.6624566488263127E-2</v>
      </c>
      <c r="CA114" s="105">
        <f t="shared" si="195"/>
        <v>7.0074679384932448E-3</v>
      </c>
      <c r="CB114" s="105">
        <f t="shared" si="196"/>
        <v>3.4795667555714851E-2</v>
      </c>
      <c r="CC114" s="105">
        <f t="shared" si="197"/>
        <v>1.0186565343732552</v>
      </c>
      <c r="CE114" s="105">
        <f t="shared" si="198"/>
        <v>0.19882869957319577</v>
      </c>
      <c r="CF114" s="28"/>
      <c r="CG114" s="30"/>
      <c r="CH114" s="130">
        <f t="shared" si="131"/>
        <v>1008.6635812630628</v>
      </c>
      <c r="CI114" s="30"/>
      <c r="CK114" s="105">
        <f t="shared" si="132"/>
        <v>-5.3305473072161984</v>
      </c>
      <c r="CL114" s="105">
        <f t="shared" si="133"/>
        <v>2</v>
      </c>
      <c r="CM114" s="105">
        <f t="shared" si="134"/>
        <v>0.47111061190806575</v>
      </c>
      <c r="CN114" s="105">
        <f t="shared" si="135"/>
        <v>0.53549032443577049</v>
      </c>
      <c r="CO114" s="105">
        <f t="shared" si="136"/>
        <v>-5.7977281685556683</v>
      </c>
      <c r="CP114" s="105">
        <f t="shared" si="137"/>
        <v>1.7395402831401818</v>
      </c>
      <c r="CQ114" s="105">
        <f t="shared" si="138"/>
        <v>0.19882869957319577</v>
      </c>
      <c r="CR114" s="105">
        <f t="shared" si="139"/>
        <v>2.2132778453890785E-2</v>
      </c>
      <c r="CS114" s="105">
        <v>0.84370859531222786</v>
      </c>
      <c r="CT114" s="105">
        <f t="shared" si="143"/>
        <v>7.5391527091461796E-4</v>
      </c>
      <c r="CU114" s="28"/>
    </row>
    <row r="115" spans="1:99" ht="15" customHeight="1" x14ac:dyDescent="0.2">
      <c r="A115" s="32" t="s">
        <v>236</v>
      </c>
      <c r="B115" s="40">
        <f t="shared" si="141"/>
        <v>2</v>
      </c>
      <c r="D115" s="40">
        <f t="shared" si="145"/>
        <v>61.4</v>
      </c>
      <c r="E115" s="40">
        <f t="shared" si="144"/>
        <v>0.44</v>
      </c>
      <c r="F115" s="40">
        <f t="shared" si="144"/>
        <v>17.2</v>
      </c>
      <c r="G115" s="40">
        <f t="shared" si="144"/>
        <v>4.5199999999999996</v>
      </c>
      <c r="H115" s="40">
        <f t="shared" si="144"/>
        <v>0.1</v>
      </c>
      <c r="I115" s="40">
        <f t="shared" si="144"/>
        <v>1.67</v>
      </c>
      <c r="J115" s="40">
        <f t="shared" si="144"/>
        <v>4</v>
      </c>
      <c r="K115" s="40">
        <f t="shared" si="144"/>
        <v>4.46</v>
      </c>
      <c r="L115" s="40">
        <f t="shared" si="144"/>
        <v>5.88</v>
      </c>
      <c r="M115" s="40">
        <f t="shared" si="144"/>
        <v>0.28999999999999998</v>
      </c>
      <c r="N115" s="40">
        <f t="shared" si="144"/>
        <v>99.95999999999998</v>
      </c>
      <c r="P115" s="28">
        <v>51.3</v>
      </c>
      <c r="Q115" s="28">
        <v>0.56999999999999995</v>
      </c>
      <c r="R115" s="28">
        <v>3.56</v>
      </c>
      <c r="S115" s="28">
        <v>8.34</v>
      </c>
      <c r="T115" s="28">
        <v>0.27</v>
      </c>
      <c r="U115" s="28">
        <v>13.85</v>
      </c>
      <c r="V115" s="28">
        <v>22.08</v>
      </c>
      <c r="W115" s="28">
        <v>0.48</v>
      </c>
      <c r="X115" s="28">
        <v>0</v>
      </c>
      <c r="Y115" s="28">
        <f t="shared" si="146"/>
        <v>100.44999999999999</v>
      </c>
      <c r="Z115" s="42"/>
      <c r="AA115" s="30">
        <f t="shared" si="147"/>
        <v>1.021970705725699</v>
      </c>
      <c r="AB115" s="30">
        <f t="shared" si="148"/>
        <v>5.5068836045056319E-3</v>
      </c>
      <c r="AC115" s="30">
        <f t="shared" si="149"/>
        <v>0.33738721067085131</v>
      </c>
      <c r="AD115" s="30">
        <f t="shared" si="150"/>
        <v>6.2908837856645791E-2</v>
      </c>
      <c r="AE115" s="30">
        <f t="shared" si="151"/>
        <v>1.4096419509444602E-3</v>
      </c>
      <c r="AF115" s="30">
        <f t="shared" si="152"/>
        <v>4.1439205955334991E-2</v>
      </c>
      <c r="AG115" s="30">
        <f t="shared" si="153"/>
        <v>7.1326676176890161E-2</v>
      </c>
      <c r="AH115" s="30">
        <f t="shared" si="154"/>
        <v>0.14391739270732495</v>
      </c>
      <c r="AI115" s="30">
        <f t="shared" si="155"/>
        <v>0.12484076433121019</v>
      </c>
      <c r="AJ115" s="30">
        <f t="shared" si="156"/>
        <v>4.0863199870365017E-3</v>
      </c>
      <c r="AK115" s="30">
        <f t="shared" si="157"/>
        <v>1.814793638966443</v>
      </c>
      <c r="AM115" s="30">
        <f t="shared" si="158"/>
        <v>0.56313328622185899</v>
      </c>
      <c r="AN115" s="30">
        <f t="shared" si="159"/>
        <v>3.0344406583009071E-3</v>
      </c>
      <c r="AO115" s="30">
        <f t="shared" si="160"/>
        <v>0.18590940778423673</v>
      </c>
      <c r="AP115" s="30">
        <f t="shared" si="161"/>
        <v>3.4664457988993994E-2</v>
      </c>
      <c r="AQ115" s="30">
        <f t="shared" si="162"/>
        <v>7.7675054655099857E-4</v>
      </c>
      <c r="AR115" s="30">
        <f t="shared" si="163"/>
        <v>2.2834114615331885E-2</v>
      </c>
      <c r="AS115" s="30">
        <f t="shared" si="164"/>
        <v>3.9302912819064083E-2</v>
      </c>
      <c r="AT115" s="30">
        <f t="shared" si="165"/>
        <v>7.9302345796896476E-2</v>
      </c>
      <c r="AU115" s="30">
        <f t="shared" si="166"/>
        <v>6.8790611588383802E-2</v>
      </c>
      <c r="AV115" s="30">
        <f t="shared" si="167"/>
        <v>2.2516719803821516E-3</v>
      </c>
      <c r="AW115" s="30">
        <f t="shared" si="168"/>
        <v>1</v>
      </c>
      <c r="AX115" s="30"/>
      <c r="AY115" s="30">
        <f t="shared" si="169"/>
        <v>1.7077230359520639</v>
      </c>
      <c r="AZ115" s="30">
        <f t="shared" si="170"/>
        <v>1.4267834793491863E-2</v>
      </c>
      <c r="BA115" s="30">
        <f t="shared" si="171"/>
        <v>0.10474695959199687</v>
      </c>
      <c r="BB115" s="30">
        <f t="shared" si="172"/>
        <v>0.11607515657620042</v>
      </c>
      <c r="BC115" s="30">
        <f t="shared" si="173"/>
        <v>3.8060332675500428E-3</v>
      </c>
      <c r="BD115" s="30">
        <f t="shared" si="174"/>
        <v>0.34367245657568241</v>
      </c>
      <c r="BE115" s="30">
        <f t="shared" si="175"/>
        <v>0.39372325249643364</v>
      </c>
      <c r="BF115" s="30">
        <f t="shared" si="176"/>
        <v>7.7444336882865443E-3</v>
      </c>
      <c r="BG115" s="30">
        <f t="shared" si="177"/>
        <v>0</v>
      </c>
      <c r="BH115" s="30">
        <f t="shared" si="178"/>
        <v>2.6917591629417053</v>
      </c>
      <c r="BI115" s="30">
        <f t="shared" si="179"/>
        <v>2.2290255690790941</v>
      </c>
      <c r="BJ115" s="30"/>
      <c r="BK115" s="30">
        <f t="shared" si="180"/>
        <v>1.9032791560212636</v>
      </c>
      <c r="BL115" s="30">
        <f t="shared" si="181"/>
        <v>1.5901684285044848E-2</v>
      </c>
      <c r="BM115" s="30">
        <f t="shared" si="182"/>
        <v>0.15565576747590379</v>
      </c>
      <c r="BN115" s="30">
        <f t="shared" si="183"/>
        <v>9.6720843978736371E-2</v>
      </c>
      <c r="BO115" s="30">
        <f t="shared" si="184"/>
        <v>5.8934923497167419E-2</v>
      </c>
      <c r="BP115" s="30">
        <f t="shared" si="185"/>
        <v>0.25873449194321008</v>
      </c>
      <c r="BQ115" s="30">
        <f t="shared" si="186"/>
        <v>8.4837454701346977E-3</v>
      </c>
      <c r="BR115" s="30">
        <f t="shared" si="187"/>
        <v>0.76605469309542074</v>
      </c>
      <c r="BS115" s="30">
        <f t="shared" si="188"/>
        <v>0.87761919695553481</v>
      </c>
      <c r="BT115" s="30">
        <f t="shared" si="189"/>
        <v>3.4525081418456442E-2</v>
      </c>
      <c r="BU115" s="30">
        <f t="shared" si="190"/>
        <v>0</v>
      </c>
      <c r="BV115" s="30">
        <f t="shared" si="191"/>
        <v>4.1759095841408724</v>
      </c>
      <c r="BW115" s="30"/>
      <c r="BX115" s="105">
        <f t="shared" si="192"/>
        <v>0.81705385392681107</v>
      </c>
      <c r="BY115" s="105">
        <f t="shared" si="193"/>
        <v>0.10386766555590987</v>
      </c>
      <c r="BZ115" s="105">
        <f t="shared" si="194"/>
        <v>3.4525081418456442E-2</v>
      </c>
      <c r="CA115" s="105">
        <f t="shared" si="195"/>
        <v>2.4409842078710976E-2</v>
      </c>
      <c r="CB115" s="105">
        <f t="shared" si="196"/>
        <v>3.6155500950012701E-2</v>
      </c>
      <c r="CC115" s="105">
        <f t="shared" si="197"/>
        <v>1.0160119439299011</v>
      </c>
      <c r="CE115" s="105">
        <f t="shared" si="198"/>
        <v>0.22248170984952556</v>
      </c>
      <c r="CF115" s="28"/>
      <c r="CG115" s="30"/>
      <c r="CH115" s="130">
        <f t="shared" si="131"/>
        <v>1005.6757530545523</v>
      </c>
      <c r="CI115" s="30"/>
      <c r="CK115" s="105">
        <f t="shared" si="132"/>
        <v>-5.0394874045838591</v>
      </c>
      <c r="CL115" s="105">
        <f t="shared" si="133"/>
        <v>2</v>
      </c>
      <c r="CM115" s="105">
        <f t="shared" si="134"/>
        <v>0.48604494454854374</v>
      </c>
      <c r="CN115" s="105">
        <f t="shared" si="135"/>
        <v>0.53549032443577049</v>
      </c>
      <c r="CO115" s="105">
        <f t="shared" si="136"/>
        <v>-5.7977281685556683</v>
      </c>
      <c r="CP115" s="105">
        <f t="shared" si="137"/>
        <v>1.9993919989130706</v>
      </c>
      <c r="CQ115" s="105">
        <f t="shared" si="138"/>
        <v>0.22248170984952556</v>
      </c>
      <c r="CR115" s="105">
        <f t="shared" si="139"/>
        <v>2.2132778453890785E-2</v>
      </c>
      <c r="CS115" s="105">
        <v>0.83647945006584912</v>
      </c>
      <c r="CT115" s="105">
        <f t="shared" si="143"/>
        <v>1.9425596139038048E-2</v>
      </c>
      <c r="CU115" s="28"/>
    </row>
    <row r="116" spans="1:99" ht="15" customHeight="1" x14ac:dyDescent="0.2">
      <c r="A116" s="32" t="s">
        <v>236</v>
      </c>
      <c r="B116" s="40">
        <f t="shared" si="141"/>
        <v>2</v>
      </c>
      <c r="D116" s="40">
        <f t="shared" si="145"/>
        <v>61.4</v>
      </c>
      <c r="E116" s="40">
        <f t="shared" si="144"/>
        <v>0.44</v>
      </c>
      <c r="F116" s="40">
        <f t="shared" si="144"/>
        <v>17.2</v>
      </c>
      <c r="G116" s="40">
        <f t="shared" si="144"/>
        <v>4.5199999999999996</v>
      </c>
      <c r="H116" s="40">
        <f t="shared" si="144"/>
        <v>0.1</v>
      </c>
      <c r="I116" s="40">
        <f t="shared" si="144"/>
        <v>1.67</v>
      </c>
      <c r="J116" s="40">
        <f t="shared" si="144"/>
        <v>4</v>
      </c>
      <c r="K116" s="40">
        <f t="shared" si="144"/>
        <v>4.46</v>
      </c>
      <c r="L116" s="40">
        <f t="shared" si="144"/>
        <v>5.88</v>
      </c>
      <c r="M116" s="40">
        <f t="shared" si="144"/>
        <v>0.28999999999999998</v>
      </c>
      <c r="N116" s="40">
        <f t="shared" si="144"/>
        <v>99.95999999999998</v>
      </c>
      <c r="P116" s="28">
        <v>51.67</v>
      </c>
      <c r="Q116" s="28">
        <v>0.53</v>
      </c>
      <c r="R116" s="28">
        <v>3.23</v>
      </c>
      <c r="S116" s="28">
        <v>8.74</v>
      </c>
      <c r="T116" s="28">
        <v>0.3</v>
      </c>
      <c r="U116" s="28">
        <v>13.94</v>
      </c>
      <c r="V116" s="28">
        <v>21.9</v>
      </c>
      <c r="W116" s="28">
        <v>0.45</v>
      </c>
      <c r="X116" s="28">
        <v>0</v>
      </c>
      <c r="Y116" s="28">
        <f t="shared" si="146"/>
        <v>100.76</v>
      </c>
      <c r="Z116" s="42"/>
      <c r="AA116" s="30">
        <f t="shared" si="147"/>
        <v>1.021970705725699</v>
      </c>
      <c r="AB116" s="30">
        <f t="shared" si="148"/>
        <v>5.5068836045056319E-3</v>
      </c>
      <c r="AC116" s="30">
        <f t="shared" si="149"/>
        <v>0.33738721067085131</v>
      </c>
      <c r="AD116" s="30">
        <f t="shared" si="150"/>
        <v>6.2908837856645791E-2</v>
      </c>
      <c r="AE116" s="30">
        <f t="shared" si="151"/>
        <v>1.4096419509444602E-3</v>
      </c>
      <c r="AF116" s="30">
        <f t="shared" si="152"/>
        <v>4.1439205955334991E-2</v>
      </c>
      <c r="AG116" s="30">
        <f t="shared" si="153"/>
        <v>7.1326676176890161E-2</v>
      </c>
      <c r="AH116" s="30">
        <f t="shared" si="154"/>
        <v>0.14391739270732495</v>
      </c>
      <c r="AI116" s="30">
        <f t="shared" si="155"/>
        <v>0.12484076433121019</v>
      </c>
      <c r="AJ116" s="30">
        <f t="shared" si="156"/>
        <v>4.0863199870365017E-3</v>
      </c>
      <c r="AK116" s="30">
        <f t="shared" si="157"/>
        <v>1.814793638966443</v>
      </c>
      <c r="AM116" s="30">
        <f t="shared" si="158"/>
        <v>0.56313328622185899</v>
      </c>
      <c r="AN116" s="30">
        <f t="shared" si="159"/>
        <v>3.0344406583009071E-3</v>
      </c>
      <c r="AO116" s="30">
        <f t="shared" si="160"/>
        <v>0.18590940778423673</v>
      </c>
      <c r="AP116" s="30">
        <f t="shared" si="161"/>
        <v>3.4664457988993994E-2</v>
      </c>
      <c r="AQ116" s="30">
        <f t="shared" si="162"/>
        <v>7.7675054655099857E-4</v>
      </c>
      <c r="AR116" s="30">
        <f t="shared" si="163"/>
        <v>2.2834114615331885E-2</v>
      </c>
      <c r="AS116" s="30">
        <f t="shared" si="164"/>
        <v>3.9302912819064083E-2</v>
      </c>
      <c r="AT116" s="30">
        <f t="shared" si="165"/>
        <v>7.9302345796896476E-2</v>
      </c>
      <c r="AU116" s="30">
        <f t="shared" si="166"/>
        <v>6.8790611588383802E-2</v>
      </c>
      <c r="AV116" s="30">
        <f t="shared" si="167"/>
        <v>2.2516719803821516E-3</v>
      </c>
      <c r="AW116" s="30">
        <f t="shared" si="168"/>
        <v>1</v>
      </c>
      <c r="AX116" s="30"/>
      <c r="AY116" s="30">
        <f t="shared" si="169"/>
        <v>1.7200399467376832</v>
      </c>
      <c r="AZ116" s="30">
        <f t="shared" si="170"/>
        <v>1.3266583229036295E-2</v>
      </c>
      <c r="BA116" s="30">
        <f t="shared" si="171"/>
        <v>9.5037269517457834E-2</v>
      </c>
      <c r="BB116" s="30">
        <f t="shared" si="172"/>
        <v>0.12164231036882395</v>
      </c>
      <c r="BC116" s="30">
        <f t="shared" si="173"/>
        <v>4.22892585283338E-3</v>
      </c>
      <c r="BD116" s="30">
        <f t="shared" si="174"/>
        <v>0.34590570719602981</v>
      </c>
      <c r="BE116" s="30">
        <f t="shared" si="175"/>
        <v>0.3905135520684736</v>
      </c>
      <c r="BF116" s="30">
        <f t="shared" si="176"/>
        <v>7.2604065827686359E-3</v>
      </c>
      <c r="BG116" s="30">
        <f t="shared" si="177"/>
        <v>0</v>
      </c>
      <c r="BH116" s="30">
        <f t="shared" si="178"/>
        <v>2.697894701553107</v>
      </c>
      <c r="BI116" s="30">
        <f t="shared" si="179"/>
        <v>2.2239563302993099</v>
      </c>
      <c r="BJ116" s="30"/>
      <c r="BK116" s="30">
        <f t="shared" si="180"/>
        <v>1.9126468639574792</v>
      </c>
      <c r="BL116" s="30">
        <f t="shared" si="181"/>
        <v>1.4752150876828964E-2</v>
      </c>
      <c r="BM116" s="30">
        <f t="shared" si="182"/>
        <v>0.14090582477180799</v>
      </c>
      <c r="BN116" s="30">
        <f t="shared" si="183"/>
        <v>8.7353136042520818E-2</v>
      </c>
      <c r="BO116" s="30">
        <f t="shared" si="184"/>
        <v>5.3552688729287173E-2</v>
      </c>
      <c r="BP116" s="30">
        <f t="shared" si="185"/>
        <v>0.27052718617697941</v>
      </c>
      <c r="BQ116" s="30">
        <f t="shared" si="186"/>
        <v>9.4049464207752037E-3</v>
      </c>
      <c r="BR116" s="30">
        <f t="shared" si="187"/>
        <v>0.76927918720527011</v>
      </c>
      <c r="BS116" s="30">
        <f t="shared" si="188"/>
        <v>0.86848508619035103</v>
      </c>
      <c r="BT116" s="30">
        <f t="shared" si="189"/>
        <v>3.2293654360590181E-2</v>
      </c>
      <c r="BU116" s="30">
        <f t="shared" si="190"/>
        <v>0</v>
      </c>
      <c r="BV116" s="30">
        <f t="shared" si="191"/>
        <v>4.1592007247318898</v>
      </c>
      <c r="BW116" s="30"/>
      <c r="BX116" s="105">
        <f t="shared" si="192"/>
        <v>0.81417900098474205</v>
      </c>
      <c r="BY116" s="105">
        <f t="shared" si="193"/>
        <v>0.11281368619875376</v>
      </c>
      <c r="BZ116" s="105">
        <f t="shared" si="194"/>
        <v>3.2293654360590181E-2</v>
      </c>
      <c r="CA116" s="105">
        <f t="shared" si="195"/>
        <v>2.1259034368696993E-2</v>
      </c>
      <c r="CB116" s="105">
        <f t="shared" si="196"/>
        <v>3.3047050836911909E-2</v>
      </c>
      <c r="CC116" s="105">
        <f t="shared" si="197"/>
        <v>1.013592426749695</v>
      </c>
      <c r="CE116" s="105">
        <f t="shared" si="198"/>
        <v>0.23164700803697261</v>
      </c>
      <c r="CF116" s="28"/>
      <c r="CG116" s="30"/>
      <c r="CH116" s="130">
        <f t="shared" si="131"/>
        <v>1004.6586071318178</v>
      </c>
      <c r="CI116" s="30"/>
      <c r="CK116" s="105">
        <f t="shared" si="132"/>
        <v>-5.1027779460097582</v>
      </c>
      <c r="CL116" s="105">
        <f t="shared" si="133"/>
        <v>2</v>
      </c>
      <c r="CM116" s="105">
        <f t="shared" si="134"/>
        <v>0.48776116142115178</v>
      </c>
      <c r="CN116" s="105">
        <f t="shared" si="135"/>
        <v>0.53549032443577049</v>
      </c>
      <c r="CO116" s="105">
        <f t="shared" si="136"/>
        <v>-5.7977281685556683</v>
      </c>
      <c r="CP116" s="105">
        <f t="shared" si="137"/>
        <v>1.932576692877588</v>
      </c>
      <c r="CQ116" s="105">
        <f t="shared" si="138"/>
        <v>0.23164700803697261</v>
      </c>
      <c r="CR116" s="105">
        <f t="shared" si="139"/>
        <v>2.2132778453890785E-2</v>
      </c>
      <c r="CS116" s="105">
        <v>0.84608340007955996</v>
      </c>
      <c r="CT116" s="105">
        <f t="shared" si="143"/>
        <v>3.1904399094817903E-2</v>
      </c>
      <c r="CU116" s="28"/>
    </row>
    <row r="117" spans="1:99" ht="15" customHeight="1" x14ac:dyDescent="0.2">
      <c r="A117" s="32" t="s">
        <v>236</v>
      </c>
      <c r="B117" s="40">
        <f t="shared" si="141"/>
        <v>2</v>
      </c>
      <c r="D117" s="40">
        <f t="shared" si="145"/>
        <v>61.4</v>
      </c>
      <c r="E117" s="40">
        <f t="shared" si="144"/>
        <v>0.44</v>
      </c>
      <c r="F117" s="40">
        <f t="shared" si="144"/>
        <v>17.2</v>
      </c>
      <c r="G117" s="40">
        <f t="shared" si="144"/>
        <v>4.5199999999999996</v>
      </c>
      <c r="H117" s="40">
        <f t="shared" si="144"/>
        <v>0.1</v>
      </c>
      <c r="I117" s="40">
        <f t="shared" si="144"/>
        <v>1.67</v>
      </c>
      <c r="J117" s="40">
        <f t="shared" si="144"/>
        <v>4</v>
      </c>
      <c r="K117" s="40">
        <f t="shared" si="144"/>
        <v>4.46</v>
      </c>
      <c r="L117" s="40">
        <f t="shared" si="144"/>
        <v>5.88</v>
      </c>
      <c r="M117" s="40">
        <f t="shared" si="144"/>
        <v>0.28999999999999998</v>
      </c>
      <c r="N117" s="40">
        <f t="shared" si="144"/>
        <v>99.95999999999998</v>
      </c>
      <c r="P117" s="28">
        <v>51.51</v>
      </c>
      <c r="Q117" s="28">
        <v>0.69</v>
      </c>
      <c r="R117" s="28">
        <v>3.74</v>
      </c>
      <c r="S117" s="28">
        <v>8.82</v>
      </c>
      <c r="T117" s="28">
        <v>0.2</v>
      </c>
      <c r="U117" s="28">
        <v>13.59</v>
      </c>
      <c r="V117" s="28">
        <v>21.61</v>
      </c>
      <c r="W117" s="28">
        <v>0.48</v>
      </c>
      <c r="X117" s="28">
        <v>0</v>
      </c>
      <c r="Y117" s="28">
        <f t="shared" si="146"/>
        <v>100.64</v>
      </c>
      <c r="Z117" s="42"/>
      <c r="AA117" s="30">
        <f t="shared" si="147"/>
        <v>1.021970705725699</v>
      </c>
      <c r="AB117" s="30">
        <f t="shared" si="148"/>
        <v>5.5068836045056319E-3</v>
      </c>
      <c r="AC117" s="30">
        <f t="shared" si="149"/>
        <v>0.33738721067085131</v>
      </c>
      <c r="AD117" s="30">
        <f t="shared" si="150"/>
        <v>6.2908837856645791E-2</v>
      </c>
      <c r="AE117" s="30">
        <f t="shared" si="151"/>
        <v>1.4096419509444602E-3</v>
      </c>
      <c r="AF117" s="30">
        <f t="shared" si="152"/>
        <v>4.1439205955334991E-2</v>
      </c>
      <c r="AG117" s="30">
        <f t="shared" si="153"/>
        <v>7.1326676176890161E-2</v>
      </c>
      <c r="AH117" s="30">
        <f t="shared" si="154"/>
        <v>0.14391739270732495</v>
      </c>
      <c r="AI117" s="30">
        <f t="shared" si="155"/>
        <v>0.12484076433121019</v>
      </c>
      <c r="AJ117" s="30">
        <f t="shared" si="156"/>
        <v>4.0863199870365017E-3</v>
      </c>
      <c r="AK117" s="30">
        <f t="shared" si="157"/>
        <v>1.814793638966443</v>
      </c>
      <c r="AM117" s="30">
        <f t="shared" si="158"/>
        <v>0.56313328622185899</v>
      </c>
      <c r="AN117" s="30">
        <f t="shared" si="159"/>
        <v>3.0344406583009071E-3</v>
      </c>
      <c r="AO117" s="30">
        <f t="shared" si="160"/>
        <v>0.18590940778423673</v>
      </c>
      <c r="AP117" s="30">
        <f t="shared" si="161"/>
        <v>3.4664457988993994E-2</v>
      </c>
      <c r="AQ117" s="30">
        <f t="shared" si="162"/>
        <v>7.7675054655099857E-4</v>
      </c>
      <c r="AR117" s="30">
        <f t="shared" si="163"/>
        <v>2.2834114615331885E-2</v>
      </c>
      <c r="AS117" s="30">
        <f t="shared" si="164"/>
        <v>3.9302912819064083E-2</v>
      </c>
      <c r="AT117" s="30">
        <f t="shared" si="165"/>
        <v>7.9302345796896476E-2</v>
      </c>
      <c r="AU117" s="30">
        <f t="shared" si="166"/>
        <v>6.8790611588383802E-2</v>
      </c>
      <c r="AV117" s="30">
        <f t="shared" si="167"/>
        <v>2.2516719803821516E-3</v>
      </c>
      <c r="AW117" s="30">
        <f t="shared" si="168"/>
        <v>1</v>
      </c>
      <c r="AX117" s="30"/>
      <c r="AY117" s="30">
        <f t="shared" si="169"/>
        <v>1.7147137150466045</v>
      </c>
      <c r="AZ117" s="30">
        <f t="shared" si="170"/>
        <v>1.7271589486858571E-2</v>
      </c>
      <c r="BA117" s="30">
        <f t="shared" si="171"/>
        <v>0.11004315417810907</v>
      </c>
      <c r="BB117" s="30">
        <f t="shared" si="172"/>
        <v>0.12275574112734866</v>
      </c>
      <c r="BC117" s="30">
        <f t="shared" si="173"/>
        <v>2.8192839018889204E-3</v>
      </c>
      <c r="BD117" s="30">
        <f t="shared" si="174"/>
        <v>0.33722084367245658</v>
      </c>
      <c r="BE117" s="30">
        <f t="shared" si="175"/>
        <v>0.38534236804564909</v>
      </c>
      <c r="BF117" s="30">
        <f t="shared" si="176"/>
        <v>7.7444336882865443E-3</v>
      </c>
      <c r="BG117" s="30">
        <f t="shared" si="177"/>
        <v>0</v>
      </c>
      <c r="BH117" s="30">
        <f t="shared" si="178"/>
        <v>2.6979111291472018</v>
      </c>
      <c r="BI117" s="30">
        <f t="shared" si="179"/>
        <v>2.2239427886183094</v>
      </c>
      <c r="BJ117" s="30"/>
      <c r="BK117" s="30">
        <f t="shared" si="180"/>
        <v>1.9067126005614035</v>
      </c>
      <c r="BL117" s="30">
        <f t="shared" si="181"/>
        <v>1.9205513443637464E-2</v>
      </c>
      <c r="BM117" s="30">
        <f t="shared" si="182"/>
        <v>0.16315311944747896</v>
      </c>
      <c r="BN117" s="30">
        <f t="shared" si="183"/>
        <v>9.3287399438596541E-2</v>
      </c>
      <c r="BO117" s="30">
        <f t="shared" si="184"/>
        <v>6.9865720008882415E-2</v>
      </c>
      <c r="BP117" s="30">
        <f t="shared" si="185"/>
        <v>0.2730017452416631</v>
      </c>
      <c r="BQ117" s="30">
        <f t="shared" si="186"/>
        <v>6.269926102673554E-3</v>
      </c>
      <c r="BR117" s="30">
        <f t="shared" si="187"/>
        <v>0.74995986345714205</v>
      </c>
      <c r="BS117" s="30">
        <f t="shared" si="188"/>
        <v>0.85697938056422374</v>
      </c>
      <c r="BT117" s="30">
        <f t="shared" si="189"/>
        <v>3.4446354905995111E-2</v>
      </c>
      <c r="BU117" s="30">
        <f t="shared" si="190"/>
        <v>0</v>
      </c>
      <c r="BV117" s="30">
        <f t="shared" si="191"/>
        <v>4.1728816231716968</v>
      </c>
      <c r="BW117" s="30"/>
      <c r="BX117" s="105">
        <f t="shared" si="192"/>
        <v>0.79262599829348179</v>
      </c>
      <c r="BY117" s="105">
        <f t="shared" si="193"/>
        <v>0.11516780520266168</v>
      </c>
      <c r="BZ117" s="105">
        <f t="shared" si="194"/>
        <v>3.4446354905995111E-2</v>
      </c>
      <c r="CA117" s="105">
        <f t="shared" si="195"/>
        <v>3.5419365102887304E-2</v>
      </c>
      <c r="CB117" s="105">
        <f t="shared" si="196"/>
        <v>2.8934017167854618E-2</v>
      </c>
      <c r="CC117" s="105">
        <f t="shared" si="197"/>
        <v>1.0065935406728805</v>
      </c>
      <c r="CE117" s="105">
        <f t="shared" si="198"/>
        <v>0.23978784504483391</v>
      </c>
      <c r="CF117" s="28"/>
      <c r="CG117" s="30"/>
      <c r="CH117" s="130">
        <f t="shared" si="131"/>
        <v>1007.1305242195684</v>
      </c>
      <c r="CI117" s="30"/>
      <c r="CK117" s="105">
        <f t="shared" si="132"/>
        <v>-5.0114167506355995</v>
      </c>
      <c r="CL117" s="105">
        <f t="shared" si="133"/>
        <v>2</v>
      </c>
      <c r="CM117" s="105">
        <f t="shared" si="134"/>
        <v>0.50102431156691551</v>
      </c>
      <c r="CN117" s="105">
        <f t="shared" si="135"/>
        <v>0.53549032443577049</v>
      </c>
      <c r="CO117" s="105">
        <f t="shared" si="136"/>
        <v>-5.7977281685556683</v>
      </c>
      <c r="CP117" s="105">
        <f t="shared" si="137"/>
        <v>1.9971091249917174</v>
      </c>
      <c r="CQ117" s="105">
        <f t="shared" si="138"/>
        <v>0.23978784504483391</v>
      </c>
      <c r="CR117" s="105">
        <f t="shared" si="139"/>
        <v>2.2132778453890785E-2</v>
      </c>
      <c r="CS117" s="105">
        <v>0.8479198872927306</v>
      </c>
      <c r="CT117" s="105">
        <f t="shared" si="143"/>
        <v>5.5293888999248808E-2</v>
      </c>
      <c r="CU117" s="28"/>
    </row>
    <row r="118" spans="1:99" ht="15" customHeight="1" x14ac:dyDescent="0.2">
      <c r="A118" s="32" t="s">
        <v>236</v>
      </c>
      <c r="B118" s="40">
        <f t="shared" si="141"/>
        <v>2</v>
      </c>
      <c r="D118" s="40">
        <f t="shared" si="145"/>
        <v>61.4</v>
      </c>
      <c r="E118" s="40">
        <f t="shared" si="145"/>
        <v>0.44</v>
      </c>
      <c r="F118" s="40">
        <f t="shared" si="145"/>
        <v>17.2</v>
      </c>
      <c r="G118" s="40">
        <f t="shared" si="145"/>
        <v>4.5199999999999996</v>
      </c>
      <c r="H118" s="40">
        <f t="shared" si="145"/>
        <v>0.1</v>
      </c>
      <c r="I118" s="40">
        <f t="shared" si="145"/>
        <v>1.67</v>
      </c>
      <c r="J118" s="40">
        <f t="shared" si="145"/>
        <v>4</v>
      </c>
      <c r="K118" s="40">
        <f t="shared" si="145"/>
        <v>4.46</v>
      </c>
      <c r="L118" s="40">
        <f t="shared" si="145"/>
        <v>5.88</v>
      </c>
      <c r="M118" s="40">
        <f t="shared" si="145"/>
        <v>0.28999999999999998</v>
      </c>
      <c r="N118" s="40">
        <f t="shared" si="145"/>
        <v>99.95999999999998</v>
      </c>
      <c r="P118" s="28">
        <v>51.31</v>
      </c>
      <c r="Q118" s="28">
        <v>0.65</v>
      </c>
      <c r="R118" s="28">
        <v>3.27</v>
      </c>
      <c r="S118" s="28">
        <v>8.5500000000000007</v>
      </c>
      <c r="T118" s="28">
        <v>0.28000000000000003</v>
      </c>
      <c r="U118" s="28">
        <v>13.77</v>
      </c>
      <c r="V118" s="28">
        <v>22.17</v>
      </c>
      <c r="W118" s="28">
        <v>0.43</v>
      </c>
      <c r="X118" s="28">
        <v>0</v>
      </c>
      <c r="Y118" s="28">
        <f t="shared" si="146"/>
        <v>100.43</v>
      </c>
      <c r="Z118" s="42"/>
      <c r="AA118" s="30">
        <f t="shared" si="147"/>
        <v>1.021970705725699</v>
      </c>
      <c r="AB118" s="30">
        <f t="shared" si="148"/>
        <v>5.5068836045056319E-3</v>
      </c>
      <c r="AC118" s="30">
        <f t="shared" si="149"/>
        <v>0.33738721067085131</v>
      </c>
      <c r="AD118" s="30">
        <f t="shared" si="150"/>
        <v>6.2908837856645791E-2</v>
      </c>
      <c r="AE118" s="30">
        <f t="shared" si="151"/>
        <v>1.4096419509444602E-3</v>
      </c>
      <c r="AF118" s="30">
        <f t="shared" si="152"/>
        <v>4.1439205955334991E-2</v>
      </c>
      <c r="AG118" s="30">
        <f t="shared" si="153"/>
        <v>7.1326676176890161E-2</v>
      </c>
      <c r="AH118" s="30">
        <f t="shared" si="154"/>
        <v>0.14391739270732495</v>
      </c>
      <c r="AI118" s="30">
        <f t="shared" si="155"/>
        <v>0.12484076433121019</v>
      </c>
      <c r="AJ118" s="30">
        <f t="shared" si="156"/>
        <v>4.0863199870365017E-3</v>
      </c>
      <c r="AK118" s="30">
        <f t="shared" si="157"/>
        <v>1.814793638966443</v>
      </c>
      <c r="AM118" s="30">
        <f t="shared" si="158"/>
        <v>0.56313328622185899</v>
      </c>
      <c r="AN118" s="30">
        <f t="shared" si="159"/>
        <v>3.0344406583009071E-3</v>
      </c>
      <c r="AO118" s="30">
        <f t="shared" si="160"/>
        <v>0.18590940778423673</v>
      </c>
      <c r="AP118" s="30">
        <f t="shared" si="161"/>
        <v>3.4664457988993994E-2</v>
      </c>
      <c r="AQ118" s="30">
        <f t="shared" si="162"/>
        <v>7.7675054655099857E-4</v>
      </c>
      <c r="AR118" s="30">
        <f t="shared" si="163"/>
        <v>2.2834114615331885E-2</v>
      </c>
      <c r="AS118" s="30">
        <f t="shared" si="164"/>
        <v>3.9302912819064083E-2</v>
      </c>
      <c r="AT118" s="30">
        <f t="shared" si="165"/>
        <v>7.9302345796896476E-2</v>
      </c>
      <c r="AU118" s="30">
        <f t="shared" si="166"/>
        <v>6.8790611588383802E-2</v>
      </c>
      <c r="AV118" s="30">
        <f t="shared" si="167"/>
        <v>2.2516719803821516E-3</v>
      </c>
      <c r="AW118" s="30">
        <f t="shared" si="168"/>
        <v>1</v>
      </c>
      <c r="AX118" s="30"/>
      <c r="AY118" s="30">
        <f t="shared" si="169"/>
        <v>1.7080559254327565</v>
      </c>
      <c r="AZ118" s="30">
        <f t="shared" si="170"/>
        <v>1.6270337922403004E-2</v>
      </c>
      <c r="BA118" s="30">
        <f t="shared" si="171"/>
        <v>9.6214201647705E-2</v>
      </c>
      <c r="BB118" s="30">
        <f t="shared" si="172"/>
        <v>0.11899791231732779</v>
      </c>
      <c r="BC118" s="30">
        <f t="shared" si="173"/>
        <v>3.9469974626444885E-3</v>
      </c>
      <c r="BD118" s="30">
        <f t="shared" si="174"/>
        <v>0.34168734491315139</v>
      </c>
      <c r="BE118" s="30">
        <f t="shared" si="175"/>
        <v>0.39532810271041374</v>
      </c>
      <c r="BF118" s="30">
        <f t="shared" si="176"/>
        <v>6.9377218457566956E-3</v>
      </c>
      <c r="BG118" s="30">
        <f t="shared" si="177"/>
        <v>0</v>
      </c>
      <c r="BH118" s="30">
        <f t="shared" si="178"/>
        <v>2.6874385442521582</v>
      </c>
      <c r="BI118" s="30">
        <f t="shared" si="179"/>
        <v>2.2326091931786438</v>
      </c>
      <c r="BJ118" s="30"/>
      <c r="BK118" s="30">
        <f t="shared" si="180"/>
        <v>1.9067106807922143</v>
      </c>
      <c r="BL118" s="30">
        <f t="shared" si="181"/>
        <v>1.8162653010840031E-2</v>
      </c>
      <c r="BM118" s="30">
        <f t="shared" si="182"/>
        <v>0.14320580740867334</v>
      </c>
      <c r="BN118" s="30">
        <f t="shared" si="183"/>
        <v>9.3289319207785715E-2</v>
      </c>
      <c r="BO118" s="30">
        <f t="shared" si="184"/>
        <v>4.9916488200887621E-2</v>
      </c>
      <c r="BP118" s="30">
        <f t="shared" si="185"/>
        <v>0.26567583300873221</v>
      </c>
      <c r="BQ118" s="30">
        <f t="shared" si="186"/>
        <v>8.8121028205528657E-3</v>
      </c>
      <c r="BR118" s="30">
        <f t="shared" si="187"/>
        <v>0.76285430744590388</v>
      </c>
      <c r="BS118" s="30">
        <f t="shared" si="188"/>
        <v>0.88261315643314087</v>
      </c>
      <c r="BT118" s="30">
        <f t="shared" si="189"/>
        <v>3.0978443145105415E-2</v>
      </c>
      <c r="BU118" s="30">
        <f t="shared" si="190"/>
        <v>0</v>
      </c>
      <c r="BV118" s="30">
        <f t="shared" si="191"/>
        <v>4.1622187914738369</v>
      </c>
      <c r="BW118" s="30"/>
      <c r="BX118" s="105">
        <f t="shared" si="192"/>
        <v>0.82649947430135684</v>
      </c>
      <c r="BY118" s="105">
        <f t="shared" si="193"/>
        <v>0.10101533307663962</v>
      </c>
      <c r="BZ118" s="105">
        <f t="shared" si="194"/>
        <v>3.0978443145105415E-2</v>
      </c>
      <c r="CA118" s="105">
        <f t="shared" si="195"/>
        <v>1.8938045055782206E-2</v>
      </c>
      <c r="CB118" s="105">
        <f t="shared" si="196"/>
        <v>3.7175637076001758E-2</v>
      </c>
      <c r="CC118" s="105">
        <f t="shared" si="197"/>
        <v>1.0146069326548859</v>
      </c>
      <c r="CE118" s="105">
        <f t="shared" si="198"/>
        <v>0.22940887269362029</v>
      </c>
      <c r="CF118" s="28"/>
      <c r="CG118" s="30"/>
      <c r="CH118" s="130">
        <f t="shared" si="131"/>
        <v>1002.7675615077152</v>
      </c>
      <c r="CI118" s="30"/>
      <c r="CK118" s="105">
        <f t="shared" si="132"/>
        <v>-5.1593761537843079</v>
      </c>
      <c r="CL118" s="105">
        <f t="shared" si="133"/>
        <v>2</v>
      </c>
      <c r="CM118" s="105">
        <f t="shared" si="134"/>
        <v>0.4804901968760743</v>
      </c>
      <c r="CN118" s="105">
        <f t="shared" si="135"/>
        <v>0.53549032443577049</v>
      </c>
      <c r="CO118" s="105">
        <f t="shared" si="136"/>
        <v>-5.7977281685556683</v>
      </c>
      <c r="CP118" s="105">
        <f t="shared" si="137"/>
        <v>1.8909975215528061</v>
      </c>
      <c r="CQ118" s="105">
        <f t="shared" si="138"/>
        <v>0.22940887269362029</v>
      </c>
      <c r="CR118" s="105">
        <f t="shared" si="139"/>
        <v>2.2132778453890785E-2</v>
      </c>
      <c r="CS118" s="105">
        <v>0.842975203802802</v>
      </c>
      <c r="CT118" s="105">
        <f t="shared" si="143"/>
        <v>1.6475729501445158E-2</v>
      </c>
      <c r="CU118" s="28"/>
    </row>
    <row r="119" spans="1:99" ht="15" customHeight="1" x14ac:dyDescent="0.2">
      <c r="A119" s="32" t="s">
        <v>237</v>
      </c>
      <c r="B119" s="40">
        <v>2</v>
      </c>
      <c r="D119" s="40">
        <f t="shared" ref="D119:N120" si="199">D$65</f>
        <v>61.4</v>
      </c>
      <c r="E119" s="40">
        <f t="shared" si="199"/>
        <v>0.44</v>
      </c>
      <c r="F119" s="40">
        <f t="shared" si="199"/>
        <v>17.2</v>
      </c>
      <c r="G119" s="40">
        <f t="shared" si="199"/>
        <v>4.5199999999999996</v>
      </c>
      <c r="H119" s="40">
        <f t="shared" si="199"/>
        <v>0.1</v>
      </c>
      <c r="I119" s="40">
        <f t="shared" si="199"/>
        <v>1.67</v>
      </c>
      <c r="J119" s="40">
        <f t="shared" si="199"/>
        <v>4</v>
      </c>
      <c r="K119" s="40">
        <f t="shared" si="199"/>
        <v>4.46</v>
      </c>
      <c r="L119" s="40">
        <f t="shared" si="199"/>
        <v>5.88</v>
      </c>
      <c r="M119" s="40">
        <f t="shared" si="199"/>
        <v>0.28999999999999998</v>
      </c>
      <c r="N119" s="40">
        <f t="shared" si="199"/>
        <v>99.95999999999998</v>
      </c>
      <c r="P119" s="28">
        <v>51.4</v>
      </c>
      <c r="Q119" s="28">
        <v>0.38</v>
      </c>
      <c r="R119" s="28">
        <v>2.33</v>
      </c>
      <c r="S119" s="28">
        <v>8.1</v>
      </c>
      <c r="T119" s="28">
        <v>0.22</v>
      </c>
      <c r="U119" s="28">
        <v>14.73</v>
      </c>
      <c r="V119" s="28">
        <v>21.95</v>
      </c>
      <c r="W119" s="28">
        <v>0.44</v>
      </c>
      <c r="X119" s="28">
        <v>0</v>
      </c>
      <c r="Y119" s="28">
        <f t="shared" ref="Y119" si="200">SUM(P119:X119)</f>
        <v>99.55</v>
      </c>
      <c r="Z119" s="42"/>
      <c r="AA119" s="30">
        <f t="shared" ref="AA119:AA120" si="201">D119/AA$2</f>
        <v>1.021970705725699</v>
      </c>
      <c r="AB119" s="30">
        <f t="shared" ref="AB119:AB120" si="202">E119/AB$2</f>
        <v>5.5068836045056319E-3</v>
      </c>
      <c r="AC119" s="30">
        <f t="shared" ref="AC119:AC120" si="203">F119*2/AC$2</f>
        <v>0.33738721067085131</v>
      </c>
      <c r="AD119" s="30">
        <f t="shared" ref="AD119:AD120" si="204">G119/AD$2</f>
        <v>6.2908837856645791E-2</v>
      </c>
      <c r="AE119" s="30">
        <f t="shared" ref="AE119:AE120" si="205">H119/AE$2</f>
        <v>1.4096419509444602E-3</v>
      </c>
      <c r="AF119" s="30">
        <f t="shared" ref="AF119:AF120" si="206">I119/AF$2</f>
        <v>4.1439205955334991E-2</v>
      </c>
      <c r="AG119" s="30">
        <f t="shared" ref="AG119:AG120" si="207">J119/AG$2</f>
        <v>7.1326676176890161E-2</v>
      </c>
      <c r="AH119" s="30">
        <f t="shared" ref="AH119:AH120" si="208">K119*2/AH$2</f>
        <v>0.14391739270732495</v>
      </c>
      <c r="AI119" s="30">
        <f t="shared" ref="AI119:AI120" si="209">L119*2/AI$2</f>
        <v>0.12484076433121019</v>
      </c>
      <c r="AJ119" s="30">
        <f t="shared" ref="AJ119:AJ120" si="210">M119*2/AJ$2</f>
        <v>4.0863199870365017E-3</v>
      </c>
      <c r="AK119" s="30">
        <f t="shared" ref="AK119:AK120" si="211">SUM(AA119:AJ119)</f>
        <v>1.814793638966443</v>
      </c>
      <c r="AM119" s="30">
        <f t="shared" ref="AM119:AM120" si="212">AA119/$AK119</f>
        <v>0.56313328622185899</v>
      </c>
      <c r="AN119" s="30">
        <f t="shared" ref="AN119:AN120" si="213">AB119/$AK119</f>
        <v>3.0344406583009071E-3</v>
      </c>
      <c r="AO119" s="30">
        <f t="shared" ref="AO119:AO120" si="214">AC119/$AK119</f>
        <v>0.18590940778423673</v>
      </c>
      <c r="AP119" s="30">
        <f t="shared" ref="AP119:AP120" si="215">AD119/$AK119</f>
        <v>3.4664457988993994E-2</v>
      </c>
      <c r="AQ119" s="30">
        <f t="shared" ref="AQ119:AQ120" si="216">AE119/$AK119</f>
        <v>7.7675054655099857E-4</v>
      </c>
      <c r="AR119" s="30">
        <f t="shared" ref="AR119:AR120" si="217">AF119/$AK119</f>
        <v>2.2834114615331885E-2</v>
      </c>
      <c r="AS119" s="30">
        <f t="shared" ref="AS119:AS120" si="218">AG119/$AK119</f>
        <v>3.9302912819064083E-2</v>
      </c>
      <c r="AT119" s="30">
        <f t="shared" ref="AT119:AT120" si="219">AH119/$AK119</f>
        <v>7.9302345796896476E-2</v>
      </c>
      <c r="AU119" s="30">
        <f t="shared" ref="AU119:AU120" si="220">AI119/$AK119</f>
        <v>6.8790611588383802E-2</v>
      </c>
      <c r="AV119" s="30">
        <f t="shared" ref="AV119:AV120" si="221">AJ119/$AK119</f>
        <v>2.2516719803821516E-3</v>
      </c>
      <c r="AW119" s="30">
        <f t="shared" ref="AW119:AW120" si="222">SUM(AM119:AV119)</f>
        <v>1</v>
      </c>
      <c r="AX119" s="30"/>
      <c r="AY119" s="30">
        <f t="shared" ref="AY119:AY120" si="223">2*P119/AA$2</f>
        <v>1.711051930758988</v>
      </c>
      <c r="AZ119" s="30">
        <f t="shared" ref="AZ119:AZ120" si="224">2*Q119/AB$2</f>
        <v>9.5118898623279095E-3</v>
      </c>
      <c r="BA119" s="30">
        <f t="shared" ref="BA119:BA120" si="225">3*R119/AC$2</f>
        <v>6.8556296586896825E-2</v>
      </c>
      <c r="BB119" s="30">
        <f t="shared" ref="BB119:BB120" si="226">S119/AD$2</f>
        <v>0.11273486430062631</v>
      </c>
      <c r="BC119" s="30">
        <f t="shared" ref="BC119:BC120" si="227">T119/AE$2</f>
        <v>3.1012122920778123E-3</v>
      </c>
      <c r="BD119" s="30">
        <f t="shared" ref="BD119:BD120" si="228">U119/AF$2</f>
        <v>0.36550868486352361</v>
      </c>
      <c r="BE119" s="30">
        <f t="shared" ref="BE119:BE120" si="229">V119/AG$2</f>
        <v>0.39140513552068473</v>
      </c>
      <c r="BF119" s="30">
        <f t="shared" ref="BF119:BF120" si="230">W119/AH$2</f>
        <v>7.0990642142626662E-3</v>
      </c>
      <c r="BG119" s="30">
        <f t="shared" ref="BG119:BG120" si="231">X119/AI$2</f>
        <v>0</v>
      </c>
      <c r="BH119" s="30">
        <f t="shared" ref="BH119:BH120" si="232">SUM(AY119:BG119)</f>
        <v>2.6689690783993876</v>
      </c>
      <c r="BI119" s="30">
        <f t="shared" ref="BI119:BI120" si="233">6/BH119</f>
        <v>2.2480590159546812</v>
      </c>
      <c r="BJ119" s="30"/>
      <c r="BK119" s="30">
        <f t="shared" ref="BK119:BK120" si="234">(AY119/2)*BI119</f>
        <v>1.923272859854704</v>
      </c>
      <c r="BL119" s="30">
        <f t="shared" ref="BL119:BL120" si="235">(AZ119/2)*BI119</f>
        <v>1.0691644881887095E-2</v>
      </c>
      <c r="BM119" s="30">
        <f t="shared" ref="BM119:BM120" si="236">(BA119/3)*BI119*2</f>
        <v>0.10274573376175769</v>
      </c>
      <c r="BN119" s="30">
        <f t="shared" ref="BN119:BN120" si="237">2-BK119</f>
        <v>7.6727140145296024E-2</v>
      </c>
      <c r="BO119" s="30">
        <f t="shared" ref="BO119:BO120" si="238">(IF(BM119-BN119&lt;0,0,BM119-BN119))</f>
        <v>2.6018593616461666E-2</v>
      </c>
      <c r="BP119" s="30">
        <f t="shared" ref="BP119:BP120" si="239">BB119*BI119</f>
        <v>0.25343462810345047</v>
      </c>
      <c r="BQ119" s="30">
        <f t="shared" ref="BQ119:BQ120" si="240">BC119*BI119</f>
        <v>6.9717082535950079E-3</v>
      </c>
      <c r="BR119" s="30">
        <f t="shared" ref="BR119:BR120" si="241">BD119*BI119</f>
        <v>0.82168509441718252</v>
      </c>
      <c r="BS119" s="30">
        <f t="shared" ref="BS119:BS120" si="242">BE119*BI119</f>
        <v>0.8799018437982391</v>
      </c>
      <c r="BT119" s="30">
        <f t="shared" ref="BT119:BT120" si="243">BF119*BI119*2</f>
        <v>3.1918230623428842E-2</v>
      </c>
      <c r="BU119" s="30">
        <f t="shared" ref="BU119:BU120" si="244">BG119*BI119*2</f>
        <v>0</v>
      </c>
      <c r="BV119" s="30">
        <f t="shared" ref="BV119:BV120" si="245">SUM(BK119:BU119)</f>
        <v>4.1333674774560025</v>
      </c>
      <c r="BW119" s="30"/>
      <c r="BX119" s="105">
        <f t="shared" ref="BX119:BX120" si="246">IF(BS119&gt;(CA119+CB119),BS119-CA119-CB119,0)</f>
        <v>0.84153827372559109</v>
      </c>
      <c r="BY119" s="105">
        <f t="shared" ref="BY119:BY120" si="247">(BP119+BR119-BX119)/2</f>
        <v>0.11679072439752097</v>
      </c>
      <c r="BZ119" s="105">
        <f t="shared" ref="BZ119:BZ120" si="248">IF(BT119&lt;BO119,BT119,BO119)</f>
        <v>2.6018593616461666E-2</v>
      </c>
      <c r="CA119" s="105">
        <f t="shared" ref="CA119:CA120" si="249">IF(BO119&gt;BT119,BO119-BT119,0)</f>
        <v>0</v>
      </c>
      <c r="CB119" s="105">
        <f t="shared" ref="CB119:CB120" si="250">IF(BN119&gt;CA119,(BN119-CA119)/2,0)</f>
        <v>3.8363570072648012E-2</v>
      </c>
      <c r="CC119" s="105">
        <f t="shared" ref="CC119:CC120" si="251">SUM(BX119:CB119)</f>
        <v>1.0227111618122215</v>
      </c>
      <c r="CE119" s="105">
        <f t="shared" ref="CE119" si="252">(BP119/BR119)/(AP119/AR119)</f>
        <v>0.20317034046464683</v>
      </c>
      <c r="CF119" s="28"/>
      <c r="CG119" s="30"/>
      <c r="CH119" s="130">
        <f t="shared" ref="CH119" si="253">(10000/($CJ$4+$CK$4*CK119+$CL$4*CL119+$CM$4*CM119+$CN$4*CN119+$CO$4*CO119+$CP$4*CP119+$CQ$4*CQ119+$CR$4*CR119)-273.15)</f>
        <v>1008.0821746695423</v>
      </c>
      <c r="CI119" s="30"/>
      <c r="CK119" s="105">
        <f t="shared" ref="CK119" si="254">LN((BZ119*AS119*(AP119+AR119))/(BX119*AT119*AO119))</f>
        <v>-5.3518885265665057</v>
      </c>
      <c r="CL119" s="105">
        <f t="shared" ref="CL119" si="255">B119</f>
        <v>2</v>
      </c>
      <c r="CM119" s="105">
        <f t="shared" ref="CM119" si="256">(AR119/(AP119+AR119))/BX119</f>
        <v>0.47190354559503422</v>
      </c>
      <c r="CN119" s="105">
        <f t="shared" ref="CN119" si="257">AT119/(AT119+AU119)</f>
        <v>0.53549032443577049</v>
      </c>
      <c r="CO119" s="105">
        <f t="shared" ref="CO119" si="258">LN(AN119)</f>
        <v>-5.7977281685556683</v>
      </c>
      <c r="CP119" s="105">
        <f t="shared" ref="CP119" si="259">LN(BZ119/(AT119*AO119*AM119^2))</f>
        <v>1.7165173629001573</v>
      </c>
      <c r="CQ119" s="105">
        <f t="shared" ref="CQ119" si="260">CE119</f>
        <v>0.20317034046464683</v>
      </c>
      <c r="CR119" s="105">
        <f t="shared" ref="CR119" si="261">AS119*AM119</f>
        <v>2.2132778453890785E-2</v>
      </c>
      <c r="CS119" s="105"/>
    </row>
    <row r="120" spans="1:99" ht="15" customHeight="1" x14ac:dyDescent="0.2">
      <c r="A120" s="32" t="s">
        <v>237</v>
      </c>
      <c r="B120" s="40">
        <v>2</v>
      </c>
      <c r="D120" s="40">
        <f t="shared" si="199"/>
        <v>61.4</v>
      </c>
      <c r="E120" s="40">
        <f t="shared" si="199"/>
        <v>0.44</v>
      </c>
      <c r="F120" s="40">
        <f t="shared" si="199"/>
        <v>17.2</v>
      </c>
      <c r="G120" s="40">
        <f t="shared" si="199"/>
        <v>4.5199999999999996</v>
      </c>
      <c r="H120" s="40">
        <f t="shared" si="199"/>
        <v>0.1</v>
      </c>
      <c r="I120" s="40">
        <f t="shared" si="199"/>
        <v>1.67</v>
      </c>
      <c r="J120" s="40">
        <f t="shared" si="199"/>
        <v>4</v>
      </c>
      <c r="K120" s="40">
        <f t="shared" si="199"/>
        <v>4.46</v>
      </c>
      <c r="L120" s="40">
        <f t="shared" si="199"/>
        <v>5.88</v>
      </c>
      <c r="M120" s="40">
        <f t="shared" si="199"/>
        <v>0.28999999999999998</v>
      </c>
      <c r="N120" s="40">
        <f t="shared" si="199"/>
        <v>99.95999999999998</v>
      </c>
      <c r="P120" s="28">
        <v>50.08</v>
      </c>
      <c r="Q120" s="28">
        <v>0.61</v>
      </c>
      <c r="R120" s="28">
        <v>3.09</v>
      </c>
      <c r="S120" s="28">
        <v>9.52</v>
      </c>
      <c r="T120" s="28">
        <v>0.33</v>
      </c>
      <c r="U120" s="28">
        <v>13.96</v>
      </c>
      <c r="V120" s="28">
        <v>21.44</v>
      </c>
      <c r="W120" s="28">
        <v>0.52</v>
      </c>
      <c r="X120" s="28">
        <v>7.0000000000000007E-2</v>
      </c>
      <c r="Y120" s="28">
        <f t="shared" ref="Y120" si="262">SUM(P120:X120)</f>
        <v>99.61999999999999</v>
      </c>
      <c r="Z120" s="42"/>
      <c r="AA120" s="30">
        <f t="shared" si="201"/>
        <v>1.021970705725699</v>
      </c>
      <c r="AB120" s="30">
        <f t="shared" si="202"/>
        <v>5.5068836045056319E-3</v>
      </c>
      <c r="AC120" s="30">
        <f t="shared" si="203"/>
        <v>0.33738721067085131</v>
      </c>
      <c r="AD120" s="30">
        <f t="shared" si="204"/>
        <v>6.2908837856645791E-2</v>
      </c>
      <c r="AE120" s="30">
        <f t="shared" si="205"/>
        <v>1.4096419509444602E-3</v>
      </c>
      <c r="AF120" s="30">
        <f t="shared" si="206"/>
        <v>4.1439205955334991E-2</v>
      </c>
      <c r="AG120" s="30">
        <f t="shared" si="207"/>
        <v>7.1326676176890161E-2</v>
      </c>
      <c r="AH120" s="30">
        <f t="shared" si="208"/>
        <v>0.14391739270732495</v>
      </c>
      <c r="AI120" s="30">
        <f t="shared" si="209"/>
        <v>0.12484076433121019</v>
      </c>
      <c r="AJ120" s="30">
        <f t="shared" si="210"/>
        <v>4.0863199870365017E-3</v>
      </c>
      <c r="AK120" s="30">
        <f t="shared" si="211"/>
        <v>1.814793638966443</v>
      </c>
      <c r="AM120" s="30">
        <f t="shared" si="212"/>
        <v>0.56313328622185899</v>
      </c>
      <c r="AN120" s="30">
        <f t="shared" si="213"/>
        <v>3.0344406583009071E-3</v>
      </c>
      <c r="AO120" s="30">
        <f t="shared" si="214"/>
        <v>0.18590940778423673</v>
      </c>
      <c r="AP120" s="30">
        <f t="shared" si="215"/>
        <v>3.4664457988993994E-2</v>
      </c>
      <c r="AQ120" s="30">
        <f t="shared" si="216"/>
        <v>7.7675054655099857E-4</v>
      </c>
      <c r="AR120" s="30">
        <f t="shared" si="217"/>
        <v>2.2834114615331885E-2</v>
      </c>
      <c r="AS120" s="30">
        <f t="shared" si="218"/>
        <v>3.9302912819064083E-2</v>
      </c>
      <c r="AT120" s="30">
        <f t="shared" si="219"/>
        <v>7.9302345796896476E-2</v>
      </c>
      <c r="AU120" s="30">
        <f t="shared" si="220"/>
        <v>6.8790611588383802E-2</v>
      </c>
      <c r="AV120" s="30">
        <f t="shared" si="221"/>
        <v>2.2516719803821516E-3</v>
      </c>
      <c r="AW120" s="30">
        <f t="shared" si="222"/>
        <v>1</v>
      </c>
      <c r="AX120" s="30"/>
      <c r="AY120" s="30">
        <f t="shared" si="223"/>
        <v>1.6671105193075899</v>
      </c>
      <c r="AZ120" s="30">
        <f t="shared" si="224"/>
        <v>1.5269086357947433E-2</v>
      </c>
      <c r="BA120" s="30">
        <f t="shared" si="225"/>
        <v>9.0918007061592782E-2</v>
      </c>
      <c r="BB120" s="30">
        <f t="shared" si="226"/>
        <v>0.13249826026443981</v>
      </c>
      <c r="BC120" s="30">
        <f t="shared" si="227"/>
        <v>4.6518184381167185E-3</v>
      </c>
      <c r="BD120" s="30">
        <f t="shared" si="228"/>
        <v>0.34640198511166259</v>
      </c>
      <c r="BE120" s="30">
        <f t="shared" si="229"/>
        <v>0.38231098430813126</v>
      </c>
      <c r="BF120" s="30">
        <f t="shared" si="230"/>
        <v>8.3898031623104233E-3</v>
      </c>
      <c r="BG120" s="30">
        <f t="shared" si="231"/>
        <v>7.43099787685775E-4</v>
      </c>
      <c r="BH120" s="30">
        <f t="shared" si="232"/>
        <v>2.6482935637994767</v>
      </c>
      <c r="BI120" s="30">
        <f t="shared" si="233"/>
        <v>2.2656098561036671</v>
      </c>
      <c r="BJ120" s="30"/>
      <c r="BK120" s="30">
        <f t="shared" si="234"/>
        <v>1.8885110118786892</v>
      </c>
      <c r="BL120" s="30">
        <f t="shared" si="235"/>
        <v>1.7296896273131874E-2</v>
      </c>
      <c r="BM120" s="30">
        <f t="shared" si="236"/>
        <v>0.1373231552640316</v>
      </c>
      <c r="BN120" s="30">
        <f t="shared" si="237"/>
        <v>0.11148898812131081</v>
      </c>
      <c r="BO120" s="30">
        <f t="shared" si="238"/>
        <v>2.5834167142720799E-2</v>
      </c>
      <c r="BP120" s="30">
        <f t="shared" si="239"/>
        <v>0.30018936437170368</v>
      </c>
      <c r="BQ120" s="30">
        <f t="shared" si="240"/>
        <v>1.0539205702202004E-2</v>
      </c>
      <c r="BR120" s="30">
        <f t="shared" si="241"/>
        <v>0.78481175164285855</v>
      </c>
      <c r="BS120" s="30">
        <f t="shared" si="242"/>
        <v>0.86616753414519654</v>
      </c>
      <c r="BT120" s="30">
        <f t="shared" si="243"/>
        <v>3.801604147060042E-2</v>
      </c>
      <c r="BU120" s="30">
        <f t="shared" si="244"/>
        <v>3.3671484060988684E-3</v>
      </c>
      <c r="BV120" s="30">
        <f t="shared" si="245"/>
        <v>4.1835452644185436</v>
      </c>
      <c r="BW120" s="30"/>
      <c r="BX120" s="105">
        <f t="shared" si="246"/>
        <v>0.81042304008454114</v>
      </c>
      <c r="BY120" s="105">
        <f t="shared" si="247"/>
        <v>0.13728903796501057</v>
      </c>
      <c r="BZ120" s="105">
        <f t="shared" si="248"/>
        <v>2.5834167142720799E-2</v>
      </c>
      <c r="CA120" s="105">
        <f t="shared" si="249"/>
        <v>0</v>
      </c>
      <c r="CB120" s="105">
        <f t="shared" si="250"/>
        <v>5.5744494060655403E-2</v>
      </c>
      <c r="CC120" s="105">
        <f t="shared" si="251"/>
        <v>1.0292907392529278</v>
      </c>
      <c r="CE120" s="105">
        <f>(BP120/BR120)/(AP120/AR120)</f>
        <v>0.251958820397089</v>
      </c>
      <c r="CF120" s="28"/>
      <c r="CG120" s="30"/>
      <c r="CH120" s="130">
        <f>(10000/($CJ$4+$CK$4*CK120+$CL$4*CL120+$CM$4*CM120+$CN$4*CN120+$CO$4*CO120+$CP$4*CP120+$CQ$4*CQ120+$CR$4*CR120)-273.15)</f>
        <v>1002.5892392358486</v>
      </c>
      <c r="CI120" s="30"/>
      <c r="CK120" s="105">
        <f>LN((BZ120*AS120*(AP120+AR120))/(BX120*AT120*AO120))</f>
        <v>-5.3213269121328004</v>
      </c>
      <c r="CL120" s="105">
        <f>B120</f>
        <v>2</v>
      </c>
      <c r="CM120" s="105">
        <f>(AR120/(AP120+AR120))/BX120</f>
        <v>0.49002172381920911</v>
      </c>
      <c r="CN120" s="105">
        <f>AT120/(AT120+AU120)</f>
        <v>0.53549032443577049</v>
      </c>
      <c r="CO120" s="105">
        <f>LN(AN120)</f>
        <v>-5.7977281685556683</v>
      </c>
      <c r="CP120" s="105">
        <f>LN(BZ120/(AT120*AO120*AM120^2))</f>
        <v>1.7094038650368453</v>
      </c>
      <c r="CQ120" s="105">
        <f>CE120</f>
        <v>0.251958820397089</v>
      </c>
      <c r="CR120" s="105">
        <f>AS120*AM120</f>
        <v>2.2132778453890785E-2</v>
      </c>
      <c r="CS120" s="105">
        <v>0.84941603400090016</v>
      </c>
      <c r="CT120" s="105">
        <f>ABS(CS120-BX120)</f>
        <v>3.899299391635902E-2</v>
      </c>
    </row>
    <row r="121" spans="1:99" ht="15" customHeight="1" x14ac:dyDescent="0.2">
      <c r="CG121" s="162" t="s">
        <v>150</v>
      </c>
      <c r="CH121" s="163">
        <f>AVERAGE(CH66:CH120)</f>
        <v>1007.7722969026275</v>
      </c>
    </row>
    <row r="122" spans="1:99" ht="15" customHeight="1" x14ac:dyDescent="0.2">
      <c r="CG122" s="162" t="s">
        <v>238</v>
      </c>
      <c r="CH122" s="163">
        <f>STDEV(CH66:CH120)</f>
        <v>11.494819447043486</v>
      </c>
    </row>
    <row r="123" spans="1:99" ht="15" customHeight="1" x14ac:dyDescent="0.2">
      <c r="B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42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105"/>
      <c r="BY123" s="105"/>
      <c r="BZ123" s="105"/>
      <c r="CA123" s="105"/>
      <c r="CB123" s="105"/>
      <c r="CC123" s="105"/>
      <c r="CE123" s="105"/>
      <c r="CF123" s="28"/>
      <c r="CG123" s="30"/>
      <c r="CH123" s="105"/>
      <c r="CI123" s="105"/>
      <c r="CJ123" s="105"/>
      <c r="CK123" s="105"/>
      <c r="CL123" s="105"/>
      <c r="CM123" s="105"/>
      <c r="CN123" s="105"/>
      <c r="CO123" s="105"/>
      <c r="CP123" s="105"/>
      <c r="CQ123" s="105"/>
      <c r="CR123" s="105"/>
      <c r="CS123" s="105"/>
      <c r="CT123" s="105"/>
    </row>
    <row r="124" spans="1:99" ht="15" customHeight="1" x14ac:dyDescent="0.2">
      <c r="B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42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105"/>
      <c r="BY124" s="105"/>
      <c r="BZ124" s="105"/>
      <c r="CA124" s="105"/>
      <c r="CB124" s="105"/>
      <c r="CC124" s="105"/>
      <c r="CE124" s="105"/>
      <c r="CF124" s="28"/>
      <c r="CG124" s="30"/>
      <c r="CH124" s="105"/>
      <c r="CI124" s="105"/>
      <c r="CJ124" s="105"/>
      <c r="CK124" s="105"/>
      <c r="CL124" s="105"/>
      <c r="CM124" s="105"/>
      <c r="CN124" s="105"/>
      <c r="CO124" s="105"/>
      <c r="CP124" s="105"/>
      <c r="CQ124" s="105"/>
      <c r="CR124" s="105"/>
      <c r="CS124" s="105"/>
      <c r="CT124" s="105"/>
    </row>
    <row r="125" spans="1:99" ht="15" customHeight="1" x14ac:dyDescent="0.2">
      <c r="B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42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105"/>
      <c r="BY125" s="105"/>
      <c r="BZ125" s="105"/>
      <c r="CA125" s="105"/>
      <c r="CB125" s="105"/>
      <c r="CC125" s="105"/>
      <c r="CE125" s="105"/>
      <c r="CF125" s="28"/>
      <c r="CG125" s="30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</row>
    <row r="126" spans="1:99" ht="15" customHeight="1" x14ac:dyDescent="0.2">
      <c r="B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42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105"/>
      <c r="BY126" s="105"/>
      <c r="BZ126" s="105"/>
      <c r="CA126" s="105"/>
      <c r="CB126" s="105"/>
      <c r="CC126" s="105"/>
      <c r="CE126" s="105"/>
      <c r="CF126" s="28"/>
      <c r="CG126" s="30"/>
      <c r="CH126" s="105"/>
      <c r="CI126" s="105"/>
      <c r="CJ126" s="105"/>
      <c r="CK126" s="105"/>
      <c r="CL126" s="105"/>
      <c r="CM126" s="105"/>
      <c r="CN126" s="105"/>
      <c r="CO126" s="105"/>
      <c r="CP126" s="105"/>
      <c r="CQ126" s="105"/>
      <c r="CR126" s="105"/>
      <c r="CS126" s="105"/>
      <c r="CT126" s="105"/>
    </row>
    <row r="127" spans="1:99" ht="15" customHeight="1" x14ac:dyDescent="0.2">
      <c r="B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42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105"/>
      <c r="BY127" s="105"/>
      <c r="BZ127" s="105"/>
      <c r="CA127" s="105"/>
      <c r="CB127" s="105"/>
      <c r="CC127" s="105"/>
      <c r="CE127" s="105"/>
      <c r="CF127" s="28"/>
      <c r="CG127" s="30"/>
      <c r="CH127" s="105"/>
      <c r="CI127" s="105"/>
      <c r="CJ127" s="105"/>
      <c r="CK127" s="105"/>
      <c r="CL127" s="105"/>
      <c r="CM127" s="105"/>
      <c r="CN127" s="105"/>
      <c r="CO127" s="105"/>
      <c r="CP127" s="105"/>
      <c r="CQ127" s="105"/>
      <c r="CR127" s="105"/>
      <c r="CS127" s="105"/>
      <c r="CT127" s="105"/>
    </row>
    <row r="128" spans="1:99" ht="15" customHeight="1" x14ac:dyDescent="0.2">
      <c r="B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42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105"/>
      <c r="BY128" s="105"/>
      <c r="BZ128" s="105"/>
      <c r="CA128" s="105"/>
      <c r="CB128" s="105"/>
      <c r="CC128" s="105"/>
      <c r="CE128" s="105"/>
      <c r="CF128" s="28"/>
      <c r="CG128" s="30"/>
      <c r="CH128" s="105"/>
      <c r="CI128" s="105"/>
      <c r="CJ128" s="105"/>
      <c r="CK128" s="105"/>
      <c r="CL128" s="105"/>
      <c r="CM128" s="105"/>
      <c r="CN128" s="105"/>
      <c r="CO128" s="105"/>
      <c r="CP128" s="105"/>
      <c r="CQ128" s="105"/>
      <c r="CR128" s="105"/>
      <c r="CS128" s="105"/>
      <c r="CT128" s="105"/>
    </row>
    <row r="129" spans="2:98" ht="15" customHeight="1" x14ac:dyDescent="0.2">
      <c r="B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42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105"/>
      <c r="BY129" s="105"/>
      <c r="BZ129" s="105"/>
      <c r="CA129" s="105"/>
      <c r="CB129" s="105"/>
      <c r="CC129" s="105"/>
      <c r="CE129" s="105"/>
      <c r="CF129" s="28"/>
      <c r="CG129" s="30"/>
      <c r="CH129" s="105"/>
      <c r="CI129" s="105"/>
      <c r="CJ129" s="105"/>
      <c r="CK129" s="105"/>
      <c r="CL129" s="105"/>
      <c r="CM129" s="105"/>
      <c r="CN129" s="105"/>
      <c r="CO129" s="105"/>
      <c r="CP129" s="105"/>
      <c r="CQ129" s="105"/>
      <c r="CR129" s="105"/>
      <c r="CS129" s="105"/>
      <c r="CT129" s="105"/>
    </row>
    <row r="130" spans="2:98" ht="15" customHeight="1" x14ac:dyDescent="0.2">
      <c r="B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42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105"/>
      <c r="BY130" s="105"/>
      <c r="BZ130" s="105"/>
      <c r="CA130" s="105"/>
      <c r="CB130" s="105"/>
      <c r="CC130" s="105"/>
      <c r="CE130" s="105"/>
      <c r="CF130" s="28"/>
      <c r="CG130" s="30"/>
      <c r="CH130" s="105"/>
      <c r="CI130" s="105"/>
      <c r="CJ130" s="105"/>
      <c r="CK130" s="105"/>
      <c r="CL130" s="105"/>
      <c r="CM130" s="105"/>
      <c r="CN130" s="105"/>
      <c r="CO130" s="105"/>
      <c r="CP130" s="105"/>
      <c r="CQ130" s="105"/>
      <c r="CR130" s="105"/>
      <c r="CS130" s="105"/>
      <c r="CT130" s="105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786"/>
  <sheetViews>
    <sheetView zoomScale="90" zoomScaleNormal="90" zoomScalePageLayoutView="90" workbookViewId="0">
      <selection activeCell="H28" sqref="H28"/>
    </sheetView>
  </sheetViews>
  <sheetFormatPr defaultColWidth="10.6328125" defaultRowHeight="15" customHeight="1" x14ac:dyDescent="0.2"/>
  <cols>
    <col min="1" max="1" width="31.453125" style="32" customWidth="1"/>
    <col min="2" max="2" width="2.81640625" style="26" customWidth="1"/>
    <col min="3" max="3" width="7.1796875" style="28" customWidth="1"/>
    <col min="4" max="4" width="7.1796875" style="26" customWidth="1"/>
    <col min="5" max="5" width="2.81640625" style="26" customWidth="1"/>
    <col min="6" max="15" width="5.81640625" style="28" customWidth="1"/>
    <col min="16" max="16" width="6.36328125" style="28" customWidth="1"/>
    <col min="17" max="17" width="2.81640625" style="28" customWidth="1"/>
    <col min="18" max="26" width="5.6328125" style="28" customWidth="1"/>
    <col min="27" max="27" width="6.453125" style="28" bestFit="1" customWidth="1"/>
    <col min="28" max="28" width="3.36328125" style="29" customWidth="1"/>
    <col min="29" max="39" width="5.6328125" style="31" hidden="1" customWidth="1"/>
    <col min="40" max="40" width="2.1796875" style="31" hidden="1" customWidth="1"/>
    <col min="41" max="50" width="5.6328125" style="31" hidden="1" customWidth="1"/>
    <col min="51" max="52" width="4.81640625" style="31" hidden="1" customWidth="1"/>
    <col min="53" max="62" width="5.6328125" style="31" hidden="1" customWidth="1"/>
    <col min="63" max="63" width="2.1796875" style="31" hidden="1" customWidth="1"/>
    <col min="64" max="73" width="5.6328125" style="31" hidden="1" customWidth="1"/>
    <col min="74" max="74" width="3.36328125" style="31" customWidth="1"/>
    <col min="75" max="82" width="6.36328125" style="62" customWidth="1"/>
    <col min="83" max="83" width="3.36328125" style="32" customWidth="1"/>
    <col min="84" max="85" width="8.1796875" style="32" customWidth="1"/>
    <col min="86" max="86" width="3.36328125" style="31" customWidth="1"/>
    <col min="87" max="87" width="11" style="26" customWidth="1"/>
    <col min="88" max="97" width="10.6328125" style="32"/>
    <col min="98" max="98" width="28.1796875" style="32" bestFit="1" customWidth="1"/>
    <col min="99" max="102" width="10.1796875" style="32" customWidth="1"/>
    <col min="103" max="16384" width="10.6328125" style="32"/>
  </cols>
  <sheetData>
    <row r="1" spans="1:91" s="1" customFormat="1" ht="15" customHeight="1" x14ac:dyDescent="0.2">
      <c r="B1" s="3"/>
      <c r="C1" s="4"/>
      <c r="D1" s="3"/>
      <c r="E1" s="3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4"/>
      <c r="Q1" s="4"/>
      <c r="R1" s="137"/>
      <c r="S1" s="4"/>
      <c r="T1" s="4"/>
      <c r="U1" s="4"/>
      <c r="V1" s="4"/>
      <c r="W1" s="4"/>
      <c r="X1" s="4"/>
      <c r="Y1" s="4"/>
      <c r="Z1" s="4"/>
      <c r="AA1" s="4"/>
      <c r="AB1" s="5"/>
      <c r="AC1" s="5" t="s">
        <v>36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9"/>
      <c r="BX1" s="59"/>
      <c r="BY1" s="59"/>
      <c r="BZ1" s="59"/>
      <c r="CA1" s="59"/>
      <c r="CB1" s="59"/>
      <c r="CC1" s="59"/>
      <c r="CD1" s="59"/>
      <c r="CH1" s="6"/>
      <c r="CI1" s="8"/>
      <c r="CJ1" s="7" t="s">
        <v>37</v>
      </c>
      <c r="CK1" s="10">
        <v>46.2207233262084</v>
      </c>
      <c r="CL1" s="3"/>
      <c r="CM1" s="3"/>
    </row>
    <row r="2" spans="1:91" s="3" customFormat="1" ht="15" customHeight="1" x14ac:dyDescent="0.25">
      <c r="C2" s="4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11">
        <v>60.08</v>
      </c>
      <c r="AD2" s="11">
        <v>79.900000000000006</v>
      </c>
      <c r="AE2" s="11">
        <v>101.96</v>
      </c>
      <c r="AF2" s="11">
        <v>71.849999999999994</v>
      </c>
      <c r="AG2" s="11">
        <v>70.94</v>
      </c>
      <c r="AH2" s="11">
        <v>40.299999999999997</v>
      </c>
      <c r="AI2" s="11">
        <v>56.08</v>
      </c>
      <c r="AJ2" s="11">
        <v>61.98</v>
      </c>
      <c r="AK2" s="11">
        <v>94.2</v>
      </c>
      <c r="AL2" s="11">
        <f>2*30.97+5*15.9994</f>
        <v>141.93700000000001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4"/>
      <c r="BX2" s="4"/>
      <c r="BY2" s="4"/>
      <c r="BZ2" s="4"/>
      <c r="CA2" s="4"/>
      <c r="CB2" s="4"/>
      <c r="CC2" s="4"/>
      <c r="CD2" s="4"/>
      <c r="CF2" s="7"/>
      <c r="CG2" s="7"/>
      <c r="CH2" s="5"/>
      <c r="CI2" s="98"/>
      <c r="CJ2" s="7" t="s">
        <v>38</v>
      </c>
      <c r="CK2" s="10">
        <v>-0.32900790869610302</v>
      </c>
    </row>
    <row r="3" spans="1:91" s="1" customFormat="1" ht="15" customHeight="1" x14ac:dyDescent="0.2">
      <c r="B3" s="3"/>
      <c r="C3" s="4"/>
      <c r="D3" s="3"/>
      <c r="E3" s="3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4"/>
      <c r="Q3" s="4"/>
      <c r="R3" s="137"/>
      <c r="S3" s="4"/>
      <c r="T3" s="4"/>
      <c r="U3" s="4"/>
      <c r="V3" s="4"/>
      <c r="W3" s="4"/>
      <c r="X3" s="4"/>
      <c r="Y3" s="4"/>
      <c r="Z3" s="4"/>
      <c r="AA3" s="4"/>
      <c r="AB3" s="5"/>
      <c r="AC3" s="6" t="s">
        <v>43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 t="s">
        <v>43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 t="s">
        <v>44</v>
      </c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44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0" t="s">
        <v>45</v>
      </c>
      <c r="BX3" s="60"/>
      <c r="BY3" s="60"/>
      <c r="BZ3" s="4"/>
      <c r="CA3" s="133"/>
      <c r="CB3" s="133"/>
      <c r="CC3" s="133"/>
      <c r="CD3" s="133"/>
      <c r="CE3" s="13"/>
      <c r="CF3" s="14"/>
      <c r="CG3" s="14"/>
      <c r="CH3" s="6"/>
      <c r="CI3" s="98"/>
      <c r="CJ3" s="7" t="s">
        <v>39</v>
      </c>
      <c r="CK3" s="10">
        <v>-3.4827940254407802E-2</v>
      </c>
      <c r="CL3" s="3"/>
      <c r="CM3" s="3"/>
    </row>
    <row r="4" spans="1:91" s="1" customFormat="1" ht="15" customHeight="1" x14ac:dyDescent="0.2">
      <c r="A4" s="13"/>
      <c r="B4" s="3"/>
      <c r="C4" s="71"/>
      <c r="D4" s="3"/>
      <c r="E4" s="3"/>
      <c r="F4" s="138" t="s">
        <v>48</v>
      </c>
      <c r="G4" s="148"/>
      <c r="H4" s="148"/>
      <c r="I4" s="148"/>
      <c r="J4" s="148"/>
      <c r="K4" s="148"/>
      <c r="L4" s="148"/>
      <c r="M4" s="148"/>
      <c r="N4" s="148"/>
      <c r="O4" s="148"/>
      <c r="P4" s="17"/>
      <c r="Q4" s="4"/>
      <c r="R4" s="138" t="s">
        <v>49</v>
      </c>
      <c r="S4" s="139"/>
      <c r="T4" s="139"/>
      <c r="U4" s="139"/>
      <c r="V4" s="139"/>
      <c r="W4" s="139"/>
      <c r="X4" s="139"/>
      <c r="Y4" s="139"/>
      <c r="Z4" s="139"/>
      <c r="AA4" s="139"/>
      <c r="AB4" s="5"/>
      <c r="AC4" s="6" t="s">
        <v>8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 t="s">
        <v>50</v>
      </c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 t="s">
        <v>8</v>
      </c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9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0"/>
      <c r="BX4" s="60"/>
      <c r="BY4" s="60"/>
      <c r="BZ4" s="4"/>
      <c r="CA4" s="133"/>
      <c r="CB4" s="133"/>
      <c r="CC4" s="133"/>
      <c r="CD4" s="133"/>
      <c r="CE4" s="13"/>
      <c r="CF4" s="7" t="s">
        <v>141</v>
      </c>
      <c r="CG4" s="19"/>
      <c r="CH4" s="6"/>
      <c r="CI4" s="98"/>
      <c r="CJ4" s="7" t="s">
        <v>139</v>
      </c>
      <c r="CK4" s="10">
        <v>-12.306919163926</v>
      </c>
      <c r="CL4" s="3"/>
      <c r="CM4" s="3"/>
    </row>
    <row r="5" spans="1:91" s="20" customFormat="1" ht="15" customHeight="1" x14ac:dyDescent="0.2">
      <c r="A5" s="20" t="s">
        <v>61</v>
      </c>
      <c r="C5" s="38"/>
      <c r="D5" s="20" t="s">
        <v>62</v>
      </c>
      <c r="F5" s="22" t="s">
        <v>10</v>
      </c>
      <c r="G5" s="22" t="s">
        <v>11</v>
      </c>
      <c r="H5" s="22" t="s">
        <v>63</v>
      </c>
      <c r="I5" s="22" t="s">
        <v>64</v>
      </c>
      <c r="J5" s="22" t="s">
        <v>0</v>
      </c>
      <c r="K5" s="22" t="s">
        <v>1</v>
      </c>
      <c r="L5" s="22" t="s">
        <v>2</v>
      </c>
      <c r="M5" s="22" t="s">
        <v>65</v>
      </c>
      <c r="N5" s="22" t="s">
        <v>66</v>
      </c>
      <c r="O5" s="22" t="s">
        <v>16</v>
      </c>
      <c r="P5" s="22" t="s">
        <v>3</v>
      </c>
      <c r="Q5" s="4"/>
      <c r="R5" s="22" t="s">
        <v>10</v>
      </c>
      <c r="S5" s="22" t="s">
        <v>11</v>
      </c>
      <c r="T5" s="22" t="s">
        <v>63</v>
      </c>
      <c r="U5" s="22" t="s">
        <v>64</v>
      </c>
      <c r="V5" s="22" t="s">
        <v>0</v>
      </c>
      <c r="W5" s="22" t="s">
        <v>1</v>
      </c>
      <c r="X5" s="22" t="s">
        <v>2</v>
      </c>
      <c r="Y5" s="22" t="s">
        <v>65</v>
      </c>
      <c r="Z5" s="22" t="s">
        <v>66</v>
      </c>
      <c r="AA5" s="22" t="s">
        <v>3</v>
      </c>
      <c r="AB5" s="23"/>
      <c r="AC5" s="23" t="s">
        <v>10</v>
      </c>
      <c r="AD5" s="23" t="s">
        <v>11</v>
      </c>
      <c r="AE5" s="23" t="s">
        <v>4</v>
      </c>
      <c r="AF5" s="23" t="s">
        <v>5</v>
      </c>
      <c r="AG5" s="23" t="s">
        <v>0</v>
      </c>
      <c r="AH5" s="23" t="s">
        <v>1</v>
      </c>
      <c r="AI5" s="23" t="s">
        <v>2</v>
      </c>
      <c r="AJ5" s="23" t="s">
        <v>6</v>
      </c>
      <c r="AK5" s="23" t="s">
        <v>7</v>
      </c>
      <c r="AL5" s="23" t="s">
        <v>68</v>
      </c>
      <c r="AM5" s="23" t="s">
        <v>69</v>
      </c>
      <c r="AN5" s="23"/>
      <c r="AO5" s="23" t="s">
        <v>10</v>
      </c>
      <c r="AP5" s="23" t="s">
        <v>11</v>
      </c>
      <c r="AQ5" s="23" t="s">
        <v>4</v>
      </c>
      <c r="AR5" s="23" t="s">
        <v>5</v>
      </c>
      <c r="AS5" s="23" t="s">
        <v>0</v>
      </c>
      <c r="AT5" s="23" t="s">
        <v>1</v>
      </c>
      <c r="AU5" s="23" t="s">
        <v>2</v>
      </c>
      <c r="AV5" s="23" t="s">
        <v>6</v>
      </c>
      <c r="AW5" s="23" t="s">
        <v>7</v>
      </c>
      <c r="AX5" s="23" t="s">
        <v>68</v>
      </c>
      <c r="AY5" s="23"/>
      <c r="AZ5" s="23"/>
      <c r="BA5" s="23" t="s">
        <v>10</v>
      </c>
      <c r="BB5" s="23" t="s">
        <v>11</v>
      </c>
      <c r="BC5" s="23" t="s">
        <v>4</v>
      </c>
      <c r="BD5" s="23" t="s">
        <v>5</v>
      </c>
      <c r="BE5" s="23" t="s">
        <v>0</v>
      </c>
      <c r="BF5" s="23" t="s">
        <v>1</v>
      </c>
      <c r="BG5" s="23" t="s">
        <v>2</v>
      </c>
      <c r="BH5" s="23" t="s">
        <v>6</v>
      </c>
      <c r="BI5" s="23" t="s">
        <v>7</v>
      </c>
      <c r="BJ5" s="23" t="s">
        <v>69</v>
      </c>
      <c r="BK5" s="23"/>
      <c r="BL5" s="23" t="s">
        <v>10</v>
      </c>
      <c r="BM5" s="23" t="s">
        <v>11</v>
      </c>
      <c r="BN5" s="23" t="s">
        <v>4</v>
      </c>
      <c r="BO5" s="23" t="s">
        <v>5</v>
      </c>
      <c r="BP5" s="23" t="s">
        <v>0</v>
      </c>
      <c r="BQ5" s="23" t="s">
        <v>1</v>
      </c>
      <c r="BR5" s="23" t="s">
        <v>2</v>
      </c>
      <c r="BS5" s="23" t="s">
        <v>6</v>
      </c>
      <c r="BT5" s="23" t="s">
        <v>7</v>
      </c>
      <c r="BU5" s="23"/>
      <c r="BV5" s="23"/>
      <c r="BW5" s="61" t="s">
        <v>12</v>
      </c>
      <c r="BX5" s="61" t="s">
        <v>13</v>
      </c>
      <c r="BY5" s="61" t="s">
        <v>14</v>
      </c>
      <c r="BZ5" s="4"/>
      <c r="CA5" s="134" t="s">
        <v>10</v>
      </c>
      <c r="CB5" s="134" t="s">
        <v>190</v>
      </c>
      <c r="CC5" s="134" t="s">
        <v>188</v>
      </c>
      <c r="CD5" s="134" t="s">
        <v>189</v>
      </c>
      <c r="CF5" s="72" t="s">
        <v>133</v>
      </c>
      <c r="CG5" s="72" t="s">
        <v>137</v>
      </c>
      <c r="CH5" s="23"/>
      <c r="CI5" s="106" t="s">
        <v>269</v>
      </c>
      <c r="CJ5" s="45" t="s">
        <v>138</v>
      </c>
      <c r="CK5" s="24">
        <v>-1.30868665306982</v>
      </c>
    </row>
    <row r="6" spans="1:91" s="8" customFormat="1" ht="15" customHeight="1" x14ac:dyDescent="0.2">
      <c r="A6" s="48"/>
      <c r="C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4"/>
      <c r="R6" s="35"/>
      <c r="S6" s="35"/>
      <c r="T6" s="35"/>
      <c r="U6" s="35"/>
      <c r="V6" s="35"/>
      <c r="W6" s="35"/>
      <c r="X6" s="35"/>
      <c r="Y6" s="35"/>
      <c r="Z6" s="35"/>
      <c r="AA6" s="35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35"/>
      <c r="BX6" s="35"/>
      <c r="BY6" s="35"/>
      <c r="BZ6" s="35"/>
      <c r="CA6" s="35"/>
      <c r="CB6" s="35"/>
      <c r="CC6" s="35"/>
      <c r="CD6" s="35"/>
      <c r="CH6" s="46"/>
      <c r="CJ6" s="9"/>
      <c r="CK6" s="10"/>
    </row>
    <row r="7" spans="1:91" s="51" customFormat="1" ht="19.95" customHeight="1" x14ac:dyDescent="0.2">
      <c r="A7" s="49" t="s">
        <v>191</v>
      </c>
      <c r="C7" s="52" t="s">
        <v>192</v>
      </c>
      <c r="D7" s="126">
        <v>1008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2"/>
      <c r="BX7" s="52"/>
      <c r="BY7" s="52"/>
      <c r="BZ7" s="52"/>
      <c r="CA7" s="52"/>
      <c r="CB7" s="52"/>
      <c r="CC7" s="52"/>
      <c r="CD7" s="52"/>
      <c r="CH7" s="53"/>
      <c r="CJ7" s="55"/>
      <c r="CK7" s="56"/>
    </row>
    <row r="8" spans="1:91" ht="15" customHeight="1" x14ac:dyDescent="0.2">
      <c r="A8" s="150" t="s">
        <v>194</v>
      </c>
      <c r="C8" s="135">
        <v>0</v>
      </c>
      <c r="D8" s="26">
        <f>$D$7</f>
        <v>1008</v>
      </c>
      <c r="F8" s="4">
        <v>61.4</v>
      </c>
      <c r="G8" s="4">
        <v>0.44</v>
      </c>
      <c r="H8" s="4">
        <v>17.2</v>
      </c>
      <c r="I8" s="4">
        <v>4.5199999999999996</v>
      </c>
      <c r="J8" s="4">
        <v>0.1</v>
      </c>
      <c r="K8" s="4">
        <v>1.67</v>
      </c>
      <c r="L8" s="4">
        <v>4</v>
      </c>
      <c r="M8" s="4">
        <v>4.46</v>
      </c>
      <c r="N8" s="4">
        <v>5.88</v>
      </c>
      <c r="O8" s="4">
        <v>0.28999999999999998</v>
      </c>
      <c r="P8" s="28">
        <f t="shared" ref="P8" si="0">SUM(F8:O8)</f>
        <v>99.95999999999998</v>
      </c>
      <c r="R8" s="28">
        <v>55.58</v>
      </c>
      <c r="S8" s="28">
        <v>0.28000000000000003</v>
      </c>
      <c r="T8" s="28">
        <v>27.45</v>
      </c>
      <c r="U8" s="28">
        <v>0.79</v>
      </c>
      <c r="V8" s="28">
        <v>0.16</v>
      </c>
      <c r="W8" s="28">
        <v>0.37</v>
      </c>
      <c r="X8" s="28">
        <v>9.4600000000000009</v>
      </c>
      <c r="Y8" s="28">
        <v>4.42</v>
      </c>
      <c r="Z8" s="28">
        <v>1.39</v>
      </c>
      <c r="AA8" s="28">
        <f t="shared" ref="AA8:AA14" si="1">SUM(R8:Z8)</f>
        <v>99.9</v>
      </c>
      <c r="AB8" s="42"/>
      <c r="AC8" s="30">
        <f t="shared" ref="AC8:AC14" si="2">F8/AC$2</f>
        <v>1.021970705725699</v>
      </c>
      <c r="AD8" s="30">
        <f t="shared" ref="AD8:AD14" si="3">G8/AD$2</f>
        <v>5.5068836045056319E-3</v>
      </c>
      <c r="AE8" s="30">
        <f t="shared" ref="AE8:AE14" si="4">H8*2/AE$2</f>
        <v>0.33738721067085131</v>
      </c>
      <c r="AF8" s="30">
        <f t="shared" ref="AF8:AF14" si="5">I8/AF$2</f>
        <v>6.2908837856645791E-2</v>
      </c>
      <c r="AG8" s="30">
        <f t="shared" ref="AG8:AG14" si="6">J8/AG$2</f>
        <v>1.4096419509444602E-3</v>
      </c>
      <c r="AH8" s="30">
        <f t="shared" ref="AH8:AH14" si="7">K8/AH$2</f>
        <v>4.1439205955334991E-2</v>
      </c>
      <c r="AI8" s="30">
        <f t="shared" ref="AI8:AI14" si="8">L8/AI$2</f>
        <v>7.1326676176890161E-2</v>
      </c>
      <c r="AJ8" s="30">
        <f t="shared" ref="AJ8:AJ14" si="9">M8*2/AJ$2</f>
        <v>0.14391739270732495</v>
      </c>
      <c r="AK8" s="30">
        <f t="shared" ref="AK8:AK14" si="10">N8*2/AK$2</f>
        <v>0.12484076433121019</v>
      </c>
      <c r="AL8" s="30">
        <f t="shared" ref="AL8:AL14" si="11">O8*2/AL$2</f>
        <v>4.0863199870365017E-3</v>
      </c>
      <c r="AM8" s="30">
        <f t="shared" ref="AM8:AM14" si="12">SUM(AC8:AL8)</f>
        <v>1.814793638966443</v>
      </c>
      <c r="AO8" s="30">
        <f t="shared" ref="AO8:AO14" si="13">AC8/$AM8</f>
        <v>0.56313328622185899</v>
      </c>
      <c r="AP8" s="30">
        <f t="shared" ref="AP8:AP14" si="14">AD8/$AM8</f>
        <v>3.0344406583009071E-3</v>
      </c>
      <c r="AQ8" s="30">
        <f t="shared" ref="AQ8:AQ14" si="15">AE8/$AM8</f>
        <v>0.18590940778423673</v>
      </c>
      <c r="AR8" s="30">
        <f t="shared" ref="AR8:AR14" si="16">AF8/$AM8</f>
        <v>3.4664457988993994E-2</v>
      </c>
      <c r="AS8" s="30">
        <f t="shared" ref="AS8:AS14" si="17">AG8/$AM8</f>
        <v>7.7675054655099857E-4</v>
      </c>
      <c r="AT8" s="30">
        <f t="shared" ref="AT8:AT14" si="18">AH8/$AM8</f>
        <v>2.2834114615331885E-2</v>
      </c>
      <c r="AU8" s="30">
        <f t="shared" ref="AU8:AU14" si="19">AI8/$AM8</f>
        <v>3.9302912819064083E-2</v>
      </c>
      <c r="AV8" s="30">
        <f t="shared" ref="AV8:AV14" si="20">AJ8/$AM8</f>
        <v>7.9302345796896476E-2</v>
      </c>
      <c r="AW8" s="30">
        <f t="shared" ref="AW8:AW14" si="21">AK8/$AM8</f>
        <v>6.8790611588383802E-2</v>
      </c>
      <c r="AX8" s="30">
        <f t="shared" ref="AX8:AX14" si="22">AL8/$AM8</f>
        <v>2.2516719803821516E-3</v>
      </c>
      <c r="AY8" s="30">
        <f t="shared" ref="AY8:AY14" si="23">SUM(AO8:AX8)</f>
        <v>1</v>
      </c>
      <c r="AZ8" s="30"/>
      <c r="BA8" s="30">
        <f t="shared" ref="BA8:BA14" si="24">R8/AC$2</f>
        <v>0.92509986684420775</v>
      </c>
      <c r="BB8" s="30">
        <f t="shared" ref="BB8:BB14" si="25">S8/AD$2</f>
        <v>3.5043804755944931E-3</v>
      </c>
      <c r="BC8" s="30">
        <f t="shared" ref="BC8:BC14" si="26">T8*2/AE$2</f>
        <v>0.53844644958807375</v>
      </c>
      <c r="BD8" s="30">
        <f t="shared" ref="BD8:BD14" si="27">U8/AF$2</f>
        <v>1.0995128740431456E-2</v>
      </c>
      <c r="BE8" s="30">
        <f t="shared" ref="BE8:BE14" si="28">V8/AG$2</f>
        <v>2.2554271215111362E-3</v>
      </c>
      <c r="BF8" s="30">
        <f t="shared" ref="BF8:BF14" si="29">W8/AH$2</f>
        <v>9.1811414392059566E-3</v>
      </c>
      <c r="BG8" s="30">
        <f t="shared" ref="BG8:BG14" si="30">X8/AI$2</f>
        <v>0.16868758915834525</v>
      </c>
      <c r="BH8" s="30">
        <f t="shared" ref="BH8:BH14" si="31">Y8*2/AJ$2</f>
        <v>0.14262665375927719</v>
      </c>
      <c r="BI8" s="30">
        <f t="shared" ref="BI8:BI14" si="32">Z8*2/AK$2</f>
        <v>2.9511677282377916E-2</v>
      </c>
      <c r="BJ8" s="30">
        <f t="shared" ref="BJ8:BJ14" si="33">SUM(BA8:BI8)</f>
        <v>1.8303083144090251</v>
      </c>
      <c r="BK8" s="30"/>
      <c r="BL8" s="30">
        <f t="shared" ref="BL8:BL14" si="34">BA8/$BJ8</f>
        <v>0.50543389851939047</v>
      </c>
      <c r="BM8" s="30">
        <f t="shared" ref="BM8:BM14" si="35">BB8/$BJ8</f>
        <v>1.9146394342452609E-3</v>
      </c>
      <c r="BN8" s="30">
        <f t="shared" ref="BN8:BN14" si="36">BC8/$BJ8</f>
        <v>0.2941834691724759</v>
      </c>
      <c r="BO8" s="30">
        <f t="shared" ref="BO8:BO14" si="37">BD8/$BJ8</f>
        <v>6.0072549820556287E-3</v>
      </c>
      <c r="BP8" s="30">
        <f t="shared" ref="BP8:BP14" si="38">BE8/$BJ8</f>
        <v>1.2322662273647456E-3</v>
      </c>
      <c r="BQ8" s="30">
        <f t="shared" ref="BQ8:BQ14" si="39">BF8/$BJ8</f>
        <v>5.0161720661638298E-3</v>
      </c>
      <c r="BR8" s="30">
        <f t="shared" ref="BR8:BR14" si="40">BG8/$BJ8</f>
        <v>9.2163482966426652E-2</v>
      </c>
      <c r="BS8" s="30">
        <f t="shared" ref="BS8:BS14" si="41">BH8/$BJ8</f>
        <v>7.7924933540679933E-2</v>
      </c>
      <c r="BT8" s="30">
        <f t="shared" ref="BT8:BT14" si="42">BI8/$BJ8</f>
        <v>1.612388309119752E-2</v>
      </c>
      <c r="BU8" s="30">
        <f t="shared" ref="BU8:BU14" si="43">SUM(BL8:BT8)</f>
        <v>0.99999999999999989</v>
      </c>
      <c r="BV8" s="30"/>
      <c r="BW8" s="28">
        <f t="shared" ref="BW8:BW14" si="44">BR8/(BR8+BS8+BT8)</f>
        <v>0.49493767686259754</v>
      </c>
      <c r="BX8" s="28">
        <f t="shared" ref="BX8:BX14" si="45">BS8/(BR8+BS8+BT8)</f>
        <v>0.41847361161845409</v>
      </c>
      <c r="BY8" s="28">
        <f t="shared" ref="BY8:BY14" si="46">1-BW8-BX8</f>
        <v>8.6588711518948425E-2</v>
      </c>
      <c r="BZ8" s="28"/>
      <c r="CA8" s="28">
        <f t="shared" ref="CA8:CA14" si="47">F8*100/P8</f>
        <v>61.424569827931187</v>
      </c>
      <c r="CB8" s="28">
        <f t="shared" ref="CB8:CB14" si="48">(M8+N8)*100/P8</f>
        <v>10.344137655062028</v>
      </c>
      <c r="CC8" s="28">
        <f t="shared" ref="CC8:CC14" si="49">IF(BY8+BX8=0,CD8/2,+BY8/(BY8+BX8)*(100-CD8)+0.5*CD8)</f>
        <v>33.405754995024715</v>
      </c>
      <c r="CD8" s="28">
        <f t="shared" ref="CD8:CD14" si="50">100*BW8/(BW8+BX8+BY8)</f>
        <v>49.493767686259751</v>
      </c>
      <c r="CF8" s="28">
        <f t="shared" ref="CF8:CF14" si="51">LN(BW8/(AU8*AQ8^2*AO8^2))</f>
        <v>7.046602645368905</v>
      </c>
      <c r="CG8" s="28">
        <f t="shared" ref="CG8:CG14" si="52">AV8/(AV8+AW8)</f>
        <v>0.53549032443577049</v>
      </c>
      <c r="CH8" s="30"/>
      <c r="CI8" s="107">
        <f t="shared" ref="CI8:CI21" si="53">$CK$1+$CK$2*CF8+$CK$3*D8+$CK$4*BX8+$CK$5*CG8</f>
        <v>2.9448615991384832</v>
      </c>
    </row>
    <row r="9" spans="1:91" ht="15" customHeight="1" x14ac:dyDescent="0.2">
      <c r="A9" s="150" t="s">
        <v>194</v>
      </c>
      <c r="C9" s="135">
        <v>7</v>
      </c>
      <c r="D9" s="26">
        <f t="shared" ref="D9:D72" si="54">$D$7</f>
        <v>1008</v>
      </c>
      <c r="F9" s="4">
        <v>61.4</v>
      </c>
      <c r="G9" s="4">
        <v>0.44</v>
      </c>
      <c r="H9" s="4">
        <v>17.2</v>
      </c>
      <c r="I9" s="4">
        <v>4.5199999999999996</v>
      </c>
      <c r="J9" s="4">
        <v>0.1</v>
      </c>
      <c r="K9" s="4">
        <v>1.67</v>
      </c>
      <c r="L9" s="4">
        <v>4</v>
      </c>
      <c r="M9" s="4">
        <v>4.46</v>
      </c>
      <c r="N9" s="4">
        <v>5.88</v>
      </c>
      <c r="O9" s="4">
        <v>0.28999999999999998</v>
      </c>
      <c r="P9" s="28">
        <f t="shared" ref="P9:P17" si="55">SUM(F9:O9)</f>
        <v>99.95999999999998</v>
      </c>
      <c r="R9" s="28">
        <v>54.88</v>
      </c>
      <c r="S9" s="28">
        <v>0.37</v>
      </c>
      <c r="T9" s="28">
        <v>27.29</v>
      </c>
      <c r="U9" s="28">
        <v>0.78</v>
      </c>
      <c r="V9" s="28">
        <v>0.2</v>
      </c>
      <c r="W9" s="28">
        <v>0.27</v>
      </c>
      <c r="X9" s="28">
        <v>10.41</v>
      </c>
      <c r="Y9" s="28">
        <v>4.43</v>
      </c>
      <c r="Z9" s="28">
        <v>1.1499999999999999</v>
      </c>
      <c r="AA9" s="28">
        <f t="shared" si="1"/>
        <v>99.78</v>
      </c>
      <c r="AB9" s="42"/>
      <c r="AC9" s="30">
        <f t="shared" si="2"/>
        <v>1.021970705725699</v>
      </c>
      <c r="AD9" s="30">
        <f t="shared" si="3"/>
        <v>5.5068836045056319E-3</v>
      </c>
      <c r="AE9" s="30">
        <f t="shared" si="4"/>
        <v>0.33738721067085131</v>
      </c>
      <c r="AF9" s="30">
        <f t="shared" si="5"/>
        <v>6.2908837856645791E-2</v>
      </c>
      <c r="AG9" s="30">
        <f t="shared" si="6"/>
        <v>1.4096419509444602E-3</v>
      </c>
      <c r="AH9" s="30">
        <f t="shared" si="7"/>
        <v>4.1439205955334991E-2</v>
      </c>
      <c r="AI9" s="30">
        <f t="shared" si="8"/>
        <v>7.1326676176890161E-2</v>
      </c>
      <c r="AJ9" s="30">
        <f t="shared" si="9"/>
        <v>0.14391739270732495</v>
      </c>
      <c r="AK9" s="30">
        <f t="shared" si="10"/>
        <v>0.12484076433121019</v>
      </c>
      <c r="AL9" s="30">
        <f t="shared" si="11"/>
        <v>4.0863199870365017E-3</v>
      </c>
      <c r="AM9" s="30">
        <f t="shared" si="12"/>
        <v>1.814793638966443</v>
      </c>
      <c r="AO9" s="30">
        <f t="shared" si="13"/>
        <v>0.56313328622185899</v>
      </c>
      <c r="AP9" s="30">
        <f t="shared" si="14"/>
        <v>3.0344406583009071E-3</v>
      </c>
      <c r="AQ9" s="30">
        <f t="shared" si="15"/>
        <v>0.18590940778423673</v>
      </c>
      <c r="AR9" s="30">
        <f t="shared" si="16"/>
        <v>3.4664457988993994E-2</v>
      </c>
      <c r="AS9" s="30">
        <f t="shared" si="17"/>
        <v>7.7675054655099857E-4</v>
      </c>
      <c r="AT9" s="30">
        <f t="shared" si="18"/>
        <v>2.2834114615331885E-2</v>
      </c>
      <c r="AU9" s="30">
        <f t="shared" si="19"/>
        <v>3.9302912819064083E-2</v>
      </c>
      <c r="AV9" s="30">
        <f t="shared" si="20"/>
        <v>7.9302345796896476E-2</v>
      </c>
      <c r="AW9" s="30">
        <f t="shared" si="21"/>
        <v>6.8790611588383802E-2</v>
      </c>
      <c r="AX9" s="30">
        <f t="shared" si="22"/>
        <v>2.2516719803821516E-3</v>
      </c>
      <c r="AY9" s="30">
        <f t="shared" si="23"/>
        <v>1</v>
      </c>
      <c r="AZ9" s="30"/>
      <c r="BA9" s="30">
        <f t="shared" si="24"/>
        <v>0.91344873501997348</v>
      </c>
      <c r="BB9" s="30">
        <f t="shared" si="25"/>
        <v>4.630788485607008E-3</v>
      </c>
      <c r="BC9" s="30">
        <f t="shared" si="26"/>
        <v>0.53530796390741464</v>
      </c>
      <c r="BD9" s="30">
        <f t="shared" si="27"/>
        <v>1.0855949895615868E-2</v>
      </c>
      <c r="BE9" s="30">
        <f t="shared" si="28"/>
        <v>2.8192839018889204E-3</v>
      </c>
      <c r="BF9" s="30">
        <f t="shared" si="29"/>
        <v>6.6997518610421849E-3</v>
      </c>
      <c r="BG9" s="30">
        <f t="shared" si="30"/>
        <v>0.18562767475035663</v>
      </c>
      <c r="BH9" s="30">
        <f t="shared" si="31"/>
        <v>0.14294933849628913</v>
      </c>
      <c r="BI9" s="30">
        <f t="shared" si="32"/>
        <v>2.4416135881104032E-2</v>
      </c>
      <c r="BJ9" s="30">
        <f t="shared" si="33"/>
        <v>1.826755622199292</v>
      </c>
      <c r="BK9" s="30"/>
      <c r="BL9" s="30">
        <f t="shared" si="34"/>
        <v>0.50003882507296848</v>
      </c>
      <c r="BM9" s="30">
        <f t="shared" si="35"/>
        <v>2.5349797363874251E-3</v>
      </c>
      <c r="BN9" s="30">
        <f t="shared" si="36"/>
        <v>0.29303753463363619</v>
      </c>
      <c r="BO9" s="30">
        <f t="shared" si="37"/>
        <v>5.9427488623497587E-3</v>
      </c>
      <c r="BP9" s="30">
        <f t="shared" si="38"/>
        <v>1.543328438477551E-3</v>
      </c>
      <c r="BQ9" s="30">
        <f t="shared" si="39"/>
        <v>3.667568764877335E-3</v>
      </c>
      <c r="BR9" s="30">
        <f t="shared" si="40"/>
        <v>0.10161604129997054</v>
      </c>
      <c r="BS9" s="30">
        <f t="shared" si="41"/>
        <v>7.8253126340012386E-2</v>
      </c>
      <c r="BT9" s="30">
        <f t="shared" si="42"/>
        <v>1.3365846851320284E-2</v>
      </c>
      <c r="BU9" s="30">
        <f t="shared" si="43"/>
        <v>0.99999999999999978</v>
      </c>
      <c r="BV9" s="30"/>
      <c r="BW9" s="28">
        <f t="shared" si="44"/>
        <v>0.52586764136653874</v>
      </c>
      <c r="BX9" s="28">
        <f t="shared" si="45"/>
        <v>0.40496349249133762</v>
      </c>
      <c r="BY9" s="28">
        <f t="shared" si="46"/>
        <v>6.9168866142123642E-2</v>
      </c>
      <c r="BZ9" s="28"/>
      <c r="CA9" s="28">
        <f t="shared" si="47"/>
        <v>61.424569827931187</v>
      </c>
      <c r="CB9" s="28">
        <f t="shared" si="48"/>
        <v>10.344137655062028</v>
      </c>
      <c r="CC9" s="28">
        <f t="shared" si="49"/>
        <v>33.210268682539301</v>
      </c>
      <c r="CD9" s="28">
        <f t="shared" si="50"/>
        <v>52.586764136653876</v>
      </c>
      <c r="CF9" s="28">
        <f t="shared" si="51"/>
        <v>7.1072203447450049</v>
      </c>
      <c r="CG9" s="28">
        <f t="shared" si="52"/>
        <v>0.53549032443577049</v>
      </c>
      <c r="CH9" s="30"/>
      <c r="CI9" s="107">
        <f t="shared" si="53"/>
        <v>3.0911858406292172</v>
      </c>
    </row>
    <row r="10" spans="1:91" ht="15" customHeight="1" x14ac:dyDescent="0.2">
      <c r="A10" s="150" t="s">
        <v>194</v>
      </c>
      <c r="C10" s="135">
        <v>14</v>
      </c>
      <c r="D10" s="26">
        <f t="shared" si="54"/>
        <v>1008</v>
      </c>
      <c r="F10" s="4">
        <v>61.4</v>
      </c>
      <c r="G10" s="4">
        <v>0.44</v>
      </c>
      <c r="H10" s="4">
        <v>17.2</v>
      </c>
      <c r="I10" s="4">
        <v>4.5199999999999996</v>
      </c>
      <c r="J10" s="4">
        <v>0.1</v>
      </c>
      <c r="K10" s="4">
        <v>1.67</v>
      </c>
      <c r="L10" s="4">
        <v>4</v>
      </c>
      <c r="M10" s="4">
        <v>4.46</v>
      </c>
      <c r="N10" s="4">
        <v>5.88</v>
      </c>
      <c r="O10" s="4">
        <v>0.28999999999999998</v>
      </c>
      <c r="P10" s="28">
        <f t="shared" si="55"/>
        <v>99.95999999999998</v>
      </c>
      <c r="R10" s="28">
        <v>55.57</v>
      </c>
      <c r="S10" s="28">
        <v>0.31</v>
      </c>
      <c r="T10" s="28">
        <v>26.87</v>
      </c>
      <c r="U10" s="28">
        <v>0.81</v>
      </c>
      <c r="V10" s="28">
        <v>0.15</v>
      </c>
      <c r="W10" s="28">
        <v>0.31</v>
      </c>
      <c r="X10" s="28">
        <v>9.82</v>
      </c>
      <c r="Y10" s="28">
        <v>4.6500000000000004</v>
      </c>
      <c r="Z10" s="28">
        <v>1.31</v>
      </c>
      <c r="AA10" s="28">
        <f t="shared" si="1"/>
        <v>99.800000000000011</v>
      </c>
      <c r="AB10" s="42"/>
      <c r="AC10" s="30">
        <f t="shared" si="2"/>
        <v>1.021970705725699</v>
      </c>
      <c r="AD10" s="30">
        <f t="shared" si="3"/>
        <v>5.5068836045056319E-3</v>
      </c>
      <c r="AE10" s="30">
        <f t="shared" si="4"/>
        <v>0.33738721067085131</v>
      </c>
      <c r="AF10" s="30">
        <f t="shared" si="5"/>
        <v>6.2908837856645791E-2</v>
      </c>
      <c r="AG10" s="30">
        <f t="shared" si="6"/>
        <v>1.4096419509444602E-3</v>
      </c>
      <c r="AH10" s="30">
        <f t="shared" si="7"/>
        <v>4.1439205955334991E-2</v>
      </c>
      <c r="AI10" s="30">
        <f t="shared" si="8"/>
        <v>7.1326676176890161E-2</v>
      </c>
      <c r="AJ10" s="30">
        <f t="shared" si="9"/>
        <v>0.14391739270732495</v>
      </c>
      <c r="AK10" s="30">
        <f t="shared" si="10"/>
        <v>0.12484076433121019</v>
      </c>
      <c r="AL10" s="30">
        <f t="shared" si="11"/>
        <v>4.0863199870365017E-3</v>
      </c>
      <c r="AM10" s="30">
        <f t="shared" si="12"/>
        <v>1.814793638966443</v>
      </c>
      <c r="AO10" s="30">
        <f t="shared" si="13"/>
        <v>0.56313328622185899</v>
      </c>
      <c r="AP10" s="30">
        <f t="shared" si="14"/>
        <v>3.0344406583009071E-3</v>
      </c>
      <c r="AQ10" s="30">
        <f t="shared" si="15"/>
        <v>0.18590940778423673</v>
      </c>
      <c r="AR10" s="30">
        <f t="shared" si="16"/>
        <v>3.4664457988993994E-2</v>
      </c>
      <c r="AS10" s="30">
        <f t="shared" si="17"/>
        <v>7.7675054655099857E-4</v>
      </c>
      <c r="AT10" s="30">
        <f t="shared" si="18"/>
        <v>2.2834114615331885E-2</v>
      </c>
      <c r="AU10" s="30">
        <f t="shared" si="19"/>
        <v>3.9302912819064083E-2</v>
      </c>
      <c r="AV10" s="30">
        <f t="shared" si="20"/>
        <v>7.9302345796896476E-2</v>
      </c>
      <c r="AW10" s="30">
        <f t="shared" si="21"/>
        <v>6.8790611588383802E-2</v>
      </c>
      <c r="AX10" s="30">
        <f t="shared" si="22"/>
        <v>2.2516719803821516E-3</v>
      </c>
      <c r="AY10" s="30">
        <f t="shared" si="23"/>
        <v>1</v>
      </c>
      <c r="AZ10" s="30"/>
      <c r="BA10" s="30">
        <f t="shared" si="24"/>
        <v>0.92493342210386154</v>
      </c>
      <c r="BB10" s="30">
        <f t="shared" si="25"/>
        <v>3.8798498122653313E-3</v>
      </c>
      <c r="BC10" s="30">
        <f t="shared" si="26"/>
        <v>0.52706943899568459</v>
      </c>
      <c r="BD10" s="30">
        <f t="shared" si="27"/>
        <v>1.1273486430062632E-2</v>
      </c>
      <c r="BE10" s="30">
        <f t="shared" si="28"/>
        <v>2.11446292641669E-3</v>
      </c>
      <c r="BF10" s="30">
        <f t="shared" si="29"/>
        <v>7.6923076923076927E-3</v>
      </c>
      <c r="BG10" s="30">
        <f t="shared" si="30"/>
        <v>0.17510699001426536</v>
      </c>
      <c r="BH10" s="30">
        <f t="shared" si="31"/>
        <v>0.15004840271055181</v>
      </c>
      <c r="BI10" s="30">
        <f t="shared" si="32"/>
        <v>2.7813163481953292E-2</v>
      </c>
      <c r="BJ10" s="30">
        <f t="shared" si="33"/>
        <v>1.829931524167369</v>
      </c>
      <c r="BK10" s="30"/>
      <c r="BL10" s="30">
        <f t="shared" si="34"/>
        <v>0.50544701257316849</v>
      </c>
      <c r="BM10" s="30">
        <f t="shared" si="35"/>
        <v>2.1202158447052757E-3</v>
      </c>
      <c r="BN10" s="30">
        <f t="shared" si="36"/>
        <v>0.28802686441259306</v>
      </c>
      <c r="BO10" s="30">
        <f t="shared" si="37"/>
        <v>6.1606056189409293E-3</v>
      </c>
      <c r="BP10" s="30">
        <f t="shared" si="38"/>
        <v>1.1554874586789715E-3</v>
      </c>
      <c r="BQ10" s="30">
        <f t="shared" si="39"/>
        <v>4.2036041189069864E-3</v>
      </c>
      <c r="BR10" s="30">
        <f t="shared" si="40"/>
        <v>9.5690460381538153E-2</v>
      </c>
      <c r="BS10" s="30">
        <f t="shared" si="41"/>
        <v>8.1996730877033672E-2</v>
      </c>
      <c r="BT10" s="30">
        <f t="shared" si="42"/>
        <v>1.5199018714434392E-2</v>
      </c>
      <c r="BU10" s="30">
        <f t="shared" si="43"/>
        <v>0.99999999999999989</v>
      </c>
      <c r="BV10" s="30"/>
      <c r="BW10" s="28">
        <f t="shared" si="44"/>
        <v>0.49609798644978154</v>
      </c>
      <c r="BX10" s="28">
        <f t="shared" si="45"/>
        <v>0.42510416316702393</v>
      </c>
      <c r="BY10" s="28">
        <f t="shared" si="46"/>
        <v>7.8797850383194534E-2</v>
      </c>
      <c r="BZ10" s="28"/>
      <c r="CA10" s="28">
        <f t="shared" si="47"/>
        <v>61.424569827931187</v>
      </c>
      <c r="CB10" s="28">
        <f t="shared" si="48"/>
        <v>10.344137655062028</v>
      </c>
      <c r="CC10" s="28">
        <f t="shared" si="49"/>
        <v>32.684684360808532</v>
      </c>
      <c r="CD10" s="28">
        <f t="shared" si="50"/>
        <v>49.609798644978156</v>
      </c>
      <c r="CF10" s="28">
        <f t="shared" si="51"/>
        <v>7.0489442565950524</v>
      </c>
      <c r="CG10" s="28">
        <f t="shared" si="52"/>
        <v>0.53549032443577049</v>
      </c>
      <c r="CH10" s="30"/>
      <c r="CI10" s="107">
        <f t="shared" si="53"/>
        <v>2.8624895286054945</v>
      </c>
    </row>
    <row r="11" spans="1:91" ht="15" customHeight="1" x14ac:dyDescent="0.2">
      <c r="A11" s="150" t="s">
        <v>194</v>
      </c>
      <c r="C11" s="136">
        <v>21</v>
      </c>
      <c r="D11" s="26">
        <f t="shared" si="54"/>
        <v>1008</v>
      </c>
      <c r="F11" s="4">
        <v>61.4</v>
      </c>
      <c r="G11" s="4">
        <v>0.44</v>
      </c>
      <c r="H11" s="4">
        <v>17.2</v>
      </c>
      <c r="I11" s="4">
        <v>4.5199999999999996</v>
      </c>
      <c r="J11" s="4">
        <v>0.1</v>
      </c>
      <c r="K11" s="4">
        <v>1.67</v>
      </c>
      <c r="L11" s="4">
        <v>4</v>
      </c>
      <c r="M11" s="4">
        <v>4.46</v>
      </c>
      <c r="N11" s="4">
        <v>5.88</v>
      </c>
      <c r="O11" s="4">
        <v>0.28999999999999998</v>
      </c>
      <c r="P11" s="28">
        <f t="shared" si="55"/>
        <v>99.95999999999998</v>
      </c>
      <c r="R11" s="28">
        <v>55.54</v>
      </c>
      <c r="S11" s="28">
        <v>0.32</v>
      </c>
      <c r="T11" s="28">
        <v>27.02</v>
      </c>
      <c r="U11" s="28">
        <v>0.81</v>
      </c>
      <c r="V11" s="28">
        <v>0.17</v>
      </c>
      <c r="W11" s="28">
        <v>0.3</v>
      </c>
      <c r="X11" s="28">
        <v>10.09</v>
      </c>
      <c r="Y11" s="28">
        <v>4.49</v>
      </c>
      <c r="Z11" s="28">
        <v>1.1399999999999999</v>
      </c>
      <c r="AA11" s="28">
        <f t="shared" si="1"/>
        <v>99.88</v>
      </c>
      <c r="AB11" s="42"/>
      <c r="AC11" s="30">
        <f t="shared" si="2"/>
        <v>1.021970705725699</v>
      </c>
      <c r="AD11" s="30">
        <f t="shared" si="3"/>
        <v>5.5068836045056319E-3</v>
      </c>
      <c r="AE11" s="30">
        <f t="shared" si="4"/>
        <v>0.33738721067085131</v>
      </c>
      <c r="AF11" s="30">
        <f t="shared" si="5"/>
        <v>6.2908837856645791E-2</v>
      </c>
      <c r="AG11" s="30">
        <f t="shared" si="6"/>
        <v>1.4096419509444602E-3</v>
      </c>
      <c r="AH11" s="30">
        <f t="shared" si="7"/>
        <v>4.1439205955334991E-2</v>
      </c>
      <c r="AI11" s="30">
        <f t="shared" si="8"/>
        <v>7.1326676176890161E-2</v>
      </c>
      <c r="AJ11" s="30">
        <f t="shared" si="9"/>
        <v>0.14391739270732495</v>
      </c>
      <c r="AK11" s="30">
        <f t="shared" si="10"/>
        <v>0.12484076433121019</v>
      </c>
      <c r="AL11" s="30">
        <f t="shared" si="11"/>
        <v>4.0863199870365017E-3</v>
      </c>
      <c r="AM11" s="30">
        <f t="shared" si="12"/>
        <v>1.814793638966443</v>
      </c>
      <c r="AO11" s="30">
        <f t="shared" si="13"/>
        <v>0.56313328622185899</v>
      </c>
      <c r="AP11" s="30">
        <f t="shared" si="14"/>
        <v>3.0344406583009071E-3</v>
      </c>
      <c r="AQ11" s="30">
        <f t="shared" si="15"/>
        <v>0.18590940778423673</v>
      </c>
      <c r="AR11" s="30">
        <f t="shared" si="16"/>
        <v>3.4664457988993994E-2</v>
      </c>
      <c r="AS11" s="30">
        <f t="shared" si="17"/>
        <v>7.7675054655099857E-4</v>
      </c>
      <c r="AT11" s="30">
        <f t="shared" si="18"/>
        <v>2.2834114615331885E-2</v>
      </c>
      <c r="AU11" s="30">
        <f t="shared" si="19"/>
        <v>3.9302912819064083E-2</v>
      </c>
      <c r="AV11" s="30">
        <f t="shared" si="20"/>
        <v>7.9302345796896476E-2</v>
      </c>
      <c r="AW11" s="30">
        <f t="shared" si="21"/>
        <v>6.8790611588383802E-2</v>
      </c>
      <c r="AX11" s="30">
        <f t="shared" si="22"/>
        <v>2.2516719803821516E-3</v>
      </c>
      <c r="AY11" s="30">
        <f t="shared" si="23"/>
        <v>1</v>
      </c>
      <c r="AZ11" s="30"/>
      <c r="BA11" s="30">
        <f t="shared" si="24"/>
        <v>0.92443408788282289</v>
      </c>
      <c r="BB11" s="30">
        <f t="shared" si="25"/>
        <v>4.0050062578222776E-3</v>
      </c>
      <c r="BC11" s="30">
        <f t="shared" si="26"/>
        <v>0.53001176932130245</v>
      </c>
      <c r="BD11" s="30">
        <f t="shared" si="27"/>
        <v>1.1273486430062632E-2</v>
      </c>
      <c r="BE11" s="30">
        <f t="shared" si="28"/>
        <v>2.3963913166055823E-3</v>
      </c>
      <c r="BF11" s="30">
        <f t="shared" si="29"/>
        <v>7.4441687344913151E-3</v>
      </c>
      <c r="BG11" s="30">
        <f t="shared" si="30"/>
        <v>0.17992154065620541</v>
      </c>
      <c r="BH11" s="30">
        <f t="shared" si="31"/>
        <v>0.14488544691836078</v>
      </c>
      <c r="BI11" s="30">
        <f t="shared" si="32"/>
        <v>2.4203821656050954E-2</v>
      </c>
      <c r="BJ11" s="30">
        <f t="shared" si="33"/>
        <v>1.8285757191737242</v>
      </c>
      <c r="BK11" s="30"/>
      <c r="BL11" s="30">
        <f t="shared" si="34"/>
        <v>0.50554870557974241</v>
      </c>
      <c r="BM11" s="30">
        <f t="shared" si="35"/>
        <v>2.1902326580339883E-3</v>
      </c>
      <c r="BN11" s="30">
        <f t="shared" si="36"/>
        <v>0.28984950623800149</v>
      </c>
      <c r="BO11" s="30">
        <f t="shared" si="37"/>
        <v>6.1651734253349742E-3</v>
      </c>
      <c r="BP11" s="30">
        <f t="shared" si="38"/>
        <v>1.3105234262261976E-3</v>
      </c>
      <c r="BQ11" s="30">
        <f t="shared" si="39"/>
        <v>4.0710202243389188E-3</v>
      </c>
      <c r="BR11" s="30">
        <f t="shared" si="40"/>
        <v>9.8394361671556213E-2</v>
      </c>
      <c r="BS11" s="30">
        <f t="shared" si="41"/>
        <v>7.923404286688765E-2</v>
      </c>
      <c r="BT11" s="30">
        <f t="shared" si="42"/>
        <v>1.3236433909878175E-2</v>
      </c>
      <c r="BU11" s="30">
        <f t="shared" si="43"/>
        <v>1</v>
      </c>
      <c r="BV11" s="30"/>
      <c r="BW11" s="28">
        <f t="shared" si="44"/>
        <v>0.51551853380368517</v>
      </c>
      <c r="BX11" s="28">
        <f t="shared" si="45"/>
        <v>0.41513168958221086</v>
      </c>
      <c r="BY11" s="28">
        <f t="shared" si="46"/>
        <v>6.9349776614103964E-2</v>
      </c>
      <c r="BZ11" s="28"/>
      <c r="CA11" s="28">
        <f t="shared" si="47"/>
        <v>61.424569827931187</v>
      </c>
      <c r="CB11" s="28">
        <f t="shared" si="48"/>
        <v>10.344137655062028</v>
      </c>
      <c r="CC11" s="28">
        <f t="shared" si="49"/>
        <v>32.710904351594657</v>
      </c>
      <c r="CD11" s="28">
        <f t="shared" si="50"/>
        <v>51.55185338036852</v>
      </c>
      <c r="CF11" s="28">
        <f t="shared" si="51"/>
        <v>7.0873440519281949</v>
      </c>
      <c r="CG11" s="28">
        <f t="shared" si="52"/>
        <v>0.53549032443577049</v>
      </c>
      <c r="CH11" s="30"/>
      <c r="CI11" s="107">
        <f t="shared" si="53"/>
        <v>2.9725861185212645</v>
      </c>
    </row>
    <row r="12" spans="1:91" ht="15" customHeight="1" x14ac:dyDescent="0.2">
      <c r="A12" s="150" t="s">
        <v>194</v>
      </c>
      <c r="C12" s="135">
        <v>28</v>
      </c>
      <c r="D12" s="26">
        <f t="shared" si="54"/>
        <v>1008</v>
      </c>
      <c r="F12" s="4">
        <v>61.4</v>
      </c>
      <c r="G12" s="4">
        <v>0.44</v>
      </c>
      <c r="H12" s="4">
        <v>17.2</v>
      </c>
      <c r="I12" s="4">
        <v>4.5199999999999996</v>
      </c>
      <c r="J12" s="4">
        <v>0.1</v>
      </c>
      <c r="K12" s="4">
        <v>1.67</v>
      </c>
      <c r="L12" s="4">
        <v>4</v>
      </c>
      <c r="M12" s="4">
        <v>4.46</v>
      </c>
      <c r="N12" s="4">
        <v>5.88</v>
      </c>
      <c r="O12" s="4">
        <v>0.28999999999999998</v>
      </c>
      <c r="P12" s="28">
        <f t="shared" si="55"/>
        <v>99.95999999999998</v>
      </c>
      <c r="R12" s="28">
        <v>55.52</v>
      </c>
      <c r="S12" s="28">
        <v>0.32</v>
      </c>
      <c r="T12" s="28">
        <v>26.9</v>
      </c>
      <c r="U12" s="28">
        <v>0.88</v>
      </c>
      <c r="V12" s="28">
        <v>0.16</v>
      </c>
      <c r="W12" s="28">
        <v>0.27</v>
      </c>
      <c r="X12" s="28">
        <v>9.9499999999999993</v>
      </c>
      <c r="Y12" s="28">
        <v>4.67</v>
      </c>
      <c r="Z12" s="28">
        <v>1.19</v>
      </c>
      <c r="AA12" s="28">
        <f t="shared" si="1"/>
        <v>99.86</v>
      </c>
      <c r="AB12" s="42"/>
      <c r="AC12" s="30">
        <f t="shared" si="2"/>
        <v>1.021970705725699</v>
      </c>
      <c r="AD12" s="30">
        <f t="shared" si="3"/>
        <v>5.5068836045056319E-3</v>
      </c>
      <c r="AE12" s="30">
        <f t="shared" si="4"/>
        <v>0.33738721067085131</v>
      </c>
      <c r="AF12" s="30">
        <f t="shared" si="5"/>
        <v>6.2908837856645791E-2</v>
      </c>
      <c r="AG12" s="30">
        <f t="shared" si="6"/>
        <v>1.4096419509444602E-3</v>
      </c>
      <c r="AH12" s="30">
        <f t="shared" si="7"/>
        <v>4.1439205955334991E-2</v>
      </c>
      <c r="AI12" s="30">
        <f t="shared" si="8"/>
        <v>7.1326676176890161E-2</v>
      </c>
      <c r="AJ12" s="30">
        <f t="shared" si="9"/>
        <v>0.14391739270732495</v>
      </c>
      <c r="AK12" s="30">
        <f t="shared" si="10"/>
        <v>0.12484076433121019</v>
      </c>
      <c r="AL12" s="30">
        <f t="shared" si="11"/>
        <v>4.0863199870365017E-3</v>
      </c>
      <c r="AM12" s="30">
        <f t="shared" si="12"/>
        <v>1.814793638966443</v>
      </c>
      <c r="AO12" s="30">
        <f t="shared" si="13"/>
        <v>0.56313328622185899</v>
      </c>
      <c r="AP12" s="30">
        <f t="shared" si="14"/>
        <v>3.0344406583009071E-3</v>
      </c>
      <c r="AQ12" s="30">
        <f t="shared" si="15"/>
        <v>0.18590940778423673</v>
      </c>
      <c r="AR12" s="30">
        <f t="shared" si="16"/>
        <v>3.4664457988993994E-2</v>
      </c>
      <c r="AS12" s="30">
        <f t="shared" si="17"/>
        <v>7.7675054655099857E-4</v>
      </c>
      <c r="AT12" s="30">
        <f t="shared" si="18"/>
        <v>2.2834114615331885E-2</v>
      </c>
      <c r="AU12" s="30">
        <f t="shared" si="19"/>
        <v>3.9302912819064083E-2</v>
      </c>
      <c r="AV12" s="30">
        <f t="shared" si="20"/>
        <v>7.9302345796896476E-2</v>
      </c>
      <c r="AW12" s="30">
        <f t="shared" si="21"/>
        <v>6.8790611588383802E-2</v>
      </c>
      <c r="AX12" s="30">
        <f t="shared" si="22"/>
        <v>2.2516719803821516E-3</v>
      </c>
      <c r="AY12" s="30">
        <f t="shared" si="23"/>
        <v>1</v>
      </c>
      <c r="AZ12" s="30"/>
      <c r="BA12" s="30">
        <f t="shared" si="24"/>
        <v>0.92410119840213056</v>
      </c>
      <c r="BB12" s="30">
        <f t="shared" si="25"/>
        <v>4.0050062578222776E-3</v>
      </c>
      <c r="BC12" s="30">
        <f t="shared" si="26"/>
        <v>0.52765790506080812</v>
      </c>
      <c r="BD12" s="30">
        <f t="shared" si="27"/>
        <v>1.2247738343771748E-2</v>
      </c>
      <c r="BE12" s="30">
        <f t="shared" si="28"/>
        <v>2.2554271215111362E-3</v>
      </c>
      <c r="BF12" s="30">
        <f t="shared" si="29"/>
        <v>6.6997518610421849E-3</v>
      </c>
      <c r="BG12" s="30">
        <f t="shared" si="30"/>
        <v>0.17742510699001426</v>
      </c>
      <c r="BH12" s="30">
        <f t="shared" si="31"/>
        <v>0.15069377218457566</v>
      </c>
      <c r="BI12" s="30">
        <f t="shared" si="32"/>
        <v>2.5265392781316346E-2</v>
      </c>
      <c r="BJ12" s="30">
        <f t="shared" si="33"/>
        <v>1.8303512990029924</v>
      </c>
      <c r="BK12" s="30"/>
      <c r="BL12" s="30">
        <f t="shared" si="34"/>
        <v>0.50487641301726949</v>
      </c>
      <c r="BM12" s="30">
        <f t="shared" si="35"/>
        <v>2.1881079659428425E-3</v>
      </c>
      <c r="BN12" s="30">
        <f t="shared" si="36"/>
        <v>0.28828231244364277</v>
      </c>
      <c r="BO12" s="30">
        <f t="shared" si="37"/>
        <v>6.6914686543742682E-3</v>
      </c>
      <c r="BP12" s="30">
        <f t="shared" si="38"/>
        <v>1.232237288404519E-3</v>
      </c>
      <c r="BQ12" s="30">
        <f t="shared" si="39"/>
        <v>3.6603639228663895E-3</v>
      </c>
      <c r="BR12" s="30">
        <f t="shared" si="40"/>
        <v>9.6935002087664368E-2</v>
      </c>
      <c r="BS12" s="30">
        <f t="shared" si="41"/>
        <v>8.2330518882719292E-2</v>
      </c>
      <c r="BT12" s="30">
        <f t="shared" si="42"/>
        <v>1.3803575737115938E-2</v>
      </c>
      <c r="BU12" s="30">
        <f t="shared" si="43"/>
        <v>0.99999999999999989</v>
      </c>
      <c r="BV12" s="30"/>
      <c r="BW12" s="28">
        <f t="shared" si="44"/>
        <v>0.50207414723922006</v>
      </c>
      <c r="BX12" s="28">
        <f t="shared" si="45"/>
        <v>0.42643033135152814</v>
      </c>
      <c r="BY12" s="28">
        <f t="shared" si="46"/>
        <v>7.1495521409251805E-2</v>
      </c>
      <c r="BZ12" s="28"/>
      <c r="CA12" s="28">
        <f t="shared" si="47"/>
        <v>61.424569827931187</v>
      </c>
      <c r="CB12" s="28">
        <f t="shared" si="48"/>
        <v>10.344137655062028</v>
      </c>
      <c r="CC12" s="28">
        <f t="shared" si="49"/>
        <v>32.253259502886181</v>
      </c>
      <c r="CD12" s="28">
        <f t="shared" si="50"/>
        <v>50.207414723922007</v>
      </c>
      <c r="CF12" s="28">
        <f t="shared" si="51"/>
        <v>7.0609186085034432</v>
      </c>
      <c r="CG12" s="28">
        <f t="shared" si="52"/>
        <v>0.53549032443577049</v>
      </c>
      <c r="CH12" s="30"/>
      <c r="CI12" s="107">
        <f t="shared" si="53"/>
        <v>2.8422288274816623</v>
      </c>
    </row>
    <row r="13" spans="1:91" ht="15" customHeight="1" x14ac:dyDescent="0.2">
      <c r="A13" s="150" t="s">
        <v>194</v>
      </c>
      <c r="C13" s="135">
        <v>35</v>
      </c>
      <c r="D13" s="26">
        <f t="shared" si="54"/>
        <v>1008</v>
      </c>
      <c r="F13" s="4">
        <v>61.4</v>
      </c>
      <c r="G13" s="4">
        <v>0.44</v>
      </c>
      <c r="H13" s="4">
        <v>17.2</v>
      </c>
      <c r="I13" s="4">
        <v>4.5199999999999996</v>
      </c>
      <c r="J13" s="4">
        <v>0.1</v>
      </c>
      <c r="K13" s="4">
        <v>1.67</v>
      </c>
      <c r="L13" s="4">
        <v>4</v>
      </c>
      <c r="M13" s="4">
        <v>4.46</v>
      </c>
      <c r="N13" s="4">
        <v>5.88</v>
      </c>
      <c r="O13" s="4">
        <v>0.28999999999999998</v>
      </c>
      <c r="P13" s="28">
        <f t="shared" si="55"/>
        <v>99.95999999999998</v>
      </c>
      <c r="R13" s="28">
        <v>56.11</v>
      </c>
      <c r="S13" s="28">
        <v>0.18</v>
      </c>
      <c r="T13" s="28">
        <v>27.07</v>
      </c>
      <c r="U13" s="28">
        <v>0.75</v>
      </c>
      <c r="V13" s="28">
        <v>0.13</v>
      </c>
      <c r="W13" s="28">
        <v>0.32</v>
      </c>
      <c r="X13" s="28">
        <v>9.17</v>
      </c>
      <c r="Y13" s="28">
        <v>4.96</v>
      </c>
      <c r="Z13" s="28">
        <v>1.17</v>
      </c>
      <c r="AA13" s="28">
        <f t="shared" si="1"/>
        <v>99.859999999999985</v>
      </c>
      <c r="AB13" s="42"/>
      <c r="AC13" s="30">
        <f t="shared" si="2"/>
        <v>1.021970705725699</v>
      </c>
      <c r="AD13" s="30">
        <f t="shared" si="3"/>
        <v>5.5068836045056319E-3</v>
      </c>
      <c r="AE13" s="30">
        <f t="shared" si="4"/>
        <v>0.33738721067085131</v>
      </c>
      <c r="AF13" s="30">
        <f t="shared" si="5"/>
        <v>6.2908837856645791E-2</v>
      </c>
      <c r="AG13" s="30">
        <f t="shared" si="6"/>
        <v>1.4096419509444602E-3</v>
      </c>
      <c r="AH13" s="30">
        <f t="shared" si="7"/>
        <v>4.1439205955334991E-2</v>
      </c>
      <c r="AI13" s="30">
        <f t="shared" si="8"/>
        <v>7.1326676176890161E-2</v>
      </c>
      <c r="AJ13" s="30">
        <f t="shared" si="9"/>
        <v>0.14391739270732495</v>
      </c>
      <c r="AK13" s="30">
        <f t="shared" si="10"/>
        <v>0.12484076433121019</v>
      </c>
      <c r="AL13" s="30">
        <f t="shared" si="11"/>
        <v>4.0863199870365017E-3</v>
      </c>
      <c r="AM13" s="30">
        <f t="shared" si="12"/>
        <v>1.814793638966443</v>
      </c>
      <c r="AO13" s="30">
        <f t="shared" si="13"/>
        <v>0.56313328622185899</v>
      </c>
      <c r="AP13" s="30">
        <f t="shared" si="14"/>
        <v>3.0344406583009071E-3</v>
      </c>
      <c r="AQ13" s="30">
        <f t="shared" si="15"/>
        <v>0.18590940778423673</v>
      </c>
      <c r="AR13" s="30">
        <f t="shared" si="16"/>
        <v>3.4664457988993994E-2</v>
      </c>
      <c r="AS13" s="30">
        <f t="shared" si="17"/>
        <v>7.7675054655099857E-4</v>
      </c>
      <c r="AT13" s="30">
        <f t="shared" si="18"/>
        <v>2.2834114615331885E-2</v>
      </c>
      <c r="AU13" s="30">
        <f t="shared" si="19"/>
        <v>3.9302912819064083E-2</v>
      </c>
      <c r="AV13" s="30">
        <f t="shared" si="20"/>
        <v>7.9302345796896476E-2</v>
      </c>
      <c r="AW13" s="30">
        <f t="shared" si="21"/>
        <v>6.8790611588383802E-2</v>
      </c>
      <c r="AX13" s="30">
        <f t="shared" si="22"/>
        <v>2.2516719803821516E-3</v>
      </c>
      <c r="AY13" s="30">
        <f t="shared" si="23"/>
        <v>1</v>
      </c>
      <c r="AZ13" s="30"/>
      <c r="BA13" s="30">
        <f t="shared" si="24"/>
        <v>0.93392143808255657</v>
      </c>
      <c r="BB13" s="30">
        <f t="shared" si="25"/>
        <v>2.252816020025031E-3</v>
      </c>
      <c r="BC13" s="30">
        <f t="shared" si="26"/>
        <v>0.53099254609650848</v>
      </c>
      <c r="BD13" s="30">
        <f t="shared" si="27"/>
        <v>1.0438413361169104E-2</v>
      </c>
      <c r="BE13" s="30">
        <f t="shared" si="28"/>
        <v>1.8325345362277983E-3</v>
      </c>
      <c r="BF13" s="30">
        <f t="shared" si="29"/>
        <v>7.9404466501240695E-3</v>
      </c>
      <c r="BG13" s="30">
        <f t="shared" si="30"/>
        <v>0.16351640513552068</v>
      </c>
      <c r="BH13" s="30">
        <f t="shared" si="31"/>
        <v>0.1600516295579219</v>
      </c>
      <c r="BI13" s="30">
        <f t="shared" si="32"/>
        <v>2.4840764331210189E-2</v>
      </c>
      <c r="BJ13" s="30">
        <f t="shared" si="33"/>
        <v>1.8357869937712639</v>
      </c>
      <c r="BK13" s="30"/>
      <c r="BL13" s="30">
        <f t="shared" si="34"/>
        <v>0.50873082838657568</v>
      </c>
      <c r="BM13" s="30">
        <f t="shared" si="35"/>
        <v>1.2271663475494304E-3</v>
      </c>
      <c r="BN13" s="30">
        <f t="shared" si="36"/>
        <v>0.28924518361778379</v>
      </c>
      <c r="BO13" s="30">
        <f t="shared" si="37"/>
        <v>5.6860700051727863E-3</v>
      </c>
      <c r="BP13" s="30">
        <f t="shared" si="38"/>
        <v>9.9822830341728054E-4</v>
      </c>
      <c r="BQ13" s="30">
        <f t="shared" si="39"/>
        <v>4.3253638232897493E-3</v>
      </c>
      <c r="BR13" s="30">
        <f t="shared" si="40"/>
        <v>8.9071556607778518E-2</v>
      </c>
      <c r="BS13" s="30">
        <f t="shared" si="41"/>
        <v>8.7184204976377605E-2</v>
      </c>
      <c r="BT13" s="30">
        <f t="shared" si="42"/>
        <v>1.3531397932055133E-2</v>
      </c>
      <c r="BU13" s="30">
        <f t="shared" si="43"/>
        <v>0.99999999999999989</v>
      </c>
      <c r="BV13" s="30"/>
      <c r="BW13" s="28">
        <f t="shared" si="44"/>
        <v>0.46932340857427818</v>
      </c>
      <c r="BX13" s="28">
        <f t="shared" si="45"/>
        <v>0.45937883889837394</v>
      </c>
      <c r="BY13" s="28">
        <f t="shared" si="46"/>
        <v>7.1297752527347935E-2</v>
      </c>
      <c r="BZ13" s="28"/>
      <c r="CA13" s="28">
        <f t="shared" si="47"/>
        <v>61.424569827931187</v>
      </c>
      <c r="CB13" s="28">
        <f t="shared" si="48"/>
        <v>10.344137655062028</v>
      </c>
      <c r="CC13" s="28">
        <f t="shared" si="49"/>
        <v>30.595945681448701</v>
      </c>
      <c r="CD13" s="28">
        <f t="shared" si="50"/>
        <v>46.932340857427818</v>
      </c>
      <c r="CF13" s="28">
        <f t="shared" si="51"/>
        <v>6.9934628973776602</v>
      </c>
      <c r="CG13" s="28">
        <f t="shared" si="52"/>
        <v>0.53549032443577049</v>
      </c>
      <c r="CH13" s="30"/>
      <c r="CI13" s="107">
        <f t="shared" si="53"/>
        <v>2.4589276709777241</v>
      </c>
    </row>
    <row r="14" spans="1:91" ht="15" customHeight="1" x14ac:dyDescent="0.2">
      <c r="A14" s="150" t="s">
        <v>194</v>
      </c>
      <c r="C14" s="135">
        <v>42</v>
      </c>
      <c r="D14" s="26">
        <f t="shared" si="54"/>
        <v>1008</v>
      </c>
      <c r="F14" s="4">
        <v>61.4</v>
      </c>
      <c r="G14" s="4">
        <v>0.44</v>
      </c>
      <c r="H14" s="4">
        <v>17.2</v>
      </c>
      <c r="I14" s="4">
        <v>4.5199999999999996</v>
      </c>
      <c r="J14" s="4">
        <v>0.1</v>
      </c>
      <c r="K14" s="4">
        <v>1.67</v>
      </c>
      <c r="L14" s="4">
        <v>4</v>
      </c>
      <c r="M14" s="4">
        <v>4.46</v>
      </c>
      <c r="N14" s="4">
        <v>5.88</v>
      </c>
      <c r="O14" s="4">
        <v>0.28999999999999998</v>
      </c>
      <c r="P14" s="28">
        <f t="shared" si="55"/>
        <v>99.95999999999998</v>
      </c>
      <c r="R14" s="28">
        <v>55.35</v>
      </c>
      <c r="S14" s="28">
        <v>0.25</v>
      </c>
      <c r="T14" s="28">
        <v>27.46</v>
      </c>
      <c r="U14" s="28">
        <v>0.79</v>
      </c>
      <c r="V14" s="28">
        <v>0.22</v>
      </c>
      <c r="W14" s="28">
        <v>0.26</v>
      </c>
      <c r="X14" s="28">
        <v>9.6</v>
      </c>
      <c r="Y14" s="28">
        <v>4.7699999999999996</v>
      </c>
      <c r="Z14" s="28">
        <v>1.23</v>
      </c>
      <c r="AA14" s="28">
        <f t="shared" si="1"/>
        <v>99.93</v>
      </c>
      <c r="AB14" s="42"/>
      <c r="AC14" s="30">
        <f t="shared" si="2"/>
        <v>1.021970705725699</v>
      </c>
      <c r="AD14" s="30">
        <f t="shared" si="3"/>
        <v>5.5068836045056319E-3</v>
      </c>
      <c r="AE14" s="30">
        <f t="shared" si="4"/>
        <v>0.33738721067085131</v>
      </c>
      <c r="AF14" s="30">
        <f t="shared" si="5"/>
        <v>6.2908837856645791E-2</v>
      </c>
      <c r="AG14" s="30">
        <f t="shared" si="6"/>
        <v>1.4096419509444602E-3</v>
      </c>
      <c r="AH14" s="30">
        <f t="shared" si="7"/>
        <v>4.1439205955334991E-2</v>
      </c>
      <c r="AI14" s="30">
        <f t="shared" si="8"/>
        <v>7.1326676176890161E-2</v>
      </c>
      <c r="AJ14" s="30">
        <f t="shared" si="9"/>
        <v>0.14391739270732495</v>
      </c>
      <c r="AK14" s="30">
        <f t="shared" si="10"/>
        <v>0.12484076433121019</v>
      </c>
      <c r="AL14" s="30">
        <f t="shared" si="11"/>
        <v>4.0863199870365017E-3</v>
      </c>
      <c r="AM14" s="30">
        <f t="shared" si="12"/>
        <v>1.814793638966443</v>
      </c>
      <c r="AO14" s="30">
        <f t="shared" si="13"/>
        <v>0.56313328622185899</v>
      </c>
      <c r="AP14" s="30">
        <f t="shared" si="14"/>
        <v>3.0344406583009071E-3</v>
      </c>
      <c r="AQ14" s="30">
        <f t="shared" si="15"/>
        <v>0.18590940778423673</v>
      </c>
      <c r="AR14" s="30">
        <f t="shared" si="16"/>
        <v>3.4664457988993994E-2</v>
      </c>
      <c r="AS14" s="30">
        <f t="shared" si="17"/>
        <v>7.7675054655099857E-4</v>
      </c>
      <c r="AT14" s="30">
        <f t="shared" si="18"/>
        <v>2.2834114615331885E-2</v>
      </c>
      <c r="AU14" s="30">
        <f t="shared" si="19"/>
        <v>3.9302912819064083E-2</v>
      </c>
      <c r="AV14" s="30">
        <f t="shared" si="20"/>
        <v>7.9302345796896476E-2</v>
      </c>
      <c r="AW14" s="30">
        <f t="shared" si="21"/>
        <v>6.8790611588383802E-2</v>
      </c>
      <c r="AX14" s="30">
        <f t="shared" si="22"/>
        <v>2.2516719803821516E-3</v>
      </c>
      <c r="AY14" s="30">
        <f t="shared" si="23"/>
        <v>1</v>
      </c>
      <c r="AZ14" s="30"/>
      <c r="BA14" s="30">
        <f t="shared" si="24"/>
        <v>0.9212716378162451</v>
      </c>
      <c r="BB14" s="30">
        <f t="shared" si="25"/>
        <v>3.1289111389236545E-3</v>
      </c>
      <c r="BC14" s="30">
        <f t="shared" si="26"/>
        <v>0.538642604943115</v>
      </c>
      <c r="BD14" s="30">
        <f t="shared" si="27"/>
        <v>1.0995128740431456E-2</v>
      </c>
      <c r="BE14" s="30">
        <f t="shared" si="28"/>
        <v>3.1012122920778123E-3</v>
      </c>
      <c r="BF14" s="30">
        <f t="shared" si="29"/>
        <v>6.4516129032258073E-3</v>
      </c>
      <c r="BG14" s="30">
        <f t="shared" si="30"/>
        <v>0.17118402282453637</v>
      </c>
      <c r="BH14" s="30">
        <f t="shared" si="31"/>
        <v>0.15392061955469505</v>
      </c>
      <c r="BI14" s="30">
        <f t="shared" si="32"/>
        <v>2.611464968152866E-2</v>
      </c>
      <c r="BJ14" s="30">
        <f t="shared" si="33"/>
        <v>1.8348103998947787</v>
      </c>
      <c r="BK14" s="30"/>
      <c r="BL14" s="30">
        <f t="shared" si="34"/>
        <v>0.50210726834177388</v>
      </c>
      <c r="BM14" s="30">
        <f t="shared" si="35"/>
        <v>1.7053048855091998E-3</v>
      </c>
      <c r="BN14" s="30">
        <f t="shared" si="36"/>
        <v>0.29356853709462549</v>
      </c>
      <c r="BO14" s="30">
        <f t="shared" si="37"/>
        <v>5.992514943812176E-3</v>
      </c>
      <c r="BP14" s="30">
        <f t="shared" si="38"/>
        <v>1.690208586269E-3</v>
      </c>
      <c r="BQ14" s="30">
        <f t="shared" si="39"/>
        <v>3.5162286542499374E-3</v>
      </c>
      <c r="BR14" s="30">
        <f t="shared" si="40"/>
        <v>9.3297935761838563E-2</v>
      </c>
      <c r="BS14" s="30">
        <f t="shared" si="41"/>
        <v>8.3889114408508894E-2</v>
      </c>
      <c r="BT14" s="30">
        <f t="shared" si="42"/>
        <v>1.4232887323412961E-2</v>
      </c>
      <c r="BU14" s="30">
        <f t="shared" si="43"/>
        <v>1</v>
      </c>
      <c r="BV14" s="30"/>
      <c r="BW14" s="28">
        <f t="shared" si="44"/>
        <v>0.4873992593633551</v>
      </c>
      <c r="BX14" s="28">
        <f t="shared" si="45"/>
        <v>0.43824648313472236</v>
      </c>
      <c r="BY14" s="28">
        <f t="shared" si="46"/>
        <v>7.4354257501922483E-2</v>
      </c>
      <c r="BZ14" s="28"/>
      <c r="CA14" s="28">
        <f t="shared" si="47"/>
        <v>61.424569827931187</v>
      </c>
      <c r="CB14" s="28">
        <f t="shared" si="48"/>
        <v>10.344137655062028</v>
      </c>
      <c r="CC14" s="28">
        <f t="shared" si="49"/>
        <v>31.805388718360003</v>
      </c>
      <c r="CD14" s="28">
        <f t="shared" si="50"/>
        <v>48.73992593633551</v>
      </c>
      <c r="CF14" s="28">
        <f t="shared" si="51"/>
        <v>7.03125441767863</v>
      </c>
      <c r="CG14" s="28">
        <f t="shared" si="52"/>
        <v>0.53549032443577049</v>
      </c>
      <c r="CH14" s="30"/>
      <c r="CI14" s="107">
        <f t="shared" si="53"/>
        <v>2.7065681560436445</v>
      </c>
    </row>
    <row r="15" spans="1:91" ht="15" customHeight="1" x14ac:dyDescent="0.2">
      <c r="A15" s="150" t="s">
        <v>194</v>
      </c>
      <c r="C15" s="135">
        <v>49</v>
      </c>
      <c r="D15" s="26">
        <f t="shared" si="54"/>
        <v>1008</v>
      </c>
      <c r="F15" s="4">
        <v>61.4</v>
      </c>
      <c r="G15" s="4">
        <v>0.44</v>
      </c>
      <c r="H15" s="4">
        <v>17.2</v>
      </c>
      <c r="I15" s="4">
        <v>4.5199999999999996</v>
      </c>
      <c r="J15" s="4">
        <v>0.1</v>
      </c>
      <c r="K15" s="4">
        <v>1.67</v>
      </c>
      <c r="L15" s="4">
        <v>4</v>
      </c>
      <c r="M15" s="4">
        <v>4.46</v>
      </c>
      <c r="N15" s="4">
        <v>5.88</v>
      </c>
      <c r="O15" s="4">
        <v>0.28999999999999998</v>
      </c>
      <c r="P15" s="28">
        <f t="shared" si="55"/>
        <v>99.95999999999998</v>
      </c>
      <c r="R15" s="28">
        <v>55.66</v>
      </c>
      <c r="S15" s="28">
        <v>0.19</v>
      </c>
      <c r="T15" s="28">
        <v>27.19</v>
      </c>
      <c r="U15" s="28">
        <v>0.77</v>
      </c>
      <c r="V15" s="28">
        <v>0.11</v>
      </c>
      <c r="W15" s="28">
        <v>0.27</v>
      </c>
      <c r="X15" s="28">
        <v>9.82</v>
      </c>
      <c r="Y15" s="28">
        <v>4.62</v>
      </c>
      <c r="Z15" s="28">
        <v>1.19</v>
      </c>
      <c r="AA15" s="28">
        <f t="shared" ref="AA15:AA16" si="56">SUM(R15:Z15)</f>
        <v>99.82</v>
      </c>
      <c r="AC15" s="30">
        <f t="shared" ref="AC15:AC16" si="57">F15/AC$2</f>
        <v>1.021970705725699</v>
      </c>
      <c r="AD15" s="30">
        <f t="shared" ref="AD15:AD16" si="58">G15/AD$2</f>
        <v>5.5068836045056319E-3</v>
      </c>
      <c r="AE15" s="30">
        <f t="shared" ref="AE15:AE16" si="59">H15*2/AE$2</f>
        <v>0.33738721067085131</v>
      </c>
      <c r="AF15" s="30">
        <f t="shared" ref="AF15:AF16" si="60">I15/AF$2</f>
        <v>6.2908837856645791E-2</v>
      </c>
      <c r="AG15" s="30">
        <f t="shared" ref="AG15:AG16" si="61">J15/AG$2</f>
        <v>1.4096419509444602E-3</v>
      </c>
      <c r="AH15" s="30">
        <f t="shared" ref="AH15:AH16" si="62">K15/AH$2</f>
        <v>4.1439205955334991E-2</v>
      </c>
      <c r="AI15" s="30">
        <f t="shared" ref="AI15:AI16" si="63">L15/AI$2</f>
        <v>7.1326676176890161E-2</v>
      </c>
      <c r="AJ15" s="30">
        <f t="shared" ref="AJ15:AJ16" si="64">M15*2/AJ$2</f>
        <v>0.14391739270732495</v>
      </c>
      <c r="AK15" s="30">
        <f t="shared" ref="AK15:AK16" si="65">N15*2/AK$2</f>
        <v>0.12484076433121019</v>
      </c>
      <c r="AL15" s="30">
        <f t="shared" ref="AL15:AL16" si="66">O15*2/AL$2</f>
        <v>4.0863199870365017E-3</v>
      </c>
      <c r="AM15" s="30">
        <f t="shared" ref="AM15:AM16" si="67">SUM(AC15:AL15)</f>
        <v>1.814793638966443</v>
      </c>
      <c r="AO15" s="30">
        <f t="shared" ref="AO15:AO16" si="68">AC15/$AM15</f>
        <v>0.56313328622185899</v>
      </c>
      <c r="AP15" s="30">
        <f t="shared" ref="AP15:AP16" si="69">AD15/$AM15</f>
        <v>3.0344406583009071E-3</v>
      </c>
      <c r="AQ15" s="30">
        <f t="shared" ref="AQ15:AQ16" si="70">AE15/$AM15</f>
        <v>0.18590940778423673</v>
      </c>
      <c r="AR15" s="30">
        <f t="shared" ref="AR15:AR16" si="71">AF15/$AM15</f>
        <v>3.4664457988993994E-2</v>
      </c>
      <c r="AS15" s="30">
        <f t="shared" ref="AS15:AS16" si="72">AG15/$AM15</f>
        <v>7.7675054655099857E-4</v>
      </c>
      <c r="AT15" s="30">
        <f t="shared" ref="AT15:AT16" si="73">AH15/$AM15</f>
        <v>2.2834114615331885E-2</v>
      </c>
      <c r="AU15" s="30">
        <f t="shared" ref="AU15:AU16" si="74">AI15/$AM15</f>
        <v>3.9302912819064083E-2</v>
      </c>
      <c r="AV15" s="30">
        <f t="shared" ref="AV15:AV16" si="75">AJ15/$AM15</f>
        <v>7.9302345796896476E-2</v>
      </c>
      <c r="AW15" s="30">
        <f t="shared" ref="AW15:AW16" si="76">AK15/$AM15</f>
        <v>6.8790611588383802E-2</v>
      </c>
      <c r="AX15" s="30">
        <f t="shared" ref="AX15:AX16" si="77">AL15/$AM15</f>
        <v>2.2516719803821516E-3</v>
      </c>
      <c r="AY15" s="30">
        <f t="shared" ref="AY15:AY16" si="78">SUM(AO15:AX15)</f>
        <v>1</v>
      </c>
      <c r="AZ15" s="30"/>
      <c r="BA15" s="30">
        <f t="shared" ref="BA15:BA16" si="79">R15/AC$2</f>
        <v>0.92643142476697737</v>
      </c>
      <c r="BB15" s="30">
        <f t="shared" ref="BB15:BB16" si="80">S15/AD$2</f>
        <v>2.3779724655819774E-3</v>
      </c>
      <c r="BC15" s="30">
        <f t="shared" ref="BC15:BC16" si="81">T15*2/AE$2</f>
        <v>0.53334641035700281</v>
      </c>
      <c r="BD15" s="30">
        <f t="shared" ref="BD15:BD16" si="82">U15/AF$2</f>
        <v>1.0716771050800279E-2</v>
      </c>
      <c r="BE15" s="30">
        <f t="shared" ref="BE15:BE16" si="83">V15/AG$2</f>
        <v>1.5506061460389062E-3</v>
      </c>
      <c r="BF15" s="30">
        <f t="shared" ref="BF15:BF16" si="84">W15/AH$2</f>
        <v>6.6997518610421849E-3</v>
      </c>
      <c r="BG15" s="30">
        <f t="shared" ref="BG15:BG16" si="85">X15/AI$2</f>
        <v>0.17510699001426536</v>
      </c>
      <c r="BH15" s="30">
        <f t="shared" ref="BH15:BH16" si="86">Y15*2/AJ$2</f>
        <v>0.14908034849951599</v>
      </c>
      <c r="BI15" s="30">
        <f t="shared" ref="BI15:BI16" si="87">Z15*2/AK$2</f>
        <v>2.5265392781316346E-2</v>
      </c>
      <c r="BJ15" s="30">
        <f t="shared" ref="BJ15:BJ16" si="88">SUM(BA15:BI15)</f>
        <v>1.8305756679425413</v>
      </c>
      <c r="BK15" s="30"/>
      <c r="BL15" s="30">
        <f t="shared" ref="BL15:BL16" si="89">BA15/$BJ15</f>
        <v>0.50608747892308181</v>
      </c>
      <c r="BM15" s="30">
        <f t="shared" ref="BM15:BM16" si="90">BB15/$BJ15</f>
        <v>1.2990298665199007E-3</v>
      </c>
      <c r="BN15" s="30">
        <f t="shared" ref="BN15:BN16" si="91">BC15/$BJ15</f>
        <v>0.29135447373036077</v>
      </c>
      <c r="BO15" s="30">
        <f t="shared" ref="BO15:BO16" si="92">BD15/$BJ15</f>
        <v>5.8543174360256274E-3</v>
      </c>
      <c r="BP15" s="30">
        <f t="shared" ref="BP15:BP16" si="93">BE15/$BJ15</f>
        <v>8.4705930117693284E-4</v>
      </c>
      <c r="BQ15" s="30">
        <f t="shared" ref="BQ15:BQ16" si="94">BF15/$BJ15</f>
        <v>3.6599152814984748E-3</v>
      </c>
      <c r="BR15" s="30">
        <f t="shared" ref="BR15:BR16" si="95">BG15/$BJ15</f>
        <v>9.5656788780042759E-2</v>
      </c>
      <c r="BS15" s="30">
        <f t="shared" ref="BS15:BS16" si="96">BH15/$BJ15</f>
        <v>8.143905281286376E-2</v>
      </c>
      <c r="BT15" s="30">
        <f t="shared" ref="BT15:BT16" si="97">BI15/$BJ15</f>
        <v>1.3801883868429843E-2</v>
      </c>
      <c r="BU15" s="30">
        <f t="shared" ref="BU15:BU16" si="98">SUM(BL15:BT15)</f>
        <v>0.99999999999999989</v>
      </c>
      <c r="BV15" s="30"/>
      <c r="BW15" s="28">
        <f t="shared" ref="BW15:BW16" si="99">BR15/(BR15+BS15+BT15)</f>
        <v>0.50108920129284984</v>
      </c>
      <c r="BX15" s="28">
        <f t="shared" ref="BX15:BX16" si="100">BS15/(BR15+BS15+BT15)</f>
        <v>0.426610912288518</v>
      </c>
      <c r="BY15" s="28">
        <f t="shared" ref="BY15:BY16" si="101">1-BW15-BX15</f>
        <v>7.2299886418632164E-2</v>
      </c>
      <c r="BZ15" s="28"/>
      <c r="CA15" s="28">
        <f t="shared" ref="CA15:CA16" si="102">F15*100/P15</f>
        <v>61.424569827931187</v>
      </c>
      <c r="CB15" s="28">
        <f t="shared" ref="CB15:CB16" si="103">(M15+N15)*100/P15</f>
        <v>10.344137655062028</v>
      </c>
      <c r="CC15" s="28">
        <f t="shared" ref="CC15:CC16" si="104">IF(BY15+BX15=0,CD15/2,+BY15/(BY15+BX15)*(100-CD15)+0.5*CD15)</f>
        <v>32.284448706505707</v>
      </c>
      <c r="CD15" s="28">
        <f t="shared" ref="CD15:CD16" si="105">100*BW15/(BW15+BX15+BY15)</f>
        <v>50.108920129284982</v>
      </c>
      <c r="CF15" s="28">
        <f t="shared" ref="CF15:CF16" si="106">LN(BW15/(AU15*AQ15^2*AO15^2))</f>
        <v>7.0589549277842245</v>
      </c>
      <c r="CG15" s="28">
        <f t="shared" ref="CG15:CG16" si="107">AV15/(AV15+AW15)</f>
        <v>0.53549032443577049</v>
      </c>
      <c r="CH15" s="30"/>
      <c r="CI15" s="107">
        <f t="shared" si="53"/>
        <v>2.8406524989743556</v>
      </c>
    </row>
    <row r="16" spans="1:91" ht="15" customHeight="1" x14ac:dyDescent="0.2">
      <c r="A16" s="150" t="s">
        <v>194</v>
      </c>
      <c r="C16" s="135">
        <v>56</v>
      </c>
      <c r="D16" s="26">
        <f t="shared" si="54"/>
        <v>1008</v>
      </c>
      <c r="F16" s="4">
        <v>61.4</v>
      </c>
      <c r="G16" s="4">
        <v>0.44</v>
      </c>
      <c r="H16" s="4">
        <v>17.2</v>
      </c>
      <c r="I16" s="4">
        <v>4.5199999999999996</v>
      </c>
      <c r="J16" s="4">
        <v>0.1</v>
      </c>
      <c r="K16" s="4">
        <v>1.67</v>
      </c>
      <c r="L16" s="4">
        <v>4</v>
      </c>
      <c r="M16" s="4">
        <v>4.46</v>
      </c>
      <c r="N16" s="4">
        <v>5.88</v>
      </c>
      <c r="O16" s="4">
        <v>0.28999999999999998</v>
      </c>
      <c r="P16" s="28">
        <f t="shared" si="55"/>
        <v>99.95999999999998</v>
      </c>
      <c r="R16" s="28">
        <v>56.2</v>
      </c>
      <c r="S16" s="28">
        <v>0.23</v>
      </c>
      <c r="T16" s="28">
        <v>27.02</v>
      </c>
      <c r="U16" s="28">
        <v>0.73</v>
      </c>
      <c r="V16" s="28">
        <v>7.0000000000000007E-2</v>
      </c>
      <c r="W16" s="28">
        <v>0.28999999999999998</v>
      </c>
      <c r="X16" s="28">
        <v>9.75</v>
      </c>
      <c r="Y16" s="28">
        <v>4.5599999999999996</v>
      </c>
      <c r="Z16" s="28">
        <v>1.02</v>
      </c>
      <c r="AA16" s="28">
        <f t="shared" si="56"/>
        <v>99.87</v>
      </c>
      <c r="AC16" s="30">
        <f t="shared" si="57"/>
        <v>1.021970705725699</v>
      </c>
      <c r="AD16" s="30">
        <f t="shared" si="58"/>
        <v>5.5068836045056319E-3</v>
      </c>
      <c r="AE16" s="30">
        <f t="shared" si="59"/>
        <v>0.33738721067085131</v>
      </c>
      <c r="AF16" s="30">
        <f t="shared" si="60"/>
        <v>6.2908837856645791E-2</v>
      </c>
      <c r="AG16" s="30">
        <f t="shared" si="61"/>
        <v>1.4096419509444602E-3</v>
      </c>
      <c r="AH16" s="30">
        <f t="shared" si="62"/>
        <v>4.1439205955334991E-2</v>
      </c>
      <c r="AI16" s="30">
        <f t="shared" si="63"/>
        <v>7.1326676176890161E-2</v>
      </c>
      <c r="AJ16" s="30">
        <f t="shared" si="64"/>
        <v>0.14391739270732495</v>
      </c>
      <c r="AK16" s="30">
        <f t="shared" si="65"/>
        <v>0.12484076433121019</v>
      </c>
      <c r="AL16" s="30">
        <f t="shared" si="66"/>
        <v>4.0863199870365017E-3</v>
      </c>
      <c r="AM16" s="30">
        <f t="shared" si="67"/>
        <v>1.814793638966443</v>
      </c>
      <c r="AO16" s="30">
        <f t="shared" si="68"/>
        <v>0.56313328622185899</v>
      </c>
      <c r="AP16" s="30">
        <f t="shared" si="69"/>
        <v>3.0344406583009071E-3</v>
      </c>
      <c r="AQ16" s="30">
        <f t="shared" si="70"/>
        <v>0.18590940778423673</v>
      </c>
      <c r="AR16" s="30">
        <f t="shared" si="71"/>
        <v>3.4664457988993994E-2</v>
      </c>
      <c r="AS16" s="30">
        <f t="shared" si="72"/>
        <v>7.7675054655099857E-4</v>
      </c>
      <c r="AT16" s="30">
        <f t="shared" si="73"/>
        <v>2.2834114615331885E-2</v>
      </c>
      <c r="AU16" s="30">
        <f t="shared" si="74"/>
        <v>3.9302912819064083E-2</v>
      </c>
      <c r="AV16" s="30">
        <f t="shared" si="75"/>
        <v>7.9302345796896476E-2</v>
      </c>
      <c r="AW16" s="30">
        <f t="shared" si="76"/>
        <v>6.8790611588383802E-2</v>
      </c>
      <c r="AX16" s="30">
        <f t="shared" si="77"/>
        <v>2.2516719803821516E-3</v>
      </c>
      <c r="AY16" s="30">
        <f t="shared" si="78"/>
        <v>1</v>
      </c>
      <c r="AZ16" s="30"/>
      <c r="BA16" s="30">
        <f t="shared" si="79"/>
        <v>0.93541944074567251</v>
      </c>
      <c r="BB16" s="30">
        <f t="shared" si="80"/>
        <v>2.8785982478097623E-3</v>
      </c>
      <c r="BC16" s="30">
        <f t="shared" si="81"/>
        <v>0.53001176932130245</v>
      </c>
      <c r="BD16" s="30">
        <f t="shared" si="82"/>
        <v>1.0160055671537927E-2</v>
      </c>
      <c r="BE16" s="30">
        <f t="shared" si="83"/>
        <v>9.8674936566112213E-4</v>
      </c>
      <c r="BF16" s="30">
        <f t="shared" si="84"/>
        <v>7.1960297766749384E-3</v>
      </c>
      <c r="BG16" s="30">
        <f t="shared" si="85"/>
        <v>0.17385877318116977</v>
      </c>
      <c r="BH16" s="30">
        <f t="shared" si="86"/>
        <v>0.14714424007744434</v>
      </c>
      <c r="BI16" s="30">
        <f t="shared" si="87"/>
        <v>2.1656050955414011E-2</v>
      </c>
      <c r="BJ16" s="30">
        <f t="shared" si="88"/>
        <v>1.829311707342687</v>
      </c>
      <c r="BK16" s="30"/>
      <c r="BL16" s="30">
        <f t="shared" si="89"/>
        <v>0.51135049154880818</v>
      </c>
      <c r="BM16" s="30">
        <f t="shared" si="90"/>
        <v>1.5735963620936424E-3</v>
      </c>
      <c r="BN16" s="30">
        <f t="shared" si="91"/>
        <v>0.28973289089764448</v>
      </c>
      <c r="BO16" s="30">
        <f t="shared" si="92"/>
        <v>5.5540319513379859E-3</v>
      </c>
      <c r="BP16" s="30">
        <f t="shared" si="93"/>
        <v>5.3941018455214715E-4</v>
      </c>
      <c r="BQ16" s="30">
        <f t="shared" si="94"/>
        <v>3.9337362505202063E-3</v>
      </c>
      <c r="BR16" s="30">
        <f t="shared" si="95"/>
        <v>9.5040540375550445E-2</v>
      </c>
      <c r="BS16" s="30">
        <f t="shared" si="96"/>
        <v>8.0436942204448289E-2</v>
      </c>
      <c r="BT16" s="30">
        <f t="shared" si="97"/>
        <v>1.1838360225044555E-2</v>
      </c>
      <c r="BU16" s="30">
        <f t="shared" si="98"/>
        <v>0.99999999999999989</v>
      </c>
      <c r="BV16" s="30"/>
      <c r="BW16" s="28">
        <f t="shared" si="99"/>
        <v>0.50738121747912068</v>
      </c>
      <c r="BX16" s="28">
        <f t="shared" si="100"/>
        <v>0.42941878807424932</v>
      </c>
      <c r="BY16" s="28">
        <f t="shared" si="101"/>
        <v>6.3199994446629992E-2</v>
      </c>
      <c r="BZ16" s="28"/>
      <c r="CA16" s="28">
        <f t="shared" si="102"/>
        <v>61.424569827931187</v>
      </c>
      <c r="CB16" s="28">
        <f t="shared" si="103"/>
        <v>10.344137655062028</v>
      </c>
      <c r="CC16" s="28">
        <f t="shared" si="104"/>
        <v>31.689060318619035</v>
      </c>
      <c r="CD16" s="28">
        <f t="shared" si="105"/>
        <v>50.738121747912068</v>
      </c>
      <c r="CF16" s="28">
        <f t="shared" si="106"/>
        <v>7.071433425347684</v>
      </c>
      <c r="CG16" s="28">
        <f t="shared" si="107"/>
        <v>0.53549032443577049</v>
      </c>
      <c r="CH16" s="30"/>
      <c r="CI16" s="107">
        <f t="shared" si="53"/>
        <v>2.8019906742699927</v>
      </c>
    </row>
    <row r="17" spans="1:87" ht="15" customHeight="1" x14ac:dyDescent="0.2">
      <c r="A17" s="150" t="s">
        <v>194</v>
      </c>
      <c r="C17" s="135">
        <v>63</v>
      </c>
      <c r="D17" s="26">
        <f t="shared" si="54"/>
        <v>1008</v>
      </c>
      <c r="F17" s="4">
        <v>61.4</v>
      </c>
      <c r="G17" s="4">
        <v>0.44</v>
      </c>
      <c r="H17" s="4">
        <v>17.2</v>
      </c>
      <c r="I17" s="4">
        <v>4.5199999999999996</v>
      </c>
      <c r="J17" s="4">
        <v>0.1</v>
      </c>
      <c r="K17" s="4">
        <v>1.67</v>
      </c>
      <c r="L17" s="4">
        <v>4</v>
      </c>
      <c r="M17" s="4">
        <v>4.46</v>
      </c>
      <c r="N17" s="4">
        <v>5.88</v>
      </c>
      <c r="O17" s="4">
        <v>0.28999999999999998</v>
      </c>
      <c r="P17" s="28">
        <f t="shared" si="55"/>
        <v>99.95999999999998</v>
      </c>
      <c r="R17" s="28">
        <v>55.92</v>
      </c>
      <c r="S17" s="28">
        <v>0.21</v>
      </c>
      <c r="T17" s="28">
        <v>26.8</v>
      </c>
      <c r="U17" s="28">
        <v>0.78</v>
      </c>
      <c r="V17" s="28">
        <v>0.09</v>
      </c>
      <c r="W17" s="28">
        <v>0.38</v>
      </c>
      <c r="X17" s="28">
        <v>9.2799999999999994</v>
      </c>
      <c r="Y17" s="28">
        <v>4.87</v>
      </c>
      <c r="Z17" s="28">
        <v>1.33</v>
      </c>
      <c r="AA17" s="28">
        <f t="shared" ref="AA17:AA72" si="108">SUM(R17:Z17)</f>
        <v>99.660000000000011</v>
      </c>
      <c r="AC17" s="30">
        <f t="shared" ref="AC17:AC72" si="109">F17/AC$2</f>
        <v>1.021970705725699</v>
      </c>
      <c r="AD17" s="30">
        <f t="shared" ref="AD17:AD72" si="110">G17/AD$2</f>
        <v>5.5068836045056319E-3</v>
      </c>
      <c r="AE17" s="30">
        <f t="shared" ref="AE17:AE72" si="111">H17*2/AE$2</f>
        <v>0.33738721067085131</v>
      </c>
      <c r="AF17" s="30">
        <f t="shared" ref="AF17:AF72" si="112">I17/AF$2</f>
        <v>6.2908837856645791E-2</v>
      </c>
      <c r="AG17" s="30">
        <f t="shared" ref="AG17:AG72" si="113">J17/AG$2</f>
        <v>1.4096419509444602E-3</v>
      </c>
      <c r="AH17" s="30">
        <f t="shared" ref="AH17:AH72" si="114">K17/AH$2</f>
        <v>4.1439205955334991E-2</v>
      </c>
      <c r="AI17" s="30">
        <f t="shared" ref="AI17:AI72" si="115">L17/AI$2</f>
        <v>7.1326676176890161E-2</v>
      </c>
      <c r="AJ17" s="30">
        <f t="shared" ref="AJ17:AJ72" si="116">M17*2/AJ$2</f>
        <v>0.14391739270732495</v>
      </c>
      <c r="AK17" s="30">
        <f t="shared" ref="AK17:AK72" si="117">N17*2/AK$2</f>
        <v>0.12484076433121019</v>
      </c>
      <c r="AL17" s="30">
        <f t="shared" ref="AL17:AL72" si="118">O17*2/AL$2</f>
        <v>4.0863199870365017E-3</v>
      </c>
      <c r="AM17" s="30">
        <f t="shared" ref="AM17:AM72" si="119">SUM(AC17:AL17)</f>
        <v>1.814793638966443</v>
      </c>
      <c r="AO17" s="30">
        <f t="shared" ref="AO17:AO72" si="120">AC17/$AM17</f>
        <v>0.56313328622185899</v>
      </c>
      <c r="AP17" s="30">
        <f t="shared" ref="AP17:AP72" si="121">AD17/$AM17</f>
        <v>3.0344406583009071E-3</v>
      </c>
      <c r="AQ17" s="30">
        <f t="shared" ref="AQ17:AQ72" si="122">AE17/$AM17</f>
        <v>0.18590940778423673</v>
      </c>
      <c r="AR17" s="30">
        <f t="shared" ref="AR17:AR72" si="123">AF17/$AM17</f>
        <v>3.4664457988993994E-2</v>
      </c>
      <c r="AS17" s="30">
        <f t="shared" ref="AS17:AS72" si="124">AG17/$AM17</f>
        <v>7.7675054655099857E-4</v>
      </c>
      <c r="AT17" s="30">
        <f t="shared" ref="AT17:AT72" si="125">AH17/$AM17</f>
        <v>2.2834114615331885E-2</v>
      </c>
      <c r="AU17" s="30">
        <f t="shared" ref="AU17:AU72" si="126">AI17/$AM17</f>
        <v>3.9302912819064083E-2</v>
      </c>
      <c r="AV17" s="30">
        <f t="shared" ref="AV17:AV72" si="127">AJ17/$AM17</f>
        <v>7.9302345796896476E-2</v>
      </c>
      <c r="AW17" s="30">
        <f t="shared" ref="AW17:AW72" si="128">AK17/$AM17</f>
        <v>6.8790611588383802E-2</v>
      </c>
      <c r="AX17" s="30">
        <f t="shared" ref="AX17:AX72" si="129">AL17/$AM17</f>
        <v>2.2516719803821516E-3</v>
      </c>
      <c r="AY17" s="30">
        <f t="shared" ref="AY17:AY72" si="130">SUM(AO17:AX17)</f>
        <v>1</v>
      </c>
      <c r="AZ17" s="30"/>
      <c r="BA17" s="30">
        <f t="shared" ref="BA17:BA72" si="131">R17/AC$2</f>
        <v>0.93075898801597878</v>
      </c>
      <c r="BB17" s="30">
        <f t="shared" ref="BB17:BB72" si="132">S17/AD$2</f>
        <v>2.6282853566958696E-3</v>
      </c>
      <c r="BC17" s="30">
        <f t="shared" ref="BC17:BC72" si="133">T17*2/AE$2</f>
        <v>0.52569635151039629</v>
      </c>
      <c r="BD17" s="30">
        <f t="shared" ref="BD17:BD72" si="134">U17/AF$2</f>
        <v>1.0855949895615868E-2</v>
      </c>
      <c r="BE17" s="30">
        <f t="shared" ref="BE17:BE72" si="135">V17/AG$2</f>
        <v>1.268677755850014E-3</v>
      </c>
      <c r="BF17" s="30">
        <f t="shared" ref="BF17:BF72" si="136">W17/AH$2</f>
        <v>9.4292803970223334E-3</v>
      </c>
      <c r="BG17" s="30">
        <f t="shared" ref="BG17:BG72" si="137">X17/AI$2</f>
        <v>0.16547788873038516</v>
      </c>
      <c r="BH17" s="30">
        <f t="shared" ref="BH17:BH72" si="138">Y17*2/AJ$2</f>
        <v>0.15714746692481446</v>
      </c>
      <c r="BI17" s="30">
        <f t="shared" ref="BI17:BI72" si="139">Z17*2/AK$2</f>
        <v>2.8237791932059449E-2</v>
      </c>
      <c r="BJ17" s="30">
        <f t="shared" ref="BJ17:BJ72" si="140">SUM(BA17:BI17)</f>
        <v>1.8315006805188183</v>
      </c>
      <c r="BK17" s="30"/>
      <c r="BL17" s="30">
        <f t="shared" ref="BL17:BL72" si="141">BA17/$BJ17</f>
        <v>0.50819472682495426</v>
      </c>
      <c r="BM17" s="30">
        <f t="shared" ref="BM17:BM72" si="142">BB17/$BJ17</f>
        <v>1.4350447065907407E-3</v>
      </c>
      <c r="BN17" s="30">
        <f t="shared" ref="BN17:BN72" si="143">BC17/$BJ17</f>
        <v>0.28703038830511363</v>
      </c>
      <c r="BO17" s="30">
        <f t="shared" ref="BO17:BO72" si="144">BD17/$BJ17</f>
        <v>5.9273523679721756E-3</v>
      </c>
      <c r="BP17" s="30">
        <f t="shared" ref="BP17:BP72" si="145">BE17/$BJ17</f>
        <v>6.9269849001127824E-4</v>
      </c>
      <c r="BQ17" s="30">
        <f t="shared" ref="BQ17:BQ72" si="146">BF17/$BJ17</f>
        <v>5.1483903322117547E-3</v>
      </c>
      <c r="BR17" s="30">
        <f t="shared" ref="BR17:BR72" si="147">BG17/$BJ17</f>
        <v>9.0350984026666817E-2</v>
      </c>
      <c r="BS17" s="30">
        <f t="shared" ref="BS17:BS72" si="148">BH17/$BJ17</f>
        <v>8.580257086243534E-2</v>
      </c>
      <c r="BT17" s="30">
        <f t="shared" ref="BT17:BT72" si="149">BI17/$BJ17</f>
        <v>1.5417844084043906E-2</v>
      </c>
      <c r="BU17" s="30">
        <f t="shared" ref="BU17:BU72" si="150">SUM(BL17:BT17)</f>
        <v>0.99999999999999989</v>
      </c>
      <c r="BV17" s="30"/>
      <c r="BW17" s="28">
        <f t="shared" ref="BW17:BW72" si="151">BR17/(BR17+BS17+BT17)</f>
        <v>0.47163086197085169</v>
      </c>
      <c r="BX17" s="28">
        <f t="shared" ref="BX17:BX72" si="152">BS17/(BR17+BS17+BT17)</f>
        <v>0.44788820942140167</v>
      </c>
      <c r="BY17" s="28">
        <f t="shared" ref="BY17:BY72" si="153">1-BW17-BX17</f>
        <v>8.0480928607746638E-2</v>
      </c>
      <c r="BZ17" s="28"/>
      <c r="CA17" s="28">
        <f t="shared" ref="CA17:CA72" si="154">F17*100/P17</f>
        <v>61.424569827931187</v>
      </c>
      <c r="CB17" s="28">
        <f t="shared" ref="CB17:CB72" si="155">(M17+N17)*100/P17</f>
        <v>10.344137655062028</v>
      </c>
      <c r="CC17" s="28">
        <f t="shared" ref="CC17:CC72" si="156">IF(BY17+BX17=0,CD17/2,+BY17/(BY17+BX17)*(100-CD17)+0.5*CD17)</f>
        <v>31.629635959317248</v>
      </c>
      <c r="CD17" s="28">
        <f t="shared" ref="CD17:CD72" si="157">100*BW17/(BW17+BX17+BY17)</f>
        <v>47.163086197085171</v>
      </c>
      <c r="CF17" s="28">
        <f t="shared" ref="CF17:CF72" si="158">LN(BW17/(AU17*AQ17^2*AO17^2))</f>
        <v>6.9983674035670207</v>
      </c>
      <c r="CG17" s="28">
        <f t="shared" ref="CG17:CG72" si="159">AV17/(AV17+AW17)</f>
        <v>0.53549032443577049</v>
      </c>
      <c r="CH17" s="30"/>
      <c r="CI17" s="107">
        <f t="shared" si="53"/>
        <v>2.5987282977689032</v>
      </c>
    </row>
    <row r="18" spans="1:87" ht="15" customHeight="1" x14ac:dyDescent="0.2">
      <c r="A18" s="150" t="s">
        <v>194</v>
      </c>
      <c r="C18" s="135">
        <v>77</v>
      </c>
      <c r="D18" s="26">
        <f t="shared" si="54"/>
        <v>1008</v>
      </c>
      <c r="F18" s="4">
        <v>61.4</v>
      </c>
      <c r="G18" s="4">
        <v>0.44</v>
      </c>
      <c r="H18" s="4">
        <v>17.2</v>
      </c>
      <c r="I18" s="4">
        <v>4.5199999999999996</v>
      </c>
      <c r="J18" s="4">
        <v>0.1</v>
      </c>
      <c r="K18" s="4">
        <v>1.67</v>
      </c>
      <c r="L18" s="4">
        <v>4</v>
      </c>
      <c r="M18" s="4">
        <v>4.46</v>
      </c>
      <c r="N18" s="4">
        <v>5.88</v>
      </c>
      <c r="O18" s="4">
        <v>0.28999999999999998</v>
      </c>
      <c r="P18" s="28">
        <f t="shared" ref="P18:P81" si="160">SUM(F18:O18)</f>
        <v>99.95999999999998</v>
      </c>
      <c r="R18" s="28">
        <v>56.38</v>
      </c>
      <c r="S18" s="28">
        <v>0.11</v>
      </c>
      <c r="T18" s="28">
        <v>26.75</v>
      </c>
      <c r="U18" s="28">
        <v>0.84</v>
      </c>
      <c r="V18" s="28">
        <v>0.17</v>
      </c>
      <c r="W18" s="28">
        <v>0.2</v>
      </c>
      <c r="X18" s="28">
        <v>9.26</v>
      </c>
      <c r="Y18" s="28">
        <v>4.8899999999999997</v>
      </c>
      <c r="Z18" s="28">
        <v>1.1599999999999999</v>
      </c>
      <c r="AA18" s="28">
        <f t="shared" si="108"/>
        <v>99.760000000000019</v>
      </c>
      <c r="AC18" s="30">
        <f t="shared" si="109"/>
        <v>1.021970705725699</v>
      </c>
      <c r="AD18" s="30">
        <f t="shared" si="110"/>
        <v>5.5068836045056319E-3</v>
      </c>
      <c r="AE18" s="30">
        <f t="shared" si="111"/>
        <v>0.33738721067085131</v>
      </c>
      <c r="AF18" s="30">
        <f t="shared" si="112"/>
        <v>6.2908837856645791E-2</v>
      </c>
      <c r="AG18" s="30">
        <f t="shared" si="113"/>
        <v>1.4096419509444602E-3</v>
      </c>
      <c r="AH18" s="30">
        <f t="shared" si="114"/>
        <v>4.1439205955334991E-2</v>
      </c>
      <c r="AI18" s="30">
        <f t="shared" si="115"/>
        <v>7.1326676176890161E-2</v>
      </c>
      <c r="AJ18" s="30">
        <f t="shared" si="116"/>
        <v>0.14391739270732495</v>
      </c>
      <c r="AK18" s="30">
        <f t="shared" si="117"/>
        <v>0.12484076433121019</v>
      </c>
      <c r="AL18" s="30">
        <f t="shared" si="118"/>
        <v>4.0863199870365017E-3</v>
      </c>
      <c r="AM18" s="30">
        <f t="shared" si="119"/>
        <v>1.814793638966443</v>
      </c>
      <c r="AO18" s="30">
        <f t="shared" si="120"/>
        <v>0.56313328622185899</v>
      </c>
      <c r="AP18" s="30">
        <f t="shared" si="121"/>
        <v>3.0344406583009071E-3</v>
      </c>
      <c r="AQ18" s="30">
        <f t="shared" si="122"/>
        <v>0.18590940778423673</v>
      </c>
      <c r="AR18" s="30">
        <f t="shared" si="123"/>
        <v>3.4664457988993994E-2</v>
      </c>
      <c r="AS18" s="30">
        <f t="shared" si="124"/>
        <v>7.7675054655099857E-4</v>
      </c>
      <c r="AT18" s="30">
        <f t="shared" si="125"/>
        <v>2.2834114615331885E-2</v>
      </c>
      <c r="AU18" s="30">
        <f t="shared" si="126"/>
        <v>3.9302912819064083E-2</v>
      </c>
      <c r="AV18" s="30">
        <f t="shared" si="127"/>
        <v>7.9302345796896476E-2</v>
      </c>
      <c r="AW18" s="30">
        <f t="shared" si="128"/>
        <v>6.8790611588383802E-2</v>
      </c>
      <c r="AX18" s="30">
        <f t="shared" si="129"/>
        <v>2.2516719803821516E-3</v>
      </c>
      <c r="AY18" s="30">
        <f t="shared" si="130"/>
        <v>1</v>
      </c>
      <c r="AZ18" s="30"/>
      <c r="BA18" s="30">
        <f t="shared" si="131"/>
        <v>0.93841544607190419</v>
      </c>
      <c r="BB18" s="30">
        <f t="shared" si="132"/>
        <v>1.376720901126408E-3</v>
      </c>
      <c r="BC18" s="30">
        <f t="shared" si="133"/>
        <v>0.52471557473519026</v>
      </c>
      <c r="BD18" s="30">
        <f t="shared" si="134"/>
        <v>1.1691022964509395E-2</v>
      </c>
      <c r="BE18" s="30">
        <f t="shared" si="135"/>
        <v>2.3963913166055823E-3</v>
      </c>
      <c r="BF18" s="30">
        <f t="shared" si="136"/>
        <v>4.9627791563275443E-3</v>
      </c>
      <c r="BG18" s="30">
        <f t="shared" si="137"/>
        <v>0.1651212553495007</v>
      </c>
      <c r="BH18" s="30">
        <f t="shared" si="138"/>
        <v>0.15779283639883834</v>
      </c>
      <c r="BI18" s="30">
        <f t="shared" si="139"/>
        <v>2.4628450106157111E-2</v>
      </c>
      <c r="BJ18" s="30">
        <f t="shared" si="140"/>
        <v>1.8311004770001595</v>
      </c>
      <c r="BK18" s="30"/>
      <c r="BL18" s="30">
        <f t="shared" si="141"/>
        <v>0.51248713976050286</v>
      </c>
      <c r="BM18" s="30">
        <f t="shared" si="142"/>
        <v>7.5185437304994384E-4</v>
      </c>
      <c r="BN18" s="30">
        <f t="shared" si="143"/>
        <v>0.28655749988925622</v>
      </c>
      <c r="BO18" s="30">
        <f t="shared" si="144"/>
        <v>6.3846976784487919E-3</v>
      </c>
      <c r="BP18" s="30">
        <f t="shared" si="145"/>
        <v>1.3087164504110244E-3</v>
      </c>
      <c r="BQ18" s="30">
        <f t="shared" si="146"/>
        <v>2.7102713470196489E-3</v>
      </c>
      <c r="BR18" s="30">
        <f t="shared" si="147"/>
        <v>9.0175966542269823E-2</v>
      </c>
      <c r="BS18" s="30">
        <f t="shared" si="148"/>
        <v>8.6173772756231226E-2</v>
      </c>
      <c r="BT18" s="30">
        <f t="shared" si="149"/>
        <v>1.3450081202810459E-2</v>
      </c>
      <c r="BU18" s="30">
        <f t="shared" si="150"/>
        <v>0.99999999999999978</v>
      </c>
      <c r="BV18" s="30"/>
      <c r="BW18" s="28">
        <f t="shared" si="151"/>
        <v>0.47511091582748205</v>
      </c>
      <c r="BX18" s="28">
        <f t="shared" si="152"/>
        <v>0.45402452188112452</v>
      </c>
      <c r="BY18" s="28">
        <f t="shared" si="153"/>
        <v>7.0864562291393485E-2</v>
      </c>
      <c r="BZ18" s="28"/>
      <c r="CA18" s="28">
        <f t="shared" si="154"/>
        <v>61.424569827931187</v>
      </c>
      <c r="CB18" s="28">
        <f t="shared" si="155"/>
        <v>10.344137655062028</v>
      </c>
      <c r="CC18" s="28">
        <f t="shared" si="156"/>
        <v>30.842002020513451</v>
      </c>
      <c r="CD18" s="28">
        <f t="shared" si="157"/>
        <v>47.511091582748207</v>
      </c>
      <c r="CF18" s="28">
        <f t="shared" si="158"/>
        <v>7.00571907983639</v>
      </c>
      <c r="CG18" s="28">
        <f t="shared" si="159"/>
        <v>0.53549032443577049</v>
      </c>
      <c r="CH18" s="30"/>
      <c r="CI18" s="107">
        <f t="shared" si="53"/>
        <v>2.5207904367277019</v>
      </c>
    </row>
    <row r="19" spans="1:87" ht="15" customHeight="1" x14ac:dyDescent="0.2">
      <c r="A19" s="150" t="s">
        <v>194</v>
      </c>
      <c r="C19" s="135">
        <v>84</v>
      </c>
      <c r="D19" s="26">
        <f t="shared" si="54"/>
        <v>1008</v>
      </c>
      <c r="F19" s="4">
        <v>61.4</v>
      </c>
      <c r="G19" s="4">
        <v>0.44</v>
      </c>
      <c r="H19" s="4">
        <v>17.2</v>
      </c>
      <c r="I19" s="4">
        <v>4.5199999999999996</v>
      </c>
      <c r="J19" s="4">
        <v>0.1</v>
      </c>
      <c r="K19" s="4">
        <v>1.67</v>
      </c>
      <c r="L19" s="4">
        <v>4</v>
      </c>
      <c r="M19" s="4">
        <v>4.46</v>
      </c>
      <c r="N19" s="4">
        <v>5.88</v>
      </c>
      <c r="O19" s="4">
        <v>0.28999999999999998</v>
      </c>
      <c r="P19" s="28">
        <f t="shared" si="160"/>
        <v>99.95999999999998</v>
      </c>
      <c r="R19" s="28">
        <v>55.96</v>
      </c>
      <c r="S19" s="28">
        <v>0.36</v>
      </c>
      <c r="T19" s="28">
        <v>26.93</v>
      </c>
      <c r="U19" s="28">
        <v>0.84</v>
      </c>
      <c r="V19" s="28">
        <v>0.18</v>
      </c>
      <c r="W19" s="28">
        <v>0.19</v>
      </c>
      <c r="X19" s="28">
        <v>9.09</v>
      </c>
      <c r="Y19" s="28">
        <v>4.95</v>
      </c>
      <c r="Z19" s="28">
        <v>1.2</v>
      </c>
      <c r="AA19" s="28">
        <f t="shared" si="108"/>
        <v>99.700000000000017</v>
      </c>
      <c r="AC19" s="30">
        <f t="shared" si="109"/>
        <v>1.021970705725699</v>
      </c>
      <c r="AD19" s="30">
        <f t="shared" si="110"/>
        <v>5.5068836045056319E-3</v>
      </c>
      <c r="AE19" s="30">
        <f t="shared" si="111"/>
        <v>0.33738721067085131</v>
      </c>
      <c r="AF19" s="30">
        <f t="shared" si="112"/>
        <v>6.2908837856645791E-2</v>
      </c>
      <c r="AG19" s="30">
        <f t="shared" si="113"/>
        <v>1.4096419509444602E-3</v>
      </c>
      <c r="AH19" s="30">
        <f t="shared" si="114"/>
        <v>4.1439205955334991E-2</v>
      </c>
      <c r="AI19" s="30">
        <f t="shared" si="115"/>
        <v>7.1326676176890161E-2</v>
      </c>
      <c r="AJ19" s="30">
        <f t="shared" si="116"/>
        <v>0.14391739270732495</v>
      </c>
      <c r="AK19" s="30">
        <f t="shared" si="117"/>
        <v>0.12484076433121019</v>
      </c>
      <c r="AL19" s="30">
        <f t="shared" si="118"/>
        <v>4.0863199870365017E-3</v>
      </c>
      <c r="AM19" s="30">
        <f t="shared" si="119"/>
        <v>1.814793638966443</v>
      </c>
      <c r="AO19" s="30">
        <f t="shared" si="120"/>
        <v>0.56313328622185899</v>
      </c>
      <c r="AP19" s="30">
        <f t="shared" si="121"/>
        <v>3.0344406583009071E-3</v>
      </c>
      <c r="AQ19" s="30">
        <f t="shared" si="122"/>
        <v>0.18590940778423673</v>
      </c>
      <c r="AR19" s="30">
        <f t="shared" si="123"/>
        <v>3.4664457988993994E-2</v>
      </c>
      <c r="AS19" s="30">
        <f t="shared" si="124"/>
        <v>7.7675054655099857E-4</v>
      </c>
      <c r="AT19" s="30">
        <f t="shared" si="125"/>
        <v>2.2834114615331885E-2</v>
      </c>
      <c r="AU19" s="30">
        <f t="shared" si="126"/>
        <v>3.9302912819064083E-2</v>
      </c>
      <c r="AV19" s="30">
        <f t="shared" si="127"/>
        <v>7.9302345796896476E-2</v>
      </c>
      <c r="AW19" s="30">
        <f t="shared" si="128"/>
        <v>6.8790611588383802E-2</v>
      </c>
      <c r="AX19" s="30">
        <f t="shared" si="129"/>
        <v>2.2516719803821516E-3</v>
      </c>
      <c r="AY19" s="30">
        <f t="shared" si="130"/>
        <v>1</v>
      </c>
      <c r="AZ19" s="30"/>
      <c r="BA19" s="30">
        <f t="shared" si="131"/>
        <v>0.93142476697736354</v>
      </c>
      <c r="BB19" s="30">
        <f t="shared" si="132"/>
        <v>4.5056320400500621E-3</v>
      </c>
      <c r="BC19" s="30">
        <f t="shared" si="133"/>
        <v>0.52824637112593176</v>
      </c>
      <c r="BD19" s="30">
        <f t="shared" si="134"/>
        <v>1.1691022964509395E-2</v>
      </c>
      <c r="BE19" s="30">
        <f t="shared" si="135"/>
        <v>2.5373555117000281E-3</v>
      </c>
      <c r="BF19" s="30">
        <f t="shared" si="136"/>
        <v>4.7146401985111667E-3</v>
      </c>
      <c r="BG19" s="30">
        <f t="shared" si="137"/>
        <v>0.16208987161198288</v>
      </c>
      <c r="BH19" s="30">
        <f t="shared" si="138"/>
        <v>0.15972894482090999</v>
      </c>
      <c r="BI19" s="30">
        <f t="shared" si="139"/>
        <v>2.5477707006369425E-2</v>
      </c>
      <c r="BJ19" s="30">
        <f t="shared" si="140"/>
        <v>1.8304163122573283</v>
      </c>
      <c r="BK19" s="30"/>
      <c r="BL19" s="30">
        <f t="shared" si="141"/>
        <v>0.508859520503672</v>
      </c>
      <c r="BM19" s="30">
        <f t="shared" si="142"/>
        <v>2.4615340291048718E-3</v>
      </c>
      <c r="BN19" s="30">
        <f t="shared" si="143"/>
        <v>0.2885935661677323</v>
      </c>
      <c r="BO19" s="30">
        <f t="shared" si="144"/>
        <v>6.3870841219130356E-3</v>
      </c>
      <c r="BP19" s="30">
        <f t="shared" si="145"/>
        <v>1.3862177116258758E-3</v>
      </c>
      <c r="BQ19" s="30">
        <f t="shared" si="146"/>
        <v>2.5757201610036575E-3</v>
      </c>
      <c r="BR19" s="30">
        <f t="shared" si="147"/>
        <v>8.8553555017267319E-2</v>
      </c>
      <c r="BS19" s="30">
        <f t="shared" si="148"/>
        <v>8.7263724515177166E-2</v>
      </c>
      <c r="BT19" s="30">
        <f t="shared" si="149"/>
        <v>1.3919077772503839E-2</v>
      </c>
      <c r="BU19" s="30">
        <f t="shared" si="150"/>
        <v>1</v>
      </c>
      <c r="BV19" s="30"/>
      <c r="BW19" s="28">
        <f t="shared" si="151"/>
        <v>0.46671895821707043</v>
      </c>
      <c r="BX19" s="28">
        <f t="shared" si="152"/>
        <v>0.45992094374893605</v>
      </c>
      <c r="BY19" s="28">
        <f t="shared" si="153"/>
        <v>7.3360098033993515E-2</v>
      </c>
      <c r="BZ19" s="28"/>
      <c r="CA19" s="28">
        <f t="shared" si="154"/>
        <v>61.424569827931187</v>
      </c>
      <c r="CB19" s="28">
        <f t="shared" si="155"/>
        <v>10.344137655062028</v>
      </c>
      <c r="CC19" s="28">
        <f t="shared" si="156"/>
        <v>30.671957714252876</v>
      </c>
      <c r="CD19" s="28">
        <f t="shared" si="157"/>
        <v>46.671895821707047</v>
      </c>
      <c r="CF19" s="28">
        <f t="shared" si="158"/>
        <v>6.9878980700350706</v>
      </c>
      <c r="CG19" s="28">
        <f t="shared" si="159"/>
        <v>0.53549032443577049</v>
      </c>
      <c r="CH19" s="30"/>
      <c r="CI19" s="107">
        <f t="shared" si="53"/>
        <v>2.4540869026097258</v>
      </c>
    </row>
    <row r="20" spans="1:87" ht="15" customHeight="1" x14ac:dyDescent="0.2">
      <c r="A20" s="150" t="s">
        <v>194</v>
      </c>
      <c r="C20" s="135">
        <v>91</v>
      </c>
      <c r="D20" s="26">
        <f t="shared" si="54"/>
        <v>1008</v>
      </c>
      <c r="F20" s="4">
        <v>61.4</v>
      </c>
      <c r="G20" s="4">
        <v>0.44</v>
      </c>
      <c r="H20" s="4">
        <v>17.2</v>
      </c>
      <c r="I20" s="4">
        <v>4.5199999999999996</v>
      </c>
      <c r="J20" s="4">
        <v>0.1</v>
      </c>
      <c r="K20" s="4">
        <v>1.67</v>
      </c>
      <c r="L20" s="4">
        <v>4</v>
      </c>
      <c r="M20" s="4">
        <v>4.46</v>
      </c>
      <c r="N20" s="4">
        <v>5.88</v>
      </c>
      <c r="O20" s="4">
        <v>0.28999999999999998</v>
      </c>
      <c r="P20" s="28">
        <f t="shared" si="160"/>
        <v>99.95999999999998</v>
      </c>
      <c r="R20" s="28">
        <v>56.24</v>
      </c>
      <c r="S20" s="28">
        <v>0.21</v>
      </c>
      <c r="T20" s="28">
        <v>27.3</v>
      </c>
      <c r="U20" s="28">
        <v>0.62</v>
      </c>
      <c r="V20" s="28">
        <v>0</v>
      </c>
      <c r="W20" s="28">
        <v>0.23</v>
      </c>
      <c r="X20" s="28">
        <v>9.01</v>
      </c>
      <c r="Y20" s="28">
        <v>5.13</v>
      </c>
      <c r="Z20" s="28">
        <v>1.25</v>
      </c>
      <c r="AA20" s="28">
        <f t="shared" si="108"/>
        <v>99.990000000000009</v>
      </c>
      <c r="AC20" s="30">
        <f t="shared" si="109"/>
        <v>1.021970705725699</v>
      </c>
      <c r="AD20" s="30">
        <f t="shared" si="110"/>
        <v>5.5068836045056319E-3</v>
      </c>
      <c r="AE20" s="30">
        <f t="shared" si="111"/>
        <v>0.33738721067085131</v>
      </c>
      <c r="AF20" s="30">
        <f t="shared" si="112"/>
        <v>6.2908837856645791E-2</v>
      </c>
      <c r="AG20" s="30">
        <f t="shared" si="113"/>
        <v>1.4096419509444602E-3</v>
      </c>
      <c r="AH20" s="30">
        <f t="shared" si="114"/>
        <v>4.1439205955334991E-2</v>
      </c>
      <c r="AI20" s="30">
        <f t="shared" si="115"/>
        <v>7.1326676176890161E-2</v>
      </c>
      <c r="AJ20" s="30">
        <f t="shared" si="116"/>
        <v>0.14391739270732495</v>
      </c>
      <c r="AK20" s="30">
        <f t="shared" si="117"/>
        <v>0.12484076433121019</v>
      </c>
      <c r="AL20" s="30">
        <f t="shared" si="118"/>
        <v>4.0863199870365017E-3</v>
      </c>
      <c r="AM20" s="30">
        <f t="shared" si="119"/>
        <v>1.814793638966443</v>
      </c>
      <c r="AO20" s="30">
        <f t="shared" si="120"/>
        <v>0.56313328622185899</v>
      </c>
      <c r="AP20" s="30">
        <f t="shared" si="121"/>
        <v>3.0344406583009071E-3</v>
      </c>
      <c r="AQ20" s="30">
        <f t="shared" si="122"/>
        <v>0.18590940778423673</v>
      </c>
      <c r="AR20" s="30">
        <f t="shared" si="123"/>
        <v>3.4664457988993994E-2</v>
      </c>
      <c r="AS20" s="30">
        <f t="shared" si="124"/>
        <v>7.7675054655099857E-4</v>
      </c>
      <c r="AT20" s="30">
        <f t="shared" si="125"/>
        <v>2.2834114615331885E-2</v>
      </c>
      <c r="AU20" s="30">
        <f t="shared" si="126"/>
        <v>3.9302912819064083E-2</v>
      </c>
      <c r="AV20" s="30">
        <f t="shared" si="127"/>
        <v>7.9302345796896476E-2</v>
      </c>
      <c r="AW20" s="30">
        <f t="shared" si="128"/>
        <v>6.8790611588383802E-2</v>
      </c>
      <c r="AX20" s="30">
        <f t="shared" si="129"/>
        <v>2.2516719803821516E-3</v>
      </c>
      <c r="AY20" s="30">
        <f t="shared" si="130"/>
        <v>1</v>
      </c>
      <c r="AZ20" s="30"/>
      <c r="BA20" s="30">
        <f t="shared" si="131"/>
        <v>0.93608521970705727</v>
      </c>
      <c r="BB20" s="30">
        <f t="shared" si="132"/>
        <v>2.6282853566958696E-3</v>
      </c>
      <c r="BC20" s="30">
        <f t="shared" si="133"/>
        <v>0.53550411926245589</v>
      </c>
      <c r="BD20" s="30">
        <f t="shared" si="134"/>
        <v>8.6290883785664577E-3</v>
      </c>
      <c r="BE20" s="30">
        <f t="shared" si="135"/>
        <v>0</v>
      </c>
      <c r="BF20" s="30">
        <f t="shared" si="136"/>
        <v>5.7071960297766754E-3</v>
      </c>
      <c r="BG20" s="30">
        <f t="shared" si="137"/>
        <v>0.16066333808844507</v>
      </c>
      <c r="BH20" s="30">
        <f t="shared" si="138"/>
        <v>0.16553727008712488</v>
      </c>
      <c r="BI20" s="30">
        <f t="shared" si="139"/>
        <v>2.6539278131634817E-2</v>
      </c>
      <c r="BJ20" s="30">
        <f t="shared" si="140"/>
        <v>1.8412937950417572</v>
      </c>
      <c r="BK20" s="30"/>
      <c r="BL20" s="30">
        <f t="shared" si="141"/>
        <v>0.50838449693783305</v>
      </c>
      <c r="BM20" s="30">
        <f t="shared" si="142"/>
        <v>1.4274122705313656E-3</v>
      </c>
      <c r="BN20" s="30">
        <f t="shared" si="143"/>
        <v>0.29083035021595327</v>
      </c>
      <c r="BO20" s="30">
        <f t="shared" si="144"/>
        <v>4.6864266863891569E-3</v>
      </c>
      <c r="BP20" s="30">
        <f t="shared" si="145"/>
        <v>0</v>
      </c>
      <c r="BQ20" s="30">
        <f t="shared" si="146"/>
        <v>3.099557520448412E-3</v>
      </c>
      <c r="BR20" s="30">
        <f t="shared" si="147"/>
        <v>8.7255677785413668E-2</v>
      </c>
      <c r="BS20" s="30">
        <f t="shared" si="148"/>
        <v>8.9902692624547073E-2</v>
      </c>
      <c r="BT20" s="30">
        <f t="shared" si="149"/>
        <v>1.4413385958883848E-2</v>
      </c>
      <c r="BU20" s="30">
        <f t="shared" si="150"/>
        <v>0.99999999999999989</v>
      </c>
      <c r="BV20" s="30"/>
      <c r="BW20" s="28">
        <f t="shared" si="151"/>
        <v>0.45547255732945868</v>
      </c>
      <c r="BX20" s="28">
        <f t="shared" si="152"/>
        <v>0.46928991166867012</v>
      </c>
      <c r="BY20" s="28">
        <f t="shared" si="153"/>
        <v>7.5237531001871194E-2</v>
      </c>
      <c r="BZ20" s="28"/>
      <c r="CA20" s="28">
        <f t="shared" si="154"/>
        <v>61.424569827931187</v>
      </c>
      <c r="CB20" s="28">
        <f t="shared" si="155"/>
        <v>10.344137655062028</v>
      </c>
      <c r="CC20" s="28">
        <f t="shared" si="156"/>
        <v>30.297380966660054</v>
      </c>
      <c r="CD20" s="28">
        <f t="shared" si="157"/>
        <v>45.547255732945871</v>
      </c>
      <c r="CF20" s="28">
        <f t="shared" si="158"/>
        <v>6.9635062635843656</v>
      </c>
      <c r="CG20" s="28">
        <f t="shared" si="159"/>
        <v>0.53549032443577049</v>
      </c>
      <c r="CH20" s="30"/>
      <c r="CI20" s="107">
        <f t="shared" si="53"/>
        <v>2.3468088690018121</v>
      </c>
    </row>
    <row r="21" spans="1:87" ht="15" customHeight="1" x14ac:dyDescent="0.2">
      <c r="A21" s="150" t="s">
        <v>194</v>
      </c>
      <c r="C21" s="135">
        <v>98</v>
      </c>
      <c r="D21" s="26">
        <f t="shared" si="54"/>
        <v>1008</v>
      </c>
      <c r="F21" s="4">
        <v>61.4</v>
      </c>
      <c r="G21" s="4">
        <v>0.44</v>
      </c>
      <c r="H21" s="4">
        <v>17.2</v>
      </c>
      <c r="I21" s="4">
        <v>4.5199999999999996</v>
      </c>
      <c r="J21" s="4">
        <v>0.1</v>
      </c>
      <c r="K21" s="4">
        <v>1.67</v>
      </c>
      <c r="L21" s="4">
        <v>4</v>
      </c>
      <c r="M21" s="4">
        <v>4.46</v>
      </c>
      <c r="N21" s="4">
        <v>5.88</v>
      </c>
      <c r="O21" s="4">
        <v>0.28999999999999998</v>
      </c>
      <c r="P21" s="28">
        <f t="shared" si="160"/>
        <v>99.95999999999998</v>
      </c>
      <c r="R21" s="28">
        <v>55.38</v>
      </c>
      <c r="S21" s="28">
        <v>0.33</v>
      </c>
      <c r="T21" s="28">
        <v>27.01</v>
      </c>
      <c r="U21" s="28">
        <v>0.91</v>
      </c>
      <c r="V21" s="28">
        <v>0.18</v>
      </c>
      <c r="W21" s="28">
        <v>0.41</v>
      </c>
      <c r="X21" s="28">
        <v>10.36</v>
      </c>
      <c r="Y21" s="28">
        <v>3.95</v>
      </c>
      <c r="Z21" s="28">
        <v>1.42</v>
      </c>
      <c r="AA21" s="28">
        <f t="shared" si="108"/>
        <v>99.95</v>
      </c>
      <c r="AC21" s="30">
        <f t="shared" si="109"/>
        <v>1.021970705725699</v>
      </c>
      <c r="AD21" s="30">
        <f t="shared" si="110"/>
        <v>5.5068836045056319E-3</v>
      </c>
      <c r="AE21" s="30">
        <f t="shared" si="111"/>
        <v>0.33738721067085131</v>
      </c>
      <c r="AF21" s="30">
        <f t="shared" si="112"/>
        <v>6.2908837856645791E-2</v>
      </c>
      <c r="AG21" s="30">
        <f t="shared" si="113"/>
        <v>1.4096419509444602E-3</v>
      </c>
      <c r="AH21" s="30">
        <f t="shared" si="114"/>
        <v>4.1439205955334991E-2</v>
      </c>
      <c r="AI21" s="30">
        <f t="shared" si="115"/>
        <v>7.1326676176890161E-2</v>
      </c>
      <c r="AJ21" s="30">
        <f t="shared" si="116"/>
        <v>0.14391739270732495</v>
      </c>
      <c r="AK21" s="30">
        <f t="shared" si="117"/>
        <v>0.12484076433121019</v>
      </c>
      <c r="AL21" s="30">
        <f t="shared" si="118"/>
        <v>4.0863199870365017E-3</v>
      </c>
      <c r="AM21" s="30">
        <f t="shared" si="119"/>
        <v>1.814793638966443</v>
      </c>
      <c r="AO21" s="30">
        <f t="shared" si="120"/>
        <v>0.56313328622185899</v>
      </c>
      <c r="AP21" s="30">
        <f t="shared" si="121"/>
        <v>3.0344406583009071E-3</v>
      </c>
      <c r="AQ21" s="30">
        <f t="shared" si="122"/>
        <v>0.18590940778423673</v>
      </c>
      <c r="AR21" s="30">
        <f t="shared" si="123"/>
        <v>3.4664457988993994E-2</v>
      </c>
      <c r="AS21" s="30">
        <f t="shared" si="124"/>
        <v>7.7675054655099857E-4</v>
      </c>
      <c r="AT21" s="30">
        <f t="shared" si="125"/>
        <v>2.2834114615331885E-2</v>
      </c>
      <c r="AU21" s="30">
        <f t="shared" si="126"/>
        <v>3.9302912819064083E-2</v>
      </c>
      <c r="AV21" s="30">
        <f t="shared" si="127"/>
        <v>7.9302345796896476E-2</v>
      </c>
      <c r="AW21" s="30">
        <f t="shared" si="128"/>
        <v>6.8790611588383802E-2</v>
      </c>
      <c r="AX21" s="30">
        <f t="shared" si="129"/>
        <v>2.2516719803821516E-3</v>
      </c>
      <c r="AY21" s="30">
        <f t="shared" si="130"/>
        <v>1</v>
      </c>
      <c r="AZ21" s="30"/>
      <c r="BA21" s="30">
        <f t="shared" si="131"/>
        <v>0.92177097203728364</v>
      </c>
      <c r="BB21" s="30">
        <f t="shared" si="132"/>
        <v>4.1301627033792235E-3</v>
      </c>
      <c r="BC21" s="30">
        <f t="shared" si="133"/>
        <v>0.52981561396626131</v>
      </c>
      <c r="BD21" s="30">
        <f t="shared" si="134"/>
        <v>1.2665274878218512E-2</v>
      </c>
      <c r="BE21" s="30">
        <f t="shared" si="135"/>
        <v>2.5373555117000281E-3</v>
      </c>
      <c r="BF21" s="30">
        <f t="shared" si="136"/>
        <v>1.0173697270471464E-2</v>
      </c>
      <c r="BG21" s="30">
        <f t="shared" si="137"/>
        <v>0.1847360912981455</v>
      </c>
      <c r="BH21" s="30">
        <f t="shared" si="138"/>
        <v>0.12746047111971606</v>
      </c>
      <c r="BI21" s="30">
        <f t="shared" si="139"/>
        <v>3.0148619957537152E-2</v>
      </c>
      <c r="BJ21" s="30">
        <f t="shared" si="140"/>
        <v>1.8234382587427131</v>
      </c>
      <c r="BK21" s="30"/>
      <c r="BL21" s="30">
        <f t="shared" si="141"/>
        <v>0.50551257637473179</v>
      </c>
      <c r="BM21" s="30">
        <f t="shared" si="142"/>
        <v>2.2650411570430853E-3</v>
      </c>
      <c r="BN21" s="30">
        <f t="shared" si="143"/>
        <v>0.29055857056085727</v>
      </c>
      <c r="BO21" s="30">
        <f t="shared" si="144"/>
        <v>6.9458205220238175E-3</v>
      </c>
      <c r="BP21" s="30">
        <f t="shared" si="145"/>
        <v>1.391522580780756E-3</v>
      </c>
      <c r="BQ21" s="30">
        <f t="shared" si="146"/>
        <v>5.5794032080287567E-3</v>
      </c>
      <c r="BR21" s="30">
        <f t="shared" si="147"/>
        <v>0.10131195307129494</v>
      </c>
      <c r="BS21" s="30">
        <f t="shared" si="148"/>
        <v>6.9901171870552878E-2</v>
      </c>
      <c r="BT21" s="30">
        <f t="shared" si="149"/>
        <v>1.6533940654686635E-2</v>
      </c>
      <c r="BU21" s="30">
        <f t="shared" si="150"/>
        <v>0.99999999999999989</v>
      </c>
      <c r="BV21" s="30"/>
      <c r="BW21" s="28">
        <f t="shared" si="151"/>
        <v>0.53961936901327001</v>
      </c>
      <c r="BX21" s="28">
        <f t="shared" si="152"/>
        <v>0.37231565589828935</v>
      </c>
      <c r="BY21" s="28">
        <f t="shared" si="153"/>
        <v>8.8064975088440633E-2</v>
      </c>
      <c r="BZ21" s="28"/>
      <c r="CA21" s="28">
        <f t="shared" si="154"/>
        <v>61.424569827931187</v>
      </c>
      <c r="CB21" s="28">
        <f t="shared" si="155"/>
        <v>10.344137655062028</v>
      </c>
      <c r="CC21" s="28">
        <f t="shared" si="156"/>
        <v>35.787465959507564</v>
      </c>
      <c r="CD21" s="28">
        <f t="shared" si="157"/>
        <v>53.961936901327</v>
      </c>
      <c r="CF21" s="28">
        <f t="shared" si="158"/>
        <v>7.1330348148765061</v>
      </c>
      <c r="CG21" s="28">
        <f t="shared" si="159"/>
        <v>0.53549032443577049</v>
      </c>
      <c r="CH21" s="30"/>
      <c r="CI21" s="107">
        <f t="shared" si="53"/>
        <v>3.4844869616248602</v>
      </c>
    </row>
    <row r="22" spans="1:87" ht="15" customHeight="1" x14ac:dyDescent="0.2">
      <c r="A22" s="150" t="s">
        <v>194</v>
      </c>
      <c r="C22" s="135">
        <v>105</v>
      </c>
      <c r="D22" s="26">
        <f t="shared" si="54"/>
        <v>1008</v>
      </c>
      <c r="F22" s="4">
        <v>61.4</v>
      </c>
      <c r="G22" s="4">
        <v>0.44</v>
      </c>
      <c r="H22" s="4">
        <v>17.2</v>
      </c>
      <c r="I22" s="4">
        <v>4.5199999999999996</v>
      </c>
      <c r="J22" s="4">
        <v>0.1</v>
      </c>
      <c r="K22" s="4">
        <v>1.67</v>
      </c>
      <c r="L22" s="4">
        <v>4</v>
      </c>
      <c r="M22" s="4">
        <v>4.46</v>
      </c>
      <c r="N22" s="4">
        <v>5.88</v>
      </c>
      <c r="O22" s="4">
        <v>0.28999999999999998</v>
      </c>
      <c r="P22" s="28">
        <f t="shared" si="160"/>
        <v>99.95999999999998</v>
      </c>
      <c r="R22" s="28">
        <v>56.23</v>
      </c>
      <c r="S22" s="28">
        <v>0.26</v>
      </c>
      <c r="T22" s="28">
        <v>27.25</v>
      </c>
      <c r="U22" s="28">
        <v>0.71</v>
      </c>
      <c r="V22" s="28">
        <v>0.1</v>
      </c>
      <c r="W22" s="28">
        <v>0.18</v>
      </c>
      <c r="X22" s="28">
        <v>8.82</v>
      </c>
      <c r="Y22" s="28">
        <v>5.43</v>
      </c>
      <c r="Z22" s="28">
        <v>1.01</v>
      </c>
      <c r="AA22" s="28">
        <f t="shared" si="108"/>
        <v>99.99</v>
      </c>
      <c r="AC22" s="30">
        <f t="shared" si="109"/>
        <v>1.021970705725699</v>
      </c>
      <c r="AD22" s="30">
        <f t="shared" si="110"/>
        <v>5.5068836045056319E-3</v>
      </c>
      <c r="AE22" s="30">
        <f t="shared" si="111"/>
        <v>0.33738721067085131</v>
      </c>
      <c r="AF22" s="30">
        <f t="shared" si="112"/>
        <v>6.2908837856645791E-2</v>
      </c>
      <c r="AG22" s="30">
        <f t="shared" si="113"/>
        <v>1.4096419509444602E-3</v>
      </c>
      <c r="AH22" s="30">
        <f t="shared" si="114"/>
        <v>4.1439205955334991E-2</v>
      </c>
      <c r="AI22" s="30">
        <f t="shared" si="115"/>
        <v>7.1326676176890161E-2</v>
      </c>
      <c r="AJ22" s="30">
        <f t="shared" si="116"/>
        <v>0.14391739270732495</v>
      </c>
      <c r="AK22" s="30">
        <f t="shared" si="117"/>
        <v>0.12484076433121019</v>
      </c>
      <c r="AL22" s="30">
        <f t="shared" si="118"/>
        <v>4.0863199870365017E-3</v>
      </c>
      <c r="AM22" s="30">
        <f t="shared" si="119"/>
        <v>1.814793638966443</v>
      </c>
      <c r="AO22" s="30">
        <f t="shared" si="120"/>
        <v>0.56313328622185899</v>
      </c>
      <c r="AP22" s="30">
        <f t="shared" si="121"/>
        <v>3.0344406583009071E-3</v>
      </c>
      <c r="AQ22" s="30">
        <f t="shared" si="122"/>
        <v>0.18590940778423673</v>
      </c>
      <c r="AR22" s="30">
        <f t="shared" si="123"/>
        <v>3.4664457988993994E-2</v>
      </c>
      <c r="AS22" s="30">
        <f t="shared" si="124"/>
        <v>7.7675054655099857E-4</v>
      </c>
      <c r="AT22" s="30">
        <f t="shared" si="125"/>
        <v>2.2834114615331885E-2</v>
      </c>
      <c r="AU22" s="30">
        <f t="shared" si="126"/>
        <v>3.9302912819064083E-2</v>
      </c>
      <c r="AV22" s="30">
        <f t="shared" si="127"/>
        <v>7.9302345796896476E-2</v>
      </c>
      <c r="AW22" s="30">
        <f t="shared" si="128"/>
        <v>6.8790611588383802E-2</v>
      </c>
      <c r="AX22" s="30">
        <f t="shared" si="129"/>
        <v>2.2516719803821516E-3</v>
      </c>
      <c r="AY22" s="30">
        <f t="shared" si="130"/>
        <v>1</v>
      </c>
      <c r="AZ22" s="30"/>
      <c r="BA22" s="30">
        <f t="shared" si="131"/>
        <v>0.93591877496671105</v>
      </c>
      <c r="BB22" s="30">
        <f t="shared" si="132"/>
        <v>3.2540675844806004E-3</v>
      </c>
      <c r="BC22" s="30">
        <f t="shared" si="133"/>
        <v>0.53452334248724998</v>
      </c>
      <c r="BD22" s="30">
        <f t="shared" si="134"/>
        <v>9.8816979819067504E-3</v>
      </c>
      <c r="BE22" s="30">
        <f t="shared" si="135"/>
        <v>1.4096419509444602E-3</v>
      </c>
      <c r="BF22" s="30">
        <f t="shared" si="136"/>
        <v>4.4665012406947891E-3</v>
      </c>
      <c r="BG22" s="30">
        <f t="shared" si="137"/>
        <v>0.15727532097004279</v>
      </c>
      <c r="BH22" s="30">
        <f t="shared" si="138"/>
        <v>0.17521781219748306</v>
      </c>
      <c r="BI22" s="30">
        <f t="shared" si="139"/>
        <v>2.1443736730360933E-2</v>
      </c>
      <c r="BJ22" s="30">
        <f t="shared" si="140"/>
        <v>1.8433908961098744</v>
      </c>
      <c r="BK22" s="30"/>
      <c r="BL22" s="30">
        <f t="shared" si="141"/>
        <v>0.50771584960183402</v>
      </c>
      <c r="BM22" s="30">
        <f t="shared" si="142"/>
        <v>1.7652618288110735E-3</v>
      </c>
      <c r="BN22" s="30">
        <f t="shared" si="143"/>
        <v>0.28996744185688439</v>
      </c>
      <c r="BO22" s="30">
        <f t="shared" si="144"/>
        <v>5.3606090833800864E-3</v>
      </c>
      <c r="BP22" s="30">
        <f t="shared" si="145"/>
        <v>7.6470050596389577E-4</v>
      </c>
      <c r="BQ22" s="30">
        <f t="shared" si="146"/>
        <v>2.4229810671846596E-3</v>
      </c>
      <c r="BR22" s="30">
        <f t="shared" si="147"/>
        <v>8.5318486329699475E-2</v>
      </c>
      <c r="BS22" s="30">
        <f t="shared" si="148"/>
        <v>9.5051902755539749E-2</v>
      </c>
      <c r="BT22" s="30">
        <f t="shared" si="149"/>
        <v>1.1632766970702663E-2</v>
      </c>
      <c r="BU22" s="30">
        <f t="shared" si="150"/>
        <v>1</v>
      </c>
      <c r="BV22" s="30"/>
      <c r="BW22" s="28">
        <f t="shared" si="151"/>
        <v>0.44435981200663777</v>
      </c>
      <c r="BX22" s="28">
        <f t="shared" si="152"/>
        <v>0.49505385592643852</v>
      </c>
      <c r="BY22" s="28">
        <f t="shared" si="153"/>
        <v>6.0586332066923709E-2</v>
      </c>
      <c r="BZ22" s="28"/>
      <c r="CA22" s="28">
        <f t="shared" si="154"/>
        <v>61.424569827931187</v>
      </c>
      <c r="CB22" s="28">
        <f t="shared" si="155"/>
        <v>10.344137655062028</v>
      </c>
      <c r="CC22" s="28">
        <f t="shared" si="156"/>
        <v>28.276623807024258</v>
      </c>
      <c r="CD22" s="28">
        <f t="shared" si="157"/>
        <v>44.435981200663775</v>
      </c>
      <c r="CF22" s="28">
        <f t="shared" si="158"/>
        <v>6.9388054177030263</v>
      </c>
      <c r="CG22" s="28">
        <f t="shared" si="159"/>
        <v>0.53549032443577049</v>
      </c>
      <c r="CH22" s="30"/>
      <c r="CI22" s="107"/>
    </row>
    <row r="23" spans="1:87" ht="15" customHeight="1" x14ac:dyDescent="0.2">
      <c r="A23" s="150" t="s">
        <v>194</v>
      </c>
      <c r="C23" s="135">
        <v>112</v>
      </c>
      <c r="D23" s="26">
        <f t="shared" si="54"/>
        <v>1008</v>
      </c>
      <c r="F23" s="4">
        <v>61.4</v>
      </c>
      <c r="G23" s="4">
        <v>0.44</v>
      </c>
      <c r="H23" s="4">
        <v>17.2</v>
      </c>
      <c r="I23" s="4">
        <v>4.5199999999999996</v>
      </c>
      <c r="J23" s="4">
        <v>0.1</v>
      </c>
      <c r="K23" s="4">
        <v>1.67</v>
      </c>
      <c r="L23" s="4">
        <v>4</v>
      </c>
      <c r="M23" s="4">
        <v>4.46</v>
      </c>
      <c r="N23" s="4">
        <v>5.88</v>
      </c>
      <c r="O23" s="4">
        <v>0.28999999999999998</v>
      </c>
      <c r="P23" s="28">
        <f t="shared" si="160"/>
        <v>99.95999999999998</v>
      </c>
      <c r="R23" s="28">
        <v>55.52</v>
      </c>
      <c r="S23" s="28">
        <v>0.31</v>
      </c>
      <c r="T23" s="28">
        <v>26.84</v>
      </c>
      <c r="U23" s="28">
        <v>1.03</v>
      </c>
      <c r="V23" s="28">
        <v>0.18</v>
      </c>
      <c r="W23" s="28">
        <v>0.21</v>
      </c>
      <c r="X23" s="28">
        <v>10.89</v>
      </c>
      <c r="Y23" s="28">
        <v>3.78</v>
      </c>
      <c r="Z23" s="28">
        <v>1.23</v>
      </c>
      <c r="AA23" s="28">
        <f t="shared" si="108"/>
        <v>99.990000000000009</v>
      </c>
      <c r="AC23" s="30">
        <f t="shared" si="109"/>
        <v>1.021970705725699</v>
      </c>
      <c r="AD23" s="30">
        <f t="shared" si="110"/>
        <v>5.5068836045056319E-3</v>
      </c>
      <c r="AE23" s="30">
        <f t="shared" si="111"/>
        <v>0.33738721067085131</v>
      </c>
      <c r="AF23" s="30">
        <f t="shared" si="112"/>
        <v>6.2908837856645791E-2</v>
      </c>
      <c r="AG23" s="30">
        <f t="shared" si="113"/>
        <v>1.4096419509444602E-3</v>
      </c>
      <c r="AH23" s="30">
        <f t="shared" si="114"/>
        <v>4.1439205955334991E-2</v>
      </c>
      <c r="AI23" s="30">
        <f t="shared" si="115"/>
        <v>7.1326676176890161E-2</v>
      </c>
      <c r="AJ23" s="30">
        <f t="shared" si="116"/>
        <v>0.14391739270732495</v>
      </c>
      <c r="AK23" s="30">
        <f t="shared" si="117"/>
        <v>0.12484076433121019</v>
      </c>
      <c r="AL23" s="30">
        <f t="shared" si="118"/>
        <v>4.0863199870365017E-3</v>
      </c>
      <c r="AM23" s="30">
        <f t="shared" si="119"/>
        <v>1.814793638966443</v>
      </c>
      <c r="AO23" s="30">
        <f t="shared" si="120"/>
        <v>0.56313328622185899</v>
      </c>
      <c r="AP23" s="30">
        <f t="shared" si="121"/>
        <v>3.0344406583009071E-3</v>
      </c>
      <c r="AQ23" s="30">
        <f t="shared" si="122"/>
        <v>0.18590940778423673</v>
      </c>
      <c r="AR23" s="30">
        <f t="shared" si="123"/>
        <v>3.4664457988993994E-2</v>
      </c>
      <c r="AS23" s="30">
        <f t="shared" si="124"/>
        <v>7.7675054655099857E-4</v>
      </c>
      <c r="AT23" s="30">
        <f t="shared" si="125"/>
        <v>2.2834114615331885E-2</v>
      </c>
      <c r="AU23" s="30">
        <f t="shared" si="126"/>
        <v>3.9302912819064083E-2</v>
      </c>
      <c r="AV23" s="30">
        <f t="shared" si="127"/>
        <v>7.9302345796896476E-2</v>
      </c>
      <c r="AW23" s="30">
        <f t="shared" si="128"/>
        <v>6.8790611588383802E-2</v>
      </c>
      <c r="AX23" s="30">
        <f t="shared" si="129"/>
        <v>2.2516719803821516E-3</v>
      </c>
      <c r="AY23" s="30">
        <f t="shared" si="130"/>
        <v>1</v>
      </c>
      <c r="AZ23" s="30"/>
      <c r="BA23" s="30">
        <f t="shared" si="131"/>
        <v>0.92410119840213056</v>
      </c>
      <c r="BB23" s="30">
        <f t="shared" si="132"/>
        <v>3.8798498122653313E-3</v>
      </c>
      <c r="BC23" s="30">
        <f t="shared" si="133"/>
        <v>0.52648097293056106</v>
      </c>
      <c r="BD23" s="30">
        <f t="shared" si="134"/>
        <v>1.4335421016005569E-2</v>
      </c>
      <c r="BE23" s="30">
        <f t="shared" si="135"/>
        <v>2.5373555117000281E-3</v>
      </c>
      <c r="BF23" s="30">
        <f t="shared" si="136"/>
        <v>5.210918114143921E-3</v>
      </c>
      <c r="BG23" s="30">
        <f t="shared" si="137"/>
        <v>0.19418687589158345</v>
      </c>
      <c r="BH23" s="30">
        <f t="shared" si="138"/>
        <v>0.12197483059051308</v>
      </c>
      <c r="BI23" s="30">
        <f t="shared" si="139"/>
        <v>2.611464968152866E-2</v>
      </c>
      <c r="BJ23" s="30">
        <f t="shared" si="140"/>
        <v>1.8188220719504318</v>
      </c>
      <c r="BK23" s="30"/>
      <c r="BL23" s="30">
        <f t="shared" si="141"/>
        <v>0.50807674519320167</v>
      </c>
      <c r="BM23" s="30">
        <f t="shared" si="142"/>
        <v>2.1331662245030578E-3</v>
      </c>
      <c r="BN23" s="30">
        <f t="shared" si="143"/>
        <v>0.28946260387415684</v>
      </c>
      <c r="BO23" s="30">
        <f t="shared" si="144"/>
        <v>7.8817060981852052E-3</v>
      </c>
      <c r="BP23" s="30">
        <f t="shared" si="145"/>
        <v>1.3950542776177495E-3</v>
      </c>
      <c r="BQ23" s="30">
        <f t="shared" si="146"/>
        <v>2.8649960842821428E-3</v>
      </c>
      <c r="BR23" s="30">
        <f t="shared" si="147"/>
        <v>0.10676518549356796</v>
      </c>
      <c r="BS23" s="30">
        <f t="shared" si="148"/>
        <v>6.7062541450089261E-2</v>
      </c>
      <c r="BT23" s="30">
        <f t="shared" si="149"/>
        <v>1.435800130439607E-2</v>
      </c>
      <c r="BU23" s="30">
        <f t="shared" si="150"/>
        <v>0.99999999999999989</v>
      </c>
      <c r="BV23" s="30"/>
      <c r="BW23" s="28">
        <f t="shared" si="151"/>
        <v>0.56733943900802908</v>
      </c>
      <c r="BX23" s="28">
        <f t="shared" si="152"/>
        <v>0.35636358864415107</v>
      </c>
      <c r="BY23" s="28">
        <f t="shared" si="153"/>
        <v>7.6296972347819847E-2</v>
      </c>
      <c r="BZ23" s="28"/>
      <c r="CA23" s="28">
        <f t="shared" si="154"/>
        <v>61.424569827931187</v>
      </c>
      <c r="CB23" s="28">
        <f t="shared" si="155"/>
        <v>10.344137655062028</v>
      </c>
      <c r="CC23" s="28">
        <f t="shared" si="156"/>
        <v>35.996669185183436</v>
      </c>
      <c r="CD23" s="28">
        <f t="shared" si="157"/>
        <v>56.733943900802906</v>
      </c>
      <c r="CF23" s="28">
        <f t="shared" si="158"/>
        <v>7.1831285785211465</v>
      </c>
      <c r="CG23" s="28">
        <f t="shared" si="159"/>
        <v>0.53549032443577049</v>
      </c>
      <c r="CH23" s="30"/>
      <c r="CI23" s="107">
        <f>$CK$1+$CK$2*CF23+$CK$3*D23+$CK$4*BX23+$CK$5*CG23</f>
        <v>3.6643265194036125</v>
      </c>
    </row>
    <row r="24" spans="1:87" ht="15" customHeight="1" x14ac:dyDescent="0.2">
      <c r="A24" s="150" t="s">
        <v>194</v>
      </c>
      <c r="C24" s="135">
        <v>119</v>
      </c>
      <c r="D24" s="26">
        <f t="shared" si="54"/>
        <v>1008</v>
      </c>
      <c r="F24" s="4">
        <v>61.4</v>
      </c>
      <c r="G24" s="4">
        <v>0.44</v>
      </c>
      <c r="H24" s="4">
        <v>17.2</v>
      </c>
      <c r="I24" s="4">
        <v>4.5199999999999996</v>
      </c>
      <c r="J24" s="4">
        <v>0.1</v>
      </c>
      <c r="K24" s="4">
        <v>1.67</v>
      </c>
      <c r="L24" s="4">
        <v>4</v>
      </c>
      <c r="M24" s="4">
        <v>4.46</v>
      </c>
      <c r="N24" s="4">
        <v>5.88</v>
      </c>
      <c r="O24" s="4">
        <v>0.28999999999999998</v>
      </c>
      <c r="P24" s="28">
        <f t="shared" si="160"/>
        <v>99.95999999999998</v>
      </c>
      <c r="R24" s="28">
        <v>55.89</v>
      </c>
      <c r="S24" s="28">
        <v>0.2</v>
      </c>
      <c r="T24" s="28">
        <v>27.37</v>
      </c>
      <c r="U24" s="28">
        <v>0.66</v>
      </c>
      <c r="V24" s="28">
        <v>0.16</v>
      </c>
      <c r="W24" s="28">
        <v>0.19</v>
      </c>
      <c r="X24" s="28">
        <v>9.09</v>
      </c>
      <c r="Y24" s="28">
        <v>5.07</v>
      </c>
      <c r="Z24" s="28">
        <v>1.03</v>
      </c>
      <c r="AA24" s="28">
        <f t="shared" si="108"/>
        <v>99.66</v>
      </c>
      <c r="AC24" s="30">
        <f t="shared" si="109"/>
        <v>1.021970705725699</v>
      </c>
      <c r="AD24" s="30">
        <f t="shared" si="110"/>
        <v>5.5068836045056319E-3</v>
      </c>
      <c r="AE24" s="30">
        <f t="shared" si="111"/>
        <v>0.33738721067085131</v>
      </c>
      <c r="AF24" s="30">
        <f t="shared" si="112"/>
        <v>6.2908837856645791E-2</v>
      </c>
      <c r="AG24" s="30">
        <f t="shared" si="113"/>
        <v>1.4096419509444602E-3</v>
      </c>
      <c r="AH24" s="30">
        <f t="shared" si="114"/>
        <v>4.1439205955334991E-2</v>
      </c>
      <c r="AI24" s="30">
        <f t="shared" si="115"/>
        <v>7.1326676176890161E-2</v>
      </c>
      <c r="AJ24" s="30">
        <f t="shared" si="116"/>
        <v>0.14391739270732495</v>
      </c>
      <c r="AK24" s="30">
        <f t="shared" si="117"/>
        <v>0.12484076433121019</v>
      </c>
      <c r="AL24" s="30">
        <f t="shared" si="118"/>
        <v>4.0863199870365017E-3</v>
      </c>
      <c r="AM24" s="30">
        <f t="shared" si="119"/>
        <v>1.814793638966443</v>
      </c>
      <c r="AO24" s="30">
        <f t="shared" si="120"/>
        <v>0.56313328622185899</v>
      </c>
      <c r="AP24" s="30">
        <f t="shared" si="121"/>
        <v>3.0344406583009071E-3</v>
      </c>
      <c r="AQ24" s="30">
        <f t="shared" si="122"/>
        <v>0.18590940778423673</v>
      </c>
      <c r="AR24" s="30">
        <f t="shared" si="123"/>
        <v>3.4664457988993994E-2</v>
      </c>
      <c r="AS24" s="30">
        <f t="shared" si="124"/>
        <v>7.7675054655099857E-4</v>
      </c>
      <c r="AT24" s="30">
        <f t="shared" si="125"/>
        <v>2.2834114615331885E-2</v>
      </c>
      <c r="AU24" s="30">
        <f t="shared" si="126"/>
        <v>3.9302912819064083E-2</v>
      </c>
      <c r="AV24" s="30">
        <f t="shared" si="127"/>
        <v>7.9302345796896476E-2</v>
      </c>
      <c r="AW24" s="30">
        <f t="shared" si="128"/>
        <v>6.8790611588383802E-2</v>
      </c>
      <c r="AX24" s="30">
        <f t="shared" si="129"/>
        <v>2.2516719803821516E-3</v>
      </c>
      <c r="AY24" s="30">
        <f t="shared" si="130"/>
        <v>1</v>
      </c>
      <c r="AZ24" s="30"/>
      <c r="BA24" s="30">
        <f t="shared" si="131"/>
        <v>0.93025965379494013</v>
      </c>
      <c r="BB24" s="30">
        <f t="shared" si="132"/>
        <v>2.5031289111389237E-3</v>
      </c>
      <c r="BC24" s="30">
        <f t="shared" si="133"/>
        <v>0.53687720674774431</v>
      </c>
      <c r="BD24" s="30">
        <f t="shared" si="134"/>
        <v>9.1858037578288112E-3</v>
      </c>
      <c r="BE24" s="30">
        <f t="shared" si="135"/>
        <v>2.2554271215111362E-3</v>
      </c>
      <c r="BF24" s="30">
        <f t="shared" si="136"/>
        <v>4.7146401985111667E-3</v>
      </c>
      <c r="BG24" s="30">
        <f t="shared" si="137"/>
        <v>0.16208987161198288</v>
      </c>
      <c r="BH24" s="30">
        <f t="shared" si="138"/>
        <v>0.16360116166505326</v>
      </c>
      <c r="BI24" s="30">
        <f t="shared" si="139"/>
        <v>2.186836518046709E-2</v>
      </c>
      <c r="BJ24" s="30">
        <f t="shared" si="140"/>
        <v>1.8333552589891777</v>
      </c>
      <c r="BK24" s="30"/>
      <c r="BL24" s="30">
        <f t="shared" si="141"/>
        <v>0.50740828829205731</v>
      </c>
      <c r="BM24" s="30">
        <f t="shared" si="142"/>
        <v>1.3653267138846981E-3</v>
      </c>
      <c r="BN24" s="30">
        <f t="shared" si="143"/>
        <v>0.29283861058317312</v>
      </c>
      <c r="BO24" s="30">
        <f t="shared" si="144"/>
        <v>5.0103784919969157E-3</v>
      </c>
      <c r="BP24" s="30">
        <f t="shared" si="145"/>
        <v>1.2302182626375796E-3</v>
      </c>
      <c r="BQ24" s="30">
        <f t="shared" si="146"/>
        <v>2.5715911716480896E-3</v>
      </c>
      <c r="BR24" s="30">
        <f t="shared" si="147"/>
        <v>8.8411599888911493E-2</v>
      </c>
      <c r="BS24" s="30">
        <f t="shared" si="148"/>
        <v>8.9235930059324634E-2</v>
      </c>
      <c r="BT24" s="30">
        <f t="shared" si="149"/>
        <v>1.1928056536366135E-2</v>
      </c>
      <c r="BU24" s="30">
        <f t="shared" si="150"/>
        <v>0.99999999999999989</v>
      </c>
      <c r="BV24" s="30"/>
      <c r="BW24" s="28">
        <f t="shared" si="151"/>
        <v>0.46636595739131459</v>
      </c>
      <c r="BX24" s="28">
        <f t="shared" si="152"/>
        <v>0.47071425025802344</v>
      </c>
      <c r="BY24" s="28">
        <f t="shared" si="153"/>
        <v>6.2919792350661974E-2</v>
      </c>
      <c r="BZ24" s="28"/>
      <c r="CA24" s="28">
        <f t="shared" si="154"/>
        <v>61.424569827931187</v>
      </c>
      <c r="CB24" s="28">
        <f t="shared" si="155"/>
        <v>10.344137655062028</v>
      </c>
      <c r="CC24" s="28">
        <f t="shared" si="156"/>
        <v>29.610277104631926</v>
      </c>
      <c r="CD24" s="28">
        <f t="shared" si="157"/>
        <v>46.636595739131458</v>
      </c>
      <c r="CF24" s="28">
        <f t="shared" si="158"/>
        <v>6.9871414382715695</v>
      </c>
      <c r="CG24" s="28">
        <f t="shared" si="159"/>
        <v>0.53549032443577049</v>
      </c>
      <c r="CH24" s="30"/>
      <c r="CI24" s="107">
        <f>$CK$1+$CK$2*CF24+$CK$3*D24+$CK$4*BX24+$CK$5*CG24</f>
        <v>2.3215034897250764</v>
      </c>
    </row>
    <row r="25" spans="1:87" ht="15" customHeight="1" x14ac:dyDescent="0.2">
      <c r="A25" s="150" t="s">
        <v>194</v>
      </c>
      <c r="C25" s="135">
        <v>126</v>
      </c>
      <c r="D25" s="26">
        <f t="shared" si="54"/>
        <v>1008</v>
      </c>
      <c r="F25" s="4">
        <v>61.4</v>
      </c>
      <c r="G25" s="4">
        <v>0.44</v>
      </c>
      <c r="H25" s="4">
        <v>17.2</v>
      </c>
      <c r="I25" s="4">
        <v>4.5199999999999996</v>
      </c>
      <c r="J25" s="4">
        <v>0.1</v>
      </c>
      <c r="K25" s="4">
        <v>1.67</v>
      </c>
      <c r="L25" s="4">
        <v>4</v>
      </c>
      <c r="M25" s="4">
        <v>4.46</v>
      </c>
      <c r="N25" s="4">
        <v>5.88</v>
      </c>
      <c r="O25" s="4">
        <v>0.28999999999999998</v>
      </c>
      <c r="P25" s="28">
        <f t="shared" si="160"/>
        <v>99.95999999999998</v>
      </c>
      <c r="R25" s="28">
        <v>55.53</v>
      </c>
      <c r="S25" s="28">
        <v>0.24</v>
      </c>
      <c r="T25" s="28">
        <v>27.38</v>
      </c>
      <c r="U25" s="28">
        <v>0.78</v>
      </c>
      <c r="V25" s="28">
        <v>0.23</v>
      </c>
      <c r="W25" s="28">
        <v>0.24</v>
      </c>
      <c r="X25" s="28">
        <v>9.15</v>
      </c>
      <c r="Y25" s="28">
        <v>5.47</v>
      </c>
      <c r="Z25" s="28">
        <v>0.97</v>
      </c>
      <c r="AA25" s="28">
        <f t="shared" si="108"/>
        <v>99.990000000000009</v>
      </c>
      <c r="AC25" s="30">
        <f t="shared" si="109"/>
        <v>1.021970705725699</v>
      </c>
      <c r="AD25" s="30">
        <f t="shared" si="110"/>
        <v>5.5068836045056319E-3</v>
      </c>
      <c r="AE25" s="30">
        <f t="shared" si="111"/>
        <v>0.33738721067085131</v>
      </c>
      <c r="AF25" s="30">
        <f t="shared" si="112"/>
        <v>6.2908837856645791E-2</v>
      </c>
      <c r="AG25" s="30">
        <f t="shared" si="113"/>
        <v>1.4096419509444602E-3</v>
      </c>
      <c r="AH25" s="30">
        <f t="shared" si="114"/>
        <v>4.1439205955334991E-2</v>
      </c>
      <c r="AI25" s="30">
        <f t="shared" si="115"/>
        <v>7.1326676176890161E-2</v>
      </c>
      <c r="AJ25" s="30">
        <f t="shared" si="116"/>
        <v>0.14391739270732495</v>
      </c>
      <c r="AK25" s="30">
        <f t="shared" si="117"/>
        <v>0.12484076433121019</v>
      </c>
      <c r="AL25" s="30">
        <f t="shared" si="118"/>
        <v>4.0863199870365017E-3</v>
      </c>
      <c r="AM25" s="30">
        <f t="shared" si="119"/>
        <v>1.814793638966443</v>
      </c>
      <c r="AO25" s="30">
        <f t="shared" si="120"/>
        <v>0.56313328622185899</v>
      </c>
      <c r="AP25" s="30">
        <f t="shared" si="121"/>
        <v>3.0344406583009071E-3</v>
      </c>
      <c r="AQ25" s="30">
        <f t="shared" si="122"/>
        <v>0.18590940778423673</v>
      </c>
      <c r="AR25" s="30">
        <f t="shared" si="123"/>
        <v>3.4664457988993994E-2</v>
      </c>
      <c r="AS25" s="30">
        <f t="shared" si="124"/>
        <v>7.7675054655099857E-4</v>
      </c>
      <c r="AT25" s="30">
        <f t="shared" si="125"/>
        <v>2.2834114615331885E-2</v>
      </c>
      <c r="AU25" s="30">
        <f t="shared" si="126"/>
        <v>3.9302912819064083E-2</v>
      </c>
      <c r="AV25" s="30">
        <f t="shared" si="127"/>
        <v>7.9302345796896476E-2</v>
      </c>
      <c r="AW25" s="30">
        <f t="shared" si="128"/>
        <v>6.8790611588383802E-2</v>
      </c>
      <c r="AX25" s="30">
        <f t="shared" si="129"/>
        <v>2.2516719803821516E-3</v>
      </c>
      <c r="AY25" s="30">
        <f t="shared" si="130"/>
        <v>1</v>
      </c>
      <c r="AZ25" s="30"/>
      <c r="BA25" s="30">
        <f t="shared" si="131"/>
        <v>0.92426764314247678</v>
      </c>
      <c r="BB25" s="30">
        <f t="shared" si="132"/>
        <v>3.0037546933667082E-3</v>
      </c>
      <c r="BC25" s="30">
        <f t="shared" si="133"/>
        <v>0.53707336210278545</v>
      </c>
      <c r="BD25" s="30">
        <f t="shared" si="134"/>
        <v>1.0855949895615868E-2</v>
      </c>
      <c r="BE25" s="30">
        <f t="shared" si="135"/>
        <v>3.2421764871722585E-3</v>
      </c>
      <c r="BF25" s="30">
        <f t="shared" si="136"/>
        <v>5.9553349875930521E-3</v>
      </c>
      <c r="BG25" s="30">
        <f t="shared" si="137"/>
        <v>0.16315977175463625</v>
      </c>
      <c r="BH25" s="30">
        <f t="shared" si="138"/>
        <v>0.17650855114553082</v>
      </c>
      <c r="BI25" s="30">
        <f t="shared" si="139"/>
        <v>2.0594479830148619E-2</v>
      </c>
      <c r="BJ25" s="30">
        <f t="shared" si="140"/>
        <v>1.844661024039326</v>
      </c>
      <c r="BK25" s="30"/>
      <c r="BL25" s="30">
        <f t="shared" si="141"/>
        <v>0.50105012850467889</v>
      </c>
      <c r="BM25" s="30">
        <f t="shared" si="142"/>
        <v>1.6283504959568504E-3</v>
      </c>
      <c r="BN25" s="30">
        <f t="shared" si="143"/>
        <v>0.29115016531695076</v>
      </c>
      <c r="BO25" s="30">
        <f t="shared" si="144"/>
        <v>5.8850649274543526E-3</v>
      </c>
      <c r="BP25" s="30">
        <f t="shared" si="145"/>
        <v>1.7576001470843345E-3</v>
      </c>
      <c r="BQ25" s="30">
        <f t="shared" si="146"/>
        <v>3.2284169882618452E-3</v>
      </c>
      <c r="BR25" s="30">
        <f t="shared" si="147"/>
        <v>8.8449731212599136E-2</v>
      </c>
      <c r="BS25" s="30">
        <f t="shared" si="148"/>
        <v>9.5686171521650723E-2</v>
      </c>
      <c r="BT25" s="30">
        <f t="shared" si="149"/>
        <v>1.1164370885363038E-2</v>
      </c>
      <c r="BU25" s="30">
        <f t="shared" si="150"/>
        <v>1</v>
      </c>
      <c r="BV25" s="30"/>
      <c r="BW25" s="28">
        <f t="shared" si="151"/>
        <v>0.45289097436121889</v>
      </c>
      <c r="BX25" s="28">
        <f t="shared" si="152"/>
        <v>0.48994386822016983</v>
      </c>
      <c r="BY25" s="28">
        <f t="shared" si="153"/>
        <v>5.7165157418611334E-2</v>
      </c>
      <c r="BZ25" s="28"/>
      <c r="CA25" s="28">
        <f t="shared" si="154"/>
        <v>61.424569827931187</v>
      </c>
      <c r="CB25" s="28">
        <f t="shared" si="155"/>
        <v>10.344137655062028</v>
      </c>
      <c r="CC25" s="28">
        <f t="shared" si="156"/>
        <v>28.361064459922076</v>
      </c>
      <c r="CD25" s="28">
        <f t="shared" si="157"/>
        <v>45.289097436121892</v>
      </c>
      <c r="CF25" s="28">
        <f t="shared" si="158"/>
        <v>6.9578222178719757</v>
      </c>
      <c r="CG25" s="28">
        <f t="shared" si="159"/>
        <v>0.53549032443577049</v>
      </c>
      <c r="CH25" s="30"/>
      <c r="CI25" s="107"/>
    </row>
    <row r="26" spans="1:87" ht="15" customHeight="1" x14ac:dyDescent="0.2">
      <c r="A26" s="150" t="s">
        <v>194</v>
      </c>
      <c r="C26" s="135">
        <v>133</v>
      </c>
      <c r="D26" s="26">
        <f t="shared" si="54"/>
        <v>1008</v>
      </c>
      <c r="F26" s="4">
        <v>61.4</v>
      </c>
      <c r="G26" s="4">
        <v>0.44</v>
      </c>
      <c r="H26" s="4">
        <v>17.2</v>
      </c>
      <c r="I26" s="4">
        <v>4.5199999999999996</v>
      </c>
      <c r="J26" s="4">
        <v>0.1</v>
      </c>
      <c r="K26" s="4">
        <v>1.67</v>
      </c>
      <c r="L26" s="4">
        <v>4</v>
      </c>
      <c r="M26" s="4">
        <v>4.46</v>
      </c>
      <c r="N26" s="4">
        <v>5.88</v>
      </c>
      <c r="O26" s="4">
        <v>0.28999999999999998</v>
      </c>
      <c r="P26" s="28">
        <f t="shared" si="160"/>
        <v>99.95999999999998</v>
      </c>
      <c r="R26" s="28">
        <v>55.28</v>
      </c>
      <c r="S26" s="28">
        <v>0.26</v>
      </c>
      <c r="T26" s="28">
        <v>27.35</v>
      </c>
      <c r="U26" s="28">
        <v>0.65</v>
      </c>
      <c r="V26" s="28">
        <v>0.19</v>
      </c>
      <c r="W26" s="28">
        <v>0.33</v>
      </c>
      <c r="X26" s="28">
        <v>9.8800000000000008</v>
      </c>
      <c r="Y26" s="28">
        <v>4.74</v>
      </c>
      <c r="Z26" s="28">
        <v>1.1399999999999999</v>
      </c>
      <c r="AA26" s="28">
        <f t="shared" si="108"/>
        <v>99.82</v>
      </c>
      <c r="AC26" s="30">
        <f t="shared" si="109"/>
        <v>1.021970705725699</v>
      </c>
      <c r="AD26" s="30">
        <f t="shared" si="110"/>
        <v>5.5068836045056319E-3</v>
      </c>
      <c r="AE26" s="30">
        <f t="shared" si="111"/>
        <v>0.33738721067085131</v>
      </c>
      <c r="AF26" s="30">
        <f t="shared" si="112"/>
        <v>6.2908837856645791E-2</v>
      </c>
      <c r="AG26" s="30">
        <f t="shared" si="113"/>
        <v>1.4096419509444602E-3</v>
      </c>
      <c r="AH26" s="30">
        <f t="shared" si="114"/>
        <v>4.1439205955334991E-2</v>
      </c>
      <c r="AI26" s="30">
        <f t="shared" si="115"/>
        <v>7.1326676176890161E-2</v>
      </c>
      <c r="AJ26" s="30">
        <f t="shared" si="116"/>
        <v>0.14391739270732495</v>
      </c>
      <c r="AK26" s="30">
        <f t="shared" si="117"/>
        <v>0.12484076433121019</v>
      </c>
      <c r="AL26" s="30">
        <f t="shared" si="118"/>
        <v>4.0863199870365017E-3</v>
      </c>
      <c r="AM26" s="30">
        <f t="shared" si="119"/>
        <v>1.814793638966443</v>
      </c>
      <c r="AO26" s="30">
        <f t="shared" si="120"/>
        <v>0.56313328622185899</v>
      </c>
      <c r="AP26" s="30">
        <f t="shared" si="121"/>
        <v>3.0344406583009071E-3</v>
      </c>
      <c r="AQ26" s="30">
        <f t="shared" si="122"/>
        <v>0.18590940778423673</v>
      </c>
      <c r="AR26" s="30">
        <f t="shared" si="123"/>
        <v>3.4664457988993994E-2</v>
      </c>
      <c r="AS26" s="30">
        <f t="shared" si="124"/>
        <v>7.7675054655099857E-4</v>
      </c>
      <c r="AT26" s="30">
        <f t="shared" si="125"/>
        <v>2.2834114615331885E-2</v>
      </c>
      <c r="AU26" s="30">
        <f t="shared" si="126"/>
        <v>3.9302912819064083E-2</v>
      </c>
      <c r="AV26" s="30">
        <f t="shared" si="127"/>
        <v>7.9302345796896476E-2</v>
      </c>
      <c r="AW26" s="30">
        <f t="shared" si="128"/>
        <v>6.8790611588383802E-2</v>
      </c>
      <c r="AX26" s="30">
        <f t="shared" si="129"/>
        <v>2.2516719803821516E-3</v>
      </c>
      <c r="AY26" s="30">
        <f t="shared" si="130"/>
        <v>1</v>
      </c>
      <c r="AZ26" s="30"/>
      <c r="BA26" s="30">
        <f t="shared" si="131"/>
        <v>0.92010652463382159</v>
      </c>
      <c r="BB26" s="30">
        <f t="shared" si="132"/>
        <v>3.2540675844806004E-3</v>
      </c>
      <c r="BC26" s="30">
        <f t="shared" si="133"/>
        <v>0.53648489603766192</v>
      </c>
      <c r="BD26" s="30">
        <f t="shared" si="134"/>
        <v>9.0466249130132237E-3</v>
      </c>
      <c r="BE26" s="30">
        <f t="shared" si="135"/>
        <v>2.6783197067944743E-3</v>
      </c>
      <c r="BF26" s="30">
        <f t="shared" si="136"/>
        <v>8.1885856079404479E-3</v>
      </c>
      <c r="BG26" s="30">
        <f t="shared" si="137"/>
        <v>0.1761768901569187</v>
      </c>
      <c r="BH26" s="30">
        <f t="shared" si="138"/>
        <v>0.15295256534365925</v>
      </c>
      <c r="BI26" s="30">
        <f t="shared" si="139"/>
        <v>2.4203821656050954E-2</v>
      </c>
      <c r="BJ26" s="30">
        <f t="shared" si="140"/>
        <v>1.8330922956403413</v>
      </c>
      <c r="BK26" s="30"/>
      <c r="BL26" s="30">
        <f t="shared" si="141"/>
        <v>0.50194227907788314</v>
      </c>
      <c r="BM26" s="30">
        <f t="shared" si="142"/>
        <v>1.775179347062762E-3</v>
      </c>
      <c r="BN26" s="30">
        <f t="shared" si="143"/>
        <v>0.29266660348395357</v>
      </c>
      <c r="BO26" s="30">
        <f t="shared" si="144"/>
        <v>4.9351715320220847E-3</v>
      </c>
      <c r="BP26" s="30">
        <f t="shared" si="145"/>
        <v>1.46109375570687E-3</v>
      </c>
      <c r="BQ26" s="30">
        <f t="shared" si="146"/>
        <v>4.4670885516323589E-3</v>
      </c>
      <c r="BR26" s="30">
        <f t="shared" si="147"/>
        <v>9.6109121497003541E-2</v>
      </c>
      <c r="BS26" s="30">
        <f t="shared" si="148"/>
        <v>8.3439642241379564E-2</v>
      </c>
      <c r="BT26" s="30">
        <f t="shared" si="149"/>
        <v>1.3203820513356095E-2</v>
      </c>
      <c r="BU26" s="30">
        <f t="shared" si="150"/>
        <v>1</v>
      </c>
      <c r="BV26" s="30"/>
      <c r="BW26" s="28">
        <f t="shared" si="151"/>
        <v>0.49861391934171362</v>
      </c>
      <c r="BX26" s="28">
        <f t="shared" si="152"/>
        <v>0.43288468772177663</v>
      </c>
      <c r="BY26" s="28">
        <f t="shared" si="153"/>
        <v>6.8501392936509753E-2</v>
      </c>
      <c r="BZ26" s="28"/>
      <c r="CA26" s="28">
        <f t="shared" si="154"/>
        <v>61.424569827931187</v>
      </c>
      <c r="CB26" s="28">
        <f t="shared" si="155"/>
        <v>10.344137655062028</v>
      </c>
      <c r="CC26" s="28">
        <f t="shared" si="156"/>
        <v>31.780835260736659</v>
      </c>
      <c r="CD26" s="28">
        <f t="shared" si="157"/>
        <v>49.861391934171365</v>
      </c>
      <c r="CF26" s="28">
        <f t="shared" si="158"/>
        <v>7.05400288360544</v>
      </c>
      <c r="CG26" s="28">
        <f t="shared" si="159"/>
        <v>0.53549032443577049</v>
      </c>
      <c r="CH26" s="30"/>
      <c r="CI26" s="107">
        <f t="shared" ref="CI26:CI57" si="161">$CK$1+$CK$2*CF26+$CK$3*D26+$CK$4*BX26+$CK$5*CG26</f>
        <v>2.7650709135636538</v>
      </c>
    </row>
    <row r="27" spans="1:87" ht="15" customHeight="1" x14ac:dyDescent="0.2">
      <c r="A27" s="150" t="s">
        <v>194</v>
      </c>
      <c r="C27" s="135">
        <v>140</v>
      </c>
      <c r="D27" s="26">
        <f t="shared" si="54"/>
        <v>1008</v>
      </c>
      <c r="F27" s="4">
        <v>61.4</v>
      </c>
      <c r="G27" s="4">
        <v>0.44</v>
      </c>
      <c r="H27" s="4">
        <v>17.2</v>
      </c>
      <c r="I27" s="4">
        <v>4.5199999999999996</v>
      </c>
      <c r="J27" s="4">
        <v>0.1</v>
      </c>
      <c r="K27" s="4">
        <v>1.67</v>
      </c>
      <c r="L27" s="4">
        <v>4</v>
      </c>
      <c r="M27" s="4">
        <v>4.46</v>
      </c>
      <c r="N27" s="4">
        <v>5.88</v>
      </c>
      <c r="O27" s="4">
        <v>0.28999999999999998</v>
      </c>
      <c r="P27" s="28">
        <f t="shared" si="160"/>
        <v>99.95999999999998</v>
      </c>
      <c r="R27" s="28">
        <v>54.39</v>
      </c>
      <c r="S27" s="28">
        <v>0.25</v>
      </c>
      <c r="T27" s="28">
        <v>27.68</v>
      </c>
      <c r="U27" s="28">
        <v>0.64</v>
      </c>
      <c r="V27" s="28">
        <v>0.2</v>
      </c>
      <c r="W27" s="28">
        <v>0.25</v>
      </c>
      <c r="X27" s="28">
        <v>9.48</v>
      </c>
      <c r="Y27" s="28">
        <v>5.04</v>
      </c>
      <c r="Z27" s="28">
        <v>1.88</v>
      </c>
      <c r="AA27" s="28">
        <f t="shared" si="108"/>
        <v>99.81</v>
      </c>
      <c r="AC27" s="30">
        <f t="shared" si="109"/>
        <v>1.021970705725699</v>
      </c>
      <c r="AD27" s="30">
        <f t="shared" si="110"/>
        <v>5.5068836045056319E-3</v>
      </c>
      <c r="AE27" s="30">
        <f t="shared" si="111"/>
        <v>0.33738721067085131</v>
      </c>
      <c r="AF27" s="30">
        <f t="shared" si="112"/>
        <v>6.2908837856645791E-2</v>
      </c>
      <c r="AG27" s="30">
        <f t="shared" si="113"/>
        <v>1.4096419509444602E-3</v>
      </c>
      <c r="AH27" s="30">
        <f t="shared" si="114"/>
        <v>4.1439205955334991E-2</v>
      </c>
      <c r="AI27" s="30">
        <f t="shared" si="115"/>
        <v>7.1326676176890161E-2</v>
      </c>
      <c r="AJ27" s="30">
        <f t="shared" si="116"/>
        <v>0.14391739270732495</v>
      </c>
      <c r="AK27" s="30">
        <f t="shared" si="117"/>
        <v>0.12484076433121019</v>
      </c>
      <c r="AL27" s="30">
        <f t="shared" si="118"/>
        <v>4.0863199870365017E-3</v>
      </c>
      <c r="AM27" s="30">
        <f t="shared" si="119"/>
        <v>1.814793638966443</v>
      </c>
      <c r="AO27" s="30">
        <f t="shared" si="120"/>
        <v>0.56313328622185899</v>
      </c>
      <c r="AP27" s="30">
        <f t="shared" si="121"/>
        <v>3.0344406583009071E-3</v>
      </c>
      <c r="AQ27" s="30">
        <f t="shared" si="122"/>
        <v>0.18590940778423673</v>
      </c>
      <c r="AR27" s="30">
        <f t="shared" si="123"/>
        <v>3.4664457988993994E-2</v>
      </c>
      <c r="AS27" s="30">
        <f t="shared" si="124"/>
        <v>7.7675054655099857E-4</v>
      </c>
      <c r="AT27" s="30">
        <f t="shared" si="125"/>
        <v>2.2834114615331885E-2</v>
      </c>
      <c r="AU27" s="30">
        <f t="shared" si="126"/>
        <v>3.9302912819064083E-2</v>
      </c>
      <c r="AV27" s="30">
        <f t="shared" si="127"/>
        <v>7.9302345796896476E-2</v>
      </c>
      <c r="AW27" s="30">
        <f t="shared" si="128"/>
        <v>6.8790611588383802E-2</v>
      </c>
      <c r="AX27" s="30">
        <f t="shared" si="129"/>
        <v>2.2516719803821516E-3</v>
      </c>
      <c r="AY27" s="30">
        <f t="shared" si="130"/>
        <v>1</v>
      </c>
      <c r="AZ27" s="30"/>
      <c r="BA27" s="30">
        <f t="shared" si="131"/>
        <v>0.90529294274300931</v>
      </c>
      <c r="BB27" s="30">
        <f t="shared" si="132"/>
        <v>3.1289111389236545E-3</v>
      </c>
      <c r="BC27" s="30">
        <f t="shared" si="133"/>
        <v>0.54295802275402116</v>
      </c>
      <c r="BD27" s="30">
        <f t="shared" si="134"/>
        <v>8.9074460681976345E-3</v>
      </c>
      <c r="BE27" s="30">
        <f t="shared" si="135"/>
        <v>2.8192839018889204E-3</v>
      </c>
      <c r="BF27" s="30">
        <f t="shared" si="136"/>
        <v>6.2034739454094297E-3</v>
      </c>
      <c r="BG27" s="30">
        <f t="shared" si="137"/>
        <v>0.16904422253922968</v>
      </c>
      <c r="BH27" s="30">
        <f t="shared" si="138"/>
        <v>0.16263310745401743</v>
      </c>
      <c r="BI27" s="30">
        <f t="shared" si="139"/>
        <v>3.9915074309978767E-2</v>
      </c>
      <c r="BJ27" s="30">
        <f t="shared" si="140"/>
        <v>1.8409024848546762</v>
      </c>
      <c r="BK27" s="30"/>
      <c r="BL27" s="30">
        <f t="shared" si="141"/>
        <v>0.49176583235177423</v>
      </c>
      <c r="BM27" s="30">
        <f t="shared" si="142"/>
        <v>1.6996615326806165E-3</v>
      </c>
      <c r="BN27" s="30">
        <f t="shared" si="143"/>
        <v>0.29494121889725361</v>
      </c>
      <c r="BO27" s="30">
        <f t="shared" si="144"/>
        <v>4.8386300423190545E-3</v>
      </c>
      <c r="BP27" s="30">
        <f t="shared" si="145"/>
        <v>1.5314683559197212E-3</v>
      </c>
      <c r="BQ27" s="30">
        <f t="shared" si="146"/>
        <v>3.3698004084660367E-3</v>
      </c>
      <c r="BR27" s="30">
        <f t="shared" si="147"/>
        <v>9.1826820774036977E-2</v>
      </c>
      <c r="BS27" s="30">
        <f t="shared" si="148"/>
        <v>8.8344227242898171E-2</v>
      </c>
      <c r="BT27" s="30">
        <f t="shared" si="149"/>
        <v>2.1682340394651445E-2</v>
      </c>
      <c r="BU27" s="30">
        <f t="shared" si="150"/>
        <v>1</v>
      </c>
      <c r="BV27" s="30"/>
      <c r="BW27" s="28">
        <f t="shared" si="151"/>
        <v>0.45491840140329309</v>
      </c>
      <c r="BX27" s="28">
        <f t="shared" si="152"/>
        <v>0.43766531708034045</v>
      </c>
      <c r="BY27" s="28">
        <f t="shared" si="153"/>
        <v>0.10741628151636645</v>
      </c>
      <c r="BZ27" s="28"/>
      <c r="CA27" s="28">
        <f t="shared" si="154"/>
        <v>61.424569827931187</v>
      </c>
      <c r="CB27" s="28">
        <f t="shared" si="155"/>
        <v>10.344137655062028</v>
      </c>
      <c r="CC27" s="28">
        <f t="shared" si="156"/>
        <v>33.487548221801305</v>
      </c>
      <c r="CD27" s="28">
        <f t="shared" si="157"/>
        <v>45.491840140329309</v>
      </c>
      <c r="CF27" s="28">
        <f t="shared" si="158"/>
        <v>6.9622888613479059</v>
      </c>
      <c r="CG27" s="28">
        <f t="shared" si="159"/>
        <v>0.53549032443577049</v>
      </c>
      <c r="CH27" s="30"/>
      <c r="CI27" s="107">
        <f t="shared" si="161"/>
        <v>2.736410733156176</v>
      </c>
    </row>
    <row r="28" spans="1:87" ht="15" customHeight="1" x14ac:dyDescent="0.2">
      <c r="A28" s="150" t="s">
        <v>194</v>
      </c>
      <c r="C28" s="135">
        <v>147</v>
      </c>
      <c r="D28" s="26">
        <f t="shared" si="54"/>
        <v>1008</v>
      </c>
      <c r="F28" s="4">
        <v>61.4</v>
      </c>
      <c r="G28" s="4">
        <v>0.44</v>
      </c>
      <c r="H28" s="4">
        <v>17.2</v>
      </c>
      <c r="I28" s="4">
        <v>4.5199999999999996</v>
      </c>
      <c r="J28" s="4">
        <v>0.1</v>
      </c>
      <c r="K28" s="4">
        <v>1.67</v>
      </c>
      <c r="L28" s="4">
        <v>4</v>
      </c>
      <c r="M28" s="4">
        <v>4.46</v>
      </c>
      <c r="N28" s="4">
        <v>5.88</v>
      </c>
      <c r="O28" s="4">
        <v>0.28999999999999998</v>
      </c>
      <c r="P28" s="28">
        <f t="shared" si="160"/>
        <v>99.95999999999998</v>
      </c>
      <c r="R28" s="28">
        <v>56.36</v>
      </c>
      <c r="S28" s="28">
        <v>0.28000000000000003</v>
      </c>
      <c r="T28" s="28">
        <v>25.27</v>
      </c>
      <c r="U28" s="28">
        <v>0.96</v>
      </c>
      <c r="V28" s="28">
        <v>0.22</v>
      </c>
      <c r="W28" s="28">
        <v>0.5</v>
      </c>
      <c r="X28" s="28">
        <v>8.06</v>
      </c>
      <c r="Y28" s="28">
        <v>4.4000000000000004</v>
      </c>
      <c r="Z28" s="28">
        <v>3.57</v>
      </c>
      <c r="AA28" s="28">
        <f t="shared" si="108"/>
        <v>99.61999999999999</v>
      </c>
      <c r="AC28" s="30">
        <f t="shared" si="109"/>
        <v>1.021970705725699</v>
      </c>
      <c r="AD28" s="30">
        <f t="shared" si="110"/>
        <v>5.5068836045056319E-3</v>
      </c>
      <c r="AE28" s="30">
        <f t="shared" si="111"/>
        <v>0.33738721067085131</v>
      </c>
      <c r="AF28" s="30">
        <f t="shared" si="112"/>
        <v>6.2908837856645791E-2</v>
      </c>
      <c r="AG28" s="30">
        <f t="shared" si="113"/>
        <v>1.4096419509444602E-3</v>
      </c>
      <c r="AH28" s="30">
        <f t="shared" si="114"/>
        <v>4.1439205955334991E-2</v>
      </c>
      <c r="AI28" s="30">
        <f t="shared" si="115"/>
        <v>7.1326676176890161E-2</v>
      </c>
      <c r="AJ28" s="30">
        <f t="shared" si="116"/>
        <v>0.14391739270732495</v>
      </c>
      <c r="AK28" s="30">
        <f t="shared" si="117"/>
        <v>0.12484076433121019</v>
      </c>
      <c r="AL28" s="30">
        <f t="shared" si="118"/>
        <v>4.0863199870365017E-3</v>
      </c>
      <c r="AM28" s="30">
        <f t="shared" si="119"/>
        <v>1.814793638966443</v>
      </c>
      <c r="AO28" s="30">
        <f t="shared" si="120"/>
        <v>0.56313328622185899</v>
      </c>
      <c r="AP28" s="30">
        <f t="shared" si="121"/>
        <v>3.0344406583009071E-3</v>
      </c>
      <c r="AQ28" s="30">
        <f t="shared" si="122"/>
        <v>0.18590940778423673</v>
      </c>
      <c r="AR28" s="30">
        <f t="shared" si="123"/>
        <v>3.4664457988993994E-2</v>
      </c>
      <c r="AS28" s="30">
        <f t="shared" si="124"/>
        <v>7.7675054655099857E-4</v>
      </c>
      <c r="AT28" s="30">
        <f t="shared" si="125"/>
        <v>2.2834114615331885E-2</v>
      </c>
      <c r="AU28" s="30">
        <f t="shared" si="126"/>
        <v>3.9302912819064083E-2</v>
      </c>
      <c r="AV28" s="30">
        <f t="shared" si="127"/>
        <v>7.9302345796896476E-2</v>
      </c>
      <c r="AW28" s="30">
        <f t="shared" si="128"/>
        <v>6.8790611588383802E-2</v>
      </c>
      <c r="AX28" s="30">
        <f t="shared" si="129"/>
        <v>2.2516719803821516E-3</v>
      </c>
      <c r="AY28" s="30">
        <f t="shared" si="130"/>
        <v>1</v>
      </c>
      <c r="AZ28" s="30"/>
      <c r="BA28" s="30">
        <f t="shared" si="131"/>
        <v>0.93808255659121176</v>
      </c>
      <c r="BB28" s="30">
        <f t="shared" si="132"/>
        <v>3.5043804755944931E-3</v>
      </c>
      <c r="BC28" s="30">
        <f t="shared" si="133"/>
        <v>0.49568458218909378</v>
      </c>
      <c r="BD28" s="30">
        <f t="shared" si="134"/>
        <v>1.3361169102296452E-2</v>
      </c>
      <c r="BE28" s="30">
        <f t="shared" si="135"/>
        <v>3.1012122920778123E-3</v>
      </c>
      <c r="BF28" s="30">
        <f t="shared" si="136"/>
        <v>1.2406947890818859E-2</v>
      </c>
      <c r="BG28" s="30">
        <f t="shared" si="137"/>
        <v>0.14372325249643367</v>
      </c>
      <c r="BH28" s="30">
        <f t="shared" si="138"/>
        <v>0.14198128428525333</v>
      </c>
      <c r="BI28" s="30">
        <f t="shared" si="139"/>
        <v>7.5796178343949042E-2</v>
      </c>
      <c r="BJ28" s="30">
        <f t="shared" si="140"/>
        <v>1.8276415636667289</v>
      </c>
      <c r="BK28" s="30"/>
      <c r="BL28" s="30">
        <f t="shared" si="141"/>
        <v>0.51327490862550307</v>
      </c>
      <c r="BM28" s="30">
        <f t="shared" si="142"/>
        <v>1.917433125433953E-3</v>
      </c>
      <c r="BN28" s="30">
        <f t="shared" si="143"/>
        <v>0.27121542431691054</v>
      </c>
      <c r="BO28" s="30">
        <f t="shared" si="144"/>
        <v>7.3106069417082182E-3</v>
      </c>
      <c r="BP28" s="30">
        <f t="shared" si="145"/>
        <v>1.6968383482459035E-3</v>
      </c>
      <c r="BQ28" s="30">
        <f t="shared" si="146"/>
        <v>6.7885017157999321E-3</v>
      </c>
      <c r="BR28" s="30">
        <f t="shared" si="147"/>
        <v>7.863864302149437E-2</v>
      </c>
      <c r="BS28" s="30">
        <f t="shared" si="148"/>
        <v>7.7685519473742762E-2</v>
      </c>
      <c r="BT28" s="30">
        <f t="shared" si="149"/>
        <v>4.1472124431161439E-2</v>
      </c>
      <c r="BU28" s="30">
        <f t="shared" si="150"/>
        <v>1</v>
      </c>
      <c r="BV28" s="30"/>
      <c r="BW28" s="28">
        <f t="shared" si="151"/>
        <v>0.39757390921476893</v>
      </c>
      <c r="BX28" s="28">
        <f t="shared" si="152"/>
        <v>0.39275519617135235</v>
      </c>
      <c r="BY28" s="28">
        <f t="shared" si="153"/>
        <v>0.20967089461387867</v>
      </c>
      <c r="BZ28" s="28"/>
      <c r="CA28" s="28">
        <f t="shared" si="154"/>
        <v>61.424569827931187</v>
      </c>
      <c r="CB28" s="28">
        <f t="shared" si="155"/>
        <v>10.344137655062028</v>
      </c>
      <c r="CC28" s="28">
        <f t="shared" si="156"/>
        <v>40.845784922126313</v>
      </c>
      <c r="CD28" s="28">
        <f t="shared" si="157"/>
        <v>39.757390921476897</v>
      </c>
      <c r="CF28" s="28">
        <f t="shared" si="158"/>
        <v>6.8275516479971277</v>
      </c>
      <c r="CG28" s="28">
        <f t="shared" si="159"/>
        <v>0.53549032443577049</v>
      </c>
      <c r="CH28" s="30"/>
      <c r="CI28" s="107">
        <f t="shared" si="161"/>
        <v>3.3334455696133114</v>
      </c>
    </row>
    <row r="29" spans="1:87" ht="15" customHeight="1" x14ac:dyDescent="0.2">
      <c r="A29" s="150" t="s">
        <v>194</v>
      </c>
      <c r="C29" s="135">
        <v>154</v>
      </c>
      <c r="D29" s="26">
        <f t="shared" si="54"/>
        <v>1008</v>
      </c>
      <c r="F29" s="4">
        <v>61.4</v>
      </c>
      <c r="G29" s="4">
        <v>0.44</v>
      </c>
      <c r="H29" s="4">
        <v>17.2</v>
      </c>
      <c r="I29" s="4">
        <v>4.5199999999999996</v>
      </c>
      <c r="J29" s="4">
        <v>0.1</v>
      </c>
      <c r="K29" s="4">
        <v>1.67</v>
      </c>
      <c r="L29" s="4">
        <v>4</v>
      </c>
      <c r="M29" s="4">
        <v>4.46</v>
      </c>
      <c r="N29" s="4">
        <v>5.88</v>
      </c>
      <c r="O29" s="4">
        <v>0.28999999999999998</v>
      </c>
      <c r="P29" s="28">
        <f t="shared" si="160"/>
        <v>99.95999999999998</v>
      </c>
      <c r="R29" s="28">
        <v>55.32</v>
      </c>
      <c r="S29" s="28">
        <v>0.22</v>
      </c>
      <c r="T29" s="28">
        <v>27.28</v>
      </c>
      <c r="U29" s="28">
        <v>0.79</v>
      </c>
      <c r="V29" s="28">
        <v>0.13</v>
      </c>
      <c r="W29" s="28">
        <v>0.18</v>
      </c>
      <c r="X29" s="28">
        <v>10.130000000000001</v>
      </c>
      <c r="Y29" s="28">
        <v>4.5999999999999996</v>
      </c>
      <c r="Z29" s="28">
        <v>1.34</v>
      </c>
      <c r="AA29" s="28">
        <f t="shared" si="108"/>
        <v>99.99</v>
      </c>
      <c r="AC29" s="30">
        <f t="shared" si="109"/>
        <v>1.021970705725699</v>
      </c>
      <c r="AD29" s="30">
        <f t="shared" si="110"/>
        <v>5.5068836045056319E-3</v>
      </c>
      <c r="AE29" s="30">
        <f t="shared" si="111"/>
        <v>0.33738721067085131</v>
      </c>
      <c r="AF29" s="30">
        <f t="shared" si="112"/>
        <v>6.2908837856645791E-2</v>
      </c>
      <c r="AG29" s="30">
        <f t="shared" si="113"/>
        <v>1.4096419509444602E-3</v>
      </c>
      <c r="AH29" s="30">
        <f t="shared" si="114"/>
        <v>4.1439205955334991E-2</v>
      </c>
      <c r="AI29" s="30">
        <f t="shared" si="115"/>
        <v>7.1326676176890161E-2</v>
      </c>
      <c r="AJ29" s="30">
        <f t="shared" si="116"/>
        <v>0.14391739270732495</v>
      </c>
      <c r="AK29" s="30">
        <f t="shared" si="117"/>
        <v>0.12484076433121019</v>
      </c>
      <c r="AL29" s="30">
        <f t="shared" si="118"/>
        <v>4.0863199870365017E-3</v>
      </c>
      <c r="AM29" s="30">
        <f t="shared" si="119"/>
        <v>1.814793638966443</v>
      </c>
      <c r="AO29" s="30">
        <f t="shared" si="120"/>
        <v>0.56313328622185899</v>
      </c>
      <c r="AP29" s="30">
        <f t="shared" si="121"/>
        <v>3.0344406583009071E-3</v>
      </c>
      <c r="AQ29" s="30">
        <f t="shared" si="122"/>
        <v>0.18590940778423673</v>
      </c>
      <c r="AR29" s="30">
        <f t="shared" si="123"/>
        <v>3.4664457988993994E-2</v>
      </c>
      <c r="AS29" s="30">
        <f t="shared" si="124"/>
        <v>7.7675054655099857E-4</v>
      </c>
      <c r="AT29" s="30">
        <f t="shared" si="125"/>
        <v>2.2834114615331885E-2</v>
      </c>
      <c r="AU29" s="30">
        <f t="shared" si="126"/>
        <v>3.9302912819064083E-2</v>
      </c>
      <c r="AV29" s="30">
        <f t="shared" si="127"/>
        <v>7.9302345796896476E-2</v>
      </c>
      <c r="AW29" s="30">
        <f t="shared" si="128"/>
        <v>6.8790611588383802E-2</v>
      </c>
      <c r="AX29" s="30">
        <f t="shared" si="129"/>
        <v>2.2516719803821516E-3</v>
      </c>
      <c r="AY29" s="30">
        <f t="shared" si="130"/>
        <v>1</v>
      </c>
      <c r="AZ29" s="30"/>
      <c r="BA29" s="30">
        <f t="shared" si="131"/>
        <v>0.92077230359520645</v>
      </c>
      <c r="BB29" s="30">
        <f t="shared" si="132"/>
        <v>2.753441802252816E-3</v>
      </c>
      <c r="BC29" s="30">
        <f t="shared" si="133"/>
        <v>0.5351118085523735</v>
      </c>
      <c r="BD29" s="30">
        <f t="shared" si="134"/>
        <v>1.0995128740431456E-2</v>
      </c>
      <c r="BE29" s="30">
        <f t="shared" si="135"/>
        <v>1.8325345362277983E-3</v>
      </c>
      <c r="BF29" s="30">
        <f t="shared" si="136"/>
        <v>4.4665012406947891E-3</v>
      </c>
      <c r="BG29" s="30">
        <f t="shared" si="137"/>
        <v>0.18063480741797433</v>
      </c>
      <c r="BH29" s="30">
        <f t="shared" si="138"/>
        <v>0.1484349790254921</v>
      </c>
      <c r="BI29" s="30">
        <f t="shared" si="139"/>
        <v>2.8450106157112527E-2</v>
      </c>
      <c r="BJ29" s="30">
        <f t="shared" si="140"/>
        <v>1.8334516110677657</v>
      </c>
      <c r="BK29" s="30"/>
      <c r="BL29" s="30">
        <f t="shared" si="141"/>
        <v>0.50220703837335912</v>
      </c>
      <c r="BM29" s="30">
        <f t="shared" si="142"/>
        <v>1.5017804591249979E-3</v>
      </c>
      <c r="BN29" s="30">
        <f t="shared" si="143"/>
        <v>0.29186033889421004</v>
      </c>
      <c r="BO29" s="30">
        <f t="shared" si="144"/>
        <v>5.9969560549395203E-3</v>
      </c>
      <c r="BP29" s="30">
        <f t="shared" si="145"/>
        <v>9.9949980962986342E-4</v>
      </c>
      <c r="BQ29" s="30">
        <f t="shared" si="146"/>
        <v>2.436116237664755E-3</v>
      </c>
      <c r="BR29" s="30">
        <f t="shared" si="147"/>
        <v>9.8521720632035778E-2</v>
      </c>
      <c r="BS29" s="30">
        <f t="shared" si="148"/>
        <v>8.0959310913608751E-2</v>
      </c>
      <c r="BT29" s="30">
        <f t="shared" si="149"/>
        <v>1.5517238625427235E-2</v>
      </c>
      <c r="BU29" s="30">
        <f t="shared" si="150"/>
        <v>1</v>
      </c>
      <c r="BV29" s="30"/>
      <c r="BW29" s="28">
        <f t="shared" si="151"/>
        <v>0.505244074963346</v>
      </c>
      <c r="BX29" s="28">
        <f t="shared" si="152"/>
        <v>0.4151796364274577</v>
      </c>
      <c r="BY29" s="28">
        <f t="shared" si="153"/>
        <v>7.95762886091963E-2</v>
      </c>
      <c r="BZ29" s="28"/>
      <c r="CA29" s="28">
        <f t="shared" si="154"/>
        <v>61.424569827931187</v>
      </c>
      <c r="CB29" s="28">
        <f t="shared" si="155"/>
        <v>10.344137655062028</v>
      </c>
      <c r="CC29" s="28">
        <f t="shared" si="156"/>
        <v>33.219832609086936</v>
      </c>
      <c r="CD29" s="28">
        <f t="shared" si="157"/>
        <v>50.524407496334604</v>
      </c>
      <c r="CF29" s="28">
        <f t="shared" si="158"/>
        <v>7.0672124253295774</v>
      </c>
      <c r="CG29" s="28">
        <f t="shared" si="159"/>
        <v>0.53549032443577049</v>
      </c>
      <c r="CH29" s="30"/>
      <c r="CI29" s="107">
        <f t="shared" si="161"/>
        <v>2.9786195049385045</v>
      </c>
    </row>
    <row r="30" spans="1:87" ht="15" customHeight="1" x14ac:dyDescent="0.2">
      <c r="A30" s="150" t="s">
        <v>194</v>
      </c>
      <c r="C30" s="135">
        <v>161</v>
      </c>
      <c r="D30" s="26">
        <f t="shared" si="54"/>
        <v>1008</v>
      </c>
      <c r="F30" s="4">
        <v>61.4</v>
      </c>
      <c r="G30" s="4">
        <v>0.44</v>
      </c>
      <c r="H30" s="4">
        <v>17.2</v>
      </c>
      <c r="I30" s="4">
        <v>4.5199999999999996</v>
      </c>
      <c r="J30" s="4">
        <v>0.1</v>
      </c>
      <c r="K30" s="4">
        <v>1.67</v>
      </c>
      <c r="L30" s="4">
        <v>4</v>
      </c>
      <c r="M30" s="4">
        <v>4.46</v>
      </c>
      <c r="N30" s="4">
        <v>5.88</v>
      </c>
      <c r="O30" s="4">
        <v>0.28999999999999998</v>
      </c>
      <c r="P30" s="28">
        <f t="shared" si="160"/>
        <v>99.95999999999998</v>
      </c>
      <c r="R30" s="28">
        <v>53.7</v>
      </c>
      <c r="S30" s="28">
        <v>0.46</v>
      </c>
      <c r="T30" s="28">
        <v>26.75</v>
      </c>
      <c r="U30" s="28">
        <v>1</v>
      </c>
      <c r="V30" s="28">
        <v>0.14000000000000001</v>
      </c>
      <c r="W30" s="28">
        <v>0.43</v>
      </c>
      <c r="X30" s="28">
        <v>11.51</v>
      </c>
      <c r="Y30" s="28">
        <v>4.34</v>
      </c>
      <c r="Z30" s="28">
        <v>1.25</v>
      </c>
      <c r="AA30" s="28">
        <f t="shared" si="108"/>
        <v>99.580000000000013</v>
      </c>
      <c r="AC30" s="30">
        <f t="shared" si="109"/>
        <v>1.021970705725699</v>
      </c>
      <c r="AD30" s="30">
        <f t="shared" si="110"/>
        <v>5.5068836045056319E-3</v>
      </c>
      <c r="AE30" s="30">
        <f t="shared" si="111"/>
        <v>0.33738721067085131</v>
      </c>
      <c r="AF30" s="30">
        <f t="shared" si="112"/>
        <v>6.2908837856645791E-2</v>
      </c>
      <c r="AG30" s="30">
        <f t="shared" si="113"/>
        <v>1.4096419509444602E-3</v>
      </c>
      <c r="AH30" s="30">
        <f t="shared" si="114"/>
        <v>4.1439205955334991E-2</v>
      </c>
      <c r="AI30" s="30">
        <f t="shared" si="115"/>
        <v>7.1326676176890161E-2</v>
      </c>
      <c r="AJ30" s="30">
        <f t="shared" si="116"/>
        <v>0.14391739270732495</v>
      </c>
      <c r="AK30" s="30">
        <f t="shared" si="117"/>
        <v>0.12484076433121019</v>
      </c>
      <c r="AL30" s="30">
        <f t="shared" si="118"/>
        <v>4.0863199870365017E-3</v>
      </c>
      <c r="AM30" s="30">
        <f t="shared" si="119"/>
        <v>1.814793638966443</v>
      </c>
      <c r="AO30" s="30">
        <f t="shared" si="120"/>
        <v>0.56313328622185899</v>
      </c>
      <c r="AP30" s="30">
        <f t="shared" si="121"/>
        <v>3.0344406583009071E-3</v>
      </c>
      <c r="AQ30" s="30">
        <f t="shared" si="122"/>
        <v>0.18590940778423673</v>
      </c>
      <c r="AR30" s="30">
        <f t="shared" si="123"/>
        <v>3.4664457988993994E-2</v>
      </c>
      <c r="AS30" s="30">
        <f t="shared" si="124"/>
        <v>7.7675054655099857E-4</v>
      </c>
      <c r="AT30" s="30">
        <f t="shared" si="125"/>
        <v>2.2834114615331885E-2</v>
      </c>
      <c r="AU30" s="30">
        <f t="shared" si="126"/>
        <v>3.9302912819064083E-2</v>
      </c>
      <c r="AV30" s="30">
        <f t="shared" si="127"/>
        <v>7.9302345796896476E-2</v>
      </c>
      <c r="AW30" s="30">
        <f t="shared" si="128"/>
        <v>6.8790611588383802E-2</v>
      </c>
      <c r="AX30" s="30">
        <f t="shared" si="129"/>
        <v>2.2516719803821516E-3</v>
      </c>
      <c r="AY30" s="30">
        <f t="shared" si="130"/>
        <v>1</v>
      </c>
      <c r="AZ30" s="30"/>
      <c r="BA30" s="30">
        <f t="shared" si="131"/>
        <v>0.89380825565912125</v>
      </c>
      <c r="BB30" s="30">
        <f t="shared" si="132"/>
        <v>5.7571964956195246E-3</v>
      </c>
      <c r="BC30" s="30">
        <f t="shared" si="133"/>
        <v>0.52471557473519026</v>
      </c>
      <c r="BD30" s="30">
        <f t="shared" si="134"/>
        <v>1.3917884481558803E-2</v>
      </c>
      <c r="BE30" s="30">
        <f t="shared" si="135"/>
        <v>1.9734987313222443E-3</v>
      </c>
      <c r="BF30" s="30">
        <f t="shared" si="136"/>
        <v>1.0669975186104219E-2</v>
      </c>
      <c r="BG30" s="30">
        <f t="shared" si="137"/>
        <v>0.20524251069900143</v>
      </c>
      <c r="BH30" s="30">
        <f t="shared" si="138"/>
        <v>0.14004517586318169</v>
      </c>
      <c r="BI30" s="30">
        <f t="shared" si="139"/>
        <v>2.6539278131634817E-2</v>
      </c>
      <c r="BJ30" s="30">
        <f t="shared" si="140"/>
        <v>1.8226693499827344</v>
      </c>
      <c r="BK30" s="30"/>
      <c r="BL30" s="30">
        <f t="shared" si="141"/>
        <v>0.4903842025255914</v>
      </c>
      <c r="BM30" s="30">
        <f t="shared" si="142"/>
        <v>3.1586620445853554E-3</v>
      </c>
      <c r="BN30" s="30">
        <f t="shared" si="143"/>
        <v>0.28788302976629343</v>
      </c>
      <c r="BO30" s="30">
        <f t="shared" si="144"/>
        <v>7.6359897540882243E-3</v>
      </c>
      <c r="BP30" s="30">
        <f t="shared" si="145"/>
        <v>1.0827519162161466E-3</v>
      </c>
      <c r="BQ30" s="30">
        <f t="shared" si="146"/>
        <v>5.8540377530380333E-3</v>
      </c>
      <c r="BR30" s="30">
        <f t="shared" si="147"/>
        <v>0.11260545457734593</v>
      </c>
      <c r="BS30" s="30">
        <f t="shared" si="148"/>
        <v>7.6835206486853075E-2</v>
      </c>
      <c r="BT30" s="30">
        <f t="shared" si="149"/>
        <v>1.4560665175988292E-2</v>
      </c>
      <c r="BU30" s="30">
        <f t="shared" si="150"/>
        <v>0.99999999999999989</v>
      </c>
      <c r="BV30" s="30"/>
      <c r="BW30" s="28">
        <f t="shared" si="151"/>
        <v>0.55198393389250033</v>
      </c>
      <c r="BX30" s="28">
        <f t="shared" si="152"/>
        <v>0.37664072044506597</v>
      </c>
      <c r="BY30" s="28">
        <f t="shared" si="153"/>
        <v>7.1375345662433698E-2</v>
      </c>
      <c r="BZ30" s="28"/>
      <c r="CA30" s="28">
        <f t="shared" si="154"/>
        <v>61.424569827931187</v>
      </c>
      <c r="CB30" s="28">
        <f t="shared" si="155"/>
        <v>10.344137655062028</v>
      </c>
      <c r="CC30" s="28">
        <f t="shared" si="156"/>
        <v>34.736731260868389</v>
      </c>
      <c r="CD30" s="28">
        <f t="shared" si="157"/>
        <v>55.198393389250036</v>
      </c>
      <c r="CF30" s="28">
        <f t="shared" si="158"/>
        <v>7.1556897366413601</v>
      </c>
      <c r="CG30" s="28">
        <f t="shared" si="159"/>
        <v>0.53549032443577049</v>
      </c>
      <c r="CH30" s="30"/>
      <c r="CI30" s="107">
        <f t="shared" si="161"/>
        <v>3.4238050934373891</v>
      </c>
    </row>
    <row r="31" spans="1:87" ht="15" customHeight="1" x14ac:dyDescent="0.2">
      <c r="A31" s="150" t="s">
        <v>194</v>
      </c>
      <c r="C31" s="136">
        <v>168</v>
      </c>
      <c r="D31" s="26">
        <f t="shared" si="54"/>
        <v>1008</v>
      </c>
      <c r="F31" s="4">
        <v>61.4</v>
      </c>
      <c r="G31" s="4">
        <v>0.44</v>
      </c>
      <c r="H31" s="4">
        <v>17.2</v>
      </c>
      <c r="I31" s="4">
        <v>4.5199999999999996</v>
      </c>
      <c r="J31" s="4">
        <v>0.1</v>
      </c>
      <c r="K31" s="4">
        <v>1.67</v>
      </c>
      <c r="L31" s="4">
        <v>4</v>
      </c>
      <c r="M31" s="4">
        <v>4.46</v>
      </c>
      <c r="N31" s="4">
        <v>5.88</v>
      </c>
      <c r="O31" s="4">
        <v>0.28999999999999998</v>
      </c>
      <c r="P31" s="28">
        <f t="shared" si="160"/>
        <v>99.95999999999998</v>
      </c>
      <c r="R31" s="28">
        <v>55.17</v>
      </c>
      <c r="S31" s="28">
        <v>0.57999999999999996</v>
      </c>
      <c r="T31" s="28">
        <v>26.73</v>
      </c>
      <c r="U31" s="28">
        <v>0.7</v>
      </c>
      <c r="V31" s="28">
        <v>0.11</v>
      </c>
      <c r="W31" s="28">
        <v>0.53</v>
      </c>
      <c r="X31" s="28">
        <v>9.9</v>
      </c>
      <c r="Y31" s="28">
        <v>5.04</v>
      </c>
      <c r="Z31" s="28">
        <v>1.23</v>
      </c>
      <c r="AA31" s="28">
        <f t="shared" si="108"/>
        <v>99.990000000000023</v>
      </c>
      <c r="AC31" s="30">
        <f t="shared" si="109"/>
        <v>1.021970705725699</v>
      </c>
      <c r="AD31" s="30">
        <f t="shared" si="110"/>
        <v>5.5068836045056319E-3</v>
      </c>
      <c r="AE31" s="30">
        <f t="shared" si="111"/>
        <v>0.33738721067085131</v>
      </c>
      <c r="AF31" s="30">
        <f t="shared" si="112"/>
        <v>6.2908837856645791E-2</v>
      </c>
      <c r="AG31" s="30">
        <f t="shared" si="113"/>
        <v>1.4096419509444602E-3</v>
      </c>
      <c r="AH31" s="30">
        <f t="shared" si="114"/>
        <v>4.1439205955334991E-2</v>
      </c>
      <c r="AI31" s="30">
        <f t="shared" si="115"/>
        <v>7.1326676176890161E-2</v>
      </c>
      <c r="AJ31" s="30">
        <f t="shared" si="116"/>
        <v>0.14391739270732495</v>
      </c>
      <c r="AK31" s="30">
        <f t="shared" si="117"/>
        <v>0.12484076433121019</v>
      </c>
      <c r="AL31" s="30">
        <f t="shared" si="118"/>
        <v>4.0863199870365017E-3</v>
      </c>
      <c r="AM31" s="30">
        <f t="shared" si="119"/>
        <v>1.814793638966443</v>
      </c>
      <c r="AO31" s="30">
        <f t="shared" si="120"/>
        <v>0.56313328622185899</v>
      </c>
      <c r="AP31" s="30">
        <f t="shared" si="121"/>
        <v>3.0344406583009071E-3</v>
      </c>
      <c r="AQ31" s="30">
        <f t="shared" si="122"/>
        <v>0.18590940778423673</v>
      </c>
      <c r="AR31" s="30">
        <f t="shared" si="123"/>
        <v>3.4664457988993994E-2</v>
      </c>
      <c r="AS31" s="30">
        <f t="shared" si="124"/>
        <v>7.7675054655099857E-4</v>
      </c>
      <c r="AT31" s="30">
        <f t="shared" si="125"/>
        <v>2.2834114615331885E-2</v>
      </c>
      <c r="AU31" s="30">
        <f t="shared" si="126"/>
        <v>3.9302912819064083E-2</v>
      </c>
      <c r="AV31" s="30">
        <f t="shared" si="127"/>
        <v>7.9302345796896476E-2</v>
      </c>
      <c r="AW31" s="30">
        <f t="shared" si="128"/>
        <v>6.8790611588383802E-2</v>
      </c>
      <c r="AX31" s="30">
        <f t="shared" si="129"/>
        <v>2.2516719803821516E-3</v>
      </c>
      <c r="AY31" s="30">
        <f t="shared" si="130"/>
        <v>1</v>
      </c>
      <c r="AZ31" s="30"/>
      <c r="BA31" s="30">
        <f t="shared" si="131"/>
        <v>0.91827563249001332</v>
      </c>
      <c r="BB31" s="30">
        <f t="shared" si="132"/>
        <v>7.2590738423028772E-3</v>
      </c>
      <c r="BC31" s="30">
        <f t="shared" si="133"/>
        <v>0.52432326402510787</v>
      </c>
      <c r="BD31" s="30">
        <f t="shared" si="134"/>
        <v>9.7425191370911629E-3</v>
      </c>
      <c r="BE31" s="30">
        <f t="shared" si="135"/>
        <v>1.5506061460389062E-3</v>
      </c>
      <c r="BF31" s="30">
        <f t="shared" si="136"/>
        <v>1.3151364764267991E-2</v>
      </c>
      <c r="BG31" s="30">
        <f t="shared" si="137"/>
        <v>0.17653352353780316</v>
      </c>
      <c r="BH31" s="30">
        <f t="shared" si="138"/>
        <v>0.16263310745401743</v>
      </c>
      <c r="BI31" s="30">
        <f t="shared" si="139"/>
        <v>2.611464968152866E-2</v>
      </c>
      <c r="BJ31" s="30">
        <f t="shared" si="140"/>
        <v>1.8395837410781715</v>
      </c>
      <c r="BK31" s="30"/>
      <c r="BL31" s="30">
        <f t="shared" si="141"/>
        <v>0.49917577111864242</v>
      </c>
      <c r="BM31" s="30">
        <f t="shared" si="142"/>
        <v>3.946041531139196E-3</v>
      </c>
      <c r="BN31" s="30">
        <f t="shared" si="143"/>
        <v>0.28502277570566287</v>
      </c>
      <c r="BO31" s="30">
        <f t="shared" si="144"/>
        <v>5.2960454691674532E-3</v>
      </c>
      <c r="BP31" s="30">
        <f t="shared" si="145"/>
        <v>8.429114214339072E-4</v>
      </c>
      <c r="BQ31" s="30">
        <f t="shared" si="146"/>
        <v>7.1490981740032324E-3</v>
      </c>
      <c r="BR31" s="30">
        <f t="shared" si="147"/>
        <v>9.5963842034360272E-2</v>
      </c>
      <c r="BS31" s="30">
        <f t="shared" si="148"/>
        <v>8.8407558635356778E-2</v>
      </c>
      <c r="BT31" s="30">
        <f t="shared" si="149"/>
        <v>1.4195955910233793E-2</v>
      </c>
      <c r="BU31" s="30">
        <f t="shared" si="150"/>
        <v>0.99999999999999989</v>
      </c>
      <c r="BV31" s="30"/>
      <c r="BW31" s="28">
        <f t="shared" si="151"/>
        <v>0.48328105730571858</v>
      </c>
      <c r="BX31" s="28">
        <f t="shared" si="152"/>
        <v>0.44522705120345651</v>
      </c>
      <c r="BY31" s="28">
        <f t="shared" si="153"/>
        <v>7.149189149082491E-2</v>
      </c>
      <c r="BZ31" s="28"/>
      <c r="CA31" s="28">
        <f t="shared" si="154"/>
        <v>61.424569827931187</v>
      </c>
      <c r="CB31" s="28">
        <f t="shared" si="155"/>
        <v>10.344137655062028</v>
      </c>
      <c r="CC31" s="28">
        <f t="shared" si="156"/>
        <v>31.31324201436842</v>
      </c>
      <c r="CD31" s="28">
        <f t="shared" si="157"/>
        <v>48.328105730571856</v>
      </c>
      <c r="CF31" s="28">
        <f t="shared" si="158"/>
        <v>7.0227691796536158</v>
      </c>
      <c r="CG31" s="28">
        <f t="shared" si="159"/>
        <v>0.53549032443577049</v>
      </c>
      <c r="CH31" s="30"/>
      <c r="CI31" s="107">
        <f t="shared" si="161"/>
        <v>2.6234505795208483</v>
      </c>
    </row>
    <row r="32" spans="1:87" ht="15" customHeight="1" x14ac:dyDescent="0.2">
      <c r="A32" s="150" t="s">
        <v>194</v>
      </c>
      <c r="C32" s="135">
        <v>175</v>
      </c>
      <c r="D32" s="26">
        <f t="shared" si="54"/>
        <v>1008</v>
      </c>
      <c r="F32" s="4">
        <v>61.4</v>
      </c>
      <c r="G32" s="4">
        <v>0.44</v>
      </c>
      <c r="H32" s="4">
        <v>17.2</v>
      </c>
      <c r="I32" s="4">
        <v>4.5199999999999996</v>
      </c>
      <c r="J32" s="4">
        <v>0.1</v>
      </c>
      <c r="K32" s="4">
        <v>1.67</v>
      </c>
      <c r="L32" s="4">
        <v>4</v>
      </c>
      <c r="M32" s="4">
        <v>4.46</v>
      </c>
      <c r="N32" s="4">
        <v>5.88</v>
      </c>
      <c r="O32" s="4">
        <v>0.28999999999999998</v>
      </c>
      <c r="P32" s="28">
        <f t="shared" si="160"/>
        <v>99.95999999999998</v>
      </c>
      <c r="R32" s="28">
        <v>56.37</v>
      </c>
      <c r="S32" s="28">
        <v>0.22</v>
      </c>
      <c r="T32" s="28">
        <v>26.98</v>
      </c>
      <c r="U32" s="28">
        <v>0.7</v>
      </c>
      <c r="V32" s="28">
        <v>0.14000000000000001</v>
      </c>
      <c r="W32" s="28">
        <v>0.23</v>
      </c>
      <c r="X32" s="28">
        <v>8.9600000000000009</v>
      </c>
      <c r="Y32" s="28">
        <v>4.82</v>
      </c>
      <c r="Z32" s="28">
        <v>1.32</v>
      </c>
      <c r="AA32" s="28">
        <f t="shared" si="108"/>
        <v>99.739999999999981</v>
      </c>
      <c r="AC32" s="30">
        <f t="shared" si="109"/>
        <v>1.021970705725699</v>
      </c>
      <c r="AD32" s="30">
        <f t="shared" si="110"/>
        <v>5.5068836045056319E-3</v>
      </c>
      <c r="AE32" s="30">
        <f t="shared" si="111"/>
        <v>0.33738721067085131</v>
      </c>
      <c r="AF32" s="30">
        <f t="shared" si="112"/>
        <v>6.2908837856645791E-2</v>
      </c>
      <c r="AG32" s="30">
        <f t="shared" si="113"/>
        <v>1.4096419509444602E-3</v>
      </c>
      <c r="AH32" s="30">
        <f t="shared" si="114"/>
        <v>4.1439205955334991E-2</v>
      </c>
      <c r="AI32" s="30">
        <f t="shared" si="115"/>
        <v>7.1326676176890161E-2</v>
      </c>
      <c r="AJ32" s="30">
        <f t="shared" si="116"/>
        <v>0.14391739270732495</v>
      </c>
      <c r="AK32" s="30">
        <f t="shared" si="117"/>
        <v>0.12484076433121019</v>
      </c>
      <c r="AL32" s="30">
        <f t="shared" si="118"/>
        <v>4.0863199870365017E-3</v>
      </c>
      <c r="AM32" s="30">
        <f t="shared" si="119"/>
        <v>1.814793638966443</v>
      </c>
      <c r="AO32" s="30">
        <f t="shared" si="120"/>
        <v>0.56313328622185899</v>
      </c>
      <c r="AP32" s="30">
        <f t="shared" si="121"/>
        <v>3.0344406583009071E-3</v>
      </c>
      <c r="AQ32" s="30">
        <f t="shared" si="122"/>
        <v>0.18590940778423673</v>
      </c>
      <c r="AR32" s="30">
        <f t="shared" si="123"/>
        <v>3.4664457988993994E-2</v>
      </c>
      <c r="AS32" s="30">
        <f t="shared" si="124"/>
        <v>7.7675054655099857E-4</v>
      </c>
      <c r="AT32" s="30">
        <f t="shared" si="125"/>
        <v>2.2834114615331885E-2</v>
      </c>
      <c r="AU32" s="30">
        <f t="shared" si="126"/>
        <v>3.9302912819064083E-2</v>
      </c>
      <c r="AV32" s="30">
        <f t="shared" si="127"/>
        <v>7.9302345796896476E-2</v>
      </c>
      <c r="AW32" s="30">
        <f t="shared" si="128"/>
        <v>6.8790611588383802E-2</v>
      </c>
      <c r="AX32" s="30">
        <f t="shared" si="129"/>
        <v>2.2516719803821516E-3</v>
      </c>
      <c r="AY32" s="30">
        <f t="shared" si="130"/>
        <v>1</v>
      </c>
      <c r="AZ32" s="30"/>
      <c r="BA32" s="30">
        <f t="shared" si="131"/>
        <v>0.93824900133155786</v>
      </c>
      <c r="BB32" s="30">
        <f t="shared" si="132"/>
        <v>2.753441802252816E-3</v>
      </c>
      <c r="BC32" s="30">
        <f t="shared" si="133"/>
        <v>0.52922714790113778</v>
      </c>
      <c r="BD32" s="30">
        <f t="shared" si="134"/>
        <v>9.7425191370911629E-3</v>
      </c>
      <c r="BE32" s="30">
        <f t="shared" si="135"/>
        <v>1.9734987313222443E-3</v>
      </c>
      <c r="BF32" s="30">
        <f t="shared" si="136"/>
        <v>5.7071960297766754E-3</v>
      </c>
      <c r="BG32" s="30">
        <f t="shared" si="137"/>
        <v>0.15977175463623397</v>
      </c>
      <c r="BH32" s="30">
        <f t="shared" si="138"/>
        <v>0.15553404323975478</v>
      </c>
      <c r="BI32" s="30">
        <f t="shared" si="139"/>
        <v>2.802547770700637E-2</v>
      </c>
      <c r="BJ32" s="30">
        <f t="shared" si="140"/>
        <v>1.8309840805161337</v>
      </c>
      <c r="BK32" s="30"/>
      <c r="BL32" s="30">
        <f t="shared" si="141"/>
        <v>0.51242881427296516</v>
      </c>
      <c r="BM32" s="30">
        <f t="shared" si="142"/>
        <v>1.5038043375432582E-3</v>
      </c>
      <c r="BN32" s="30">
        <f t="shared" si="143"/>
        <v>0.28903973198497424</v>
      </c>
      <c r="BO32" s="30">
        <f t="shared" si="144"/>
        <v>5.3209196304671623E-3</v>
      </c>
      <c r="BP32" s="30">
        <f t="shared" si="145"/>
        <v>1.0778350026756853E-3</v>
      </c>
      <c r="BQ32" s="30">
        <f t="shared" si="146"/>
        <v>3.1170101862206694E-3</v>
      </c>
      <c r="BR32" s="30">
        <f t="shared" si="147"/>
        <v>8.7260045751569898E-2</v>
      </c>
      <c r="BS32" s="30">
        <f t="shared" si="148"/>
        <v>8.4945601054003422E-2</v>
      </c>
      <c r="BT32" s="30">
        <f t="shared" si="149"/>
        <v>1.5306237779580423E-2</v>
      </c>
      <c r="BU32" s="30">
        <f t="shared" si="150"/>
        <v>0.99999999999999989</v>
      </c>
      <c r="BV32" s="30"/>
      <c r="BW32" s="28">
        <f t="shared" si="151"/>
        <v>0.46535741424935106</v>
      </c>
      <c r="BX32" s="28">
        <f t="shared" si="152"/>
        <v>0.45301449154508144</v>
      </c>
      <c r="BY32" s="28">
        <f t="shared" si="153"/>
        <v>8.1628094205567492E-2</v>
      </c>
      <c r="BZ32" s="28"/>
      <c r="CA32" s="28">
        <f t="shared" si="154"/>
        <v>61.424569827931187</v>
      </c>
      <c r="CB32" s="28">
        <f t="shared" si="155"/>
        <v>10.344137655062028</v>
      </c>
      <c r="CC32" s="28">
        <f t="shared" si="156"/>
        <v>31.430680133024303</v>
      </c>
      <c r="CD32" s="28">
        <f t="shared" si="157"/>
        <v>46.535741424935104</v>
      </c>
      <c r="CF32" s="28">
        <f t="shared" si="158"/>
        <v>6.9849765391897956</v>
      </c>
      <c r="CG32" s="28">
        <f t="shared" si="159"/>
        <v>0.53549032443577049</v>
      </c>
      <c r="CH32" s="30"/>
      <c r="CI32" s="107">
        <f t="shared" si="161"/>
        <v>2.5400452583456774</v>
      </c>
    </row>
    <row r="33" spans="1:87" ht="15" customHeight="1" x14ac:dyDescent="0.2">
      <c r="A33" s="150" t="s">
        <v>194</v>
      </c>
      <c r="C33" s="135">
        <v>182</v>
      </c>
      <c r="D33" s="26">
        <f t="shared" si="54"/>
        <v>1008</v>
      </c>
      <c r="F33" s="4">
        <v>61.4</v>
      </c>
      <c r="G33" s="4">
        <v>0.44</v>
      </c>
      <c r="H33" s="4">
        <v>17.2</v>
      </c>
      <c r="I33" s="4">
        <v>4.5199999999999996</v>
      </c>
      <c r="J33" s="4">
        <v>0.1</v>
      </c>
      <c r="K33" s="4">
        <v>1.67</v>
      </c>
      <c r="L33" s="4">
        <v>4</v>
      </c>
      <c r="M33" s="4">
        <v>4.46</v>
      </c>
      <c r="N33" s="4">
        <v>5.88</v>
      </c>
      <c r="O33" s="4">
        <v>0.28999999999999998</v>
      </c>
      <c r="P33" s="28">
        <f t="shared" si="160"/>
        <v>99.95999999999998</v>
      </c>
      <c r="R33" s="28">
        <v>55.79</v>
      </c>
      <c r="S33" s="28">
        <v>0.23</v>
      </c>
      <c r="T33" s="28">
        <v>27.12</v>
      </c>
      <c r="U33" s="28">
        <v>0.82</v>
      </c>
      <c r="V33" s="28">
        <v>0.19</v>
      </c>
      <c r="W33" s="28">
        <v>0.14000000000000001</v>
      </c>
      <c r="X33" s="28">
        <v>9.3699999999999992</v>
      </c>
      <c r="Y33" s="28">
        <v>4.8499999999999996</v>
      </c>
      <c r="Z33" s="28">
        <v>1.42</v>
      </c>
      <c r="AA33" s="28">
        <f t="shared" si="108"/>
        <v>99.929999999999993</v>
      </c>
      <c r="AC33" s="30">
        <f t="shared" si="109"/>
        <v>1.021970705725699</v>
      </c>
      <c r="AD33" s="30">
        <f t="shared" si="110"/>
        <v>5.5068836045056319E-3</v>
      </c>
      <c r="AE33" s="30">
        <f t="shared" si="111"/>
        <v>0.33738721067085131</v>
      </c>
      <c r="AF33" s="30">
        <f t="shared" si="112"/>
        <v>6.2908837856645791E-2</v>
      </c>
      <c r="AG33" s="30">
        <f t="shared" si="113"/>
        <v>1.4096419509444602E-3</v>
      </c>
      <c r="AH33" s="30">
        <f t="shared" si="114"/>
        <v>4.1439205955334991E-2</v>
      </c>
      <c r="AI33" s="30">
        <f t="shared" si="115"/>
        <v>7.1326676176890161E-2</v>
      </c>
      <c r="AJ33" s="30">
        <f t="shared" si="116"/>
        <v>0.14391739270732495</v>
      </c>
      <c r="AK33" s="30">
        <f t="shared" si="117"/>
        <v>0.12484076433121019</v>
      </c>
      <c r="AL33" s="30">
        <f t="shared" si="118"/>
        <v>4.0863199870365017E-3</v>
      </c>
      <c r="AM33" s="30">
        <f t="shared" si="119"/>
        <v>1.814793638966443</v>
      </c>
      <c r="AO33" s="30">
        <f t="shared" si="120"/>
        <v>0.56313328622185899</v>
      </c>
      <c r="AP33" s="30">
        <f t="shared" si="121"/>
        <v>3.0344406583009071E-3</v>
      </c>
      <c r="AQ33" s="30">
        <f t="shared" si="122"/>
        <v>0.18590940778423673</v>
      </c>
      <c r="AR33" s="30">
        <f t="shared" si="123"/>
        <v>3.4664457988993994E-2</v>
      </c>
      <c r="AS33" s="30">
        <f t="shared" si="124"/>
        <v>7.7675054655099857E-4</v>
      </c>
      <c r="AT33" s="30">
        <f t="shared" si="125"/>
        <v>2.2834114615331885E-2</v>
      </c>
      <c r="AU33" s="30">
        <f t="shared" si="126"/>
        <v>3.9302912819064083E-2</v>
      </c>
      <c r="AV33" s="30">
        <f t="shared" si="127"/>
        <v>7.9302345796896476E-2</v>
      </c>
      <c r="AW33" s="30">
        <f t="shared" si="128"/>
        <v>6.8790611588383802E-2</v>
      </c>
      <c r="AX33" s="30">
        <f t="shared" si="129"/>
        <v>2.2516719803821516E-3</v>
      </c>
      <c r="AY33" s="30">
        <f t="shared" si="130"/>
        <v>1</v>
      </c>
      <c r="AZ33" s="30"/>
      <c r="BA33" s="30">
        <f t="shared" si="131"/>
        <v>0.92859520639147808</v>
      </c>
      <c r="BB33" s="30">
        <f t="shared" si="132"/>
        <v>2.8785982478097623E-3</v>
      </c>
      <c r="BC33" s="30">
        <f t="shared" si="133"/>
        <v>0.5319733228717145</v>
      </c>
      <c r="BD33" s="30">
        <f t="shared" si="134"/>
        <v>1.1412665274878218E-2</v>
      </c>
      <c r="BE33" s="30">
        <f t="shared" si="135"/>
        <v>2.6783197067944743E-3</v>
      </c>
      <c r="BF33" s="30">
        <f t="shared" si="136"/>
        <v>3.4739454094292808E-3</v>
      </c>
      <c r="BG33" s="30">
        <f t="shared" si="137"/>
        <v>0.16708273894436518</v>
      </c>
      <c r="BH33" s="30">
        <f t="shared" si="138"/>
        <v>0.15650209745079058</v>
      </c>
      <c r="BI33" s="30">
        <f t="shared" si="139"/>
        <v>3.0148619957537152E-2</v>
      </c>
      <c r="BJ33" s="30">
        <f t="shared" si="140"/>
        <v>1.8347455142547975</v>
      </c>
      <c r="BK33" s="30"/>
      <c r="BL33" s="30">
        <f t="shared" si="141"/>
        <v>0.50611662444567274</v>
      </c>
      <c r="BM33" s="30">
        <f t="shared" si="142"/>
        <v>1.5689359780116086E-3</v>
      </c>
      <c r="BN33" s="30">
        <f t="shared" si="143"/>
        <v>0.28994392886567782</v>
      </c>
      <c r="BO33" s="30">
        <f t="shared" si="144"/>
        <v>6.2202987750666888E-3</v>
      </c>
      <c r="BP33" s="30">
        <f t="shared" si="145"/>
        <v>1.4597772203205543E-3</v>
      </c>
      <c r="BQ33" s="30">
        <f t="shared" si="146"/>
        <v>1.8934208490708657E-3</v>
      </c>
      <c r="BR33" s="30">
        <f t="shared" si="147"/>
        <v>9.1065893142258325E-2</v>
      </c>
      <c r="BS33" s="30">
        <f t="shared" si="148"/>
        <v>8.5299076212406316E-2</v>
      </c>
      <c r="BT33" s="30">
        <f t="shared" si="149"/>
        <v>1.6432044511514914E-2</v>
      </c>
      <c r="BU33" s="30">
        <f t="shared" si="150"/>
        <v>0.99999999999999967</v>
      </c>
      <c r="BV33" s="30"/>
      <c r="BW33" s="28">
        <f t="shared" si="151"/>
        <v>0.47234078638514171</v>
      </c>
      <c r="BX33" s="28">
        <f t="shared" si="152"/>
        <v>0.44242944691878072</v>
      </c>
      <c r="BY33" s="28">
        <f t="shared" si="153"/>
        <v>8.5229766696077625E-2</v>
      </c>
      <c r="BZ33" s="28"/>
      <c r="CA33" s="28">
        <f t="shared" si="154"/>
        <v>61.424569827931187</v>
      </c>
      <c r="CB33" s="28">
        <f t="shared" si="155"/>
        <v>10.344137655062028</v>
      </c>
      <c r="CC33" s="28">
        <f t="shared" si="156"/>
        <v>32.140015988864846</v>
      </c>
      <c r="CD33" s="28">
        <f t="shared" si="157"/>
        <v>47.23407863851417</v>
      </c>
      <c r="CF33" s="28">
        <f t="shared" si="158"/>
        <v>6.9998715261736049</v>
      </c>
      <c r="CG33" s="28">
        <f t="shared" si="159"/>
        <v>0.53549032443577049</v>
      </c>
      <c r="CH33" s="30"/>
      <c r="CI33" s="107">
        <f t="shared" si="161"/>
        <v>2.6654139783905109</v>
      </c>
    </row>
    <row r="34" spans="1:87" ht="15" customHeight="1" x14ac:dyDescent="0.2">
      <c r="A34" s="150" t="s">
        <v>194</v>
      </c>
      <c r="C34" s="135">
        <v>189</v>
      </c>
      <c r="D34" s="26">
        <f t="shared" si="54"/>
        <v>1008</v>
      </c>
      <c r="F34" s="4">
        <v>61.4</v>
      </c>
      <c r="G34" s="4">
        <v>0.44</v>
      </c>
      <c r="H34" s="4">
        <v>17.2</v>
      </c>
      <c r="I34" s="4">
        <v>4.5199999999999996</v>
      </c>
      <c r="J34" s="4">
        <v>0.1</v>
      </c>
      <c r="K34" s="4">
        <v>1.67</v>
      </c>
      <c r="L34" s="4">
        <v>4</v>
      </c>
      <c r="M34" s="4">
        <v>4.46</v>
      </c>
      <c r="N34" s="4">
        <v>5.88</v>
      </c>
      <c r="O34" s="4">
        <v>0.28999999999999998</v>
      </c>
      <c r="P34" s="28">
        <f t="shared" si="160"/>
        <v>99.95999999999998</v>
      </c>
      <c r="R34" s="28">
        <v>55.39</v>
      </c>
      <c r="S34" s="28">
        <v>0.31</v>
      </c>
      <c r="T34" s="28">
        <v>27.08</v>
      </c>
      <c r="U34" s="28">
        <v>0.72</v>
      </c>
      <c r="V34" s="28">
        <v>0.18</v>
      </c>
      <c r="W34" s="28">
        <v>0.36</v>
      </c>
      <c r="X34" s="28">
        <v>9.9700000000000006</v>
      </c>
      <c r="Y34" s="28">
        <v>4.5999999999999996</v>
      </c>
      <c r="Z34" s="28">
        <v>1.3</v>
      </c>
      <c r="AA34" s="28">
        <f t="shared" si="108"/>
        <v>99.91</v>
      </c>
      <c r="AC34" s="30">
        <f t="shared" si="109"/>
        <v>1.021970705725699</v>
      </c>
      <c r="AD34" s="30">
        <f t="shared" si="110"/>
        <v>5.5068836045056319E-3</v>
      </c>
      <c r="AE34" s="30">
        <f t="shared" si="111"/>
        <v>0.33738721067085131</v>
      </c>
      <c r="AF34" s="30">
        <f t="shared" si="112"/>
        <v>6.2908837856645791E-2</v>
      </c>
      <c r="AG34" s="30">
        <f t="shared" si="113"/>
        <v>1.4096419509444602E-3</v>
      </c>
      <c r="AH34" s="30">
        <f t="shared" si="114"/>
        <v>4.1439205955334991E-2</v>
      </c>
      <c r="AI34" s="30">
        <f t="shared" si="115"/>
        <v>7.1326676176890161E-2</v>
      </c>
      <c r="AJ34" s="30">
        <f t="shared" si="116"/>
        <v>0.14391739270732495</v>
      </c>
      <c r="AK34" s="30">
        <f t="shared" si="117"/>
        <v>0.12484076433121019</v>
      </c>
      <c r="AL34" s="30">
        <f t="shared" si="118"/>
        <v>4.0863199870365017E-3</v>
      </c>
      <c r="AM34" s="30">
        <f t="shared" si="119"/>
        <v>1.814793638966443</v>
      </c>
      <c r="AO34" s="30">
        <f t="shared" si="120"/>
        <v>0.56313328622185899</v>
      </c>
      <c r="AP34" s="30">
        <f t="shared" si="121"/>
        <v>3.0344406583009071E-3</v>
      </c>
      <c r="AQ34" s="30">
        <f t="shared" si="122"/>
        <v>0.18590940778423673</v>
      </c>
      <c r="AR34" s="30">
        <f t="shared" si="123"/>
        <v>3.4664457988993994E-2</v>
      </c>
      <c r="AS34" s="30">
        <f t="shared" si="124"/>
        <v>7.7675054655099857E-4</v>
      </c>
      <c r="AT34" s="30">
        <f t="shared" si="125"/>
        <v>2.2834114615331885E-2</v>
      </c>
      <c r="AU34" s="30">
        <f t="shared" si="126"/>
        <v>3.9302912819064083E-2</v>
      </c>
      <c r="AV34" s="30">
        <f t="shared" si="127"/>
        <v>7.9302345796896476E-2</v>
      </c>
      <c r="AW34" s="30">
        <f t="shared" si="128"/>
        <v>6.8790611588383802E-2</v>
      </c>
      <c r="AX34" s="30">
        <f t="shared" si="129"/>
        <v>2.2516719803821516E-3</v>
      </c>
      <c r="AY34" s="30">
        <f t="shared" si="130"/>
        <v>1</v>
      </c>
      <c r="AZ34" s="30"/>
      <c r="BA34" s="30">
        <f t="shared" si="131"/>
        <v>0.92193741677762986</v>
      </c>
      <c r="BB34" s="30">
        <f t="shared" si="132"/>
        <v>3.8798498122653313E-3</v>
      </c>
      <c r="BC34" s="30">
        <f t="shared" si="133"/>
        <v>0.53118870145154962</v>
      </c>
      <c r="BD34" s="30">
        <f t="shared" si="134"/>
        <v>1.0020876826722338E-2</v>
      </c>
      <c r="BE34" s="30">
        <f t="shared" si="135"/>
        <v>2.5373555117000281E-3</v>
      </c>
      <c r="BF34" s="30">
        <f t="shared" si="136"/>
        <v>8.9330024813895782E-3</v>
      </c>
      <c r="BG34" s="30">
        <f t="shared" si="137"/>
        <v>0.17778174037089872</v>
      </c>
      <c r="BH34" s="30">
        <f t="shared" si="138"/>
        <v>0.1484349790254921</v>
      </c>
      <c r="BI34" s="30">
        <f t="shared" si="139"/>
        <v>2.7600849256900213E-2</v>
      </c>
      <c r="BJ34" s="30">
        <f t="shared" si="140"/>
        <v>1.832314771514548</v>
      </c>
      <c r="BK34" s="30"/>
      <c r="BL34" s="30">
        <f t="shared" si="141"/>
        <v>0.5031544967656284</v>
      </c>
      <c r="BM34" s="30">
        <f t="shared" si="142"/>
        <v>2.1174581314204761E-3</v>
      </c>
      <c r="BN34" s="30">
        <f t="shared" si="143"/>
        <v>0.28990035430019573</v>
      </c>
      <c r="BO34" s="30">
        <f t="shared" si="144"/>
        <v>5.4689712611110577E-3</v>
      </c>
      <c r="BP34" s="30">
        <f t="shared" si="145"/>
        <v>1.3847814530266052E-3</v>
      </c>
      <c r="BQ34" s="30">
        <f t="shared" si="146"/>
        <v>4.8752553983973891E-3</v>
      </c>
      <c r="BR34" s="30">
        <f t="shared" si="147"/>
        <v>9.7025763877867197E-2</v>
      </c>
      <c r="BS34" s="30">
        <f t="shared" si="148"/>
        <v>8.1009541227896817E-2</v>
      </c>
      <c r="BT34" s="30">
        <f t="shared" si="149"/>
        <v>1.5063377584456193E-2</v>
      </c>
      <c r="BU34" s="30">
        <f t="shared" si="150"/>
        <v>0.99999999999999989</v>
      </c>
      <c r="BV34" s="30"/>
      <c r="BW34" s="28">
        <f t="shared" si="151"/>
        <v>0.5024672490051183</v>
      </c>
      <c r="BX34" s="28">
        <f t="shared" si="152"/>
        <v>0.41952404904727852</v>
      </c>
      <c r="BY34" s="28">
        <f t="shared" si="153"/>
        <v>7.8008701947603176E-2</v>
      </c>
      <c r="BZ34" s="28"/>
      <c r="CA34" s="28">
        <f t="shared" si="154"/>
        <v>61.424569827931187</v>
      </c>
      <c r="CB34" s="28">
        <f t="shared" si="155"/>
        <v>10.344137655062028</v>
      </c>
      <c r="CC34" s="28">
        <f t="shared" si="156"/>
        <v>32.924232645016232</v>
      </c>
      <c r="CD34" s="28">
        <f t="shared" si="157"/>
        <v>50.246724900511829</v>
      </c>
      <c r="CF34" s="28">
        <f t="shared" si="158"/>
        <v>7.0617012577549998</v>
      </c>
      <c r="CG34" s="28">
        <f t="shared" si="159"/>
        <v>0.53549032443577049</v>
      </c>
      <c r="CH34" s="30"/>
      <c r="CI34" s="107">
        <f t="shared" si="161"/>
        <v>2.9269663877298173</v>
      </c>
    </row>
    <row r="35" spans="1:87" ht="15" customHeight="1" x14ac:dyDescent="0.2">
      <c r="A35" s="150" t="s">
        <v>194</v>
      </c>
      <c r="C35" s="135">
        <v>196</v>
      </c>
      <c r="D35" s="26">
        <f t="shared" si="54"/>
        <v>1008</v>
      </c>
      <c r="F35" s="4">
        <v>61.4</v>
      </c>
      <c r="G35" s="4">
        <v>0.44</v>
      </c>
      <c r="H35" s="4">
        <v>17.2</v>
      </c>
      <c r="I35" s="4">
        <v>4.5199999999999996</v>
      </c>
      <c r="J35" s="4">
        <v>0.1</v>
      </c>
      <c r="K35" s="4">
        <v>1.67</v>
      </c>
      <c r="L35" s="4">
        <v>4</v>
      </c>
      <c r="M35" s="4">
        <v>4.46</v>
      </c>
      <c r="N35" s="4">
        <v>5.88</v>
      </c>
      <c r="O35" s="4">
        <v>0.28999999999999998</v>
      </c>
      <c r="P35" s="28">
        <f t="shared" si="160"/>
        <v>99.95999999999998</v>
      </c>
      <c r="R35" s="28">
        <v>55.68</v>
      </c>
      <c r="S35" s="28">
        <v>0.25</v>
      </c>
      <c r="T35" s="28">
        <v>27.13</v>
      </c>
      <c r="U35" s="28">
        <v>0.8</v>
      </c>
      <c r="V35" s="28">
        <v>0.19</v>
      </c>
      <c r="W35" s="28">
        <v>0.15</v>
      </c>
      <c r="X35" s="28">
        <v>9.5500000000000007</v>
      </c>
      <c r="Y35" s="28">
        <v>4.78</v>
      </c>
      <c r="Z35" s="28">
        <v>1.36</v>
      </c>
      <c r="AA35" s="28">
        <f t="shared" si="108"/>
        <v>99.89</v>
      </c>
      <c r="AC35" s="30">
        <f t="shared" si="109"/>
        <v>1.021970705725699</v>
      </c>
      <c r="AD35" s="30">
        <f t="shared" si="110"/>
        <v>5.5068836045056319E-3</v>
      </c>
      <c r="AE35" s="30">
        <f t="shared" si="111"/>
        <v>0.33738721067085131</v>
      </c>
      <c r="AF35" s="30">
        <f t="shared" si="112"/>
        <v>6.2908837856645791E-2</v>
      </c>
      <c r="AG35" s="30">
        <f t="shared" si="113"/>
        <v>1.4096419509444602E-3</v>
      </c>
      <c r="AH35" s="30">
        <f t="shared" si="114"/>
        <v>4.1439205955334991E-2</v>
      </c>
      <c r="AI35" s="30">
        <f t="shared" si="115"/>
        <v>7.1326676176890161E-2</v>
      </c>
      <c r="AJ35" s="30">
        <f t="shared" si="116"/>
        <v>0.14391739270732495</v>
      </c>
      <c r="AK35" s="30">
        <f t="shared" si="117"/>
        <v>0.12484076433121019</v>
      </c>
      <c r="AL35" s="30">
        <f t="shared" si="118"/>
        <v>4.0863199870365017E-3</v>
      </c>
      <c r="AM35" s="30">
        <f t="shared" si="119"/>
        <v>1.814793638966443</v>
      </c>
      <c r="AO35" s="30">
        <f t="shared" si="120"/>
        <v>0.56313328622185899</v>
      </c>
      <c r="AP35" s="30">
        <f t="shared" si="121"/>
        <v>3.0344406583009071E-3</v>
      </c>
      <c r="AQ35" s="30">
        <f t="shared" si="122"/>
        <v>0.18590940778423673</v>
      </c>
      <c r="AR35" s="30">
        <f t="shared" si="123"/>
        <v>3.4664457988993994E-2</v>
      </c>
      <c r="AS35" s="30">
        <f t="shared" si="124"/>
        <v>7.7675054655099857E-4</v>
      </c>
      <c r="AT35" s="30">
        <f t="shared" si="125"/>
        <v>2.2834114615331885E-2</v>
      </c>
      <c r="AU35" s="30">
        <f t="shared" si="126"/>
        <v>3.9302912819064083E-2</v>
      </c>
      <c r="AV35" s="30">
        <f t="shared" si="127"/>
        <v>7.9302345796896476E-2</v>
      </c>
      <c r="AW35" s="30">
        <f t="shared" si="128"/>
        <v>6.8790611588383802E-2</v>
      </c>
      <c r="AX35" s="30">
        <f t="shared" si="129"/>
        <v>2.2516719803821516E-3</v>
      </c>
      <c r="AY35" s="30">
        <f t="shared" si="130"/>
        <v>1</v>
      </c>
      <c r="AZ35" s="30"/>
      <c r="BA35" s="30">
        <f t="shared" si="131"/>
        <v>0.92676431424766981</v>
      </c>
      <c r="BB35" s="30">
        <f t="shared" si="132"/>
        <v>3.1289111389236545E-3</v>
      </c>
      <c r="BC35" s="30">
        <f t="shared" si="133"/>
        <v>0.53216947822675564</v>
      </c>
      <c r="BD35" s="30">
        <f t="shared" si="134"/>
        <v>1.1134307585247045E-2</v>
      </c>
      <c r="BE35" s="30">
        <f t="shared" si="135"/>
        <v>2.6783197067944743E-3</v>
      </c>
      <c r="BF35" s="30">
        <f t="shared" si="136"/>
        <v>3.7220843672456576E-3</v>
      </c>
      <c r="BG35" s="30">
        <f t="shared" si="137"/>
        <v>0.17029243937232527</v>
      </c>
      <c r="BH35" s="30">
        <f t="shared" si="138"/>
        <v>0.15424330429170702</v>
      </c>
      <c r="BI35" s="30">
        <f t="shared" si="139"/>
        <v>2.8874734607218684E-2</v>
      </c>
      <c r="BJ35" s="30">
        <f t="shared" si="140"/>
        <v>1.8330078935438874</v>
      </c>
      <c r="BK35" s="30"/>
      <c r="BL35" s="30">
        <f t="shared" si="141"/>
        <v>0.50559755771476189</v>
      </c>
      <c r="BM35" s="30">
        <f t="shared" si="142"/>
        <v>1.7069818138504048E-3</v>
      </c>
      <c r="BN35" s="30">
        <f t="shared" si="143"/>
        <v>0.29032579734169817</v>
      </c>
      <c r="BO35" s="30">
        <f t="shared" si="144"/>
        <v>6.0743369542835294E-3</v>
      </c>
      <c r="BP35" s="30">
        <f t="shared" si="145"/>
        <v>1.4611610327636311E-3</v>
      </c>
      <c r="BQ35" s="30">
        <f t="shared" si="146"/>
        <v>2.0305882917118711E-3</v>
      </c>
      <c r="BR35" s="30">
        <f t="shared" si="147"/>
        <v>9.2903276615512287E-2</v>
      </c>
      <c r="BS35" s="30">
        <f t="shared" si="148"/>
        <v>8.4147648700790501E-2</v>
      </c>
      <c r="BT35" s="30">
        <f t="shared" si="149"/>
        <v>1.5752651534627633E-2</v>
      </c>
      <c r="BU35" s="30">
        <f t="shared" si="150"/>
        <v>1</v>
      </c>
      <c r="BV35" s="30"/>
      <c r="BW35" s="28">
        <f t="shared" si="151"/>
        <v>0.48185452849426202</v>
      </c>
      <c r="BX35" s="28">
        <f t="shared" si="152"/>
        <v>0.4364423631302794</v>
      </c>
      <c r="BY35" s="28">
        <f t="shared" si="153"/>
        <v>8.1703108375458577E-2</v>
      </c>
      <c r="BZ35" s="28"/>
      <c r="CA35" s="28">
        <f t="shared" si="154"/>
        <v>61.424569827931187</v>
      </c>
      <c r="CB35" s="28">
        <f t="shared" si="155"/>
        <v>10.344137655062028</v>
      </c>
      <c r="CC35" s="28">
        <f t="shared" si="156"/>
        <v>32.263037262258962</v>
      </c>
      <c r="CD35" s="28">
        <f t="shared" si="157"/>
        <v>48.185452849426206</v>
      </c>
      <c r="CF35" s="28">
        <f t="shared" si="158"/>
        <v>7.0198130564492196</v>
      </c>
      <c r="CG35" s="28">
        <f t="shared" si="159"/>
        <v>0.53549032443577049</v>
      </c>
      <c r="CH35" s="30"/>
      <c r="CI35" s="107">
        <f t="shared" si="161"/>
        <v>2.7325356134310681</v>
      </c>
    </row>
    <row r="36" spans="1:87" ht="15" customHeight="1" x14ac:dyDescent="0.2">
      <c r="A36" s="150" t="s">
        <v>194</v>
      </c>
      <c r="C36" s="135">
        <v>203</v>
      </c>
      <c r="D36" s="26">
        <f t="shared" si="54"/>
        <v>1008</v>
      </c>
      <c r="F36" s="4">
        <v>61.4</v>
      </c>
      <c r="G36" s="4">
        <v>0.44</v>
      </c>
      <c r="H36" s="4">
        <v>17.2</v>
      </c>
      <c r="I36" s="4">
        <v>4.5199999999999996</v>
      </c>
      <c r="J36" s="4">
        <v>0.1</v>
      </c>
      <c r="K36" s="4">
        <v>1.67</v>
      </c>
      <c r="L36" s="4">
        <v>4</v>
      </c>
      <c r="M36" s="4">
        <v>4.46</v>
      </c>
      <c r="N36" s="4">
        <v>5.88</v>
      </c>
      <c r="O36" s="4">
        <v>0.28999999999999998</v>
      </c>
      <c r="P36" s="28">
        <f t="shared" si="160"/>
        <v>99.95999999999998</v>
      </c>
      <c r="R36" s="28">
        <v>55.16</v>
      </c>
      <c r="S36" s="28">
        <v>0.21</v>
      </c>
      <c r="T36" s="28">
        <v>27.58</v>
      </c>
      <c r="U36" s="28">
        <v>0.65</v>
      </c>
      <c r="V36" s="28">
        <v>0.11</v>
      </c>
      <c r="W36" s="28">
        <v>0.44</v>
      </c>
      <c r="X36" s="28">
        <v>9.77</v>
      </c>
      <c r="Y36" s="28">
        <v>4.76</v>
      </c>
      <c r="Z36" s="28">
        <v>1.17</v>
      </c>
      <c r="AA36" s="28">
        <f t="shared" si="108"/>
        <v>99.85</v>
      </c>
      <c r="AC36" s="30">
        <f t="shared" si="109"/>
        <v>1.021970705725699</v>
      </c>
      <c r="AD36" s="30">
        <f t="shared" si="110"/>
        <v>5.5068836045056319E-3</v>
      </c>
      <c r="AE36" s="30">
        <f t="shared" si="111"/>
        <v>0.33738721067085131</v>
      </c>
      <c r="AF36" s="30">
        <f t="shared" si="112"/>
        <v>6.2908837856645791E-2</v>
      </c>
      <c r="AG36" s="30">
        <f t="shared" si="113"/>
        <v>1.4096419509444602E-3</v>
      </c>
      <c r="AH36" s="30">
        <f t="shared" si="114"/>
        <v>4.1439205955334991E-2</v>
      </c>
      <c r="AI36" s="30">
        <f t="shared" si="115"/>
        <v>7.1326676176890161E-2</v>
      </c>
      <c r="AJ36" s="30">
        <f t="shared" si="116"/>
        <v>0.14391739270732495</v>
      </c>
      <c r="AK36" s="30">
        <f t="shared" si="117"/>
        <v>0.12484076433121019</v>
      </c>
      <c r="AL36" s="30">
        <f t="shared" si="118"/>
        <v>4.0863199870365017E-3</v>
      </c>
      <c r="AM36" s="30">
        <f t="shared" si="119"/>
        <v>1.814793638966443</v>
      </c>
      <c r="AO36" s="30">
        <f t="shared" si="120"/>
        <v>0.56313328622185899</v>
      </c>
      <c r="AP36" s="30">
        <f t="shared" si="121"/>
        <v>3.0344406583009071E-3</v>
      </c>
      <c r="AQ36" s="30">
        <f t="shared" si="122"/>
        <v>0.18590940778423673</v>
      </c>
      <c r="AR36" s="30">
        <f t="shared" si="123"/>
        <v>3.4664457988993994E-2</v>
      </c>
      <c r="AS36" s="30">
        <f t="shared" si="124"/>
        <v>7.7675054655099857E-4</v>
      </c>
      <c r="AT36" s="30">
        <f t="shared" si="125"/>
        <v>2.2834114615331885E-2</v>
      </c>
      <c r="AU36" s="30">
        <f t="shared" si="126"/>
        <v>3.9302912819064083E-2</v>
      </c>
      <c r="AV36" s="30">
        <f t="shared" si="127"/>
        <v>7.9302345796896476E-2</v>
      </c>
      <c r="AW36" s="30">
        <f t="shared" si="128"/>
        <v>6.8790611588383802E-2</v>
      </c>
      <c r="AX36" s="30">
        <f t="shared" si="129"/>
        <v>2.2516719803821516E-3</v>
      </c>
      <c r="AY36" s="30">
        <f t="shared" si="130"/>
        <v>1</v>
      </c>
      <c r="AZ36" s="30"/>
      <c r="BA36" s="30">
        <f t="shared" si="131"/>
        <v>0.9181091877496671</v>
      </c>
      <c r="BB36" s="30">
        <f t="shared" si="132"/>
        <v>2.6282853566958696E-3</v>
      </c>
      <c r="BC36" s="30">
        <f t="shared" si="133"/>
        <v>0.54099646920360922</v>
      </c>
      <c r="BD36" s="30">
        <f t="shared" si="134"/>
        <v>9.0466249130132237E-3</v>
      </c>
      <c r="BE36" s="30">
        <f t="shared" si="135"/>
        <v>1.5506061460389062E-3</v>
      </c>
      <c r="BF36" s="30">
        <f t="shared" si="136"/>
        <v>1.0918114143920596E-2</v>
      </c>
      <c r="BG36" s="30">
        <f t="shared" si="137"/>
        <v>0.1742154065620542</v>
      </c>
      <c r="BH36" s="30">
        <f t="shared" si="138"/>
        <v>0.15359793481768313</v>
      </c>
      <c r="BI36" s="30">
        <f t="shared" si="139"/>
        <v>2.4840764331210189E-2</v>
      </c>
      <c r="BJ36" s="30">
        <f t="shared" si="140"/>
        <v>1.8359033932238924</v>
      </c>
      <c r="BK36" s="30"/>
      <c r="BL36" s="30">
        <f t="shared" si="141"/>
        <v>0.50008578400056458</v>
      </c>
      <c r="BM36" s="30">
        <f t="shared" si="142"/>
        <v>1.4316033002589176E-3</v>
      </c>
      <c r="BN36" s="30">
        <f t="shared" si="143"/>
        <v>0.29467589155309848</v>
      </c>
      <c r="BO36" s="30">
        <f t="shared" si="144"/>
        <v>4.9276148986941645E-3</v>
      </c>
      <c r="BP36" s="30">
        <f t="shared" si="145"/>
        <v>8.4460116570513164E-4</v>
      </c>
      <c r="BQ36" s="30">
        <f t="shared" si="146"/>
        <v>5.9469981831386633E-3</v>
      </c>
      <c r="BR36" s="30">
        <f t="shared" si="147"/>
        <v>9.4893558781504059E-2</v>
      </c>
      <c r="BS36" s="30">
        <f t="shared" si="148"/>
        <v>8.3663408099029279E-2</v>
      </c>
      <c r="BT36" s="30">
        <f t="shared" si="149"/>
        <v>1.3530540018006711E-2</v>
      </c>
      <c r="BU36" s="30">
        <f t="shared" si="150"/>
        <v>1.0000000000000002</v>
      </c>
      <c r="BV36" s="30"/>
      <c r="BW36" s="28">
        <f t="shared" si="151"/>
        <v>0.4940121318333654</v>
      </c>
      <c r="BX36" s="28">
        <f t="shared" si="152"/>
        <v>0.43554840941956724</v>
      </c>
      <c r="BY36" s="28">
        <f t="shared" si="153"/>
        <v>7.0439458747067307E-2</v>
      </c>
      <c r="BZ36" s="28"/>
      <c r="CA36" s="28">
        <f t="shared" si="154"/>
        <v>61.424569827931187</v>
      </c>
      <c r="CB36" s="28">
        <f t="shared" si="155"/>
        <v>10.344137655062028</v>
      </c>
      <c r="CC36" s="28">
        <f t="shared" si="156"/>
        <v>31.744552466375001</v>
      </c>
      <c r="CD36" s="28">
        <f t="shared" si="157"/>
        <v>49.401213183336537</v>
      </c>
      <c r="CF36" s="28">
        <f t="shared" si="158"/>
        <v>7.0447308713085484</v>
      </c>
      <c r="CG36" s="28">
        <f t="shared" si="159"/>
        <v>0.53549032443577049</v>
      </c>
      <c r="CH36" s="30"/>
      <c r="CI36" s="107">
        <f t="shared" si="161"/>
        <v>2.7353392713289537</v>
      </c>
    </row>
    <row r="37" spans="1:87" ht="15" customHeight="1" x14ac:dyDescent="0.2">
      <c r="A37" s="150" t="s">
        <v>194</v>
      </c>
      <c r="C37" s="135">
        <v>210</v>
      </c>
      <c r="D37" s="26">
        <f t="shared" si="54"/>
        <v>1008</v>
      </c>
      <c r="F37" s="4">
        <v>61.4</v>
      </c>
      <c r="G37" s="4">
        <v>0.44</v>
      </c>
      <c r="H37" s="4">
        <v>17.2</v>
      </c>
      <c r="I37" s="4">
        <v>4.5199999999999996</v>
      </c>
      <c r="J37" s="4">
        <v>0.1</v>
      </c>
      <c r="K37" s="4">
        <v>1.67</v>
      </c>
      <c r="L37" s="4">
        <v>4</v>
      </c>
      <c r="M37" s="4">
        <v>4.46</v>
      </c>
      <c r="N37" s="4">
        <v>5.88</v>
      </c>
      <c r="O37" s="4">
        <v>0.28999999999999998</v>
      </c>
      <c r="P37" s="28">
        <f t="shared" si="160"/>
        <v>99.95999999999998</v>
      </c>
      <c r="R37" s="28">
        <v>55.62</v>
      </c>
      <c r="S37" s="28">
        <v>0.27</v>
      </c>
      <c r="T37" s="28">
        <v>26.69</v>
      </c>
      <c r="U37" s="28">
        <v>0.86</v>
      </c>
      <c r="V37" s="28">
        <v>0.21</v>
      </c>
      <c r="W37" s="28">
        <v>0.33</v>
      </c>
      <c r="X37" s="28">
        <v>9.8000000000000007</v>
      </c>
      <c r="Y37" s="28">
        <v>4.8</v>
      </c>
      <c r="Z37" s="28">
        <v>1.25</v>
      </c>
      <c r="AA37" s="28">
        <f t="shared" si="108"/>
        <v>99.829999999999984</v>
      </c>
      <c r="AC37" s="30">
        <f t="shared" si="109"/>
        <v>1.021970705725699</v>
      </c>
      <c r="AD37" s="30">
        <f t="shared" si="110"/>
        <v>5.5068836045056319E-3</v>
      </c>
      <c r="AE37" s="30">
        <f t="shared" si="111"/>
        <v>0.33738721067085131</v>
      </c>
      <c r="AF37" s="30">
        <f t="shared" si="112"/>
        <v>6.2908837856645791E-2</v>
      </c>
      <c r="AG37" s="30">
        <f t="shared" si="113"/>
        <v>1.4096419509444602E-3</v>
      </c>
      <c r="AH37" s="30">
        <f t="shared" si="114"/>
        <v>4.1439205955334991E-2</v>
      </c>
      <c r="AI37" s="30">
        <f t="shared" si="115"/>
        <v>7.1326676176890161E-2</v>
      </c>
      <c r="AJ37" s="30">
        <f t="shared" si="116"/>
        <v>0.14391739270732495</v>
      </c>
      <c r="AK37" s="30">
        <f t="shared" si="117"/>
        <v>0.12484076433121019</v>
      </c>
      <c r="AL37" s="30">
        <f t="shared" si="118"/>
        <v>4.0863199870365017E-3</v>
      </c>
      <c r="AM37" s="30">
        <f t="shared" si="119"/>
        <v>1.814793638966443</v>
      </c>
      <c r="AO37" s="30">
        <f t="shared" si="120"/>
        <v>0.56313328622185899</v>
      </c>
      <c r="AP37" s="30">
        <f t="shared" si="121"/>
        <v>3.0344406583009071E-3</v>
      </c>
      <c r="AQ37" s="30">
        <f t="shared" si="122"/>
        <v>0.18590940778423673</v>
      </c>
      <c r="AR37" s="30">
        <f t="shared" si="123"/>
        <v>3.4664457988993994E-2</v>
      </c>
      <c r="AS37" s="30">
        <f t="shared" si="124"/>
        <v>7.7675054655099857E-4</v>
      </c>
      <c r="AT37" s="30">
        <f t="shared" si="125"/>
        <v>2.2834114615331885E-2</v>
      </c>
      <c r="AU37" s="30">
        <f t="shared" si="126"/>
        <v>3.9302912819064083E-2</v>
      </c>
      <c r="AV37" s="30">
        <f t="shared" si="127"/>
        <v>7.9302345796896476E-2</v>
      </c>
      <c r="AW37" s="30">
        <f t="shared" si="128"/>
        <v>6.8790611588383802E-2</v>
      </c>
      <c r="AX37" s="30">
        <f t="shared" si="129"/>
        <v>2.2516719803821516E-3</v>
      </c>
      <c r="AY37" s="30">
        <f t="shared" si="130"/>
        <v>1</v>
      </c>
      <c r="AZ37" s="30"/>
      <c r="BA37" s="30">
        <f t="shared" si="131"/>
        <v>0.92576564580559251</v>
      </c>
      <c r="BB37" s="30">
        <f t="shared" si="132"/>
        <v>3.3792240300375468E-3</v>
      </c>
      <c r="BC37" s="30">
        <f t="shared" si="133"/>
        <v>0.52353864260494321</v>
      </c>
      <c r="BD37" s="30">
        <f t="shared" si="134"/>
        <v>1.1969380654140572E-2</v>
      </c>
      <c r="BE37" s="30">
        <f t="shared" si="135"/>
        <v>2.9602480969833662E-3</v>
      </c>
      <c r="BF37" s="30">
        <f t="shared" si="136"/>
        <v>8.1885856079404479E-3</v>
      </c>
      <c r="BG37" s="30">
        <f t="shared" si="137"/>
        <v>0.1747503566333809</v>
      </c>
      <c r="BH37" s="30">
        <f t="shared" si="138"/>
        <v>0.15488867376573087</v>
      </c>
      <c r="BI37" s="30">
        <f t="shared" si="139"/>
        <v>2.6539278131634817E-2</v>
      </c>
      <c r="BJ37" s="30">
        <f t="shared" si="140"/>
        <v>1.8319800353303843</v>
      </c>
      <c r="BK37" s="30"/>
      <c r="BL37" s="30">
        <f t="shared" si="141"/>
        <v>0.50533609971281013</v>
      </c>
      <c r="BM37" s="30">
        <f t="shared" si="142"/>
        <v>1.8445747032544097E-3</v>
      </c>
      <c r="BN37" s="30">
        <f t="shared" si="143"/>
        <v>0.285777482564392</v>
      </c>
      <c r="BO37" s="30">
        <f t="shared" si="144"/>
        <v>6.5335759251229945E-3</v>
      </c>
      <c r="BP37" s="30">
        <f t="shared" si="145"/>
        <v>1.6158735575136913E-3</v>
      </c>
      <c r="BQ37" s="30">
        <f t="shared" si="146"/>
        <v>4.4698006801497138E-3</v>
      </c>
      <c r="BR37" s="30">
        <f t="shared" si="147"/>
        <v>9.538878877676521E-2</v>
      </c>
      <c r="BS37" s="30">
        <f t="shared" si="148"/>
        <v>8.4547140677653634E-2</v>
      </c>
      <c r="BT37" s="30">
        <f t="shared" si="149"/>
        <v>1.4486663402338142E-2</v>
      </c>
      <c r="BU37" s="30">
        <f t="shared" si="150"/>
        <v>1</v>
      </c>
      <c r="BV37" s="30"/>
      <c r="BW37" s="28">
        <f t="shared" si="151"/>
        <v>0.49062605006530269</v>
      </c>
      <c r="BX37" s="28">
        <f t="shared" si="152"/>
        <v>0.43486273603986286</v>
      </c>
      <c r="BY37" s="28">
        <f t="shared" si="153"/>
        <v>7.4511213894834449E-2</v>
      </c>
      <c r="BZ37" s="28"/>
      <c r="CA37" s="28">
        <f t="shared" si="154"/>
        <v>61.424569827931187</v>
      </c>
      <c r="CB37" s="28">
        <f t="shared" si="155"/>
        <v>10.344137655062028</v>
      </c>
      <c r="CC37" s="28">
        <f t="shared" si="156"/>
        <v>31.982423892748578</v>
      </c>
      <c r="CD37" s="28">
        <f t="shared" si="157"/>
        <v>49.062605006530269</v>
      </c>
      <c r="CF37" s="28">
        <f t="shared" si="158"/>
        <v>7.0378530248499134</v>
      </c>
      <c r="CG37" s="28">
        <f t="shared" si="159"/>
        <v>0.53549032443577049</v>
      </c>
      <c r="CH37" s="30"/>
      <c r="CI37" s="107">
        <f t="shared" si="161"/>
        <v>2.7460406640655171</v>
      </c>
    </row>
    <row r="38" spans="1:87" ht="15" customHeight="1" x14ac:dyDescent="0.2">
      <c r="A38" s="150" t="s">
        <v>194</v>
      </c>
      <c r="C38" s="135">
        <v>217</v>
      </c>
      <c r="D38" s="26">
        <f t="shared" si="54"/>
        <v>1008</v>
      </c>
      <c r="F38" s="4">
        <v>61.4</v>
      </c>
      <c r="G38" s="4">
        <v>0.44</v>
      </c>
      <c r="H38" s="4">
        <v>17.2</v>
      </c>
      <c r="I38" s="4">
        <v>4.5199999999999996</v>
      </c>
      <c r="J38" s="4">
        <v>0.1</v>
      </c>
      <c r="K38" s="4">
        <v>1.67</v>
      </c>
      <c r="L38" s="4">
        <v>4</v>
      </c>
      <c r="M38" s="4">
        <v>4.46</v>
      </c>
      <c r="N38" s="4">
        <v>5.88</v>
      </c>
      <c r="O38" s="4">
        <v>0.28999999999999998</v>
      </c>
      <c r="P38" s="28">
        <f t="shared" si="160"/>
        <v>99.95999999999998</v>
      </c>
      <c r="R38" s="28">
        <v>55.73</v>
      </c>
      <c r="S38" s="28">
        <v>0.16</v>
      </c>
      <c r="T38" s="28">
        <v>27.67</v>
      </c>
      <c r="U38" s="28">
        <v>0.69</v>
      </c>
      <c r="V38" s="28">
        <v>0.12</v>
      </c>
      <c r="W38" s="28">
        <v>0.31</v>
      </c>
      <c r="X38" s="28">
        <v>9.66</v>
      </c>
      <c r="Y38" s="28">
        <v>4.74</v>
      </c>
      <c r="Z38" s="28">
        <v>0.94</v>
      </c>
      <c r="AA38" s="28">
        <f t="shared" si="108"/>
        <v>100.02</v>
      </c>
      <c r="AC38" s="30">
        <f t="shared" si="109"/>
        <v>1.021970705725699</v>
      </c>
      <c r="AD38" s="30">
        <f t="shared" si="110"/>
        <v>5.5068836045056319E-3</v>
      </c>
      <c r="AE38" s="30">
        <f t="shared" si="111"/>
        <v>0.33738721067085131</v>
      </c>
      <c r="AF38" s="30">
        <f t="shared" si="112"/>
        <v>6.2908837856645791E-2</v>
      </c>
      <c r="AG38" s="30">
        <f t="shared" si="113"/>
        <v>1.4096419509444602E-3</v>
      </c>
      <c r="AH38" s="30">
        <f t="shared" si="114"/>
        <v>4.1439205955334991E-2</v>
      </c>
      <c r="AI38" s="30">
        <f t="shared" si="115"/>
        <v>7.1326676176890161E-2</v>
      </c>
      <c r="AJ38" s="30">
        <f t="shared" si="116"/>
        <v>0.14391739270732495</v>
      </c>
      <c r="AK38" s="30">
        <f t="shared" si="117"/>
        <v>0.12484076433121019</v>
      </c>
      <c r="AL38" s="30">
        <f t="shared" si="118"/>
        <v>4.0863199870365017E-3</v>
      </c>
      <c r="AM38" s="30">
        <f t="shared" si="119"/>
        <v>1.814793638966443</v>
      </c>
      <c r="AO38" s="30">
        <f t="shared" si="120"/>
        <v>0.56313328622185899</v>
      </c>
      <c r="AP38" s="30">
        <f t="shared" si="121"/>
        <v>3.0344406583009071E-3</v>
      </c>
      <c r="AQ38" s="30">
        <f t="shared" si="122"/>
        <v>0.18590940778423673</v>
      </c>
      <c r="AR38" s="30">
        <f t="shared" si="123"/>
        <v>3.4664457988993994E-2</v>
      </c>
      <c r="AS38" s="30">
        <f t="shared" si="124"/>
        <v>7.7675054655099857E-4</v>
      </c>
      <c r="AT38" s="30">
        <f t="shared" si="125"/>
        <v>2.2834114615331885E-2</v>
      </c>
      <c r="AU38" s="30">
        <f t="shared" si="126"/>
        <v>3.9302912819064083E-2</v>
      </c>
      <c r="AV38" s="30">
        <f t="shared" si="127"/>
        <v>7.9302345796896476E-2</v>
      </c>
      <c r="AW38" s="30">
        <f t="shared" si="128"/>
        <v>6.8790611588383802E-2</v>
      </c>
      <c r="AX38" s="30">
        <f t="shared" si="129"/>
        <v>2.2516719803821516E-3</v>
      </c>
      <c r="AY38" s="30">
        <f t="shared" si="130"/>
        <v>1</v>
      </c>
      <c r="AZ38" s="30"/>
      <c r="BA38" s="30">
        <f t="shared" si="131"/>
        <v>0.92759653794940078</v>
      </c>
      <c r="BB38" s="30">
        <f t="shared" si="132"/>
        <v>2.0025031289111388E-3</v>
      </c>
      <c r="BC38" s="30">
        <f t="shared" si="133"/>
        <v>0.54276186739898002</v>
      </c>
      <c r="BD38" s="30">
        <f t="shared" si="134"/>
        <v>9.6033402922755737E-3</v>
      </c>
      <c r="BE38" s="30">
        <f t="shared" si="135"/>
        <v>1.6915703411333521E-3</v>
      </c>
      <c r="BF38" s="30">
        <f t="shared" si="136"/>
        <v>7.6923076923076927E-3</v>
      </c>
      <c r="BG38" s="30">
        <f t="shared" si="137"/>
        <v>0.17225392296718975</v>
      </c>
      <c r="BH38" s="30">
        <f t="shared" si="138"/>
        <v>0.15295256534365925</v>
      </c>
      <c r="BI38" s="30">
        <f t="shared" si="139"/>
        <v>1.9957537154989383E-2</v>
      </c>
      <c r="BJ38" s="30">
        <f t="shared" si="140"/>
        <v>1.8365121522688468</v>
      </c>
      <c r="BK38" s="30"/>
      <c r="BL38" s="30">
        <f t="shared" si="141"/>
        <v>0.50508597876874273</v>
      </c>
      <c r="BM38" s="30">
        <f t="shared" si="142"/>
        <v>1.0903838161033812E-3</v>
      </c>
      <c r="BN38" s="30">
        <f t="shared" si="143"/>
        <v>0.29553949138231739</v>
      </c>
      <c r="BO38" s="30">
        <f t="shared" si="144"/>
        <v>5.2291188383433804E-3</v>
      </c>
      <c r="BP38" s="30">
        <f t="shared" si="145"/>
        <v>9.2107767380878369E-4</v>
      </c>
      <c r="BQ38" s="30">
        <f t="shared" si="146"/>
        <v>4.1885416782048148E-3</v>
      </c>
      <c r="BR38" s="30">
        <f t="shared" si="147"/>
        <v>9.3794055625706266E-2</v>
      </c>
      <c r="BS38" s="30">
        <f t="shared" si="148"/>
        <v>8.3284265314934075E-2</v>
      </c>
      <c r="BT38" s="30">
        <f t="shared" si="149"/>
        <v>1.0867086901839244E-2</v>
      </c>
      <c r="BU38" s="30">
        <f t="shared" si="150"/>
        <v>1.0000000000000002</v>
      </c>
      <c r="BV38" s="30"/>
      <c r="BW38" s="28">
        <f t="shared" si="151"/>
        <v>0.49904946708948983</v>
      </c>
      <c r="BX38" s="28">
        <f t="shared" si="152"/>
        <v>0.4431300890561588</v>
      </c>
      <c r="BY38" s="28">
        <f t="shared" si="153"/>
        <v>5.7820443854351367E-2</v>
      </c>
      <c r="BZ38" s="28"/>
      <c r="CA38" s="28">
        <f t="shared" si="154"/>
        <v>61.424569827931187</v>
      </c>
      <c r="CB38" s="28">
        <f t="shared" si="155"/>
        <v>10.344137655062028</v>
      </c>
      <c r="CC38" s="28">
        <f t="shared" si="156"/>
        <v>30.734517739909627</v>
      </c>
      <c r="CD38" s="28">
        <f t="shared" si="157"/>
        <v>49.904946708948984</v>
      </c>
      <c r="CF38" s="28">
        <f t="shared" si="158"/>
        <v>7.0548760193371312</v>
      </c>
      <c r="CG38" s="28">
        <f t="shared" si="159"/>
        <v>0.53549032443577049</v>
      </c>
      <c r="CH38" s="30"/>
      <c r="CI38" s="107">
        <f t="shared" si="161"/>
        <v>2.6386943189783372</v>
      </c>
    </row>
    <row r="39" spans="1:87" ht="15" customHeight="1" x14ac:dyDescent="0.2">
      <c r="A39" s="150" t="s">
        <v>194</v>
      </c>
      <c r="C39" s="135">
        <v>224</v>
      </c>
      <c r="D39" s="26">
        <f t="shared" si="54"/>
        <v>1008</v>
      </c>
      <c r="F39" s="4">
        <v>61.4</v>
      </c>
      <c r="G39" s="4">
        <v>0.44</v>
      </c>
      <c r="H39" s="4">
        <v>17.2</v>
      </c>
      <c r="I39" s="4">
        <v>4.5199999999999996</v>
      </c>
      <c r="J39" s="4">
        <v>0.1</v>
      </c>
      <c r="K39" s="4">
        <v>1.67</v>
      </c>
      <c r="L39" s="4">
        <v>4</v>
      </c>
      <c r="M39" s="4">
        <v>4.46</v>
      </c>
      <c r="N39" s="4">
        <v>5.88</v>
      </c>
      <c r="O39" s="4">
        <v>0.28999999999999998</v>
      </c>
      <c r="P39" s="28">
        <f t="shared" si="160"/>
        <v>99.95999999999998</v>
      </c>
      <c r="R39" s="28">
        <v>56.01</v>
      </c>
      <c r="S39" s="28">
        <v>0.23</v>
      </c>
      <c r="T39" s="28">
        <v>26.81</v>
      </c>
      <c r="U39" s="28">
        <v>0.84</v>
      </c>
      <c r="V39" s="28">
        <v>0.19</v>
      </c>
      <c r="W39" s="28">
        <v>0.26</v>
      </c>
      <c r="X39" s="28">
        <v>9.4</v>
      </c>
      <c r="Y39" s="28">
        <v>5</v>
      </c>
      <c r="Z39" s="28">
        <v>1.28</v>
      </c>
      <c r="AA39" s="28">
        <f t="shared" si="108"/>
        <v>100.02000000000001</v>
      </c>
      <c r="AC39" s="30">
        <f t="shared" si="109"/>
        <v>1.021970705725699</v>
      </c>
      <c r="AD39" s="30">
        <f t="shared" si="110"/>
        <v>5.5068836045056319E-3</v>
      </c>
      <c r="AE39" s="30">
        <f t="shared" si="111"/>
        <v>0.33738721067085131</v>
      </c>
      <c r="AF39" s="30">
        <f t="shared" si="112"/>
        <v>6.2908837856645791E-2</v>
      </c>
      <c r="AG39" s="30">
        <f t="shared" si="113"/>
        <v>1.4096419509444602E-3</v>
      </c>
      <c r="AH39" s="30">
        <f t="shared" si="114"/>
        <v>4.1439205955334991E-2</v>
      </c>
      <c r="AI39" s="30">
        <f t="shared" si="115"/>
        <v>7.1326676176890161E-2</v>
      </c>
      <c r="AJ39" s="30">
        <f t="shared" si="116"/>
        <v>0.14391739270732495</v>
      </c>
      <c r="AK39" s="30">
        <f t="shared" si="117"/>
        <v>0.12484076433121019</v>
      </c>
      <c r="AL39" s="30">
        <f t="shared" si="118"/>
        <v>4.0863199870365017E-3</v>
      </c>
      <c r="AM39" s="30">
        <f t="shared" si="119"/>
        <v>1.814793638966443</v>
      </c>
      <c r="AO39" s="30">
        <f t="shared" si="120"/>
        <v>0.56313328622185899</v>
      </c>
      <c r="AP39" s="30">
        <f t="shared" si="121"/>
        <v>3.0344406583009071E-3</v>
      </c>
      <c r="AQ39" s="30">
        <f t="shared" si="122"/>
        <v>0.18590940778423673</v>
      </c>
      <c r="AR39" s="30">
        <f t="shared" si="123"/>
        <v>3.4664457988993994E-2</v>
      </c>
      <c r="AS39" s="30">
        <f t="shared" si="124"/>
        <v>7.7675054655099857E-4</v>
      </c>
      <c r="AT39" s="30">
        <f t="shared" si="125"/>
        <v>2.2834114615331885E-2</v>
      </c>
      <c r="AU39" s="30">
        <f t="shared" si="126"/>
        <v>3.9302912819064083E-2</v>
      </c>
      <c r="AV39" s="30">
        <f t="shared" si="127"/>
        <v>7.9302345796896476E-2</v>
      </c>
      <c r="AW39" s="30">
        <f t="shared" si="128"/>
        <v>6.8790611588383802E-2</v>
      </c>
      <c r="AX39" s="30">
        <f t="shared" si="129"/>
        <v>2.2516719803821516E-3</v>
      </c>
      <c r="AY39" s="30">
        <f t="shared" si="130"/>
        <v>1</v>
      </c>
      <c r="AZ39" s="30"/>
      <c r="BA39" s="30">
        <f t="shared" si="131"/>
        <v>0.93225699067909451</v>
      </c>
      <c r="BB39" s="30">
        <f t="shared" si="132"/>
        <v>2.8785982478097623E-3</v>
      </c>
      <c r="BC39" s="30">
        <f t="shared" si="133"/>
        <v>0.52589250686543743</v>
      </c>
      <c r="BD39" s="30">
        <f t="shared" si="134"/>
        <v>1.1691022964509395E-2</v>
      </c>
      <c r="BE39" s="30">
        <f t="shared" si="135"/>
        <v>2.6783197067944743E-3</v>
      </c>
      <c r="BF39" s="30">
        <f t="shared" si="136"/>
        <v>6.4516129032258073E-3</v>
      </c>
      <c r="BG39" s="30">
        <f t="shared" si="137"/>
        <v>0.16761768901569188</v>
      </c>
      <c r="BH39" s="30">
        <f t="shared" si="138"/>
        <v>0.16134236850596967</v>
      </c>
      <c r="BI39" s="30">
        <f t="shared" si="139"/>
        <v>2.7176220806794056E-2</v>
      </c>
      <c r="BJ39" s="30">
        <f t="shared" si="140"/>
        <v>1.837985329695327</v>
      </c>
      <c r="BK39" s="30"/>
      <c r="BL39" s="30">
        <f t="shared" si="141"/>
        <v>0.50721677459396797</v>
      </c>
      <c r="BM39" s="30">
        <f t="shared" si="142"/>
        <v>1.566170415672976E-3</v>
      </c>
      <c r="BN39" s="30">
        <f t="shared" si="143"/>
        <v>0.2861244311197042</v>
      </c>
      <c r="BO39" s="30">
        <f t="shared" si="144"/>
        <v>6.3607814358601833E-3</v>
      </c>
      <c r="BP39" s="30">
        <f t="shared" si="145"/>
        <v>1.457204072046889E-3</v>
      </c>
      <c r="BQ39" s="30">
        <f t="shared" si="146"/>
        <v>3.5101547324620139E-3</v>
      </c>
      <c r="BR39" s="30">
        <f t="shared" si="147"/>
        <v>9.1196423773130419E-2</v>
      </c>
      <c r="BS39" s="30">
        <f t="shared" si="148"/>
        <v>8.7782185145468233E-2</v>
      </c>
      <c r="BT39" s="30">
        <f t="shared" si="149"/>
        <v>1.4785874711687123E-2</v>
      </c>
      <c r="BU39" s="30">
        <f t="shared" si="150"/>
        <v>0.99999999999999989</v>
      </c>
      <c r="BV39" s="30"/>
      <c r="BW39" s="28">
        <f t="shared" si="151"/>
        <v>0.47065603594897532</v>
      </c>
      <c r="BX39" s="28">
        <f t="shared" si="152"/>
        <v>0.45303547637224317</v>
      </c>
      <c r="BY39" s="28">
        <f t="shared" si="153"/>
        <v>7.6308487678781511E-2</v>
      </c>
      <c r="BZ39" s="28"/>
      <c r="CA39" s="28">
        <f t="shared" si="154"/>
        <v>61.424569827931187</v>
      </c>
      <c r="CB39" s="28">
        <f t="shared" si="155"/>
        <v>10.344137655062028</v>
      </c>
      <c r="CC39" s="28">
        <f t="shared" si="156"/>
        <v>31.163650565326918</v>
      </c>
      <c r="CD39" s="28">
        <f t="shared" si="157"/>
        <v>47.065603594897532</v>
      </c>
      <c r="CF39" s="28">
        <f t="shared" si="158"/>
        <v>6.9962983386743645</v>
      </c>
      <c r="CG39" s="28">
        <f t="shared" si="159"/>
        <v>0.53549032443577049</v>
      </c>
      <c r="CH39" s="30"/>
      <c r="CI39" s="107">
        <f t="shared" si="161"/>
        <v>2.5360620382030339</v>
      </c>
    </row>
    <row r="40" spans="1:87" ht="15" customHeight="1" x14ac:dyDescent="0.2">
      <c r="A40" s="150" t="s">
        <v>194</v>
      </c>
      <c r="C40" s="135">
        <v>231</v>
      </c>
      <c r="D40" s="26">
        <f t="shared" si="54"/>
        <v>1008</v>
      </c>
      <c r="F40" s="4">
        <v>61.4</v>
      </c>
      <c r="G40" s="4">
        <v>0.44</v>
      </c>
      <c r="H40" s="4">
        <v>17.2</v>
      </c>
      <c r="I40" s="4">
        <v>4.5199999999999996</v>
      </c>
      <c r="J40" s="4">
        <v>0.1</v>
      </c>
      <c r="K40" s="4">
        <v>1.67</v>
      </c>
      <c r="L40" s="4">
        <v>4</v>
      </c>
      <c r="M40" s="4">
        <v>4.46</v>
      </c>
      <c r="N40" s="4">
        <v>5.88</v>
      </c>
      <c r="O40" s="4">
        <v>0.28999999999999998</v>
      </c>
      <c r="P40" s="28">
        <f t="shared" si="160"/>
        <v>99.95999999999998</v>
      </c>
      <c r="R40" s="28">
        <v>54.84</v>
      </c>
      <c r="S40" s="28">
        <v>0.18</v>
      </c>
      <c r="T40" s="28">
        <v>27.98</v>
      </c>
      <c r="U40" s="28">
        <v>0.85</v>
      </c>
      <c r="V40" s="28">
        <v>0.27</v>
      </c>
      <c r="W40" s="28">
        <v>0.28000000000000003</v>
      </c>
      <c r="X40" s="28">
        <v>10.35</v>
      </c>
      <c r="Y40" s="28">
        <v>4.24</v>
      </c>
      <c r="Z40" s="28">
        <v>0.93</v>
      </c>
      <c r="AA40" s="28">
        <f t="shared" si="108"/>
        <v>99.919999999999987</v>
      </c>
      <c r="AC40" s="30">
        <f t="shared" si="109"/>
        <v>1.021970705725699</v>
      </c>
      <c r="AD40" s="30">
        <f t="shared" si="110"/>
        <v>5.5068836045056319E-3</v>
      </c>
      <c r="AE40" s="30">
        <f t="shared" si="111"/>
        <v>0.33738721067085131</v>
      </c>
      <c r="AF40" s="30">
        <f t="shared" si="112"/>
        <v>6.2908837856645791E-2</v>
      </c>
      <c r="AG40" s="30">
        <f t="shared" si="113"/>
        <v>1.4096419509444602E-3</v>
      </c>
      <c r="AH40" s="30">
        <f t="shared" si="114"/>
        <v>4.1439205955334991E-2</v>
      </c>
      <c r="AI40" s="30">
        <f t="shared" si="115"/>
        <v>7.1326676176890161E-2</v>
      </c>
      <c r="AJ40" s="30">
        <f t="shared" si="116"/>
        <v>0.14391739270732495</v>
      </c>
      <c r="AK40" s="30">
        <f t="shared" si="117"/>
        <v>0.12484076433121019</v>
      </c>
      <c r="AL40" s="30">
        <f t="shared" si="118"/>
        <v>4.0863199870365017E-3</v>
      </c>
      <c r="AM40" s="30">
        <f t="shared" si="119"/>
        <v>1.814793638966443</v>
      </c>
      <c r="AO40" s="30">
        <f t="shared" si="120"/>
        <v>0.56313328622185899</v>
      </c>
      <c r="AP40" s="30">
        <f t="shared" si="121"/>
        <v>3.0344406583009071E-3</v>
      </c>
      <c r="AQ40" s="30">
        <f t="shared" si="122"/>
        <v>0.18590940778423673</v>
      </c>
      <c r="AR40" s="30">
        <f t="shared" si="123"/>
        <v>3.4664457988993994E-2</v>
      </c>
      <c r="AS40" s="30">
        <f t="shared" si="124"/>
        <v>7.7675054655099857E-4</v>
      </c>
      <c r="AT40" s="30">
        <f t="shared" si="125"/>
        <v>2.2834114615331885E-2</v>
      </c>
      <c r="AU40" s="30">
        <f t="shared" si="126"/>
        <v>3.9302912819064083E-2</v>
      </c>
      <c r="AV40" s="30">
        <f t="shared" si="127"/>
        <v>7.9302345796896476E-2</v>
      </c>
      <c r="AW40" s="30">
        <f t="shared" si="128"/>
        <v>6.8790611588383802E-2</v>
      </c>
      <c r="AX40" s="30">
        <f t="shared" si="129"/>
        <v>2.2516719803821516E-3</v>
      </c>
      <c r="AY40" s="30">
        <f t="shared" si="130"/>
        <v>1</v>
      </c>
      <c r="AZ40" s="30"/>
      <c r="BA40" s="30">
        <f t="shared" si="131"/>
        <v>0.91278295605858861</v>
      </c>
      <c r="BB40" s="30">
        <f t="shared" si="132"/>
        <v>2.252816020025031E-3</v>
      </c>
      <c r="BC40" s="30">
        <f t="shared" si="133"/>
        <v>0.54884268340525699</v>
      </c>
      <c r="BD40" s="30">
        <f t="shared" si="134"/>
        <v>1.1830201809324984E-2</v>
      </c>
      <c r="BE40" s="30">
        <f t="shared" si="135"/>
        <v>3.8060332675500428E-3</v>
      </c>
      <c r="BF40" s="30">
        <f t="shared" si="136"/>
        <v>6.9478908188585617E-3</v>
      </c>
      <c r="BG40" s="30">
        <f t="shared" si="137"/>
        <v>0.18455777460770328</v>
      </c>
      <c r="BH40" s="30">
        <f t="shared" si="138"/>
        <v>0.1368183284930623</v>
      </c>
      <c r="BI40" s="30">
        <f t="shared" si="139"/>
        <v>1.9745222929936305E-2</v>
      </c>
      <c r="BJ40" s="30">
        <f t="shared" si="140"/>
        <v>1.8275839074103064</v>
      </c>
      <c r="BK40" s="30"/>
      <c r="BL40" s="30">
        <f t="shared" si="141"/>
        <v>0.49944790625345659</v>
      </c>
      <c r="BM40" s="30">
        <f t="shared" si="142"/>
        <v>1.2326744675801398E-3</v>
      </c>
      <c r="BN40" s="30">
        <f t="shared" si="143"/>
        <v>0.30031052537717362</v>
      </c>
      <c r="BO40" s="30">
        <f t="shared" si="144"/>
        <v>6.4731374364575284E-3</v>
      </c>
      <c r="BP40" s="30">
        <f t="shared" si="145"/>
        <v>2.0825491251688722E-3</v>
      </c>
      <c r="BQ40" s="30">
        <f t="shared" si="146"/>
        <v>3.8016808917428861E-3</v>
      </c>
      <c r="BR40" s="30">
        <f t="shared" si="147"/>
        <v>0.10098456976961587</v>
      </c>
      <c r="BS40" s="30">
        <f t="shared" si="148"/>
        <v>7.4862953180045461E-2</v>
      </c>
      <c r="BT40" s="30">
        <f t="shared" si="149"/>
        <v>1.0804003498758841E-2</v>
      </c>
      <c r="BU40" s="30">
        <f t="shared" si="150"/>
        <v>0.99999999999999989</v>
      </c>
      <c r="BV40" s="30"/>
      <c r="BW40" s="28">
        <f t="shared" si="151"/>
        <v>0.54103264886784752</v>
      </c>
      <c r="BX40" s="28">
        <f t="shared" si="152"/>
        <v>0.40108406614468972</v>
      </c>
      <c r="BY40" s="28">
        <f t="shared" si="153"/>
        <v>5.7883284987462758E-2</v>
      </c>
      <c r="BZ40" s="28"/>
      <c r="CA40" s="28">
        <f t="shared" si="154"/>
        <v>61.424569827931187</v>
      </c>
      <c r="CB40" s="28">
        <f t="shared" si="155"/>
        <v>10.344137655062028</v>
      </c>
      <c r="CC40" s="28">
        <f t="shared" si="156"/>
        <v>32.839960942138653</v>
      </c>
      <c r="CD40" s="28">
        <f t="shared" si="157"/>
        <v>54.10326488678475</v>
      </c>
      <c r="CF40" s="28">
        <f t="shared" si="158"/>
        <v>7.1356504221893644</v>
      </c>
      <c r="CG40" s="28">
        <f t="shared" si="159"/>
        <v>0.53549032443577049</v>
      </c>
      <c r="CH40" s="30"/>
      <c r="CI40" s="107">
        <f t="shared" si="161"/>
        <v>3.1295759067557816</v>
      </c>
    </row>
    <row r="41" spans="1:87" ht="15" customHeight="1" x14ac:dyDescent="0.2">
      <c r="A41" s="150" t="s">
        <v>194</v>
      </c>
      <c r="C41" s="135">
        <v>238</v>
      </c>
      <c r="D41" s="26">
        <f t="shared" si="54"/>
        <v>1008</v>
      </c>
      <c r="F41" s="4">
        <v>61.4</v>
      </c>
      <c r="G41" s="4">
        <v>0.44</v>
      </c>
      <c r="H41" s="4">
        <v>17.2</v>
      </c>
      <c r="I41" s="4">
        <v>4.5199999999999996</v>
      </c>
      <c r="J41" s="4">
        <v>0.1</v>
      </c>
      <c r="K41" s="4">
        <v>1.67</v>
      </c>
      <c r="L41" s="4">
        <v>4</v>
      </c>
      <c r="M41" s="4">
        <v>4.46</v>
      </c>
      <c r="N41" s="4">
        <v>5.88</v>
      </c>
      <c r="O41" s="4">
        <v>0.28999999999999998</v>
      </c>
      <c r="P41" s="28">
        <f t="shared" si="160"/>
        <v>99.95999999999998</v>
      </c>
      <c r="R41" s="28">
        <v>54.56</v>
      </c>
      <c r="S41" s="28">
        <v>0.23</v>
      </c>
      <c r="T41" s="28">
        <v>28.07</v>
      </c>
      <c r="U41" s="28">
        <v>0.74</v>
      </c>
      <c r="V41" s="28">
        <v>0.16</v>
      </c>
      <c r="W41" s="28">
        <v>0.18</v>
      </c>
      <c r="X41" s="28">
        <v>10.47</v>
      </c>
      <c r="Y41" s="28">
        <v>4.43</v>
      </c>
      <c r="Z41" s="28">
        <v>1.02</v>
      </c>
      <c r="AA41" s="28">
        <f t="shared" si="108"/>
        <v>99.86</v>
      </c>
      <c r="AC41" s="30">
        <f t="shared" si="109"/>
        <v>1.021970705725699</v>
      </c>
      <c r="AD41" s="30">
        <f t="shared" si="110"/>
        <v>5.5068836045056319E-3</v>
      </c>
      <c r="AE41" s="30">
        <f t="shared" si="111"/>
        <v>0.33738721067085131</v>
      </c>
      <c r="AF41" s="30">
        <f t="shared" si="112"/>
        <v>6.2908837856645791E-2</v>
      </c>
      <c r="AG41" s="30">
        <f t="shared" si="113"/>
        <v>1.4096419509444602E-3</v>
      </c>
      <c r="AH41" s="30">
        <f t="shared" si="114"/>
        <v>4.1439205955334991E-2</v>
      </c>
      <c r="AI41" s="30">
        <f t="shared" si="115"/>
        <v>7.1326676176890161E-2</v>
      </c>
      <c r="AJ41" s="30">
        <f t="shared" si="116"/>
        <v>0.14391739270732495</v>
      </c>
      <c r="AK41" s="30">
        <f t="shared" si="117"/>
        <v>0.12484076433121019</v>
      </c>
      <c r="AL41" s="30">
        <f t="shared" si="118"/>
        <v>4.0863199870365017E-3</v>
      </c>
      <c r="AM41" s="30">
        <f t="shared" si="119"/>
        <v>1.814793638966443</v>
      </c>
      <c r="AO41" s="30">
        <f t="shared" si="120"/>
        <v>0.56313328622185899</v>
      </c>
      <c r="AP41" s="30">
        <f t="shared" si="121"/>
        <v>3.0344406583009071E-3</v>
      </c>
      <c r="AQ41" s="30">
        <f t="shared" si="122"/>
        <v>0.18590940778423673</v>
      </c>
      <c r="AR41" s="30">
        <f t="shared" si="123"/>
        <v>3.4664457988993994E-2</v>
      </c>
      <c r="AS41" s="30">
        <f t="shared" si="124"/>
        <v>7.7675054655099857E-4</v>
      </c>
      <c r="AT41" s="30">
        <f t="shared" si="125"/>
        <v>2.2834114615331885E-2</v>
      </c>
      <c r="AU41" s="30">
        <f t="shared" si="126"/>
        <v>3.9302912819064083E-2</v>
      </c>
      <c r="AV41" s="30">
        <f t="shared" si="127"/>
        <v>7.9302345796896476E-2</v>
      </c>
      <c r="AW41" s="30">
        <f t="shared" si="128"/>
        <v>6.8790611588383802E-2</v>
      </c>
      <c r="AX41" s="30">
        <f t="shared" si="129"/>
        <v>2.2516719803821516E-3</v>
      </c>
      <c r="AY41" s="30">
        <f t="shared" si="130"/>
        <v>1</v>
      </c>
      <c r="AZ41" s="30"/>
      <c r="BA41" s="30">
        <f t="shared" si="131"/>
        <v>0.90812250332889488</v>
      </c>
      <c r="BB41" s="30">
        <f t="shared" si="132"/>
        <v>2.8785982478097623E-3</v>
      </c>
      <c r="BC41" s="30">
        <f t="shared" si="133"/>
        <v>0.55060808160062769</v>
      </c>
      <c r="BD41" s="30">
        <f t="shared" si="134"/>
        <v>1.0299234516353515E-2</v>
      </c>
      <c r="BE41" s="30">
        <f t="shared" si="135"/>
        <v>2.2554271215111362E-3</v>
      </c>
      <c r="BF41" s="30">
        <f t="shared" si="136"/>
        <v>4.4665012406947891E-3</v>
      </c>
      <c r="BG41" s="30">
        <f t="shared" si="137"/>
        <v>0.18669757489301</v>
      </c>
      <c r="BH41" s="30">
        <f t="shared" si="138"/>
        <v>0.14294933849628913</v>
      </c>
      <c r="BI41" s="30">
        <f t="shared" si="139"/>
        <v>2.1656050955414011E-2</v>
      </c>
      <c r="BJ41" s="30">
        <f t="shared" si="140"/>
        <v>1.829933310400605</v>
      </c>
      <c r="BK41" s="30"/>
      <c r="BL41" s="30">
        <f t="shared" si="141"/>
        <v>0.49625989000117754</v>
      </c>
      <c r="BM41" s="30">
        <f t="shared" si="142"/>
        <v>1.5730618331547754E-3</v>
      </c>
      <c r="BN41" s="30">
        <f t="shared" si="143"/>
        <v>0.30088969825905282</v>
      </c>
      <c r="BO41" s="30">
        <f t="shared" si="144"/>
        <v>5.6282021086871345E-3</v>
      </c>
      <c r="BP41" s="30">
        <f t="shared" si="145"/>
        <v>1.2325187528377103E-3</v>
      </c>
      <c r="BQ41" s="30">
        <f t="shared" si="146"/>
        <v>2.4408000091090711E-3</v>
      </c>
      <c r="BR41" s="30">
        <f t="shared" si="147"/>
        <v>0.10202425073738812</v>
      </c>
      <c r="BS41" s="30">
        <f t="shared" si="148"/>
        <v>7.8117239400923841E-2</v>
      </c>
      <c r="BT41" s="30">
        <f t="shared" si="149"/>
        <v>1.1834338897668963E-2</v>
      </c>
      <c r="BU41" s="30">
        <f t="shared" si="150"/>
        <v>0.99999999999999978</v>
      </c>
      <c r="BV41" s="30"/>
      <c r="BW41" s="28">
        <f t="shared" si="151"/>
        <v>0.53144320954210489</v>
      </c>
      <c r="BX41" s="28">
        <f t="shared" si="152"/>
        <v>0.40691184819044474</v>
      </c>
      <c r="BY41" s="28">
        <f t="shared" si="153"/>
        <v>6.1644942267450376E-2</v>
      </c>
      <c r="BZ41" s="28"/>
      <c r="CA41" s="28">
        <f t="shared" si="154"/>
        <v>61.424569827931187</v>
      </c>
      <c r="CB41" s="28">
        <f t="shared" si="155"/>
        <v>10.344137655062028</v>
      </c>
      <c r="CC41" s="28">
        <f t="shared" si="156"/>
        <v>32.736654703850277</v>
      </c>
      <c r="CD41" s="28">
        <f t="shared" si="157"/>
        <v>53.144320954210485</v>
      </c>
      <c r="CF41" s="28">
        <f t="shared" si="158"/>
        <v>7.1177671387248624</v>
      </c>
      <c r="CG41" s="28">
        <f t="shared" si="159"/>
        <v>0.53549032443577049</v>
      </c>
      <c r="CH41" s="30"/>
      <c r="CI41" s="107">
        <f t="shared" si="161"/>
        <v>3.0637376059069705</v>
      </c>
    </row>
    <row r="42" spans="1:87" ht="15" customHeight="1" x14ac:dyDescent="0.2">
      <c r="A42" s="150" t="s">
        <v>194</v>
      </c>
      <c r="C42" s="135">
        <v>245</v>
      </c>
      <c r="D42" s="26">
        <f t="shared" si="54"/>
        <v>1008</v>
      </c>
      <c r="F42" s="4">
        <v>61.4</v>
      </c>
      <c r="G42" s="4">
        <v>0.44</v>
      </c>
      <c r="H42" s="4">
        <v>17.2</v>
      </c>
      <c r="I42" s="4">
        <v>4.5199999999999996</v>
      </c>
      <c r="J42" s="4">
        <v>0.1</v>
      </c>
      <c r="K42" s="4">
        <v>1.67</v>
      </c>
      <c r="L42" s="4">
        <v>4</v>
      </c>
      <c r="M42" s="4">
        <v>4.46</v>
      </c>
      <c r="N42" s="4">
        <v>5.88</v>
      </c>
      <c r="O42" s="4">
        <v>0.28999999999999998</v>
      </c>
      <c r="P42" s="28">
        <f t="shared" si="160"/>
        <v>99.95999999999998</v>
      </c>
      <c r="R42" s="28">
        <v>55.36</v>
      </c>
      <c r="S42" s="28">
        <v>0.28000000000000003</v>
      </c>
      <c r="T42" s="28">
        <v>27.33</v>
      </c>
      <c r="U42" s="28">
        <v>0.69</v>
      </c>
      <c r="V42" s="28">
        <v>0.21</v>
      </c>
      <c r="W42" s="28">
        <v>0.38</v>
      </c>
      <c r="X42" s="28">
        <v>10.16</v>
      </c>
      <c r="Y42" s="28">
        <v>4.53</v>
      </c>
      <c r="Z42" s="28">
        <v>1.05</v>
      </c>
      <c r="AA42" s="28">
        <f t="shared" si="108"/>
        <v>99.989999999999981</v>
      </c>
      <c r="AC42" s="30">
        <f t="shared" si="109"/>
        <v>1.021970705725699</v>
      </c>
      <c r="AD42" s="30">
        <f t="shared" si="110"/>
        <v>5.5068836045056319E-3</v>
      </c>
      <c r="AE42" s="30">
        <f t="shared" si="111"/>
        <v>0.33738721067085131</v>
      </c>
      <c r="AF42" s="30">
        <f t="shared" si="112"/>
        <v>6.2908837856645791E-2</v>
      </c>
      <c r="AG42" s="30">
        <f t="shared" si="113"/>
        <v>1.4096419509444602E-3</v>
      </c>
      <c r="AH42" s="30">
        <f t="shared" si="114"/>
        <v>4.1439205955334991E-2</v>
      </c>
      <c r="AI42" s="30">
        <f t="shared" si="115"/>
        <v>7.1326676176890161E-2</v>
      </c>
      <c r="AJ42" s="30">
        <f t="shared" si="116"/>
        <v>0.14391739270732495</v>
      </c>
      <c r="AK42" s="30">
        <f t="shared" si="117"/>
        <v>0.12484076433121019</v>
      </c>
      <c r="AL42" s="30">
        <f t="shared" si="118"/>
        <v>4.0863199870365017E-3</v>
      </c>
      <c r="AM42" s="30">
        <f t="shared" si="119"/>
        <v>1.814793638966443</v>
      </c>
      <c r="AO42" s="30">
        <f t="shared" si="120"/>
        <v>0.56313328622185899</v>
      </c>
      <c r="AP42" s="30">
        <f t="shared" si="121"/>
        <v>3.0344406583009071E-3</v>
      </c>
      <c r="AQ42" s="30">
        <f t="shared" si="122"/>
        <v>0.18590940778423673</v>
      </c>
      <c r="AR42" s="30">
        <f t="shared" si="123"/>
        <v>3.4664457988993994E-2</v>
      </c>
      <c r="AS42" s="30">
        <f t="shared" si="124"/>
        <v>7.7675054655099857E-4</v>
      </c>
      <c r="AT42" s="30">
        <f t="shared" si="125"/>
        <v>2.2834114615331885E-2</v>
      </c>
      <c r="AU42" s="30">
        <f t="shared" si="126"/>
        <v>3.9302912819064083E-2</v>
      </c>
      <c r="AV42" s="30">
        <f t="shared" si="127"/>
        <v>7.9302345796896476E-2</v>
      </c>
      <c r="AW42" s="30">
        <f t="shared" si="128"/>
        <v>6.8790611588383802E-2</v>
      </c>
      <c r="AX42" s="30">
        <f t="shared" si="129"/>
        <v>2.2516719803821516E-3</v>
      </c>
      <c r="AY42" s="30">
        <f t="shared" si="130"/>
        <v>1</v>
      </c>
      <c r="AZ42" s="30"/>
      <c r="BA42" s="30">
        <f t="shared" si="131"/>
        <v>0.92143808255659121</v>
      </c>
      <c r="BB42" s="30">
        <f t="shared" si="132"/>
        <v>3.5043804755944931E-3</v>
      </c>
      <c r="BC42" s="30">
        <f t="shared" si="133"/>
        <v>0.53609258532757942</v>
      </c>
      <c r="BD42" s="30">
        <f t="shared" si="134"/>
        <v>9.6033402922755737E-3</v>
      </c>
      <c r="BE42" s="30">
        <f t="shared" si="135"/>
        <v>2.9602480969833662E-3</v>
      </c>
      <c r="BF42" s="30">
        <f t="shared" si="136"/>
        <v>9.4292803970223334E-3</v>
      </c>
      <c r="BG42" s="30">
        <f t="shared" si="137"/>
        <v>0.181169757489301</v>
      </c>
      <c r="BH42" s="30">
        <f t="shared" si="138"/>
        <v>0.14617618586640854</v>
      </c>
      <c r="BI42" s="30">
        <f t="shared" si="139"/>
        <v>2.229299363057325E-2</v>
      </c>
      <c r="BJ42" s="30">
        <f t="shared" si="140"/>
        <v>1.8326668541323294</v>
      </c>
      <c r="BK42" s="30"/>
      <c r="BL42" s="30">
        <f t="shared" si="141"/>
        <v>0.5027853701172782</v>
      </c>
      <c r="BM42" s="30">
        <f t="shared" si="142"/>
        <v>1.9121754003968339E-3</v>
      </c>
      <c r="BN42" s="30">
        <f t="shared" si="143"/>
        <v>0.29252047862315422</v>
      </c>
      <c r="BO42" s="30">
        <f t="shared" si="144"/>
        <v>5.240090565626695E-3</v>
      </c>
      <c r="BP42" s="30">
        <f t="shared" si="145"/>
        <v>1.6152679851815658E-3</v>
      </c>
      <c r="BQ42" s="30">
        <f t="shared" si="146"/>
        <v>5.1451142774591174E-3</v>
      </c>
      <c r="BR42" s="30">
        <f t="shared" si="147"/>
        <v>9.8855805178555092E-2</v>
      </c>
      <c r="BS42" s="30">
        <f t="shared" si="148"/>
        <v>7.9761461029759936E-2</v>
      </c>
      <c r="BT42" s="30">
        <f t="shared" si="149"/>
        <v>1.216423682258814E-2</v>
      </c>
      <c r="BU42" s="30">
        <f t="shared" si="150"/>
        <v>0.99999999999999967</v>
      </c>
      <c r="BV42" s="30"/>
      <c r="BW42" s="28">
        <f t="shared" si="151"/>
        <v>0.51816241935436602</v>
      </c>
      <c r="BX42" s="28">
        <f t="shared" si="152"/>
        <v>0.41807753772041528</v>
      </c>
      <c r="BY42" s="28">
        <f t="shared" si="153"/>
        <v>6.3760042925218696E-2</v>
      </c>
      <c r="BZ42" s="28"/>
      <c r="CA42" s="28">
        <f t="shared" si="154"/>
        <v>61.424569827931187</v>
      </c>
      <c r="CB42" s="28">
        <f t="shared" si="155"/>
        <v>10.344137655062028</v>
      </c>
      <c r="CC42" s="28">
        <f t="shared" si="156"/>
        <v>32.284125260240167</v>
      </c>
      <c r="CD42" s="28">
        <f t="shared" si="157"/>
        <v>51.816241935436601</v>
      </c>
      <c r="CF42" s="28">
        <f t="shared" si="158"/>
        <v>7.0924595400448753</v>
      </c>
      <c r="CG42" s="28">
        <f t="shared" si="159"/>
        <v>0.53549032443577049</v>
      </c>
      <c r="CH42" s="30"/>
      <c r="CI42" s="107">
        <f t="shared" si="161"/>
        <v>2.934648767567948</v>
      </c>
    </row>
    <row r="43" spans="1:87" ht="15" customHeight="1" x14ac:dyDescent="0.2">
      <c r="A43" s="150" t="s">
        <v>194</v>
      </c>
      <c r="C43" s="135">
        <v>252</v>
      </c>
      <c r="D43" s="26">
        <f t="shared" si="54"/>
        <v>1008</v>
      </c>
      <c r="F43" s="4">
        <v>61.4</v>
      </c>
      <c r="G43" s="4">
        <v>0.44</v>
      </c>
      <c r="H43" s="4">
        <v>17.2</v>
      </c>
      <c r="I43" s="4">
        <v>4.5199999999999996</v>
      </c>
      <c r="J43" s="4">
        <v>0.1</v>
      </c>
      <c r="K43" s="4">
        <v>1.67</v>
      </c>
      <c r="L43" s="4">
        <v>4</v>
      </c>
      <c r="M43" s="4">
        <v>4.46</v>
      </c>
      <c r="N43" s="4">
        <v>5.88</v>
      </c>
      <c r="O43" s="4">
        <v>0.28999999999999998</v>
      </c>
      <c r="P43" s="28">
        <f t="shared" si="160"/>
        <v>99.95999999999998</v>
      </c>
      <c r="R43" s="28">
        <v>55.52</v>
      </c>
      <c r="S43" s="28">
        <v>0.26</v>
      </c>
      <c r="T43" s="28">
        <v>27.5</v>
      </c>
      <c r="U43" s="28">
        <v>0.72</v>
      </c>
      <c r="V43" s="28">
        <v>0.11</v>
      </c>
      <c r="W43" s="28">
        <v>0.3</v>
      </c>
      <c r="X43" s="28">
        <v>10</v>
      </c>
      <c r="Y43" s="28">
        <v>4.4800000000000004</v>
      </c>
      <c r="Z43" s="28">
        <v>1.1200000000000001</v>
      </c>
      <c r="AA43" s="28">
        <f t="shared" si="108"/>
        <v>100.01</v>
      </c>
      <c r="AC43" s="30">
        <f t="shared" si="109"/>
        <v>1.021970705725699</v>
      </c>
      <c r="AD43" s="30">
        <f t="shared" si="110"/>
        <v>5.5068836045056319E-3</v>
      </c>
      <c r="AE43" s="30">
        <f t="shared" si="111"/>
        <v>0.33738721067085131</v>
      </c>
      <c r="AF43" s="30">
        <f t="shared" si="112"/>
        <v>6.2908837856645791E-2</v>
      </c>
      <c r="AG43" s="30">
        <f t="shared" si="113"/>
        <v>1.4096419509444602E-3</v>
      </c>
      <c r="AH43" s="30">
        <f t="shared" si="114"/>
        <v>4.1439205955334991E-2</v>
      </c>
      <c r="AI43" s="30">
        <f t="shared" si="115"/>
        <v>7.1326676176890161E-2</v>
      </c>
      <c r="AJ43" s="30">
        <f t="shared" si="116"/>
        <v>0.14391739270732495</v>
      </c>
      <c r="AK43" s="30">
        <f t="shared" si="117"/>
        <v>0.12484076433121019</v>
      </c>
      <c r="AL43" s="30">
        <f t="shared" si="118"/>
        <v>4.0863199870365017E-3</v>
      </c>
      <c r="AM43" s="30">
        <f t="shared" si="119"/>
        <v>1.814793638966443</v>
      </c>
      <c r="AO43" s="30">
        <f t="shared" si="120"/>
        <v>0.56313328622185899</v>
      </c>
      <c r="AP43" s="30">
        <f t="shared" si="121"/>
        <v>3.0344406583009071E-3</v>
      </c>
      <c r="AQ43" s="30">
        <f t="shared" si="122"/>
        <v>0.18590940778423673</v>
      </c>
      <c r="AR43" s="30">
        <f t="shared" si="123"/>
        <v>3.4664457988993994E-2</v>
      </c>
      <c r="AS43" s="30">
        <f t="shared" si="124"/>
        <v>7.7675054655099857E-4</v>
      </c>
      <c r="AT43" s="30">
        <f t="shared" si="125"/>
        <v>2.2834114615331885E-2</v>
      </c>
      <c r="AU43" s="30">
        <f t="shared" si="126"/>
        <v>3.9302912819064083E-2</v>
      </c>
      <c r="AV43" s="30">
        <f t="shared" si="127"/>
        <v>7.9302345796896476E-2</v>
      </c>
      <c r="AW43" s="30">
        <f t="shared" si="128"/>
        <v>6.8790611588383802E-2</v>
      </c>
      <c r="AX43" s="30">
        <f t="shared" si="129"/>
        <v>2.2516719803821516E-3</v>
      </c>
      <c r="AY43" s="30">
        <f t="shared" si="130"/>
        <v>1</v>
      </c>
      <c r="AZ43" s="30"/>
      <c r="BA43" s="30">
        <f t="shared" si="131"/>
        <v>0.92410119840213056</v>
      </c>
      <c r="BB43" s="30">
        <f t="shared" si="132"/>
        <v>3.2540675844806004E-3</v>
      </c>
      <c r="BC43" s="30">
        <f t="shared" si="133"/>
        <v>0.53942722636327978</v>
      </c>
      <c r="BD43" s="30">
        <f t="shared" si="134"/>
        <v>1.0020876826722338E-2</v>
      </c>
      <c r="BE43" s="30">
        <f t="shared" si="135"/>
        <v>1.5506061460389062E-3</v>
      </c>
      <c r="BF43" s="30">
        <f t="shared" si="136"/>
        <v>7.4441687344913151E-3</v>
      </c>
      <c r="BG43" s="30">
        <f t="shared" si="137"/>
        <v>0.1783166904422254</v>
      </c>
      <c r="BH43" s="30">
        <f t="shared" si="138"/>
        <v>0.14456276218134884</v>
      </c>
      <c r="BI43" s="30">
        <f t="shared" si="139"/>
        <v>2.37791932059448E-2</v>
      </c>
      <c r="BJ43" s="30">
        <f t="shared" si="140"/>
        <v>1.8324567898866622</v>
      </c>
      <c r="BK43" s="30"/>
      <c r="BL43" s="30">
        <f t="shared" si="141"/>
        <v>0.50429631056090896</v>
      </c>
      <c r="BM43" s="30">
        <f t="shared" si="142"/>
        <v>1.7757949886948578E-3</v>
      </c>
      <c r="BN43" s="30">
        <f t="shared" si="143"/>
        <v>0.29437377696455447</v>
      </c>
      <c r="BO43" s="30">
        <f t="shared" si="144"/>
        <v>5.4685474069716706E-3</v>
      </c>
      <c r="BP43" s="30">
        <f t="shared" si="145"/>
        <v>8.4618974624488231E-4</v>
      </c>
      <c r="BQ43" s="30">
        <f t="shared" si="146"/>
        <v>4.0623979651666104E-3</v>
      </c>
      <c r="BR43" s="30">
        <f t="shared" si="147"/>
        <v>9.7310174748106507E-2</v>
      </c>
      <c r="BS43" s="30">
        <f t="shared" si="148"/>
        <v>7.8890134260841197E-2</v>
      </c>
      <c r="BT43" s="30">
        <f t="shared" si="149"/>
        <v>1.2976673358510979E-2</v>
      </c>
      <c r="BU43" s="30">
        <f t="shared" si="150"/>
        <v>1.0000000000000002</v>
      </c>
      <c r="BV43" s="30"/>
      <c r="BW43" s="28">
        <f t="shared" si="151"/>
        <v>0.51438696997021849</v>
      </c>
      <c r="BX43" s="28">
        <f t="shared" si="152"/>
        <v>0.41701761638001211</v>
      </c>
      <c r="BY43" s="28">
        <f t="shared" si="153"/>
        <v>6.8595413649769399E-2</v>
      </c>
      <c r="BZ43" s="28"/>
      <c r="CA43" s="28">
        <f t="shared" si="154"/>
        <v>61.424569827931187</v>
      </c>
      <c r="CB43" s="28">
        <f t="shared" si="155"/>
        <v>10.344137655062028</v>
      </c>
      <c r="CC43" s="28">
        <f t="shared" si="156"/>
        <v>32.578889863487866</v>
      </c>
      <c r="CD43" s="28">
        <f t="shared" si="157"/>
        <v>51.43869699702185</v>
      </c>
      <c r="CF43" s="28">
        <f t="shared" si="158"/>
        <v>7.0851466381176165</v>
      </c>
      <c r="CG43" s="28">
        <f t="shared" si="159"/>
        <v>0.53549032443577049</v>
      </c>
      <c r="CH43" s="30"/>
      <c r="CI43" s="107">
        <f t="shared" si="161"/>
        <v>2.9500991363939955</v>
      </c>
    </row>
    <row r="44" spans="1:87" ht="15" customHeight="1" x14ac:dyDescent="0.2">
      <c r="A44" s="150" t="s">
        <v>194</v>
      </c>
      <c r="C44" s="135">
        <v>259</v>
      </c>
      <c r="D44" s="26">
        <f t="shared" si="54"/>
        <v>1008</v>
      </c>
      <c r="F44" s="4">
        <v>61.4</v>
      </c>
      <c r="G44" s="4">
        <v>0.44</v>
      </c>
      <c r="H44" s="4">
        <v>17.2</v>
      </c>
      <c r="I44" s="4">
        <v>4.5199999999999996</v>
      </c>
      <c r="J44" s="4">
        <v>0.1</v>
      </c>
      <c r="K44" s="4">
        <v>1.67</v>
      </c>
      <c r="L44" s="4">
        <v>4</v>
      </c>
      <c r="M44" s="4">
        <v>4.46</v>
      </c>
      <c r="N44" s="4">
        <v>5.88</v>
      </c>
      <c r="O44" s="4">
        <v>0.28999999999999998</v>
      </c>
      <c r="P44" s="28">
        <f t="shared" si="160"/>
        <v>99.95999999999998</v>
      </c>
      <c r="R44" s="28">
        <v>54.85</v>
      </c>
      <c r="S44" s="28">
        <v>0.35</v>
      </c>
      <c r="T44" s="28">
        <v>27.88</v>
      </c>
      <c r="U44" s="28">
        <v>0.79</v>
      </c>
      <c r="V44" s="28">
        <v>0.2</v>
      </c>
      <c r="W44" s="28">
        <v>0.3</v>
      </c>
      <c r="X44" s="28">
        <v>10.19</v>
      </c>
      <c r="Y44" s="28">
        <v>4.2</v>
      </c>
      <c r="Z44" s="28">
        <v>1.24</v>
      </c>
      <c r="AA44" s="28">
        <f t="shared" si="108"/>
        <v>100</v>
      </c>
      <c r="AC44" s="30">
        <f t="shared" si="109"/>
        <v>1.021970705725699</v>
      </c>
      <c r="AD44" s="30">
        <f t="shared" si="110"/>
        <v>5.5068836045056319E-3</v>
      </c>
      <c r="AE44" s="30">
        <f t="shared" si="111"/>
        <v>0.33738721067085131</v>
      </c>
      <c r="AF44" s="30">
        <f t="shared" si="112"/>
        <v>6.2908837856645791E-2</v>
      </c>
      <c r="AG44" s="30">
        <f t="shared" si="113"/>
        <v>1.4096419509444602E-3</v>
      </c>
      <c r="AH44" s="30">
        <f t="shared" si="114"/>
        <v>4.1439205955334991E-2</v>
      </c>
      <c r="AI44" s="30">
        <f t="shared" si="115"/>
        <v>7.1326676176890161E-2</v>
      </c>
      <c r="AJ44" s="30">
        <f t="shared" si="116"/>
        <v>0.14391739270732495</v>
      </c>
      <c r="AK44" s="30">
        <f t="shared" si="117"/>
        <v>0.12484076433121019</v>
      </c>
      <c r="AL44" s="30">
        <f t="shared" si="118"/>
        <v>4.0863199870365017E-3</v>
      </c>
      <c r="AM44" s="30">
        <f t="shared" si="119"/>
        <v>1.814793638966443</v>
      </c>
      <c r="AO44" s="30">
        <f t="shared" si="120"/>
        <v>0.56313328622185899</v>
      </c>
      <c r="AP44" s="30">
        <f t="shared" si="121"/>
        <v>3.0344406583009071E-3</v>
      </c>
      <c r="AQ44" s="30">
        <f t="shared" si="122"/>
        <v>0.18590940778423673</v>
      </c>
      <c r="AR44" s="30">
        <f t="shared" si="123"/>
        <v>3.4664457988993994E-2</v>
      </c>
      <c r="AS44" s="30">
        <f t="shared" si="124"/>
        <v>7.7675054655099857E-4</v>
      </c>
      <c r="AT44" s="30">
        <f t="shared" si="125"/>
        <v>2.2834114615331885E-2</v>
      </c>
      <c r="AU44" s="30">
        <f t="shared" si="126"/>
        <v>3.9302912819064083E-2</v>
      </c>
      <c r="AV44" s="30">
        <f t="shared" si="127"/>
        <v>7.9302345796896476E-2</v>
      </c>
      <c r="AW44" s="30">
        <f t="shared" si="128"/>
        <v>6.8790611588383802E-2</v>
      </c>
      <c r="AX44" s="30">
        <f t="shared" si="129"/>
        <v>2.2516719803821516E-3</v>
      </c>
      <c r="AY44" s="30">
        <f t="shared" si="130"/>
        <v>1</v>
      </c>
      <c r="AZ44" s="30"/>
      <c r="BA44" s="30">
        <f t="shared" si="131"/>
        <v>0.91294940079893483</v>
      </c>
      <c r="BB44" s="30">
        <f t="shared" si="132"/>
        <v>4.3804755944931162E-3</v>
      </c>
      <c r="BC44" s="30">
        <f t="shared" si="133"/>
        <v>0.54688112985484505</v>
      </c>
      <c r="BD44" s="30">
        <f t="shared" si="134"/>
        <v>1.0995128740431456E-2</v>
      </c>
      <c r="BE44" s="30">
        <f t="shared" si="135"/>
        <v>2.8192839018889204E-3</v>
      </c>
      <c r="BF44" s="30">
        <f t="shared" si="136"/>
        <v>7.4441687344913151E-3</v>
      </c>
      <c r="BG44" s="30">
        <f t="shared" si="137"/>
        <v>0.18170470756062768</v>
      </c>
      <c r="BH44" s="30">
        <f t="shared" si="138"/>
        <v>0.13552758954501454</v>
      </c>
      <c r="BI44" s="30">
        <f t="shared" si="139"/>
        <v>2.6326963906581739E-2</v>
      </c>
      <c r="BJ44" s="30">
        <f t="shared" si="140"/>
        <v>1.8290288486373087</v>
      </c>
      <c r="BK44" s="30"/>
      <c r="BL44" s="30">
        <f t="shared" si="141"/>
        <v>0.49914434180691819</v>
      </c>
      <c r="BM44" s="30">
        <f t="shared" si="142"/>
        <v>2.3949734842928943E-3</v>
      </c>
      <c r="BN44" s="30">
        <f t="shared" si="143"/>
        <v>0.29900082235569486</v>
      </c>
      <c r="BO44" s="30">
        <f t="shared" si="144"/>
        <v>6.0114572542818096E-3</v>
      </c>
      <c r="BP44" s="30">
        <f t="shared" si="145"/>
        <v>1.5414102975955719E-3</v>
      </c>
      <c r="BQ44" s="30">
        <f t="shared" si="146"/>
        <v>4.0700116567529724E-3</v>
      </c>
      <c r="BR44" s="30">
        <f t="shared" si="147"/>
        <v>9.9344910659011271E-2</v>
      </c>
      <c r="BS44" s="30">
        <f t="shared" si="148"/>
        <v>7.4098114770572043E-2</v>
      </c>
      <c r="BT44" s="30">
        <f t="shared" si="149"/>
        <v>1.4393957714880364E-2</v>
      </c>
      <c r="BU44" s="30">
        <f t="shared" si="150"/>
        <v>1</v>
      </c>
      <c r="BV44" s="30"/>
      <c r="BW44" s="28">
        <f t="shared" si="151"/>
        <v>0.52888898126417427</v>
      </c>
      <c r="BX44" s="28">
        <f t="shared" si="152"/>
        <v>0.39448096711382907</v>
      </c>
      <c r="BY44" s="28">
        <f t="shared" si="153"/>
        <v>7.6630051621996653E-2</v>
      </c>
      <c r="BZ44" s="28"/>
      <c r="CA44" s="28">
        <f t="shared" si="154"/>
        <v>61.424569827931187</v>
      </c>
      <c r="CB44" s="28">
        <f t="shared" si="155"/>
        <v>10.344137655062028</v>
      </c>
      <c r="CC44" s="28">
        <f t="shared" si="156"/>
        <v>34.107454225408382</v>
      </c>
      <c r="CD44" s="28">
        <f t="shared" si="157"/>
        <v>52.88889812641743</v>
      </c>
      <c r="CF44" s="28">
        <f t="shared" si="158"/>
        <v>7.112949340603425</v>
      </c>
      <c r="CG44" s="28">
        <f t="shared" si="159"/>
        <v>0.53549032443577049</v>
      </c>
      <c r="CH44" s="30"/>
      <c r="CI44" s="107">
        <f t="shared" si="161"/>
        <v>3.2183085481377107</v>
      </c>
    </row>
    <row r="45" spans="1:87" ht="15" customHeight="1" x14ac:dyDescent="0.2">
      <c r="A45" s="150" t="s">
        <v>194</v>
      </c>
      <c r="C45" s="135">
        <v>266</v>
      </c>
      <c r="D45" s="26">
        <f t="shared" si="54"/>
        <v>1008</v>
      </c>
      <c r="F45" s="4">
        <v>61.4</v>
      </c>
      <c r="G45" s="4">
        <v>0.44</v>
      </c>
      <c r="H45" s="4">
        <v>17.2</v>
      </c>
      <c r="I45" s="4">
        <v>4.5199999999999996</v>
      </c>
      <c r="J45" s="4">
        <v>0.1</v>
      </c>
      <c r="K45" s="4">
        <v>1.67</v>
      </c>
      <c r="L45" s="4">
        <v>4</v>
      </c>
      <c r="M45" s="4">
        <v>4.46</v>
      </c>
      <c r="N45" s="4">
        <v>5.88</v>
      </c>
      <c r="O45" s="4">
        <v>0.28999999999999998</v>
      </c>
      <c r="P45" s="28">
        <f t="shared" si="160"/>
        <v>99.95999999999998</v>
      </c>
      <c r="R45" s="28">
        <v>55.63</v>
      </c>
      <c r="S45" s="28">
        <v>0.22</v>
      </c>
      <c r="T45" s="28">
        <v>27.28</v>
      </c>
      <c r="U45" s="28">
        <v>0.76</v>
      </c>
      <c r="V45" s="28">
        <v>0.05</v>
      </c>
      <c r="W45" s="28">
        <v>0.37</v>
      </c>
      <c r="X45" s="28">
        <v>9.68</v>
      </c>
      <c r="Y45" s="28">
        <v>4.7</v>
      </c>
      <c r="Z45" s="28">
        <v>1.05</v>
      </c>
      <c r="AA45" s="28">
        <f t="shared" si="108"/>
        <v>99.740000000000009</v>
      </c>
      <c r="AC45" s="30">
        <f t="shared" si="109"/>
        <v>1.021970705725699</v>
      </c>
      <c r="AD45" s="30">
        <f t="shared" si="110"/>
        <v>5.5068836045056319E-3</v>
      </c>
      <c r="AE45" s="30">
        <f t="shared" si="111"/>
        <v>0.33738721067085131</v>
      </c>
      <c r="AF45" s="30">
        <f t="shared" si="112"/>
        <v>6.2908837856645791E-2</v>
      </c>
      <c r="AG45" s="30">
        <f t="shared" si="113"/>
        <v>1.4096419509444602E-3</v>
      </c>
      <c r="AH45" s="30">
        <f t="shared" si="114"/>
        <v>4.1439205955334991E-2</v>
      </c>
      <c r="AI45" s="30">
        <f t="shared" si="115"/>
        <v>7.1326676176890161E-2</v>
      </c>
      <c r="AJ45" s="30">
        <f t="shared" si="116"/>
        <v>0.14391739270732495</v>
      </c>
      <c r="AK45" s="30">
        <f t="shared" si="117"/>
        <v>0.12484076433121019</v>
      </c>
      <c r="AL45" s="30">
        <f t="shared" si="118"/>
        <v>4.0863199870365017E-3</v>
      </c>
      <c r="AM45" s="30">
        <f t="shared" si="119"/>
        <v>1.814793638966443</v>
      </c>
      <c r="AO45" s="30">
        <f t="shared" si="120"/>
        <v>0.56313328622185899</v>
      </c>
      <c r="AP45" s="30">
        <f t="shared" si="121"/>
        <v>3.0344406583009071E-3</v>
      </c>
      <c r="AQ45" s="30">
        <f t="shared" si="122"/>
        <v>0.18590940778423673</v>
      </c>
      <c r="AR45" s="30">
        <f t="shared" si="123"/>
        <v>3.4664457988993994E-2</v>
      </c>
      <c r="AS45" s="30">
        <f t="shared" si="124"/>
        <v>7.7675054655099857E-4</v>
      </c>
      <c r="AT45" s="30">
        <f t="shared" si="125"/>
        <v>2.2834114615331885E-2</v>
      </c>
      <c r="AU45" s="30">
        <f t="shared" si="126"/>
        <v>3.9302912819064083E-2</v>
      </c>
      <c r="AV45" s="30">
        <f t="shared" si="127"/>
        <v>7.9302345796896476E-2</v>
      </c>
      <c r="AW45" s="30">
        <f t="shared" si="128"/>
        <v>6.8790611588383802E-2</v>
      </c>
      <c r="AX45" s="30">
        <f t="shared" si="129"/>
        <v>2.2516719803821516E-3</v>
      </c>
      <c r="AY45" s="30">
        <f t="shared" si="130"/>
        <v>1</v>
      </c>
      <c r="AZ45" s="30"/>
      <c r="BA45" s="30">
        <f t="shared" si="131"/>
        <v>0.92593209054593884</v>
      </c>
      <c r="BB45" s="30">
        <f t="shared" si="132"/>
        <v>2.753441802252816E-3</v>
      </c>
      <c r="BC45" s="30">
        <f t="shared" si="133"/>
        <v>0.5351118085523735</v>
      </c>
      <c r="BD45" s="30">
        <f t="shared" si="134"/>
        <v>1.0577592205984691E-2</v>
      </c>
      <c r="BE45" s="30">
        <f t="shared" si="135"/>
        <v>7.0482097547223011E-4</v>
      </c>
      <c r="BF45" s="30">
        <f t="shared" si="136"/>
        <v>9.1811414392059566E-3</v>
      </c>
      <c r="BG45" s="30">
        <f t="shared" si="137"/>
        <v>0.17261055634807418</v>
      </c>
      <c r="BH45" s="30">
        <f t="shared" si="138"/>
        <v>0.15166182639561149</v>
      </c>
      <c r="BI45" s="30">
        <f t="shared" si="139"/>
        <v>2.229299363057325E-2</v>
      </c>
      <c r="BJ45" s="30">
        <f t="shared" si="140"/>
        <v>1.8308262718954873</v>
      </c>
      <c r="BK45" s="30"/>
      <c r="BL45" s="30">
        <f t="shared" si="141"/>
        <v>0.50574546845851454</v>
      </c>
      <c r="BM45" s="30">
        <f t="shared" si="142"/>
        <v>1.503933958410007E-3</v>
      </c>
      <c r="BN45" s="30">
        <f t="shared" si="143"/>
        <v>0.29227885614639049</v>
      </c>
      <c r="BO45" s="30">
        <f t="shared" si="144"/>
        <v>5.7774964060536014E-3</v>
      </c>
      <c r="BP45" s="30">
        <f t="shared" si="145"/>
        <v>3.8497425249557746E-4</v>
      </c>
      <c r="BQ45" s="30">
        <f t="shared" si="146"/>
        <v>5.0147529452374291E-3</v>
      </c>
      <c r="BR45" s="30">
        <f t="shared" si="147"/>
        <v>9.4280139518299222E-2</v>
      </c>
      <c r="BS45" s="30">
        <f t="shared" si="148"/>
        <v>8.2837912435347175E-2</v>
      </c>
      <c r="BT45" s="30">
        <f t="shared" si="149"/>
        <v>1.2176465879251839E-2</v>
      </c>
      <c r="BU45" s="30">
        <f t="shared" si="150"/>
        <v>0.99999999999999989</v>
      </c>
      <c r="BV45" s="30"/>
      <c r="BW45" s="28">
        <f t="shared" si="151"/>
        <v>0.49806059149333648</v>
      </c>
      <c r="BX45" s="28">
        <f t="shared" si="152"/>
        <v>0.4376139012566293</v>
      </c>
      <c r="BY45" s="28">
        <f t="shared" si="153"/>
        <v>6.432550725003422E-2</v>
      </c>
      <c r="BZ45" s="28"/>
      <c r="CA45" s="28">
        <f t="shared" si="154"/>
        <v>61.424569827931187</v>
      </c>
      <c r="CB45" s="28">
        <f t="shared" si="155"/>
        <v>10.344137655062028</v>
      </c>
      <c r="CC45" s="28">
        <f t="shared" si="156"/>
        <v>31.335580299670248</v>
      </c>
      <c r="CD45" s="28">
        <f t="shared" si="157"/>
        <v>49.806059149333649</v>
      </c>
      <c r="CF45" s="28">
        <f t="shared" si="158"/>
        <v>7.0528925353438749</v>
      </c>
      <c r="CG45" s="28">
        <f t="shared" si="159"/>
        <v>0.53549032443577049</v>
      </c>
      <c r="CH45" s="30"/>
      <c r="CI45" s="107">
        <f t="shared" si="161"/>
        <v>2.7072341782407365</v>
      </c>
    </row>
    <row r="46" spans="1:87" ht="15" customHeight="1" x14ac:dyDescent="0.2">
      <c r="A46" s="150" t="s">
        <v>194</v>
      </c>
      <c r="C46" s="135">
        <v>273</v>
      </c>
      <c r="D46" s="26">
        <f t="shared" si="54"/>
        <v>1008</v>
      </c>
      <c r="F46" s="4">
        <v>61.4</v>
      </c>
      <c r="G46" s="4">
        <v>0.44</v>
      </c>
      <c r="H46" s="4">
        <v>17.2</v>
      </c>
      <c r="I46" s="4">
        <v>4.5199999999999996</v>
      </c>
      <c r="J46" s="4">
        <v>0.1</v>
      </c>
      <c r="K46" s="4">
        <v>1.67</v>
      </c>
      <c r="L46" s="4">
        <v>4</v>
      </c>
      <c r="M46" s="4">
        <v>4.46</v>
      </c>
      <c r="N46" s="4">
        <v>5.88</v>
      </c>
      <c r="O46" s="4">
        <v>0.28999999999999998</v>
      </c>
      <c r="P46" s="28">
        <f t="shared" si="160"/>
        <v>99.95999999999998</v>
      </c>
      <c r="R46" s="28">
        <v>55.09</v>
      </c>
      <c r="S46" s="28">
        <v>0.34</v>
      </c>
      <c r="T46" s="28">
        <v>27.45</v>
      </c>
      <c r="U46" s="28">
        <v>0.9</v>
      </c>
      <c r="V46" s="28">
        <v>0.24</v>
      </c>
      <c r="W46" s="28">
        <v>0.45</v>
      </c>
      <c r="X46" s="28">
        <v>9.91</v>
      </c>
      <c r="Y46" s="28">
        <v>4.29</v>
      </c>
      <c r="Z46" s="28">
        <v>1.1299999999999999</v>
      </c>
      <c r="AA46" s="28">
        <f t="shared" si="108"/>
        <v>99.800000000000011</v>
      </c>
      <c r="AC46" s="30">
        <f t="shared" si="109"/>
        <v>1.021970705725699</v>
      </c>
      <c r="AD46" s="30">
        <f t="shared" si="110"/>
        <v>5.5068836045056319E-3</v>
      </c>
      <c r="AE46" s="30">
        <f t="shared" si="111"/>
        <v>0.33738721067085131</v>
      </c>
      <c r="AF46" s="30">
        <f t="shared" si="112"/>
        <v>6.2908837856645791E-2</v>
      </c>
      <c r="AG46" s="30">
        <f t="shared" si="113"/>
        <v>1.4096419509444602E-3</v>
      </c>
      <c r="AH46" s="30">
        <f t="shared" si="114"/>
        <v>4.1439205955334991E-2</v>
      </c>
      <c r="AI46" s="30">
        <f t="shared" si="115"/>
        <v>7.1326676176890161E-2</v>
      </c>
      <c r="AJ46" s="30">
        <f t="shared" si="116"/>
        <v>0.14391739270732495</v>
      </c>
      <c r="AK46" s="30">
        <f t="shared" si="117"/>
        <v>0.12484076433121019</v>
      </c>
      <c r="AL46" s="30">
        <f t="shared" si="118"/>
        <v>4.0863199870365017E-3</v>
      </c>
      <c r="AM46" s="30">
        <f t="shared" si="119"/>
        <v>1.814793638966443</v>
      </c>
      <c r="AO46" s="30">
        <f t="shared" si="120"/>
        <v>0.56313328622185899</v>
      </c>
      <c r="AP46" s="30">
        <f t="shared" si="121"/>
        <v>3.0344406583009071E-3</v>
      </c>
      <c r="AQ46" s="30">
        <f t="shared" si="122"/>
        <v>0.18590940778423673</v>
      </c>
      <c r="AR46" s="30">
        <f t="shared" si="123"/>
        <v>3.4664457988993994E-2</v>
      </c>
      <c r="AS46" s="30">
        <f t="shared" si="124"/>
        <v>7.7675054655099857E-4</v>
      </c>
      <c r="AT46" s="30">
        <f t="shared" si="125"/>
        <v>2.2834114615331885E-2</v>
      </c>
      <c r="AU46" s="30">
        <f t="shared" si="126"/>
        <v>3.9302912819064083E-2</v>
      </c>
      <c r="AV46" s="30">
        <f t="shared" si="127"/>
        <v>7.9302345796896476E-2</v>
      </c>
      <c r="AW46" s="30">
        <f t="shared" si="128"/>
        <v>6.8790611588383802E-2</v>
      </c>
      <c r="AX46" s="30">
        <f t="shared" si="129"/>
        <v>2.2516719803821516E-3</v>
      </c>
      <c r="AY46" s="30">
        <f t="shared" si="130"/>
        <v>1</v>
      </c>
      <c r="AZ46" s="30"/>
      <c r="BA46" s="30">
        <f t="shared" si="131"/>
        <v>0.91694407456724381</v>
      </c>
      <c r="BB46" s="30">
        <f t="shared" si="132"/>
        <v>4.2553191489361703E-3</v>
      </c>
      <c r="BC46" s="30">
        <f t="shared" si="133"/>
        <v>0.53844644958807375</v>
      </c>
      <c r="BD46" s="30">
        <f t="shared" si="134"/>
        <v>1.2526096033402923E-2</v>
      </c>
      <c r="BE46" s="30">
        <f t="shared" si="135"/>
        <v>3.3831406822667043E-3</v>
      </c>
      <c r="BF46" s="30">
        <f t="shared" si="136"/>
        <v>1.1166253101736974E-2</v>
      </c>
      <c r="BG46" s="30">
        <f t="shared" si="137"/>
        <v>0.17671184022824538</v>
      </c>
      <c r="BH46" s="30">
        <f t="shared" si="138"/>
        <v>0.13843175217812198</v>
      </c>
      <c r="BI46" s="30">
        <f t="shared" si="139"/>
        <v>2.3991507430997875E-2</v>
      </c>
      <c r="BJ46" s="30">
        <f t="shared" si="140"/>
        <v>1.8258564329590254</v>
      </c>
      <c r="BK46" s="30"/>
      <c r="BL46" s="30">
        <f t="shared" si="141"/>
        <v>0.50219943803644129</v>
      </c>
      <c r="BM46" s="30">
        <f t="shared" si="142"/>
        <v>2.3305880309767296E-3</v>
      </c>
      <c r="BN46" s="30">
        <f t="shared" si="143"/>
        <v>0.29490075992199172</v>
      </c>
      <c r="BO46" s="30">
        <f t="shared" si="144"/>
        <v>6.8603948302237766E-3</v>
      </c>
      <c r="BP46" s="30">
        <f t="shared" si="145"/>
        <v>1.8529061875822885E-3</v>
      </c>
      <c r="BQ46" s="30">
        <f t="shared" si="146"/>
        <v>6.1156249199947688E-3</v>
      </c>
      <c r="BR46" s="30">
        <f t="shared" si="147"/>
        <v>9.6782987445437896E-2</v>
      </c>
      <c r="BS46" s="30">
        <f t="shared" si="148"/>
        <v>7.5817435412364964E-2</v>
      </c>
      <c r="BT46" s="30">
        <f t="shared" si="149"/>
        <v>1.3139865214986635E-2</v>
      </c>
      <c r="BU46" s="30">
        <f t="shared" si="150"/>
        <v>1</v>
      </c>
      <c r="BV46" s="30"/>
      <c r="BW46" s="28">
        <f t="shared" si="151"/>
        <v>0.5210662072813721</v>
      </c>
      <c r="BX46" s="28">
        <f t="shared" si="152"/>
        <v>0.40819057727881297</v>
      </c>
      <c r="BY46" s="28">
        <f t="shared" si="153"/>
        <v>7.0743215439814933E-2</v>
      </c>
      <c r="BZ46" s="28"/>
      <c r="CA46" s="28">
        <f t="shared" si="154"/>
        <v>61.424569827931187</v>
      </c>
      <c r="CB46" s="28">
        <f t="shared" si="155"/>
        <v>10.344137655062028</v>
      </c>
      <c r="CC46" s="28">
        <f t="shared" si="156"/>
        <v>33.127631908050098</v>
      </c>
      <c r="CD46" s="28">
        <f t="shared" si="157"/>
        <v>52.106620728137209</v>
      </c>
      <c r="CF46" s="28">
        <f t="shared" si="158"/>
        <v>7.0980479070502636</v>
      </c>
      <c r="CG46" s="28">
        <f t="shared" si="159"/>
        <v>0.53549032443577049</v>
      </c>
      <c r="CH46" s="30"/>
      <c r="CI46" s="107">
        <f t="shared" si="161"/>
        <v>3.0544881735582115</v>
      </c>
    </row>
    <row r="47" spans="1:87" ht="15" customHeight="1" x14ac:dyDescent="0.2">
      <c r="A47" s="150" t="s">
        <v>194</v>
      </c>
      <c r="C47" s="135">
        <v>280</v>
      </c>
      <c r="D47" s="26">
        <f t="shared" si="54"/>
        <v>1008</v>
      </c>
      <c r="F47" s="4">
        <v>61.4</v>
      </c>
      <c r="G47" s="4">
        <v>0.44</v>
      </c>
      <c r="H47" s="4">
        <v>17.2</v>
      </c>
      <c r="I47" s="4">
        <v>4.5199999999999996</v>
      </c>
      <c r="J47" s="4">
        <v>0.1</v>
      </c>
      <c r="K47" s="4">
        <v>1.67</v>
      </c>
      <c r="L47" s="4">
        <v>4</v>
      </c>
      <c r="M47" s="4">
        <v>4.46</v>
      </c>
      <c r="N47" s="4">
        <v>5.88</v>
      </c>
      <c r="O47" s="4">
        <v>0.28999999999999998</v>
      </c>
      <c r="P47" s="28">
        <f t="shared" si="160"/>
        <v>99.95999999999998</v>
      </c>
      <c r="R47" s="28">
        <v>55.26</v>
      </c>
      <c r="S47" s="28">
        <v>0.28000000000000003</v>
      </c>
      <c r="T47" s="28">
        <v>27.66</v>
      </c>
      <c r="U47" s="28">
        <v>0.82</v>
      </c>
      <c r="V47" s="28">
        <v>0.14000000000000001</v>
      </c>
      <c r="W47" s="28">
        <v>0.37</v>
      </c>
      <c r="X47" s="28">
        <v>9.92</v>
      </c>
      <c r="Y47" s="28">
        <v>4.45</v>
      </c>
      <c r="Z47" s="28">
        <v>1.1100000000000001</v>
      </c>
      <c r="AA47" s="28">
        <f t="shared" si="108"/>
        <v>100.01</v>
      </c>
      <c r="AC47" s="30">
        <f t="shared" si="109"/>
        <v>1.021970705725699</v>
      </c>
      <c r="AD47" s="30">
        <f t="shared" si="110"/>
        <v>5.5068836045056319E-3</v>
      </c>
      <c r="AE47" s="30">
        <f t="shared" si="111"/>
        <v>0.33738721067085131</v>
      </c>
      <c r="AF47" s="30">
        <f t="shared" si="112"/>
        <v>6.2908837856645791E-2</v>
      </c>
      <c r="AG47" s="30">
        <f t="shared" si="113"/>
        <v>1.4096419509444602E-3</v>
      </c>
      <c r="AH47" s="30">
        <f t="shared" si="114"/>
        <v>4.1439205955334991E-2</v>
      </c>
      <c r="AI47" s="30">
        <f t="shared" si="115"/>
        <v>7.1326676176890161E-2</v>
      </c>
      <c r="AJ47" s="30">
        <f t="shared" si="116"/>
        <v>0.14391739270732495</v>
      </c>
      <c r="AK47" s="30">
        <f t="shared" si="117"/>
        <v>0.12484076433121019</v>
      </c>
      <c r="AL47" s="30">
        <f t="shared" si="118"/>
        <v>4.0863199870365017E-3</v>
      </c>
      <c r="AM47" s="30">
        <f t="shared" si="119"/>
        <v>1.814793638966443</v>
      </c>
      <c r="AO47" s="30">
        <f t="shared" si="120"/>
        <v>0.56313328622185899</v>
      </c>
      <c r="AP47" s="30">
        <f t="shared" si="121"/>
        <v>3.0344406583009071E-3</v>
      </c>
      <c r="AQ47" s="30">
        <f t="shared" si="122"/>
        <v>0.18590940778423673</v>
      </c>
      <c r="AR47" s="30">
        <f t="shared" si="123"/>
        <v>3.4664457988993994E-2</v>
      </c>
      <c r="AS47" s="30">
        <f t="shared" si="124"/>
        <v>7.7675054655099857E-4</v>
      </c>
      <c r="AT47" s="30">
        <f t="shared" si="125"/>
        <v>2.2834114615331885E-2</v>
      </c>
      <c r="AU47" s="30">
        <f t="shared" si="126"/>
        <v>3.9302912819064083E-2</v>
      </c>
      <c r="AV47" s="30">
        <f t="shared" si="127"/>
        <v>7.9302345796896476E-2</v>
      </c>
      <c r="AW47" s="30">
        <f t="shared" si="128"/>
        <v>6.8790611588383802E-2</v>
      </c>
      <c r="AX47" s="30">
        <f t="shared" si="129"/>
        <v>2.2516719803821516E-3</v>
      </c>
      <c r="AY47" s="30">
        <f t="shared" si="130"/>
        <v>1</v>
      </c>
      <c r="AZ47" s="30"/>
      <c r="BA47" s="30">
        <f t="shared" si="131"/>
        <v>0.91977363515312915</v>
      </c>
      <c r="BB47" s="30">
        <f t="shared" si="132"/>
        <v>3.5043804755944931E-3</v>
      </c>
      <c r="BC47" s="30">
        <f t="shared" si="133"/>
        <v>0.54256571204393889</v>
      </c>
      <c r="BD47" s="30">
        <f t="shared" si="134"/>
        <v>1.1412665274878218E-2</v>
      </c>
      <c r="BE47" s="30">
        <f t="shared" si="135"/>
        <v>1.9734987313222443E-3</v>
      </c>
      <c r="BF47" s="30">
        <f t="shared" si="136"/>
        <v>9.1811414392059566E-3</v>
      </c>
      <c r="BG47" s="30">
        <f t="shared" si="137"/>
        <v>0.17689015691868759</v>
      </c>
      <c r="BH47" s="30">
        <f t="shared" si="138"/>
        <v>0.14359470797031301</v>
      </c>
      <c r="BI47" s="30">
        <f t="shared" si="139"/>
        <v>2.3566878980891721E-2</v>
      </c>
      <c r="BJ47" s="30">
        <f t="shared" si="140"/>
        <v>1.8324627769879616</v>
      </c>
      <c r="BK47" s="30"/>
      <c r="BL47" s="30">
        <f t="shared" si="141"/>
        <v>0.50193305244921305</v>
      </c>
      <c r="BM47" s="30">
        <f t="shared" si="142"/>
        <v>1.9123883549518425E-3</v>
      </c>
      <c r="BN47" s="30">
        <f t="shared" si="143"/>
        <v>0.29608552973488494</v>
      </c>
      <c r="BO47" s="30">
        <f t="shared" si="144"/>
        <v>6.2280475315505922E-3</v>
      </c>
      <c r="BP47" s="30">
        <f t="shared" si="145"/>
        <v>1.0769652492292939E-3</v>
      </c>
      <c r="BQ47" s="30">
        <f t="shared" si="146"/>
        <v>5.0102744538675411E-3</v>
      </c>
      <c r="BR47" s="30">
        <f t="shared" si="147"/>
        <v>9.6531377957616044E-2</v>
      </c>
      <c r="BS47" s="30">
        <f t="shared" si="148"/>
        <v>7.8361596084555202E-2</v>
      </c>
      <c r="BT47" s="30">
        <f t="shared" si="149"/>
        <v>1.286076818413133E-2</v>
      </c>
      <c r="BU47" s="30">
        <f t="shared" si="150"/>
        <v>0.99999999999999978</v>
      </c>
      <c r="BV47" s="30"/>
      <c r="BW47" s="28">
        <f t="shared" si="151"/>
        <v>0.51413823667634395</v>
      </c>
      <c r="BX47" s="28">
        <f t="shared" si="152"/>
        <v>0.41736369755072428</v>
      </c>
      <c r="BY47" s="28">
        <f t="shared" si="153"/>
        <v>6.8498065772931771E-2</v>
      </c>
      <c r="BZ47" s="28"/>
      <c r="CA47" s="28">
        <f t="shared" si="154"/>
        <v>61.424569827931187</v>
      </c>
      <c r="CB47" s="28">
        <f t="shared" si="155"/>
        <v>10.344137655062028</v>
      </c>
      <c r="CC47" s="28">
        <f t="shared" si="156"/>
        <v>32.556718411110374</v>
      </c>
      <c r="CD47" s="28">
        <f t="shared" si="157"/>
        <v>51.413823667634396</v>
      </c>
      <c r="CF47" s="28">
        <f t="shared" si="158"/>
        <v>7.0846629683016191</v>
      </c>
      <c r="CG47" s="28">
        <f t="shared" si="159"/>
        <v>0.53549032443577049</v>
      </c>
      <c r="CH47" s="30"/>
      <c r="CI47" s="107">
        <f t="shared" si="161"/>
        <v>2.9459990745965481</v>
      </c>
    </row>
    <row r="48" spans="1:87" ht="15" customHeight="1" x14ac:dyDescent="0.2">
      <c r="A48" s="150" t="s">
        <v>194</v>
      </c>
      <c r="C48" s="135">
        <v>287</v>
      </c>
      <c r="D48" s="26">
        <f t="shared" si="54"/>
        <v>1008</v>
      </c>
      <c r="F48" s="4">
        <v>61.4</v>
      </c>
      <c r="G48" s="4">
        <v>0.44</v>
      </c>
      <c r="H48" s="4">
        <v>17.2</v>
      </c>
      <c r="I48" s="4">
        <v>4.5199999999999996</v>
      </c>
      <c r="J48" s="4">
        <v>0.1</v>
      </c>
      <c r="K48" s="4">
        <v>1.67</v>
      </c>
      <c r="L48" s="4">
        <v>4</v>
      </c>
      <c r="M48" s="4">
        <v>4.46</v>
      </c>
      <c r="N48" s="4">
        <v>5.88</v>
      </c>
      <c r="O48" s="4">
        <v>0.28999999999999998</v>
      </c>
      <c r="P48" s="28">
        <f t="shared" si="160"/>
        <v>99.95999999999998</v>
      </c>
      <c r="R48" s="28">
        <v>55.44</v>
      </c>
      <c r="S48" s="28">
        <v>0.18</v>
      </c>
      <c r="T48" s="28">
        <v>27.27</v>
      </c>
      <c r="U48" s="28">
        <v>0.87</v>
      </c>
      <c r="V48" s="28">
        <v>0.23</v>
      </c>
      <c r="W48" s="28">
        <v>0.33</v>
      </c>
      <c r="X48" s="28">
        <v>9.9</v>
      </c>
      <c r="Y48" s="28">
        <v>4.67</v>
      </c>
      <c r="Z48" s="28">
        <v>0.94</v>
      </c>
      <c r="AA48" s="28">
        <f t="shared" si="108"/>
        <v>99.830000000000013</v>
      </c>
      <c r="AC48" s="30">
        <f t="shared" si="109"/>
        <v>1.021970705725699</v>
      </c>
      <c r="AD48" s="30">
        <f t="shared" si="110"/>
        <v>5.5068836045056319E-3</v>
      </c>
      <c r="AE48" s="30">
        <f t="shared" si="111"/>
        <v>0.33738721067085131</v>
      </c>
      <c r="AF48" s="30">
        <f t="shared" si="112"/>
        <v>6.2908837856645791E-2</v>
      </c>
      <c r="AG48" s="30">
        <f t="shared" si="113"/>
        <v>1.4096419509444602E-3</v>
      </c>
      <c r="AH48" s="30">
        <f t="shared" si="114"/>
        <v>4.1439205955334991E-2</v>
      </c>
      <c r="AI48" s="30">
        <f t="shared" si="115"/>
        <v>7.1326676176890161E-2</v>
      </c>
      <c r="AJ48" s="30">
        <f t="shared" si="116"/>
        <v>0.14391739270732495</v>
      </c>
      <c r="AK48" s="30">
        <f t="shared" si="117"/>
        <v>0.12484076433121019</v>
      </c>
      <c r="AL48" s="30">
        <f t="shared" si="118"/>
        <v>4.0863199870365017E-3</v>
      </c>
      <c r="AM48" s="30">
        <f t="shared" si="119"/>
        <v>1.814793638966443</v>
      </c>
      <c r="AO48" s="30">
        <f t="shared" si="120"/>
        <v>0.56313328622185899</v>
      </c>
      <c r="AP48" s="30">
        <f t="shared" si="121"/>
        <v>3.0344406583009071E-3</v>
      </c>
      <c r="AQ48" s="30">
        <f t="shared" si="122"/>
        <v>0.18590940778423673</v>
      </c>
      <c r="AR48" s="30">
        <f t="shared" si="123"/>
        <v>3.4664457988993994E-2</v>
      </c>
      <c r="AS48" s="30">
        <f t="shared" si="124"/>
        <v>7.7675054655099857E-4</v>
      </c>
      <c r="AT48" s="30">
        <f t="shared" si="125"/>
        <v>2.2834114615331885E-2</v>
      </c>
      <c r="AU48" s="30">
        <f t="shared" si="126"/>
        <v>3.9302912819064083E-2</v>
      </c>
      <c r="AV48" s="30">
        <f t="shared" si="127"/>
        <v>7.9302345796896476E-2</v>
      </c>
      <c r="AW48" s="30">
        <f t="shared" si="128"/>
        <v>6.8790611588383802E-2</v>
      </c>
      <c r="AX48" s="30">
        <f t="shared" si="129"/>
        <v>2.2516719803821516E-3</v>
      </c>
      <c r="AY48" s="30">
        <f t="shared" si="130"/>
        <v>1</v>
      </c>
      <c r="AZ48" s="30"/>
      <c r="BA48" s="30">
        <f t="shared" si="131"/>
        <v>0.92276964047936083</v>
      </c>
      <c r="BB48" s="30">
        <f t="shared" si="132"/>
        <v>2.252816020025031E-3</v>
      </c>
      <c r="BC48" s="30">
        <f t="shared" si="133"/>
        <v>0.53491565319733236</v>
      </c>
      <c r="BD48" s="30">
        <f t="shared" si="134"/>
        <v>1.2108559498956159E-2</v>
      </c>
      <c r="BE48" s="30">
        <f t="shared" si="135"/>
        <v>3.2421764871722585E-3</v>
      </c>
      <c r="BF48" s="30">
        <f t="shared" si="136"/>
        <v>8.1885856079404479E-3</v>
      </c>
      <c r="BG48" s="30">
        <f t="shared" si="137"/>
        <v>0.17653352353780316</v>
      </c>
      <c r="BH48" s="30">
        <f t="shared" si="138"/>
        <v>0.15069377218457566</v>
      </c>
      <c r="BI48" s="30">
        <f t="shared" si="139"/>
        <v>1.9957537154989383E-2</v>
      </c>
      <c r="BJ48" s="30">
        <f t="shared" si="140"/>
        <v>1.8306622641681549</v>
      </c>
      <c r="BK48" s="30"/>
      <c r="BL48" s="30">
        <f t="shared" si="141"/>
        <v>0.50406328821043533</v>
      </c>
      <c r="BM48" s="30">
        <f t="shared" si="142"/>
        <v>1.2306016593665358E-3</v>
      </c>
      <c r="BN48" s="30">
        <f t="shared" si="143"/>
        <v>0.29219789125898421</v>
      </c>
      <c r="BO48" s="30">
        <f t="shared" si="144"/>
        <v>6.6143055089728613E-3</v>
      </c>
      <c r="BP48" s="30">
        <f t="shared" si="145"/>
        <v>1.7710402134964473E-3</v>
      </c>
      <c r="BQ48" s="30">
        <f t="shared" si="146"/>
        <v>4.4730181903112022E-3</v>
      </c>
      <c r="BR48" s="30">
        <f t="shared" si="147"/>
        <v>9.6431508418085649E-2</v>
      </c>
      <c r="BS48" s="30">
        <f t="shared" si="148"/>
        <v>8.2316533821737051E-2</v>
      </c>
      <c r="BT48" s="30">
        <f t="shared" si="149"/>
        <v>1.0901812718610881E-2</v>
      </c>
      <c r="BU48" s="30">
        <f t="shared" si="150"/>
        <v>1.0000000000000002</v>
      </c>
      <c r="BV48" s="30"/>
      <c r="BW48" s="28">
        <f t="shared" si="151"/>
        <v>0.5084713006462408</v>
      </c>
      <c r="BX48" s="28">
        <f t="shared" si="152"/>
        <v>0.43404480240587967</v>
      </c>
      <c r="BY48" s="28">
        <f t="shared" si="153"/>
        <v>5.7483896947879531E-2</v>
      </c>
      <c r="BZ48" s="28"/>
      <c r="CA48" s="28">
        <f t="shared" si="154"/>
        <v>61.424569827931187</v>
      </c>
      <c r="CB48" s="28">
        <f t="shared" si="155"/>
        <v>10.344137655062028</v>
      </c>
      <c r="CC48" s="28">
        <f t="shared" si="156"/>
        <v>31.171954727099994</v>
      </c>
      <c r="CD48" s="28">
        <f t="shared" si="157"/>
        <v>50.847130064624082</v>
      </c>
      <c r="CF48" s="28">
        <f t="shared" si="158"/>
        <v>7.0735795707104714</v>
      </c>
      <c r="CG48" s="28">
        <f t="shared" si="159"/>
        <v>0.53549032443577049</v>
      </c>
      <c r="CH48" s="30"/>
      <c r="CI48" s="107">
        <f t="shared" si="161"/>
        <v>2.7443525910418831</v>
      </c>
    </row>
    <row r="49" spans="1:87" ht="15" customHeight="1" x14ac:dyDescent="0.2">
      <c r="A49" s="150" t="s">
        <v>194</v>
      </c>
      <c r="C49" s="135">
        <v>294</v>
      </c>
      <c r="D49" s="26">
        <f t="shared" si="54"/>
        <v>1008</v>
      </c>
      <c r="F49" s="4">
        <v>61.4</v>
      </c>
      <c r="G49" s="4">
        <v>0.44</v>
      </c>
      <c r="H49" s="4">
        <v>17.2</v>
      </c>
      <c r="I49" s="4">
        <v>4.5199999999999996</v>
      </c>
      <c r="J49" s="4">
        <v>0.1</v>
      </c>
      <c r="K49" s="4">
        <v>1.67</v>
      </c>
      <c r="L49" s="4">
        <v>4</v>
      </c>
      <c r="M49" s="4">
        <v>4.46</v>
      </c>
      <c r="N49" s="4">
        <v>5.88</v>
      </c>
      <c r="O49" s="4">
        <v>0.28999999999999998</v>
      </c>
      <c r="P49" s="28">
        <f t="shared" si="160"/>
        <v>99.95999999999998</v>
      </c>
      <c r="R49" s="28">
        <v>54.84</v>
      </c>
      <c r="S49" s="28">
        <v>0.23</v>
      </c>
      <c r="T49" s="28">
        <v>27.69</v>
      </c>
      <c r="U49" s="28">
        <v>0.78</v>
      </c>
      <c r="V49" s="28">
        <v>0.16</v>
      </c>
      <c r="W49" s="28">
        <v>0.37</v>
      </c>
      <c r="X49" s="28">
        <v>10.42</v>
      </c>
      <c r="Y49" s="28">
        <v>4.54</v>
      </c>
      <c r="Z49" s="28">
        <v>0.83</v>
      </c>
      <c r="AA49" s="28">
        <f t="shared" si="108"/>
        <v>99.860000000000014</v>
      </c>
      <c r="AC49" s="30">
        <f t="shared" si="109"/>
        <v>1.021970705725699</v>
      </c>
      <c r="AD49" s="30">
        <f t="shared" si="110"/>
        <v>5.5068836045056319E-3</v>
      </c>
      <c r="AE49" s="30">
        <f t="shared" si="111"/>
        <v>0.33738721067085131</v>
      </c>
      <c r="AF49" s="30">
        <f t="shared" si="112"/>
        <v>6.2908837856645791E-2</v>
      </c>
      <c r="AG49" s="30">
        <f t="shared" si="113"/>
        <v>1.4096419509444602E-3</v>
      </c>
      <c r="AH49" s="30">
        <f t="shared" si="114"/>
        <v>4.1439205955334991E-2</v>
      </c>
      <c r="AI49" s="30">
        <f t="shared" si="115"/>
        <v>7.1326676176890161E-2</v>
      </c>
      <c r="AJ49" s="30">
        <f t="shared" si="116"/>
        <v>0.14391739270732495</v>
      </c>
      <c r="AK49" s="30">
        <f t="shared" si="117"/>
        <v>0.12484076433121019</v>
      </c>
      <c r="AL49" s="30">
        <f t="shared" si="118"/>
        <v>4.0863199870365017E-3</v>
      </c>
      <c r="AM49" s="30">
        <f t="shared" si="119"/>
        <v>1.814793638966443</v>
      </c>
      <c r="AO49" s="30">
        <f t="shared" si="120"/>
        <v>0.56313328622185899</v>
      </c>
      <c r="AP49" s="30">
        <f t="shared" si="121"/>
        <v>3.0344406583009071E-3</v>
      </c>
      <c r="AQ49" s="30">
        <f t="shared" si="122"/>
        <v>0.18590940778423673</v>
      </c>
      <c r="AR49" s="30">
        <f t="shared" si="123"/>
        <v>3.4664457988993994E-2</v>
      </c>
      <c r="AS49" s="30">
        <f t="shared" si="124"/>
        <v>7.7675054655099857E-4</v>
      </c>
      <c r="AT49" s="30">
        <f t="shared" si="125"/>
        <v>2.2834114615331885E-2</v>
      </c>
      <c r="AU49" s="30">
        <f t="shared" si="126"/>
        <v>3.9302912819064083E-2</v>
      </c>
      <c r="AV49" s="30">
        <f t="shared" si="127"/>
        <v>7.9302345796896476E-2</v>
      </c>
      <c r="AW49" s="30">
        <f t="shared" si="128"/>
        <v>6.8790611588383802E-2</v>
      </c>
      <c r="AX49" s="30">
        <f t="shared" si="129"/>
        <v>2.2516719803821516E-3</v>
      </c>
      <c r="AY49" s="30">
        <f t="shared" si="130"/>
        <v>1</v>
      </c>
      <c r="AZ49" s="30"/>
      <c r="BA49" s="30">
        <f t="shared" si="131"/>
        <v>0.91278295605858861</v>
      </c>
      <c r="BB49" s="30">
        <f t="shared" si="132"/>
        <v>2.8785982478097623E-3</v>
      </c>
      <c r="BC49" s="30">
        <f t="shared" si="133"/>
        <v>0.54315417810906241</v>
      </c>
      <c r="BD49" s="30">
        <f t="shared" si="134"/>
        <v>1.0855949895615868E-2</v>
      </c>
      <c r="BE49" s="30">
        <f t="shared" si="135"/>
        <v>2.2554271215111362E-3</v>
      </c>
      <c r="BF49" s="30">
        <f t="shared" si="136"/>
        <v>9.1811414392059566E-3</v>
      </c>
      <c r="BG49" s="30">
        <f t="shared" si="137"/>
        <v>0.18580599144079887</v>
      </c>
      <c r="BH49" s="30">
        <f t="shared" si="138"/>
        <v>0.14649887060342046</v>
      </c>
      <c r="BI49" s="30">
        <f t="shared" si="139"/>
        <v>1.762208067940552E-2</v>
      </c>
      <c r="BJ49" s="30">
        <f t="shared" si="140"/>
        <v>1.8310351935954186</v>
      </c>
      <c r="BK49" s="30"/>
      <c r="BL49" s="30">
        <f t="shared" si="141"/>
        <v>0.49850650563752907</v>
      </c>
      <c r="BM49" s="30">
        <f t="shared" si="142"/>
        <v>1.5721151935683716E-3</v>
      </c>
      <c r="BN49" s="30">
        <f t="shared" si="143"/>
        <v>0.29663775989063623</v>
      </c>
      <c r="BO49" s="30">
        <f t="shared" si="144"/>
        <v>5.9288592232348836E-3</v>
      </c>
      <c r="BP49" s="30">
        <f t="shared" si="145"/>
        <v>1.2317770457936322E-3</v>
      </c>
      <c r="BQ49" s="30">
        <f t="shared" si="146"/>
        <v>5.0141807603260088E-3</v>
      </c>
      <c r="BR49" s="30">
        <f t="shared" si="147"/>
        <v>0.10147592579908334</v>
      </c>
      <c r="BS49" s="30">
        <f t="shared" si="148"/>
        <v>8.0008768327251775E-2</v>
      </c>
      <c r="BT49" s="30">
        <f t="shared" si="149"/>
        <v>9.6241081225767276E-3</v>
      </c>
      <c r="BU49" s="30">
        <f t="shared" si="150"/>
        <v>1</v>
      </c>
      <c r="BV49" s="30"/>
      <c r="BW49" s="28">
        <f t="shared" si="151"/>
        <v>0.53098509647355152</v>
      </c>
      <c r="BX49" s="28">
        <f t="shared" si="152"/>
        <v>0.4186555898301505</v>
      </c>
      <c r="BY49" s="28">
        <f t="shared" si="153"/>
        <v>5.035931369629798E-2</v>
      </c>
      <c r="BZ49" s="28"/>
      <c r="CA49" s="28">
        <f t="shared" si="154"/>
        <v>61.424569827931187</v>
      </c>
      <c r="CB49" s="28">
        <f t="shared" si="155"/>
        <v>10.344137655062028</v>
      </c>
      <c r="CC49" s="28">
        <f t="shared" si="156"/>
        <v>31.585186193307372</v>
      </c>
      <c r="CD49" s="28">
        <f t="shared" si="157"/>
        <v>53.098509647355151</v>
      </c>
      <c r="CF49" s="28">
        <f t="shared" si="158"/>
        <v>7.116904749998298</v>
      </c>
      <c r="CG49" s="28">
        <f t="shared" si="159"/>
        <v>0.53549032443577049</v>
      </c>
      <c r="CH49" s="30"/>
      <c r="CI49" s="107">
        <f t="shared" si="161"/>
        <v>2.9194920595764886</v>
      </c>
    </row>
    <row r="50" spans="1:87" ht="15" customHeight="1" x14ac:dyDescent="0.2">
      <c r="A50" s="150" t="s">
        <v>194</v>
      </c>
      <c r="C50" s="135">
        <v>301</v>
      </c>
      <c r="D50" s="26">
        <f t="shared" si="54"/>
        <v>1008</v>
      </c>
      <c r="F50" s="4">
        <v>61.4</v>
      </c>
      <c r="G50" s="4">
        <v>0.44</v>
      </c>
      <c r="H50" s="4">
        <v>17.2</v>
      </c>
      <c r="I50" s="4">
        <v>4.5199999999999996</v>
      </c>
      <c r="J50" s="4">
        <v>0.1</v>
      </c>
      <c r="K50" s="4">
        <v>1.67</v>
      </c>
      <c r="L50" s="4">
        <v>4</v>
      </c>
      <c r="M50" s="4">
        <v>4.46</v>
      </c>
      <c r="N50" s="4">
        <v>5.88</v>
      </c>
      <c r="O50" s="4">
        <v>0.28999999999999998</v>
      </c>
      <c r="P50" s="28">
        <f t="shared" si="160"/>
        <v>99.95999999999998</v>
      </c>
      <c r="R50" s="28">
        <v>55.85</v>
      </c>
      <c r="S50" s="28">
        <v>0.25</v>
      </c>
      <c r="T50" s="28">
        <v>27.26</v>
      </c>
      <c r="U50" s="28">
        <v>0.84</v>
      </c>
      <c r="V50" s="28">
        <v>0.21</v>
      </c>
      <c r="W50" s="28">
        <v>0.34</v>
      </c>
      <c r="X50" s="28">
        <v>9.24</v>
      </c>
      <c r="Y50" s="28">
        <v>4.7699999999999996</v>
      </c>
      <c r="Z50" s="28">
        <v>1.23</v>
      </c>
      <c r="AA50" s="28">
        <f t="shared" si="108"/>
        <v>99.99</v>
      </c>
      <c r="AC50" s="30">
        <f t="shared" si="109"/>
        <v>1.021970705725699</v>
      </c>
      <c r="AD50" s="30">
        <f t="shared" si="110"/>
        <v>5.5068836045056319E-3</v>
      </c>
      <c r="AE50" s="30">
        <f t="shared" si="111"/>
        <v>0.33738721067085131</v>
      </c>
      <c r="AF50" s="30">
        <f t="shared" si="112"/>
        <v>6.2908837856645791E-2</v>
      </c>
      <c r="AG50" s="30">
        <f t="shared" si="113"/>
        <v>1.4096419509444602E-3</v>
      </c>
      <c r="AH50" s="30">
        <f t="shared" si="114"/>
        <v>4.1439205955334991E-2</v>
      </c>
      <c r="AI50" s="30">
        <f t="shared" si="115"/>
        <v>7.1326676176890161E-2</v>
      </c>
      <c r="AJ50" s="30">
        <f t="shared" si="116"/>
        <v>0.14391739270732495</v>
      </c>
      <c r="AK50" s="30">
        <f t="shared" si="117"/>
        <v>0.12484076433121019</v>
      </c>
      <c r="AL50" s="30">
        <f t="shared" si="118"/>
        <v>4.0863199870365017E-3</v>
      </c>
      <c r="AM50" s="30">
        <f t="shared" si="119"/>
        <v>1.814793638966443</v>
      </c>
      <c r="AO50" s="30">
        <f t="shared" si="120"/>
        <v>0.56313328622185899</v>
      </c>
      <c r="AP50" s="30">
        <f t="shared" si="121"/>
        <v>3.0344406583009071E-3</v>
      </c>
      <c r="AQ50" s="30">
        <f t="shared" si="122"/>
        <v>0.18590940778423673</v>
      </c>
      <c r="AR50" s="30">
        <f t="shared" si="123"/>
        <v>3.4664457988993994E-2</v>
      </c>
      <c r="AS50" s="30">
        <f t="shared" si="124"/>
        <v>7.7675054655099857E-4</v>
      </c>
      <c r="AT50" s="30">
        <f t="shared" si="125"/>
        <v>2.2834114615331885E-2</v>
      </c>
      <c r="AU50" s="30">
        <f t="shared" si="126"/>
        <v>3.9302912819064083E-2</v>
      </c>
      <c r="AV50" s="30">
        <f t="shared" si="127"/>
        <v>7.9302345796896476E-2</v>
      </c>
      <c r="AW50" s="30">
        <f t="shared" si="128"/>
        <v>6.8790611588383802E-2</v>
      </c>
      <c r="AX50" s="30">
        <f t="shared" si="129"/>
        <v>2.2516719803821516E-3</v>
      </c>
      <c r="AY50" s="30">
        <f t="shared" si="130"/>
        <v>1</v>
      </c>
      <c r="AZ50" s="30"/>
      <c r="BA50" s="30">
        <f t="shared" si="131"/>
        <v>0.92959387483355527</v>
      </c>
      <c r="BB50" s="30">
        <f t="shared" si="132"/>
        <v>3.1289111389236545E-3</v>
      </c>
      <c r="BC50" s="30">
        <f t="shared" si="133"/>
        <v>0.53471949784229111</v>
      </c>
      <c r="BD50" s="30">
        <f t="shared" si="134"/>
        <v>1.1691022964509395E-2</v>
      </c>
      <c r="BE50" s="30">
        <f t="shared" si="135"/>
        <v>2.9602480969833662E-3</v>
      </c>
      <c r="BF50" s="30">
        <f t="shared" si="136"/>
        <v>8.4367245657568247E-3</v>
      </c>
      <c r="BG50" s="30">
        <f t="shared" si="137"/>
        <v>0.16476462196861627</v>
      </c>
      <c r="BH50" s="30">
        <f t="shared" si="138"/>
        <v>0.15392061955469505</v>
      </c>
      <c r="BI50" s="30">
        <f t="shared" si="139"/>
        <v>2.611464968152866E-2</v>
      </c>
      <c r="BJ50" s="30">
        <f t="shared" si="140"/>
        <v>1.8353301706468597</v>
      </c>
      <c r="BK50" s="30"/>
      <c r="BL50" s="30">
        <f t="shared" si="141"/>
        <v>0.50649953327249075</v>
      </c>
      <c r="BM50" s="30">
        <f t="shared" si="142"/>
        <v>1.7048219382896506E-3</v>
      </c>
      <c r="BN50" s="30">
        <f t="shared" si="143"/>
        <v>0.2913478492285832</v>
      </c>
      <c r="BO50" s="30">
        <f t="shared" si="144"/>
        <v>6.3699835329296146E-3</v>
      </c>
      <c r="BP50" s="30">
        <f t="shared" si="145"/>
        <v>1.6129240091661712E-3</v>
      </c>
      <c r="BQ50" s="30">
        <f t="shared" si="146"/>
        <v>4.596842955392224E-3</v>
      </c>
      <c r="BR50" s="30">
        <f t="shared" si="147"/>
        <v>8.9773831762676906E-2</v>
      </c>
      <c r="BS50" s="30">
        <f t="shared" si="148"/>
        <v>8.3865356771444521E-2</v>
      </c>
      <c r="BT50" s="30">
        <f t="shared" si="149"/>
        <v>1.4228856529026919E-2</v>
      </c>
      <c r="BU50" s="30">
        <f t="shared" si="150"/>
        <v>1</v>
      </c>
      <c r="BV50" s="30"/>
      <c r="BW50" s="28">
        <f t="shared" si="151"/>
        <v>0.47785578293797176</v>
      </c>
      <c r="BX50" s="28">
        <f t="shared" si="152"/>
        <v>0.44640565000426097</v>
      </c>
      <c r="BY50" s="28">
        <f t="shared" si="153"/>
        <v>7.5738567057767325E-2</v>
      </c>
      <c r="BZ50" s="28"/>
      <c r="CA50" s="28">
        <f t="shared" si="154"/>
        <v>61.424569827931187</v>
      </c>
      <c r="CB50" s="28">
        <f t="shared" si="155"/>
        <v>10.344137655062028</v>
      </c>
      <c r="CC50" s="28">
        <f t="shared" si="156"/>
        <v>31.46664585267532</v>
      </c>
      <c r="CD50" s="28">
        <f t="shared" si="157"/>
        <v>47.78557829379718</v>
      </c>
      <c r="CF50" s="28">
        <f t="shared" si="158"/>
        <v>7.0114797736882917</v>
      </c>
      <c r="CG50" s="28">
        <f t="shared" si="159"/>
        <v>0.53549032443577049</v>
      </c>
      <c r="CH50" s="30"/>
      <c r="CI50" s="107">
        <f t="shared" si="161"/>
        <v>2.6126599631997163</v>
      </c>
    </row>
    <row r="51" spans="1:87" ht="15" customHeight="1" x14ac:dyDescent="0.2">
      <c r="A51" s="150" t="s">
        <v>194</v>
      </c>
      <c r="C51" s="135">
        <v>308</v>
      </c>
      <c r="D51" s="26">
        <f t="shared" si="54"/>
        <v>1008</v>
      </c>
      <c r="F51" s="4">
        <v>61.4</v>
      </c>
      <c r="G51" s="4">
        <v>0.44</v>
      </c>
      <c r="H51" s="4">
        <v>17.2</v>
      </c>
      <c r="I51" s="4">
        <v>4.5199999999999996</v>
      </c>
      <c r="J51" s="4">
        <v>0.1</v>
      </c>
      <c r="K51" s="4">
        <v>1.67</v>
      </c>
      <c r="L51" s="4">
        <v>4</v>
      </c>
      <c r="M51" s="4">
        <v>4.46</v>
      </c>
      <c r="N51" s="4">
        <v>5.88</v>
      </c>
      <c r="O51" s="4">
        <v>0.28999999999999998</v>
      </c>
      <c r="P51" s="28">
        <f t="shared" si="160"/>
        <v>99.95999999999998</v>
      </c>
      <c r="R51" s="28">
        <v>55.59</v>
      </c>
      <c r="S51" s="28">
        <v>0.25</v>
      </c>
      <c r="T51" s="28">
        <v>27.29</v>
      </c>
      <c r="U51" s="28">
        <v>0.78</v>
      </c>
      <c r="V51" s="28">
        <v>0.19</v>
      </c>
      <c r="W51" s="28">
        <v>0.23</v>
      </c>
      <c r="X51" s="28">
        <v>9.7899999999999991</v>
      </c>
      <c r="Y51" s="28">
        <v>4.49</v>
      </c>
      <c r="Z51" s="28">
        <v>1.19</v>
      </c>
      <c r="AA51" s="28">
        <f t="shared" si="108"/>
        <v>99.8</v>
      </c>
      <c r="AC51" s="30">
        <f t="shared" si="109"/>
        <v>1.021970705725699</v>
      </c>
      <c r="AD51" s="30">
        <f t="shared" si="110"/>
        <v>5.5068836045056319E-3</v>
      </c>
      <c r="AE51" s="30">
        <f t="shared" si="111"/>
        <v>0.33738721067085131</v>
      </c>
      <c r="AF51" s="30">
        <f t="shared" si="112"/>
        <v>6.2908837856645791E-2</v>
      </c>
      <c r="AG51" s="30">
        <f t="shared" si="113"/>
        <v>1.4096419509444602E-3</v>
      </c>
      <c r="AH51" s="30">
        <f t="shared" si="114"/>
        <v>4.1439205955334991E-2</v>
      </c>
      <c r="AI51" s="30">
        <f t="shared" si="115"/>
        <v>7.1326676176890161E-2</v>
      </c>
      <c r="AJ51" s="30">
        <f t="shared" si="116"/>
        <v>0.14391739270732495</v>
      </c>
      <c r="AK51" s="30">
        <f t="shared" si="117"/>
        <v>0.12484076433121019</v>
      </c>
      <c r="AL51" s="30">
        <f t="shared" si="118"/>
        <v>4.0863199870365017E-3</v>
      </c>
      <c r="AM51" s="30">
        <f t="shared" si="119"/>
        <v>1.814793638966443</v>
      </c>
      <c r="AO51" s="30">
        <f t="shared" si="120"/>
        <v>0.56313328622185899</v>
      </c>
      <c r="AP51" s="30">
        <f t="shared" si="121"/>
        <v>3.0344406583009071E-3</v>
      </c>
      <c r="AQ51" s="30">
        <f t="shared" si="122"/>
        <v>0.18590940778423673</v>
      </c>
      <c r="AR51" s="30">
        <f t="shared" si="123"/>
        <v>3.4664457988993994E-2</v>
      </c>
      <c r="AS51" s="30">
        <f t="shared" si="124"/>
        <v>7.7675054655099857E-4</v>
      </c>
      <c r="AT51" s="30">
        <f t="shared" si="125"/>
        <v>2.2834114615331885E-2</v>
      </c>
      <c r="AU51" s="30">
        <f t="shared" si="126"/>
        <v>3.9302912819064083E-2</v>
      </c>
      <c r="AV51" s="30">
        <f t="shared" si="127"/>
        <v>7.9302345796896476E-2</v>
      </c>
      <c r="AW51" s="30">
        <f t="shared" si="128"/>
        <v>6.8790611588383802E-2</v>
      </c>
      <c r="AX51" s="30">
        <f t="shared" si="129"/>
        <v>2.2516719803821516E-3</v>
      </c>
      <c r="AY51" s="30">
        <f t="shared" si="130"/>
        <v>1</v>
      </c>
      <c r="AZ51" s="30"/>
      <c r="BA51" s="30">
        <f t="shared" si="131"/>
        <v>0.92526631158455397</v>
      </c>
      <c r="BB51" s="30">
        <f t="shared" si="132"/>
        <v>3.1289111389236545E-3</v>
      </c>
      <c r="BC51" s="30">
        <f t="shared" si="133"/>
        <v>0.53530796390741464</v>
      </c>
      <c r="BD51" s="30">
        <f t="shared" si="134"/>
        <v>1.0855949895615868E-2</v>
      </c>
      <c r="BE51" s="30">
        <f t="shared" si="135"/>
        <v>2.6783197067944743E-3</v>
      </c>
      <c r="BF51" s="30">
        <f t="shared" si="136"/>
        <v>5.7071960297766754E-3</v>
      </c>
      <c r="BG51" s="30">
        <f t="shared" si="137"/>
        <v>0.17457203994293866</v>
      </c>
      <c r="BH51" s="30">
        <f t="shared" si="138"/>
        <v>0.14488544691836078</v>
      </c>
      <c r="BI51" s="30">
        <f t="shared" si="139"/>
        <v>2.5265392781316346E-2</v>
      </c>
      <c r="BJ51" s="30">
        <f t="shared" si="140"/>
        <v>1.8276675319056952</v>
      </c>
      <c r="BK51" s="30"/>
      <c r="BL51" s="30">
        <f t="shared" si="141"/>
        <v>0.50625526548572308</v>
      </c>
      <c r="BM51" s="30">
        <f t="shared" si="142"/>
        <v>1.7119695372938876E-3</v>
      </c>
      <c r="BN51" s="30">
        <f t="shared" si="143"/>
        <v>0.29289132435878701</v>
      </c>
      <c r="BO51" s="30">
        <f t="shared" si="144"/>
        <v>5.9397837440907271E-3</v>
      </c>
      <c r="BP51" s="30">
        <f t="shared" si="145"/>
        <v>1.4654304790334654E-3</v>
      </c>
      <c r="BQ51" s="30">
        <f t="shared" si="146"/>
        <v>3.1226664205309951E-3</v>
      </c>
      <c r="BR51" s="30">
        <f t="shared" si="147"/>
        <v>9.5516299816801861E-2</v>
      </c>
      <c r="BS51" s="30">
        <f t="shared" si="148"/>
        <v>7.9273415098253572E-2</v>
      </c>
      <c r="BT51" s="30">
        <f t="shared" si="149"/>
        <v>1.3823845059485361E-2</v>
      </c>
      <c r="BU51" s="30">
        <f t="shared" si="150"/>
        <v>1.0000000000000002</v>
      </c>
      <c r="BV51" s="30"/>
      <c r="BW51" s="28">
        <f t="shared" si="151"/>
        <v>0.50641268755912738</v>
      </c>
      <c r="BX51" s="28">
        <f t="shared" si="152"/>
        <v>0.42029541836204121</v>
      </c>
      <c r="BY51" s="28">
        <f t="shared" si="153"/>
        <v>7.329189407883141E-2</v>
      </c>
      <c r="BZ51" s="28"/>
      <c r="CA51" s="28">
        <f t="shared" si="154"/>
        <v>61.424569827931187</v>
      </c>
      <c r="CB51" s="28">
        <f t="shared" si="155"/>
        <v>10.344137655062028</v>
      </c>
      <c r="CC51" s="28">
        <f t="shared" si="156"/>
        <v>32.649823785839509</v>
      </c>
      <c r="CD51" s="28">
        <f t="shared" si="157"/>
        <v>50.641268755912741</v>
      </c>
      <c r="CF51" s="28">
        <f t="shared" si="158"/>
        <v>7.0695227209928087</v>
      </c>
      <c r="CG51" s="28">
        <f t="shared" si="159"/>
        <v>0.53549032443577049</v>
      </c>
      <c r="CH51" s="30"/>
      <c r="CI51" s="107">
        <f t="shared" si="161"/>
        <v>2.9148998846646839</v>
      </c>
    </row>
    <row r="52" spans="1:87" ht="15" customHeight="1" x14ac:dyDescent="0.2">
      <c r="A52" s="150" t="s">
        <v>194</v>
      </c>
      <c r="C52" s="135">
        <v>315</v>
      </c>
      <c r="D52" s="26">
        <f t="shared" si="54"/>
        <v>1008</v>
      </c>
      <c r="F52" s="4">
        <v>61.4</v>
      </c>
      <c r="G52" s="4">
        <v>0.44</v>
      </c>
      <c r="H52" s="4">
        <v>17.2</v>
      </c>
      <c r="I52" s="4">
        <v>4.5199999999999996</v>
      </c>
      <c r="J52" s="4">
        <v>0.1</v>
      </c>
      <c r="K52" s="4">
        <v>1.67</v>
      </c>
      <c r="L52" s="4">
        <v>4</v>
      </c>
      <c r="M52" s="4">
        <v>4.46</v>
      </c>
      <c r="N52" s="4">
        <v>5.88</v>
      </c>
      <c r="O52" s="4">
        <v>0.28999999999999998</v>
      </c>
      <c r="P52" s="28">
        <f t="shared" si="160"/>
        <v>99.95999999999998</v>
      </c>
      <c r="R52" s="28">
        <v>56.64</v>
      </c>
      <c r="S52" s="28">
        <v>0.26</v>
      </c>
      <c r="T52" s="28">
        <v>27</v>
      </c>
      <c r="U52" s="28">
        <v>0.67</v>
      </c>
      <c r="V52" s="28">
        <v>0.15</v>
      </c>
      <c r="W52" s="28">
        <v>0.28000000000000003</v>
      </c>
      <c r="X52" s="28">
        <v>8.9</v>
      </c>
      <c r="Y52" s="28">
        <v>4.63</v>
      </c>
      <c r="Z52" s="28">
        <v>1.23</v>
      </c>
      <c r="AA52" s="28">
        <f t="shared" si="108"/>
        <v>99.760000000000019</v>
      </c>
      <c r="AC52" s="30">
        <f t="shared" si="109"/>
        <v>1.021970705725699</v>
      </c>
      <c r="AD52" s="30">
        <f t="shared" si="110"/>
        <v>5.5068836045056319E-3</v>
      </c>
      <c r="AE52" s="30">
        <f t="shared" si="111"/>
        <v>0.33738721067085131</v>
      </c>
      <c r="AF52" s="30">
        <f t="shared" si="112"/>
        <v>6.2908837856645791E-2</v>
      </c>
      <c r="AG52" s="30">
        <f t="shared" si="113"/>
        <v>1.4096419509444602E-3</v>
      </c>
      <c r="AH52" s="30">
        <f t="shared" si="114"/>
        <v>4.1439205955334991E-2</v>
      </c>
      <c r="AI52" s="30">
        <f t="shared" si="115"/>
        <v>7.1326676176890161E-2</v>
      </c>
      <c r="AJ52" s="30">
        <f t="shared" si="116"/>
        <v>0.14391739270732495</v>
      </c>
      <c r="AK52" s="30">
        <f t="shared" si="117"/>
        <v>0.12484076433121019</v>
      </c>
      <c r="AL52" s="30">
        <f t="shared" si="118"/>
        <v>4.0863199870365017E-3</v>
      </c>
      <c r="AM52" s="30">
        <f t="shared" si="119"/>
        <v>1.814793638966443</v>
      </c>
      <c r="AO52" s="30">
        <f t="shared" si="120"/>
        <v>0.56313328622185899</v>
      </c>
      <c r="AP52" s="30">
        <f t="shared" si="121"/>
        <v>3.0344406583009071E-3</v>
      </c>
      <c r="AQ52" s="30">
        <f t="shared" si="122"/>
        <v>0.18590940778423673</v>
      </c>
      <c r="AR52" s="30">
        <f t="shared" si="123"/>
        <v>3.4664457988993994E-2</v>
      </c>
      <c r="AS52" s="30">
        <f t="shared" si="124"/>
        <v>7.7675054655099857E-4</v>
      </c>
      <c r="AT52" s="30">
        <f t="shared" si="125"/>
        <v>2.2834114615331885E-2</v>
      </c>
      <c r="AU52" s="30">
        <f t="shared" si="126"/>
        <v>3.9302912819064083E-2</v>
      </c>
      <c r="AV52" s="30">
        <f t="shared" si="127"/>
        <v>7.9302345796896476E-2</v>
      </c>
      <c r="AW52" s="30">
        <f t="shared" si="128"/>
        <v>6.8790611588383802E-2</v>
      </c>
      <c r="AX52" s="30">
        <f t="shared" si="129"/>
        <v>2.2516719803821516E-3</v>
      </c>
      <c r="AY52" s="30">
        <f t="shared" si="130"/>
        <v>1</v>
      </c>
      <c r="AZ52" s="30"/>
      <c r="BA52" s="30">
        <f t="shared" si="131"/>
        <v>0.94274300932090549</v>
      </c>
      <c r="BB52" s="30">
        <f t="shared" si="132"/>
        <v>3.2540675844806004E-3</v>
      </c>
      <c r="BC52" s="30">
        <f t="shared" si="133"/>
        <v>0.52961945861122017</v>
      </c>
      <c r="BD52" s="30">
        <f t="shared" si="134"/>
        <v>9.3249826026443987E-3</v>
      </c>
      <c r="BE52" s="30">
        <f t="shared" si="135"/>
        <v>2.11446292641669E-3</v>
      </c>
      <c r="BF52" s="30">
        <f t="shared" si="136"/>
        <v>6.9478908188585617E-3</v>
      </c>
      <c r="BG52" s="30">
        <f t="shared" si="137"/>
        <v>0.15870185449358062</v>
      </c>
      <c r="BH52" s="30">
        <f t="shared" si="138"/>
        <v>0.14940303323652793</v>
      </c>
      <c r="BI52" s="30">
        <f t="shared" si="139"/>
        <v>2.611464968152866E-2</v>
      </c>
      <c r="BJ52" s="30">
        <f t="shared" si="140"/>
        <v>1.8282234092761631</v>
      </c>
      <c r="BK52" s="30"/>
      <c r="BL52" s="30">
        <f t="shared" si="141"/>
        <v>0.51566072534546514</v>
      </c>
      <c r="BM52" s="30">
        <f t="shared" si="142"/>
        <v>1.779906967589351E-3</v>
      </c>
      <c r="BN52" s="30">
        <f t="shared" si="143"/>
        <v>0.28969077626071371</v>
      </c>
      <c r="BO52" s="30">
        <f t="shared" si="144"/>
        <v>5.1005706169884235E-3</v>
      </c>
      <c r="BP52" s="30">
        <f t="shared" si="145"/>
        <v>1.1565670342520424E-3</v>
      </c>
      <c r="BQ52" s="30">
        <f t="shared" si="146"/>
        <v>3.8003510859810049E-3</v>
      </c>
      <c r="BR52" s="30">
        <f t="shared" si="147"/>
        <v>8.6806597972845359E-2</v>
      </c>
      <c r="BS52" s="30">
        <f t="shared" si="148"/>
        <v>8.1720337065194965E-2</v>
      </c>
      <c r="BT52" s="30">
        <f t="shared" si="149"/>
        <v>1.4284167650970002E-2</v>
      </c>
      <c r="BU52" s="30">
        <f t="shared" si="150"/>
        <v>1</v>
      </c>
      <c r="BV52" s="30"/>
      <c r="BW52" s="28">
        <f t="shared" si="151"/>
        <v>0.47484313969987185</v>
      </c>
      <c r="BX52" s="28">
        <f t="shared" si="152"/>
        <v>0.44702064515312157</v>
      </c>
      <c r="BY52" s="28">
        <f t="shared" si="153"/>
        <v>7.8136215147006638E-2</v>
      </c>
      <c r="BZ52" s="28"/>
      <c r="CA52" s="28">
        <f t="shared" si="154"/>
        <v>61.424569827931187</v>
      </c>
      <c r="CB52" s="28">
        <f t="shared" si="155"/>
        <v>10.344137655062028</v>
      </c>
      <c r="CC52" s="28">
        <f t="shared" si="156"/>
        <v>31.555778499694256</v>
      </c>
      <c r="CD52" s="28">
        <f t="shared" si="157"/>
        <v>47.484313969987184</v>
      </c>
      <c r="CF52" s="28">
        <f t="shared" si="158"/>
        <v>7.0051553133402225</v>
      </c>
      <c r="CG52" s="28">
        <f t="shared" si="159"/>
        <v>0.53549032443577049</v>
      </c>
      <c r="CH52" s="30"/>
      <c r="CI52" s="107">
        <f t="shared" si="161"/>
        <v>2.6071720650892329</v>
      </c>
    </row>
    <row r="53" spans="1:87" ht="15" customHeight="1" x14ac:dyDescent="0.2">
      <c r="A53" s="150" t="s">
        <v>194</v>
      </c>
      <c r="C53" s="136">
        <v>322</v>
      </c>
      <c r="D53" s="26">
        <f t="shared" si="54"/>
        <v>1008</v>
      </c>
      <c r="F53" s="4">
        <v>61.4</v>
      </c>
      <c r="G53" s="4">
        <v>0.44</v>
      </c>
      <c r="H53" s="4">
        <v>17.2</v>
      </c>
      <c r="I53" s="4">
        <v>4.5199999999999996</v>
      </c>
      <c r="J53" s="4">
        <v>0.1</v>
      </c>
      <c r="K53" s="4">
        <v>1.67</v>
      </c>
      <c r="L53" s="4">
        <v>4</v>
      </c>
      <c r="M53" s="4">
        <v>4.46</v>
      </c>
      <c r="N53" s="4">
        <v>5.88</v>
      </c>
      <c r="O53" s="4">
        <v>0.28999999999999998</v>
      </c>
      <c r="P53" s="28">
        <f t="shared" si="160"/>
        <v>99.95999999999998</v>
      </c>
      <c r="R53" s="28">
        <v>56.21</v>
      </c>
      <c r="S53" s="28">
        <v>0.31</v>
      </c>
      <c r="T53" s="28">
        <v>26.8</v>
      </c>
      <c r="U53" s="28">
        <v>0.7</v>
      </c>
      <c r="V53" s="28">
        <v>7.0000000000000007E-2</v>
      </c>
      <c r="W53" s="28">
        <v>0.32</v>
      </c>
      <c r="X53" s="28">
        <v>9.6199999999999992</v>
      </c>
      <c r="Y53" s="28">
        <v>4.72</v>
      </c>
      <c r="Z53" s="28">
        <v>1.25</v>
      </c>
      <c r="AA53" s="28">
        <f t="shared" si="108"/>
        <v>100</v>
      </c>
      <c r="AC53" s="30">
        <f t="shared" si="109"/>
        <v>1.021970705725699</v>
      </c>
      <c r="AD53" s="30">
        <f t="shared" si="110"/>
        <v>5.5068836045056319E-3</v>
      </c>
      <c r="AE53" s="30">
        <f t="shared" si="111"/>
        <v>0.33738721067085131</v>
      </c>
      <c r="AF53" s="30">
        <f t="shared" si="112"/>
        <v>6.2908837856645791E-2</v>
      </c>
      <c r="AG53" s="30">
        <f t="shared" si="113"/>
        <v>1.4096419509444602E-3</v>
      </c>
      <c r="AH53" s="30">
        <f t="shared" si="114"/>
        <v>4.1439205955334991E-2</v>
      </c>
      <c r="AI53" s="30">
        <f t="shared" si="115"/>
        <v>7.1326676176890161E-2</v>
      </c>
      <c r="AJ53" s="30">
        <f t="shared" si="116"/>
        <v>0.14391739270732495</v>
      </c>
      <c r="AK53" s="30">
        <f t="shared" si="117"/>
        <v>0.12484076433121019</v>
      </c>
      <c r="AL53" s="30">
        <f t="shared" si="118"/>
        <v>4.0863199870365017E-3</v>
      </c>
      <c r="AM53" s="30">
        <f t="shared" si="119"/>
        <v>1.814793638966443</v>
      </c>
      <c r="AO53" s="30">
        <f t="shared" si="120"/>
        <v>0.56313328622185899</v>
      </c>
      <c r="AP53" s="30">
        <f t="shared" si="121"/>
        <v>3.0344406583009071E-3</v>
      </c>
      <c r="AQ53" s="30">
        <f t="shared" si="122"/>
        <v>0.18590940778423673</v>
      </c>
      <c r="AR53" s="30">
        <f t="shared" si="123"/>
        <v>3.4664457988993994E-2</v>
      </c>
      <c r="AS53" s="30">
        <f t="shared" si="124"/>
        <v>7.7675054655099857E-4</v>
      </c>
      <c r="AT53" s="30">
        <f t="shared" si="125"/>
        <v>2.2834114615331885E-2</v>
      </c>
      <c r="AU53" s="30">
        <f t="shared" si="126"/>
        <v>3.9302912819064083E-2</v>
      </c>
      <c r="AV53" s="30">
        <f t="shared" si="127"/>
        <v>7.9302345796896476E-2</v>
      </c>
      <c r="AW53" s="30">
        <f t="shared" si="128"/>
        <v>6.8790611588383802E-2</v>
      </c>
      <c r="AX53" s="30">
        <f t="shared" si="129"/>
        <v>2.2516719803821516E-3</v>
      </c>
      <c r="AY53" s="30">
        <f t="shared" si="130"/>
        <v>1</v>
      </c>
      <c r="AZ53" s="30"/>
      <c r="BA53" s="30">
        <f t="shared" si="131"/>
        <v>0.93558588548601873</v>
      </c>
      <c r="BB53" s="30">
        <f t="shared" si="132"/>
        <v>3.8798498122653313E-3</v>
      </c>
      <c r="BC53" s="30">
        <f t="shared" si="133"/>
        <v>0.52569635151039629</v>
      </c>
      <c r="BD53" s="30">
        <f t="shared" si="134"/>
        <v>9.7425191370911629E-3</v>
      </c>
      <c r="BE53" s="30">
        <f t="shared" si="135"/>
        <v>9.8674936566112213E-4</v>
      </c>
      <c r="BF53" s="30">
        <f t="shared" si="136"/>
        <v>7.9404466501240695E-3</v>
      </c>
      <c r="BG53" s="30">
        <f t="shared" si="137"/>
        <v>0.17154065620542081</v>
      </c>
      <c r="BH53" s="30">
        <f t="shared" si="138"/>
        <v>0.15230719586963537</v>
      </c>
      <c r="BI53" s="30">
        <f t="shared" si="139"/>
        <v>2.6539278131634817E-2</v>
      </c>
      <c r="BJ53" s="30">
        <f t="shared" si="140"/>
        <v>1.8342189321682478</v>
      </c>
      <c r="BK53" s="30"/>
      <c r="BL53" s="30">
        <f t="shared" si="141"/>
        <v>0.51007318105699284</v>
      </c>
      <c r="BM53" s="30">
        <f t="shared" si="142"/>
        <v>2.1152599312007554E-3</v>
      </c>
      <c r="BN53" s="30">
        <f t="shared" si="143"/>
        <v>0.28660501878527966</v>
      </c>
      <c r="BO53" s="30">
        <f t="shared" si="144"/>
        <v>5.3115355894699208E-3</v>
      </c>
      <c r="BP53" s="30">
        <f t="shared" si="145"/>
        <v>5.3796705963266673E-4</v>
      </c>
      <c r="BQ53" s="30">
        <f t="shared" si="146"/>
        <v>4.3290615481422334E-3</v>
      </c>
      <c r="BR53" s="30">
        <f t="shared" si="147"/>
        <v>9.3522454270298552E-2</v>
      </c>
      <c r="BS53" s="30">
        <f t="shared" si="148"/>
        <v>8.3036541166648825E-2</v>
      </c>
      <c r="BT53" s="30">
        <f t="shared" si="149"/>
        <v>1.446898059233446E-2</v>
      </c>
      <c r="BU53" s="30">
        <f t="shared" si="150"/>
        <v>1</v>
      </c>
      <c r="BV53" s="30"/>
      <c r="BW53" s="28">
        <f t="shared" si="151"/>
        <v>0.4895746487727165</v>
      </c>
      <c r="BX53" s="28">
        <f t="shared" si="152"/>
        <v>0.43468262027715004</v>
      </c>
      <c r="BY53" s="28">
        <f t="shared" si="153"/>
        <v>7.5742730950133452E-2</v>
      </c>
      <c r="BZ53" s="28"/>
      <c r="CA53" s="28">
        <f t="shared" si="154"/>
        <v>61.424569827931187</v>
      </c>
      <c r="CB53" s="28">
        <f t="shared" si="155"/>
        <v>10.344137655062028</v>
      </c>
      <c r="CC53" s="28">
        <f t="shared" si="156"/>
        <v>32.05300553364917</v>
      </c>
      <c r="CD53" s="28">
        <f t="shared" si="157"/>
        <v>48.957464877271647</v>
      </c>
      <c r="CF53" s="28">
        <f t="shared" si="158"/>
        <v>7.0357077464450644</v>
      </c>
      <c r="CG53" s="28">
        <f t="shared" si="159"/>
        <v>0.53549032443577049</v>
      </c>
      <c r="CH53" s="30"/>
      <c r="CI53" s="107">
        <f t="shared" si="161"/>
        <v>2.7489631477589249</v>
      </c>
    </row>
    <row r="54" spans="1:87" ht="15" customHeight="1" x14ac:dyDescent="0.2">
      <c r="A54" s="150" t="s">
        <v>194</v>
      </c>
      <c r="C54" s="135">
        <v>329</v>
      </c>
      <c r="D54" s="26">
        <f t="shared" si="54"/>
        <v>1008</v>
      </c>
      <c r="F54" s="4">
        <v>61.4</v>
      </c>
      <c r="G54" s="4">
        <v>0.44</v>
      </c>
      <c r="H54" s="4">
        <v>17.2</v>
      </c>
      <c r="I54" s="4">
        <v>4.5199999999999996</v>
      </c>
      <c r="J54" s="4">
        <v>0.1</v>
      </c>
      <c r="K54" s="4">
        <v>1.67</v>
      </c>
      <c r="L54" s="4">
        <v>4</v>
      </c>
      <c r="M54" s="4">
        <v>4.46</v>
      </c>
      <c r="N54" s="4">
        <v>5.88</v>
      </c>
      <c r="O54" s="4">
        <v>0.28999999999999998</v>
      </c>
      <c r="P54" s="28">
        <f t="shared" si="160"/>
        <v>99.95999999999998</v>
      </c>
      <c r="R54" s="28">
        <v>55.46</v>
      </c>
      <c r="S54" s="28">
        <v>0.16</v>
      </c>
      <c r="T54" s="28">
        <v>27.55</v>
      </c>
      <c r="U54" s="28">
        <v>0.72</v>
      </c>
      <c r="V54" s="28">
        <v>0.09</v>
      </c>
      <c r="W54" s="28">
        <v>0.47</v>
      </c>
      <c r="X54" s="28">
        <v>9.4700000000000006</v>
      </c>
      <c r="Y54" s="28">
        <v>4.72</v>
      </c>
      <c r="Z54" s="28">
        <v>1.02</v>
      </c>
      <c r="AA54" s="28">
        <f t="shared" si="108"/>
        <v>99.66</v>
      </c>
      <c r="AC54" s="30">
        <f t="shared" si="109"/>
        <v>1.021970705725699</v>
      </c>
      <c r="AD54" s="30">
        <f t="shared" si="110"/>
        <v>5.5068836045056319E-3</v>
      </c>
      <c r="AE54" s="30">
        <f t="shared" si="111"/>
        <v>0.33738721067085131</v>
      </c>
      <c r="AF54" s="30">
        <f t="shared" si="112"/>
        <v>6.2908837856645791E-2</v>
      </c>
      <c r="AG54" s="30">
        <f t="shared" si="113"/>
        <v>1.4096419509444602E-3</v>
      </c>
      <c r="AH54" s="30">
        <f t="shared" si="114"/>
        <v>4.1439205955334991E-2</v>
      </c>
      <c r="AI54" s="30">
        <f t="shared" si="115"/>
        <v>7.1326676176890161E-2</v>
      </c>
      <c r="AJ54" s="30">
        <f t="shared" si="116"/>
        <v>0.14391739270732495</v>
      </c>
      <c r="AK54" s="30">
        <f t="shared" si="117"/>
        <v>0.12484076433121019</v>
      </c>
      <c r="AL54" s="30">
        <f t="shared" si="118"/>
        <v>4.0863199870365017E-3</v>
      </c>
      <c r="AM54" s="30">
        <f t="shared" si="119"/>
        <v>1.814793638966443</v>
      </c>
      <c r="AO54" s="30">
        <f t="shared" si="120"/>
        <v>0.56313328622185899</v>
      </c>
      <c r="AP54" s="30">
        <f t="shared" si="121"/>
        <v>3.0344406583009071E-3</v>
      </c>
      <c r="AQ54" s="30">
        <f t="shared" si="122"/>
        <v>0.18590940778423673</v>
      </c>
      <c r="AR54" s="30">
        <f t="shared" si="123"/>
        <v>3.4664457988993994E-2</v>
      </c>
      <c r="AS54" s="30">
        <f t="shared" si="124"/>
        <v>7.7675054655099857E-4</v>
      </c>
      <c r="AT54" s="30">
        <f t="shared" si="125"/>
        <v>2.2834114615331885E-2</v>
      </c>
      <c r="AU54" s="30">
        <f t="shared" si="126"/>
        <v>3.9302912819064083E-2</v>
      </c>
      <c r="AV54" s="30">
        <f t="shared" si="127"/>
        <v>7.9302345796896476E-2</v>
      </c>
      <c r="AW54" s="30">
        <f t="shared" si="128"/>
        <v>6.8790611588383802E-2</v>
      </c>
      <c r="AX54" s="30">
        <f t="shared" si="129"/>
        <v>2.2516719803821516E-3</v>
      </c>
      <c r="AY54" s="30">
        <f t="shared" si="130"/>
        <v>1</v>
      </c>
      <c r="AZ54" s="30"/>
      <c r="BA54" s="30">
        <f t="shared" si="131"/>
        <v>0.92310252996005326</v>
      </c>
      <c r="BB54" s="30">
        <f t="shared" si="132"/>
        <v>2.0025031289111388E-3</v>
      </c>
      <c r="BC54" s="30">
        <f t="shared" si="133"/>
        <v>0.54040800313848569</v>
      </c>
      <c r="BD54" s="30">
        <f t="shared" si="134"/>
        <v>1.0020876826722338E-2</v>
      </c>
      <c r="BE54" s="30">
        <f t="shared" si="135"/>
        <v>1.268677755850014E-3</v>
      </c>
      <c r="BF54" s="30">
        <f t="shared" si="136"/>
        <v>1.1662531017369727E-2</v>
      </c>
      <c r="BG54" s="30">
        <f t="shared" si="137"/>
        <v>0.16886590584878747</v>
      </c>
      <c r="BH54" s="30">
        <f t="shared" si="138"/>
        <v>0.15230719586963537</v>
      </c>
      <c r="BI54" s="30">
        <f t="shared" si="139"/>
        <v>2.1656050955414011E-2</v>
      </c>
      <c r="BJ54" s="30">
        <f t="shared" si="140"/>
        <v>1.8312942745012286</v>
      </c>
      <c r="BK54" s="30"/>
      <c r="BL54" s="30">
        <f t="shared" si="141"/>
        <v>0.50407110578198555</v>
      </c>
      <c r="BM54" s="30">
        <f t="shared" si="142"/>
        <v>1.0934906294383193E-3</v>
      </c>
      <c r="BN54" s="30">
        <f t="shared" si="143"/>
        <v>0.2950962118230131</v>
      </c>
      <c r="BO54" s="30">
        <f t="shared" si="144"/>
        <v>5.4720188700702541E-3</v>
      </c>
      <c r="BP54" s="30">
        <f t="shared" si="145"/>
        <v>6.9277656437578892E-4</v>
      </c>
      <c r="BQ54" s="30">
        <f t="shared" si="146"/>
        <v>6.368463648774381E-3</v>
      </c>
      <c r="BR54" s="30">
        <f t="shared" si="147"/>
        <v>9.2211234535083009E-2</v>
      </c>
      <c r="BS54" s="30">
        <f t="shared" si="148"/>
        <v>8.3169154182561822E-2</v>
      </c>
      <c r="BT54" s="30">
        <f t="shared" si="149"/>
        <v>1.1825543964698003E-2</v>
      </c>
      <c r="BU54" s="30">
        <f t="shared" si="150"/>
        <v>1.0000000000000002</v>
      </c>
      <c r="BV54" s="30"/>
      <c r="BW54" s="28">
        <f t="shared" si="151"/>
        <v>0.49256577082709257</v>
      </c>
      <c r="BX54" s="28">
        <f t="shared" si="152"/>
        <v>0.44426559025608431</v>
      </c>
      <c r="BY54" s="28">
        <f t="shared" si="153"/>
        <v>6.3168638916823172E-2</v>
      </c>
      <c r="BZ54" s="28"/>
      <c r="CA54" s="28">
        <f t="shared" si="154"/>
        <v>61.424569827931187</v>
      </c>
      <c r="CB54" s="28">
        <f t="shared" si="155"/>
        <v>10.344137655062028</v>
      </c>
      <c r="CC54" s="28">
        <f t="shared" si="156"/>
        <v>30.945152433036945</v>
      </c>
      <c r="CD54" s="28">
        <f t="shared" si="157"/>
        <v>49.256577082709256</v>
      </c>
      <c r="CF54" s="28">
        <f t="shared" si="158"/>
        <v>7.0417987925774526</v>
      </c>
      <c r="CG54" s="28">
        <f t="shared" si="159"/>
        <v>0.53549032443577049</v>
      </c>
      <c r="CH54" s="30"/>
      <c r="CI54" s="107">
        <f t="shared" si="161"/>
        <v>2.6290223085280591</v>
      </c>
    </row>
    <row r="55" spans="1:87" ht="15" customHeight="1" x14ac:dyDescent="0.2">
      <c r="A55" s="150" t="s">
        <v>194</v>
      </c>
      <c r="C55" s="135">
        <v>336</v>
      </c>
      <c r="D55" s="26">
        <f t="shared" si="54"/>
        <v>1008</v>
      </c>
      <c r="F55" s="4">
        <v>61.4</v>
      </c>
      <c r="G55" s="4">
        <v>0.44</v>
      </c>
      <c r="H55" s="4">
        <v>17.2</v>
      </c>
      <c r="I55" s="4">
        <v>4.5199999999999996</v>
      </c>
      <c r="J55" s="4">
        <v>0.1</v>
      </c>
      <c r="K55" s="4">
        <v>1.67</v>
      </c>
      <c r="L55" s="4">
        <v>4</v>
      </c>
      <c r="M55" s="4">
        <v>4.46</v>
      </c>
      <c r="N55" s="4">
        <v>5.88</v>
      </c>
      <c r="O55" s="4">
        <v>0.28999999999999998</v>
      </c>
      <c r="P55" s="28">
        <f t="shared" si="160"/>
        <v>99.95999999999998</v>
      </c>
      <c r="R55" s="28">
        <v>55.42</v>
      </c>
      <c r="S55" s="28">
        <v>0.22</v>
      </c>
      <c r="T55" s="28">
        <v>27.58</v>
      </c>
      <c r="U55" s="28">
        <v>0.74</v>
      </c>
      <c r="V55" s="28">
        <v>0.11</v>
      </c>
      <c r="W55" s="28">
        <v>0.25</v>
      </c>
      <c r="X55" s="28">
        <v>10.09</v>
      </c>
      <c r="Y55" s="28">
        <v>4.4400000000000004</v>
      </c>
      <c r="Z55" s="28">
        <v>1.02</v>
      </c>
      <c r="AA55" s="28">
        <f t="shared" si="108"/>
        <v>99.86999999999999</v>
      </c>
      <c r="AC55" s="30">
        <f t="shared" si="109"/>
        <v>1.021970705725699</v>
      </c>
      <c r="AD55" s="30">
        <f t="shared" si="110"/>
        <v>5.5068836045056319E-3</v>
      </c>
      <c r="AE55" s="30">
        <f t="shared" si="111"/>
        <v>0.33738721067085131</v>
      </c>
      <c r="AF55" s="30">
        <f t="shared" si="112"/>
        <v>6.2908837856645791E-2</v>
      </c>
      <c r="AG55" s="30">
        <f t="shared" si="113"/>
        <v>1.4096419509444602E-3</v>
      </c>
      <c r="AH55" s="30">
        <f t="shared" si="114"/>
        <v>4.1439205955334991E-2</v>
      </c>
      <c r="AI55" s="30">
        <f t="shared" si="115"/>
        <v>7.1326676176890161E-2</v>
      </c>
      <c r="AJ55" s="30">
        <f t="shared" si="116"/>
        <v>0.14391739270732495</v>
      </c>
      <c r="AK55" s="30">
        <f t="shared" si="117"/>
        <v>0.12484076433121019</v>
      </c>
      <c r="AL55" s="30">
        <f t="shared" si="118"/>
        <v>4.0863199870365017E-3</v>
      </c>
      <c r="AM55" s="30">
        <f t="shared" si="119"/>
        <v>1.814793638966443</v>
      </c>
      <c r="AO55" s="30">
        <f t="shared" si="120"/>
        <v>0.56313328622185899</v>
      </c>
      <c r="AP55" s="30">
        <f t="shared" si="121"/>
        <v>3.0344406583009071E-3</v>
      </c>
      <c r="AQ55" s="30">
        <f t="shared" si="122"/>
        <v>0.18590940778423673</v>
      </c>
      <c r="AR55" s="30">
        <f t="shared" si="123"/>
        <v>3.4664457988993994E-2</v>
      </c>
      <c r="AS55" s="30">
        <f t="shared" si="124"/>
        <v>7.7675054655099857E-4</v>
      </c>
      <c r="AT55" s="30">
        <f t="shared" si="125"/>
        <v>2.2834114615331885E-2</v>
      </c>
      <c r="AU55" s="30">
        <f t="shared" si="126"/>
        <v>3.9302912819064083E-2</v>
      </c>
      <c r="AV55" s="30">
        <f t="shared" si="127"/>
        <v>7.9302345796896476E-2</v>
      </c>
      <c r="AW55" s="30">
        <f t="shared" si="128"/>
        <v>6.8790611588383802E-2</v>
      </c>
      <c r="AX55" s="30">
        <f t="shared" si="129"/>
        <v>2.2516719803821516E-3</v>
      </c>
      <c r="AY55" s="30">
        <f t="shared" si="130"/>
        <v>1</v>
      </c>
      <c r="AZ55" s="30"/>
      <c r="BA55" s="30">
        <f t="shared" si="131"/>
        <v>0.92243675099866851</v>
      </c>
      <c r="BB55" s="30">
        <f t="shared" si="132"/>
        <v>2.753441802252816E-3</v>
      </c>
      <c r="BC55" s="30">
        <f t="shared" si="133"/>
        <v>0.54099646920360922</v>
      </c>
      <c r="BD55" s="30">
        <f t="shared" si="134"/>
        <v>1.0299234516353515E-2</v>
      </c>
      <c r="BE55" s="30">
        <f t="shared" si="135"/>
        <v>1.5506061460389062E-3</v>
      </c>
      <c r="BF55" s="30">
        <f t="shared" si="136"/>
        <v>6.2034739454094297E-3</v>
      </c>
      <c r="BG55" s="30">
        <f t="shared" si="137"/>
        <v>0.17992154065620541</v>
      </c>
      <c r="BH55" s="30">
        <f t="shared" si="138"/>
        <v>0.14327202323330107</v>
      </c>
      <c r="BI55" s="30">
        <f t="shared" si="139"/>
        <v>2.1656050955414011E-2</v>
      </c>
      <c r="BJ55" s="30">
        <f t="shared" si="140"/>
        <v>1.8290895914572527</v>
      </c>
      <c r="BK55" s="30"/>
      <c r="BL55" s="30">
        <f t="shared" si="141"/>
        <v>0.50431469038307442</v>
      </c>
      <c r="BM55" s="30">
        <f t="shared" si="142"/>
        <v>1.505361910708334E-3</v>
      </c>
      <c r="BN55" s="30">
        <f t="shared" si="143"/>
        <v>0.29577363062494511</v>
      </c>
      <c r="BO55" s="30">
        <f t="shared" si="144"/>
        <v>5.6307982749757048E-3</v>
      </c>
      <c r="BP55" s="30">
        <f t="shared" si="145"/>
        <v>8.477475096250063E-4</v>
      </c>
      <c r="BQ55" s="30">
        <f t="shared" si="146"/>
        <v>3.3915637453641972E-3</v>
      </c>
      <c r="BR55" s="30">
        <f t="shared" si="147"/>
        <v>9.8366718337104669E-2</v>
      </c>
      <c r="BS55" s="30">
        <f t="shared" si="148"/>
        <v>7.8329691395354187E-2</v>
      </c>
      <c r="BT55" s="30">
        <f t="shared" si="149"/>
        <v>1.1839797818848466E-2</v>
      </c>
      <c r="BU55" s="30">
        <f t="shared" si="150"/>
        <v>1</v>
      </c>
      <c r="BV55" s="30"/>
      <c r="BW55" s="28">
        <f t="shared" si="151"/>
        <v>0.52173913761543989</v>
      </c>
      <c r="BX55" s="28">
        <f t="shared" si="152"/>
        <v>0.41546232637589209</v>
      </c>
      <c r="BY55" s="28">
        <f t="shared" si="153"/>
        <v>6.2798536008668027E-2</v>
      </c>
      <c r="BZ55" s="28"/>
      <c r="CA55" s="28">
        <f t="shared" si="154"/>
        <v>61.424569827931187</v>
      </c>
      <c r="CB55" s="28">
        <f t="shared" si="155"/>
        <v>10.344137655062028</v>
      </c>
      <c r="CC55" s="28">
        <f t="shared" si="156"/>
        <v>32.366810481638794</v>
      </c>
      <c r="CD55" s="28">
        <f t="shared" si="157"/>
        <v>52.173913761543986</v>
      </c>
      <c r="CF55" s="28">
        <f t="shared" si="158"/>
        <v>7.0993385226589556</v>
      </c>
      <c r="CG55" s="28">
        <f t="shared" si="159"/>
        <v>0.53549032443577049</v>
      </c>
      <c r="CH55" s="30"/>
      <c r="CI55" s="107">
        <f t="shared" si="161"/>
        <v>2.964570722497764</v>
      </c>
    </row>
    <row r="56" spans="1:87" ht="15" customHeight="1" x14ac:dyDescent="0.2">
      <c r="A56" s="150" t="s">
        <v>194</v>
      </c>
      <c r="C56" s="135">
        <v>343</v>
      </c>
      <c r="D56" s="26">
        <f t="shared" si="54"/>
        <v>1008</v>
      </c>
      <c r="F56" s="4">
        <v>61.4</v>
      </c>
      <c r="G56" s="4">
        <v>0.44</v>
      </c>
      <c r="H56" s="4">
        <v>17.2</v>
      </c>
      <c r="I56" s="4">
        <v>4.5199999999999996</v>
      </c>
      <c r="J56" s="4">
        <v>0.1</v>
      </c>
      <c r="K56" s="4">
        <v>1.67</v>
      </c>
      <c r="L56" s="4">
        <v>4</v>
      </c>
      <c r="M56" s="4">
        <v>4.46</v>
      </c>
      <c r="N56" s="4">
        <v>5.88</v>
      </c>
      <c r="O56" s="4">
        <v>0.28999999999999998</v>
      </c>
      <c r="P56" s="28">
        <f t="shared" si="160"/>
        <v>99.95999999999998</v>
      </c>
      <c r="R56" s="28">
        <v>55.97</v>
      </c>
      <c r="S56" s="28">
        <v>0.19</v>
      </c>
      <c r="T56" s="28">
        <v>27.18</v>
      </c>
      <c r="U56" s="28">
        <v>0.71</v>
      </c>
      <c r="V56" s="28">
        <v>0.12</v>
      </c>
      <c r="W56" s="28">
        <v>0.21</v>
      </c>
      <c r="X56" s="28">
        <v>9.4600000000000009</v>
      </c>
      <c r="Y56" s="28">
        <v>4.88</v>
      </c>
      <c r="Z56" s="28">
        <v>1.08</v>
      </c>
      <c r="AA56" s="28">
        <f t="shared" si="108"/>
        <v>99.8</v>
      </c>
      <c r="AC56" s="30">
        <f t="shared" si="109"/>
        <v>1.021970705725699</v>
      </c>
      <c r="AD56" s="30">
        <f t="shared" si="110"/>
        <v>5.5068836045056319E-3</v>
      </c>
      <c r="AE56" s="30">
        <f t="shared" si="111"/>
        <v>0.33738721067085131</v>
      </c>
      <c r="AF56" s="30">
        <f t="shared" si="112"/>
        <v>6.2908837856645791E-2</v>
      </c>
      <c r="AG56" s="30">
        <f t="shared" si="113"/>
        <v>1.4096419509444602E-3</v>
      </c>
      <c r="AH56" s="30">
        <f t="shared" si="114"/>
        <v>4.1439205955334991E-2</v>
      </c>
      <c r="AI56" s="30">
        <f t="shared" si="115"/>
        <v>7.1326676176890161E-2</v>
      </c>
      <c r="AJ56" s="30">
        <f t="shared" si="116"/>
        <v>0.14391739270732495</v>
      </c>
      <c r="AK56" s="30">
        <f t="shared" si="117"/>
        <v>0.12484076433121019</v>
      </c>
      <c r="AL56" s="30">
        <f t="shared" si="118"/>
        <v>4.0863199870365017E-3</v>
      </c>
      <c r="AM56" s="30">
        <f t="shared" si="119"/>
        <v>1.814793638966443</v>
      </c>
      <c r="AO56" s="30">
        <f t="shared" si="120"/>
        <v>0.56313328622185899</v>
      </c>
      <c r="AP56" s="30">
        <f t="shared" si="121"/>
        <v>3.0344406583009071E-3</v>
      </c>
      <c r="AQ56" s="30">
        <f t="shared" si="122"/>
        <v>0.18590940778423673</v>
      </c>
      <c r="AR56" s="30">
        <f t="shared" si="123"/>
        <v>3.4664457988993994E-2</v>
      </c>
      <c r="AS56" s="30">
        <f t="shared" si="124"/>
        <v>7.7675054655099857E-4</v>
      </c>
      <c r="AT56" s="30">
        <f t="shared" si="125"/>
        <v>2.2834114615331885E-2</v>
      </c>
      <c r="AU56" s="30">
        <f t="shared" si="126"/>
        <v>3.9302912819064083E-2</v>
      </c>
      <c r="AV56" s="30">
        <f t="shared" si="127"/>
        <v>7.9302345796896476E-2</v>
      </c>
      <c r="AW56" s="30">
        <f t="shared" si="128"/>
        <v>6.8790611588383802E-2</v>
      </c>
      <c r="AX56" s="30">
        <f t="shared" si="129"/>
        <v>2.2516719803821516E-3</v>
      </c>
      <c r="AY56" s="30">
        <f t="shared" si="130"/>
        <v>1</v>
      </c>
      <c r="AZ56" s="30"/>
      <c r="BA56" s="30">
        <f t="shared" si="131"/>
        <v>0.93159121171770976</v>
      </c>
      <c r="BB56" s="30">
        <f t="shared" si="132"/>
        <v>2.3779724655819774E-3</v>
      </c>
      <c r="BC56" s="30">
        <f t="shared" si="133"/>
        <v>0.53315025500196156</v>
      </c>
      <c r="BD56" s="30">
        <f t="shared" si="134"/>
        <v>9.8816979819067504E-3</v>
      </c>
      <c r="BE56" s="30">
        <f t="shared" si="135"/>
        <v>1.6915703411333521E-3</v>
      </c>
      <c r="BF56" s="30">
        <f t="shared" si="136"/>
        <v>5.210918114143921E-3</v>
      </c>
      <c r="BG56" s="30">
        <f t="shared" si="137"/>
        <v>0.16868758915834525</v>
      </c>
      <c r="BH56" s="30">
        <f t="shared" si="138"/>
        <v>0.1574701516618264</v>
      </c>
      <c r="BI56" s="30">
        <f t="shared" si="139"/>
        <v>2.2929936305732486E-2</v>
      </c>
      <c r="BJ56" s="30">
        <f t="shared" si="140"/>
        <v>1.8329913027483415</v>
      </c>
      <c r="BK56" s="30"/>
      <c r="BL56" s="30">
        <f t="shared" si="141"/>
        <v>0.50823547843402483</v>
      </c>
      <c r="BM56" s="30">
        <f t="shared" si="142"/>
        <v>1.2973179207214484E-3</v>
      </c>
      <c r="BN56" s="30">
        <f t="shared" si="143"/>
        <v>0.29086349411618556</v>
      </c>
      <c r="BO56" s="30">
        <f t="shared" si="144"/>
        <v>5.3910228417834707E-3</v>
      </c>
      <c r="BP56" s="30">
        <f t="shared" si="145"/>
        <v>9.2284689981728422E-4</v>
      </c>
      <c r="BQ56" s="30">
        <f t="shared" si="146"/>
        <v>2.8428493393999198E-3</v>
      </c>
      <c r="BR56" s="30">
        <f t="shared" si="147"/>
        <v>9.2028581317008584E-2</v>
      </c>
      <c r="BS56" s="30">
        <f t="shared" si="148"/>
        <v>8.5908837333663057E-2</v>
      </c>
      <c r="BT56" s="30">
        <f t="shared" si="149"/>
        <v>1.2509571797395825E-2</v>
      </c>
      <c r="BU56" s="30">
        <f t="shared" si="150"/>
        <v>1</v>
      </c>
      <c r="BV56" s="30"/>
      <c r="BW56" s="28">
        <f t="shared" si="151"/>
        <v>0.48322413024480765</v>
      </c>
      <c r="BX56" s="28">
        <f t="shared" si="152"/>
        <v>0.45109054824937933</v>
      </c>
      <c r="BY56" s="28">
        <f t="shared" si="153"/>
        <v>6.5685321505812966E-2</v>
      </c>
      <c r="BZ56" s="28"/>
      <c r="CA56" s="28">
        <f t="shared" si="154"/>
        <v>61.424569827931187</v>
      </c>
      <c r="CB56" s="28">
        <f t="shared" si="155"/>
        <v>10.344137655062028</v>
      </c>
      <c r="CC56" s="28">
        <f t="shared" si="156"/>
        <v>30.729738662821681</v>
      </c>
      <c r="CD56" s="28">
        <f t="shared" si="157"/>
        <v>48.322413024480774</v>
      </c>
      <c r="CF56" s="28">
        <f t="shared" si="158"/>
        <v>7.0226513798493109</v>
      </c>
      <c r="CG56" s="28">
        <f t="shared" si="159"/>
        <v>0.53549032443577049</v>
      </c>
      <c r="CH56" s="30"/>
      <c r="CI56" s="107">
        <f t="shared" si="161"/>
        <v>2.5513277524260154</v>
      </c>
    </row>
    <row r="57" spans="1:87" ht="15" customHeight="1" x14ac:dyDescent="0.2">
      <c r="A57" s="150" t="s">
        <v>194</v>
      </c>
      <c r="C57" s="135">
        <v>350</v>
      </c>
      <c r="D57" s="26">
        <f t="shared" si="54"/>
        <v>1008</v>
      </c>
      <c r="F57" s="4">
        <v>61.4</v>
      </c>
      <c r="G57" s="4">
        <v>0.44</v>
      </c>
      <c r="H57" s="4">
        <v>17.2</v>
      </c>
      <c r="I57" s="4">
        <v>4.5199999999999996</v>
      </c>
      <c r="J57" s="4">
        <v>0.1</v>
      </c>
      <c r="K57" s="4">
        <v>1.67</v>
      </c>
      <c r="L57" s="4">
        <v>4</v>
      </c>
      <c r="M57" s="4">
        <v>4.46</v>
      </c>
      <c r="N57" s="4">
        <v>5.88</v>
      </c>
      <c r="O57" s="4">
        <v>0.28999999999999998</v>
      </c>
      <c r="P57" s="28">
        <f t="shared" si="160"/>
        <v>99.95999999999998</v>
      </c>
      <c r="R57" s="28">
        <v>56.45</v>
      </c>
      <c r="S57" s="28">
        <v>0.16</v>
      </c>
      <c r="T57" s="28">
        <v>26.92</v>
      </c>
      <c r="U57" s="28">
        <v>0.77</v>
      </c>
      <c r="V57" s="28">
        <v>0.13</v>
      </c>
      <c r="W57" s="28">
        <v>0.2</v>
      </c>
      <c r="X57" s="28">
        <v>9.34</v>
      </c>
      <c r="Y57" s="28">
        <v>4.7</v>
      </c>
      <c r="Z57" s="28">
        <v>1.1599999999999999</v>
      </c>
      <c r="AA57" s="28">
        <f t="shared" si="108"/>
        <v>99.83</v>
      </c>
      <c r="AC57" s="30">
        <f t="shared" si="109"/>
        <v>1.021970705725699</v>
      </c>
      <c r="AD57" s="30">
        <f t="shared" si="110"/>
        <v>5.5068836045056319E-3</v>
      </c>
      <c r="AE57" s="30">
        <f t="shared" si="111"/>
        <v>0.33738721067085131</v>
      </c>
      <c r="AF57" s="30">
        <f t="shared" si="112"/>
        <v>6.2908837856645791E-2</v>
      </c>
      <c r="AG57" s="30">
        <f t="shared" si="113"/>
        <v>1.4096419509444602E-3</v>
      </c>
      <c r="AH57" s="30">
        <f t="shared" si="114"/>
        <v>4.1439205955334991E-2</v>
      </c>
      <c r="AI57" s="30">
        <f t="shared" si="115"/>
        <v>7.1326676176890161E-2</v>
      </c>
      <c r="AJ57" s="30">
        <f t="shared" si="116"/>
        <v>0.14391739270732495</v>
      </c>
      <c r="AK57" s="30">
        <f t="shared" si="117"/>
        <v>0.12484076433121019</v>
      </c>
      <c r="AL57" s="30">
        <f t="shared" si="118"/>
        <v>4.0863199870365017E-3</v>
      </c>
      <c r="AM57" s="30">
        <f t="shared" si="119"/>
        <v>1.814793638966443</v>
      </c>
      <c r="AO57" s="30">
        <f t="shared" si="120"/>
        <v>0.56313328622185899</v>
      </c>
      <c r="AP57" s="30">
        <f t="shared" si="121"/>
        <v>3.0344406583009071E-3</v>
      </c>
      <c r="AQ57" s="30">
        <f t="shared" si="122"/>
        <v>0.18590940778423673</v>
      </c>
      <c r="AR57" s="30">
        <f t="shared" si="123"/>
        <v>3.4664457988993994E-2</v>
      </c>
      <c r="AS57" s="30">
        <f t="shared" si="124"/>
        <v>7.7675054655099857E-4</v>
      </c>
      <c r="AT57" s="30">
        <f t="shared" si="125"/>
        <v>2.2834114615331885E-2</v>
      </c>
      <c r="AU57" s="30">
        <f t="shared" si="126"/>
        <v>3.9302912819064083E-2</v>
      </c>
      <c r="AV57" s="30">
        <f t="shared" si="127"/>
        <v>7.9302345796896476E-2</v>
      </c>
      <c r="AW57" s="30">
        <f t="shared" si="128"/>
        <v>6.8790611588383802E-2</v>
      </c>
      <c r="AX57" s="30">
        <f t="shared" si="129"/>
        <v>2.2516719803821516E-3</v>
      </c>
      <c r="AY57" s="30">
        <f t="shared" si="130"/>
        <v>1</v>
      </c>
      <c r="AZ57" s="30"/>
      <c r="BA57" s="30">
        <f t="shared" si="131"/>
        <v>0.9395805592543276</v>
      </c>
      <c r="BB57" s="30">
        <f t="shared" si="132"/>
        <v>2.0025031289111388E-3</v>
      </c>
      <c r="BC57" s="30">
        <f t="shared" si="133"/>
        <v>0.52805021577089062</v>
      </c>
      <c r="BD57" s="30">
        <f t="shared" si="134"/>
        <v>1.0716771050800279E-2</v>
      </c>
      <c r="BE57" s="30">
        <f t="shared" si="135"/>
        <v>1.8325345362277983E-3</v>
      </c>
      <c r="BF57" s="30">
        <f t="shared" si="136"/>
        <v>4.9627791563275443E-3</v>
      </c>
      <c r="BG57" s="30">
        <f t="shared" si="137"/>
        <v>0.16654778887303853</v>
      </c>
      <c r="BH57" s="30">
        <f t="shared" si="138"/>
        <v>0.15166182639561149</v>
      </c>
      <c r="BI57" s="30">
        <f t="shared" si="139"/>
        <v>2.4628450106157111E-2</v>
      </c>
      <c r="BJ57" s="30">
        <f t="shared" si="140"/>
        <v>1.8299834282722922</v>
      </c>
      <c r="BK57" s="30"/>
      <c r="BL57" s="30">
        <f t="shared" si="141"/>
        <v>0.51343664906375464</v>
      </c>
      <c r="BM57" s="30">
        <f t="shared" si="142"/>
        <v>1.0942739141641979E-3</v>
      </c>
      <c r="BN57" s="30">
        <f t="shared" si="143"/>
        <v>0.2885546435081266</v>
      </c>
      <c r="BO57" s="30">
        <f t="shared" si="144"/>
        <v>5.8562120756022922E-3</v>
      </c>
      <c r="BP57" s="30">
        <f t="shared" si="145"/>
        <v>1.0013940606871585E-3</v>
      </c>
      <c r="BQ57" s="30">
        <f t="shared" si="146"/>
        <v>2.7119257364056895E-3</v>
      </c>
      <c r="BR57" s="30">
        <f t="shared" si="147"/>
        <v>9.1010544849730229E-2</v>
      </c>
      <c r="BS57" s="30">
        <f t="shared" si="148"/>
        <v>8.2876065461858911E-2</v>
      </c>
      <c r="BT57" s="30">
        <f t="shared" si="149"/>
        <v>1.3458291329670184E-2</v>
      </c>
      <c r="BU57" s="30">
        <f t="shared" si="150"/>
        <v>0.99999999999999978</v>
      </c>
      <c r="BV57" s="30"/>
      <c r="BW57" s="28">
        <f t="shared" si="151"/>
        <v>0.48579141493801292</v>
      </c>
      <c r="BX57" s="28">
        <f t="shared" si="152"/>
        <v>0.44237160838545581</v>
      </c>
      <c r="BY57" s="28">
        <f t="shared" si="153"/>
        <v>7.1836976676531272E-2</v>
      </c>
      <c r="BZ57" s="28"/>
      <c r="CA57" s="28">
        <f t="shared" si="154"/>
        <v>61.424569827931187</v>
      </c>
      <c r="CB57" s="28">
        <f t="shared" si="155"/>
        <v>10.344137655062028</v>
      </c>
      <c r="CC57" s="28">
        <f t="shared" si="156"/>
        <v>31.473268414553775</v>
      </c>
      <c r="CD57" s="28">
        <f t="shared" si="157"/>
        <v>48.579141493801295</v>
      </c>
      <c r="CF57" s="28">
        <f t="shared" si="158"/>
        <v>7.0279501404579312</v>
      </c>
      <c r="CG57" s="28">
        <f t="shared" si="159"/>
        <v>0.53549032443577049</v>
      </c>
      <c r="CH57" s="30"/>
      <c r="CI57" s="107">
        <f t="shared" si="161"/>
        <v>2.6568877063799299</v>
      </c>
    </row>
    <row r="58" spans="1:87" ht="15" customHeight="1" x14ac:dyDescent="0.2">
      <c r="A58" s="150" t="s">
        <v>194</v>
      </c>
      <c r="C58" s="135">
        <v>357</v>
      </c>
      <c r="D58" s="26">
        <f t="shared" si="54"/>
        <v>1008</v>
      </c>
      <c r="F58" s="4">
        <v>61.4</v>
      </c>
      <c r="G58" s="4">
        <v>0.44</v>
      </c>
      <c r="H58" s="4">
        <v>17.2</v>
      </c>
      <c r="I58" s="4">
        <v>4.5199999999999996</v>
      </c>
      <c r="J58" s="4">
        <v>0.1</v>
      </c>
      <c r="K58" s="4">
        <v>1.67</v>
      </c>
      <c r="L58" s="4">
        <v>4</v>
      </c>
      <c r="M58" s="4">
        <v>4.46</v>
      </c>
      <c r="N58" s="4">
        <v>5.88</v>
      </c>
      <c r="O58" s="4">
        <v>0.28999999999999998</v>
      </c>
      <c r="P58" s="28">
        <f t="shared" si="160"/>
        <v>99.95999999999998</v>
      </c>
      <c r="R58" s="28">
        <v>55.73</v>
      </c>
      <c r="S58" s="28">
        <v>0.25</v>
      </c>
      <c r="T58" s="28">
        <v>27.24</v>
      </c>
      <c r="U58" s="28">
        <v>0.75</v>
      </c>
      <c r="V58" s="28">
        <v>0.15</v>
      </c>
      <c r="W58" s="28">
        <v>0.25</v>
      </c>
      <c r="X58" s="28">
        <v>9.73</v>
      </c>
      <c r="Y58" s="28">
        <v>4.76</v>
      </c>
      <c r="Z58" s="28">
        <v>1.03</v>
      </c>
      <c r="AA58" s="28">
        <f t="shared" si="108"/>
        <v>99.890000000000015</v>
      </c>
      <c r="AC58" s="30">
        <f t="shared" si="109"/>
        <v>1.021970705725699</v>
      </c>
      <c r="AD58" s="30">
        <f t="shared" si="110"/>
        <v>5.5068836045056319E-3</v>
      </c>
      <c r="AE58" s="30">
        <f t="shared" si="111"/>
        <v>0.33738721067085131</v>
      </c>
      <c r="AF58" s="30">
        <f t="shared" si="112"/>
        <v>6.2908837856645791E-2</v>
      </c>
      <c r="AG58" s="30">
        <f t="shared" si="113"/>
        <v>1.4096419509444602E-3</v>
      </c>
      <c r="AH58" s="30">
        <f t="shared" si="114"/>
        <v>4.1439205955334991E-2</v>
      </c>
      <c r="AI58" s="30">
        <f t="shared" si="115"/>
        <v>7.1326676176890161E-2</v>
      </c>
      <c r="AJ58" s="30">
        <f t="shared" si="116"/>
        <v>0.14391739270732495</v>
      </c>
      <c r="AK58" s="30">
        <f t="shared" si="117"/>
        <v>0.12484076433121019</v>
      </c>
      <c r="AL58" s="30">
        <f t="shared" si="118"/>
        <v>4.0863199870365017E-3</v>
      </c>
      <c r="AM58" s="30">
        <f t="shared" si="119"/>
        <v>1.814793638966443</v>
      </c>
      <c r="AO58" s="30">
        <f t="shared" si="120"/>
        <v>0.56313328622185899</v>
      </c>
      <c r="AP58" s="30">
        <f t="shared" si="121"/>
        <v>3.0344406583009071E-3</v>
      </c>
      <c r="AQ58" s="30">
        <f t="shared" si="122"/>
        <v>0.18590940778423673</v>
      </c>
      <c r="AR58" s="30">
        <f t="shared" si="123"/>
        <v>3.4664457988993994E-2</v>
      </c>
      <c r="AS58" s="30">
        <f t="shared" si="124"/>
        <v>7.7675054655099857E-4</v>
      </c>
      <c r="AT58" s="30">
        <f t="shared" si="125"/>
        <v>2.2834114615331885E-2</v>
      </c>
      <c r="AU58" s="30">
        <f t="shared" si="126"/>
        <v>3.9302912819064083E-2</v>
      </c>
      <c r="AV58" s="30">
        <f t="shared" si="127"/>
        <v>7.9302345796896476E-2</v>
      </c>
      <c r="AW58" s="30">
        <f t="shared" si="128"/>
        <v>6.8790611588383802E-2</v>
      </c>
      <c r="AX58" s="30">
        <f t="shared" si="129"/>
        <v>2.2516719803821516E-3</v>
      </c>
      <c r="AY58" s="30">
        <f t="shared" si="130"/>
        <v>1</v>
      </c>
      <c r="AZ58" s="30"/>
      <c r="BA58" s="30">
        <f t="shared" si="131"/>
        <v>0.92759653794940078</v>
      </c>
      <c r="BB58" s="30">
        <f t="shared" si="132"/>
        <v>3.1289111389236545E-3</v>
      </c>
      <c r="BC58" s="30">
        <f t="shared" si="133"/>
        <v>0.53432718713220873</v>
      </c>
      <c r="BD58" s="30">
        <f t="shared" si="134"/>
        <v>1.0438413361169104E-2</v>
      </c>
      <c r="BE58" s="30">
        <f t="shared" si="135"/>
        <v>2.11446292641669E-3</v>
      </c>
      <c r="BF58" s="30">
        <f t="shared" si="136"/>
        <v>6.2034739454094297E-3</v>
      </c>
      <c r="BG58" s="30">
        <f t="shared" si="137"/>
        <v>0.17350213980028531</v>
      </c>
      <c r="BH58" s="30">
        <f t="shared" si="138"/>
        <v>0.15359793481768313</v>
      </c>
      <c r="BI58" s="30">
        <f t="shared" si="139"/>
        <v>2.186836518046709E-2</v>
      </c>
      <c r="BJ58" s="30">
        <f t="shared" si="140"/>
        <v>1.832777426251964</v>
      </c>
      <c r="BK58" s="30"/>
      <c r="BL58" s="30">
        <f t="shared" si="141"/>
        <v>0.50611521326205922</v>
      </c>
      <c r="BM58" s="30">
        <f t="shared" si="142"/>
        <v>1.707196462650835E-3</v>
      </c>
      <c r="BN58" s="30">
        <f t="shared" si="143"/>
        <v>0.2915395942129807</v>
      </c>
      <c r="BO58" s="30">
        <f t="shared" si="144"/>
        <v>5.6954069881336843E-3</v>
      </c>
      <c r="BP58" s="30">
        <f t="shared" si="145"/>
        <v>1.153693239631816E-3</v>
      </c>
      <c r="BQ58" s="30">
        <f t="shared" si="146"/>
        <v>3.3847393887295714E-3</v>
      </c>
      <c r="BR58" s="30">
        <f t="shared" si="147"/>
        <v>9.4666235689675512E-2</v>
      </c>
      <c r="BS58" s="30">
        <f t="shared" si="148"/>
        <v>8.3806103576794605E-2</v>
      </c>
      <c r="BT58" s="30">
        <f t="shared" si="149"/>
        <v>1.1931817179344013E-2</v>
      </c>
      <c r="BU58" s="30">
        <f t="shared" si="150"/>
        <v>0.99999999999999978</v>
      </c>
      <c r="BV58" s="30"/>
      <c r="BW58" s="28">
        <f t="shared" si="151"/>
        <v>0.49718576241593737</v>
      </c>
      <c r="BX58" s="28">
        <f t="shared" si="152"/>
        <v>0.44014849854732263</v>
      </c>
      <c r="BY58" s="28">
        <f t="shared" si="153"/>
        <v>6.2665739036739998E-2</v>
      </c>
      <c r="BZ58" s="28"/>
      <c r="CA58" s="28">
        <f t="shared" si="154"/>
        <v>61.424569827931187</v>
      </c>
      <c r="CB58" s="28">
        <f t="shared" si="155"/>
        <v>10.344137655062028</v>
      </c>
      <c r="CC58" s="28">
        <f t="shared" si="156"/>
        <v>31.125862024470869</v>
      </c>
      <c r="CD58" s="28">
        <f t="shared" si="157"/>
        <v>49.718576241593738</v>
      </c>
      <c r="CF58" s="28">
        <f t="shared" si="158"/>
        <v>7.0511345197545161</v>
      </c>
      <c r="CG58" s="28">
        <f t="shared" si="159"/>
        <v>0.53549032443577049</v>
      </c>
      <c r="CH58" s="30"/>
      <c r="CI58" s="107">
        <f t="shared" ref="CI58:CI92" si="162">$CK$1+$CK$2*CF58+$CK$3*D58+$CK$4*BX58+$CK$5*CG58</f>
        <v>2.6766194953035738</v>
      </c>
    </row>
    <row r="59" spans="1:87" ht="15" customHeight="1" x14ac:dyDescent="0.2">
      <c r="A59" s="150" t="s">
        <v>194</v>
      </c>
      <c r="C59" s="135">
        <v>364</v>
      </c>
      <c r="D59" s="26">
        <f t="shared" si="54"/>
        <v>1008</v>
      </c>
      <c r="F59" s="4">
        <v>61.4</v>
      </c>
      <c r="G59" s="4">
        <v>0.44</v>
      </c>
      <c r="H59" s="4">
        <v>17.2</v>
      </c>
      <c r="I59" s="4">
        <v>4.5199999999999996</v>
      </c>
      <c r="J59" s="4">
        <v>0.1</v>
      </c>
      <c r="K59" s="4">
        <v>1.67</v>
      </c>
      <c r="L59" s="4">
        <v>4</v>
      </c>
      <c r="M59" s="4">
        <v>4.46</v>
      </c>
      <c r="N59" s="4">
        <v>5.88</v>
      </c>
      <c r="O59" s="4">
        <v>0.28999999999999998</v>
      </c>
      <c r="P59" s="28">
        <f t="shared" si="160"/>
        <v>99.95999999999998</v>
      </c>
      <c r="R59" s="28">
        <v>55.31</v>
      </c>
      <c r="S59" s="28">
        <v>0.24</v>
      </c>
      <c r="T59" s="28">
        <v>27.31</v>
      </c>
      <c r="U59" s="28">
        <v>0.88</v>
      </c>
      <c r="V59" s="28">
        <v>0.24</v>
      </c>
      <c r="W59" s="28">
        <v>0.3</v>
      </c>
      <c r="X59" s="28">
        <v>9.94</v>
      </c>
      <c r="Y59" s="28">
        <v>4.5999999999999996</v>
      </c>
      <c r="Z59" s="28">
        <v>1.06</v>
      </c>
      <c r="AA59" s="28">
        <f t="shared" si="108"/>
        <v>99.879999999999981</v>
      </c>
      <c r="AC59" s="30">
        <f t="shared" si="109"/>
        <v>1.021970705725699</v>
      </c>
      <c r="AD59" s="30">
        <f t="shared" si="110"/>
        <v>5.5068836045056319E-3</v>
      </c>
      <c r="AE59" s="30">
        <f t="shared" si="111"/>
        <v>0.33738721067085131</v>
      </c>
      <c r="AF59" s="30">
        <f t="shared" si="112"/>
        <v>6.2908837856645791E-2</v>
      </c>
      <c r="AG59" s="30">
        <f t="shared" si="113"/>
        <v>1.4096419509444602E-3</v>
      </c>
      <c r="AH59" s="30">
        <f t="shared" si="114"/>
        <v>4.1439205955334991E-2</v>
      </c>
      <c r="AI59" s="30">
        <f t="shared" si="115"/>
        <v>7.1326676176890161E-2</v>
      </c>
      <c r="AJ59" s="30">
        <f t="shared" si="116"/>
        <v>0.14391739270732495</v>
      </c>
      <c r="AK59" s="30">
        <f t="shared" si="117"/>
        <v>0.12484076433121019</v>
      </c>
      <c r="AL59" s="30">
        <f t="shared" si="118"/>
        <v>4.0863199870365017E-3</v>
      </c>
      <c r="AM59" s="30">
        <f t="shared" si="119"/>
        <v>1.814793638966443</v>
      </c>
      <c r="AO59" s="30">
        <f t="shared" si="120"/>
        <v>0.56313328622185899</v>
      </c>
      <c r="AP59" s="30">
        <f t="shared" si="121"/>
        <v>3.0344406583009071E-3</v>
      </c>
      <c r="AQ59" s="30">
        <f t="shared" si="122"/>
        <v>0.18590940778423673</v>
      </c>
      <c r="AR59" s="30">
        <f t="shared" si="123"/>
        <v>3.4664457988993994E-2</v>
      </c>
      <c r="AS59" s="30">
        <f t="shared" si="124"/>
        <v>7.7675054655099857E-4</v>
      </c>
      <c r="AT59" s="30">
        <f t="shared" si="125"/>
        <v>2.2834114615331885E-2</v>
      </c>
      <c r="AU59" s="30">
        <f t="shared" si="126"/>
        <v>3.9302912819064083E-2</v>
      </c>
      <c r="AV59" s="30">
        <f t="shared" si="127"/>
        <v>7.9302345796896476E-2</v>
      </c>
      <c r="AW59" s="30">
        <f t="shared" si="128"/>
        <v>6.8790611588383802E-2</v>
      </c>
      <c r="AX59" s="30">
        <f t="shared" si="129"/>
        <v>2.2516719803821516E-3</v>
      </c>
      <c r="AY59" s="30">
        <f t="shared" si="130"/>
        <v>1</v>
      </c>
      <c r="AZ59" s="30"/>
      <c r="BA59" s="30">
        <f t="shared" si="131"/>
        <v>0.92060585885486024</v>
      </c>
      <c r="BB59" s="30">
        <f t="shared" si="132"/>
        <v>3.0037546933667082E-3</v>
      </c>
      <c r="BC59" s="30">
        <f t="shared" si="133"/>
        <v>0.53570027461749703</v>
      </c>
      <c r="BD59" s="30">
        <f t="shared" si="134"/>
        <v>1.2247738343771748E-2</v>
      </c>
      <c r="BE59" s="30">
        <f t="shared" si="135"/>
        <v>3.3831406822667043E-3</v>
      </c>
      <c r="BF59" s="30">
        <f t="shared" si="136"/>
        <v>7.4441687344913151E-3</v>
      </c>
      <c r="BG59" s="30">
        <f t="shared" si="137"/>
        <v>0.17724679029957205</v>
      </c>
      <c r="BH59" s="30">
        <f t="shared" si="138"/>
        <v>0.1484349790254921</v>
      </c>
      <c r="BI59" s="30">
        <f t="shared" si="139"/>
        <v>2.2505307855626329E-2</v>
      </c>
      <c r="BJ59" s="30">
        <f t="shared" si="140"/>
        <v>1.8305720131069441</v>
      </c>
      <c r="BK59" s="30"/>
      <c r="BL59" s="30">
        <f t="shared" si="141"/>
        <v>0.50290611473533842</v>
      </c>
      <c r="BM59" s="30">
        <f t="shared" si="142"/>
        <v>1.6408831074985004E-3</v>
      </c>
      <c r="BN59" s="30">
        <f t="shared" si="143"/>
        <v>0.29264091812934367</v>
      </c>
      <c r="BO59" s="30">
        <f t="shared" si="144"/>
        <v>6.6906618565550097E-3</v>
      </c>
      <c r="BP59" s="30">
        <f t="shared" si="145"/>
        <v>1.8481330742758698E-3</v>
      </c>
      <c r="BQ59" s="30">
        <f t="shared" si="146"/>
        <v>4.066580654129349E-3</v>
      </c>
      <c r="BR59" s="30">
        <f t="shared" si="147"/>
        <v>9.682590416027359E-2</v>
      </c>
      <c r="BS59" s="30">
        <f t="shared" si="148"/>
        <v>8.1086664694256072E-2</v>
      </c>
      <c r="BT59" s="30">
        <f t="shared" si="149"/>
        <v>1.229413958832962E-2</v>
      </c>
      <c r="BU59" s="30">
        <f t="shared" si="150"/>
        <v>1.0000000000000002</v>
      </c>
      <c r="BV59" s="30"/>
      <c r="BW59" s="28">
        <f t="shared" si="151"/>
        <v>0.50905619971527671</v>
      </c>
      <c r="BX59" s="28">
        <f t="shared" si="152"/>
        <v>0.42630812213763547</v>
      </c>
      <c r="BY59" s="28">
        <f t="shared" si="153"/>
        <v>6.4635678147087816E-2</v>
      </c>
      <c r="BZ59" s="28"/>
      <c r="CA59" s="28">
        <f t="shared" si="154"/>
        <v>61.424569827931187</v>
      </c>
      <c r="CB59" s="28">
        <f t="shared" si="155"/>
        <v>10.344137655062028</v>
      </c>
      <c r="CC59" s="28">
        <f t="shared" si="156"/>
        <v>31.916377800472617</v>
      </c>
      <c r="CD59" s="28">
        <f t="shared" si="157"/>
        <v>50.90561997152767</v>
      </c>
      <c r="CF59" s="28">
        <f t="shared" si="158"/>
        <v>7.0747292185249027</v>
      </c>
      <c r="CG59" s="28">
        <f t="shared" si="159"/>
        <v>0.53549032443577049</v>
      </c>
      <c r="CH59" s="30"/>
      <c r="CI59" s="107">
        <f t="shared" si="162"/>
        <v>2.8391890464771459</v>
      </c>
    </row>
    <row r="60" spans="1:87" ht="15" customHeight="1" x14ac:dyDescent="0.2">
      <c r="A60" s="150" t="s">
        <v>194</v>
      </c>
      <c r="C60" s="135">
        <v>371</v>
      </c>
      <c r="D60" s="26">
        <f t="shared" si="54"/>
        <v>1008</v>
      </c>
      <c r="F60" s="4">
        <v>61.4</v>
      </c>
      <c r="G60" s="4">
        <v>0.44</v>
      </c>
      <c r="H60" s="4">
        <v>17.2</v>
      </c>
      <c r="I60" s="4">
        <v>4.5199999999999996</v>
      </c>
      <c r="J60" s="4">
        <v>0.1</v>
      </c>
      <c r="K60" s="4">
        <v>1.67</v>
      </c>
      <c r="L60" s="4">
        <v>4</v>
      </c>
      <c r="M60" s="4">
        <v>4.46</v>
      </c>
      <c r="N60" s="4">
        <v>5.88</v>
      </c>
      <c r="O60" s="4">
        <v>0.28999999999999998</v>
      </c>
      <c r="P60" s="28">
        <f t="shared" si="160"/>
        <v>99.95999999999998</v>
      </c>
      <c r="R60" s="28">
        <v>55.93</v>
      </c>
      <c r="S60" s="28">
        <v>0.18</v>
      </c>
      <c r="T60" s="28">
        <v>27.35</v>
      </c>
      <c r="U60" s="28">
        <v>0.88</v>
      </c>
      <c r="V60" s="28">
        <v>0.21</v>
      </c>
      <c r="W60" s="28">
        <v>0.31</v>
      </c>
      <c r="X60" s="28">
        <v>9.6</v>
      </c>
      <c r="Y60" s="28">
        <v>4.47</v>
      </c>
      <c r="Z60" s="28">
        <v>1.07</v>
      </c>
      <c r="AA60" s="28">
        <f t="shared" si="108"/>
        <v>99.999999999999986</v>
      </c>
      <c r="AC60" s="30">
        <f t="shared" si="109"/>
        <v>1.021970705725699</v>
      </c>
      <c r="AD60" s="30">
        <f t="shared" si="110"/>
        <v>5.5068836045056319E-3</v>
      </c>
      <c r="AE60" s="30">
        <f t="shared" si="111"/>
        <v>0.33738721067085131</v>
      </c>
      <c r="AF60" s="30">
        <f t="shared" si="112"/>
        <v>6.2908837856645791E-2</v>
      </c>
      <c r="AG60" s="30">
        <f t="shared" si="113"/>
        <v>1.4096419509444602E-3</v>
      </c>
      <c r="AH60" s="30">
        <f t="shared" si="114"/>
        <v>4.1439205955334991E-2</v>
      </c>
      <c r="AI60" s="30">
        <f t="shared" si="115"/>
        <v>7.1326676176890161E-2</v>
      </c>
      <c r="AJ60" s="30">
        <f t="shared" si="116"/>
        <v>0.14391739270732495</v>
      </c>
      <c r="AK60" s="30">
        <f t="shared" si="117"/>
        <v>0.12484076433121019</v>
      </c>
      <c r="AL60" s="30">
        <f t="shared" si="118"/>
        <v>4.0863199870365017E-3</v>
      </c>
      <c r="AM60" s="30">
        <f t="shared" si="119"/>
        <v>1.814793638966443</v>
      </c>
      <c r="AO60" s="30">
        <f t="shared" si="120"/>
        <v>0.56313328622185899</v>
      </c>
      <c r="AP60" s="30">
        <f t="shared" si="121"/>
        <v>3.0344406583009071E-3</v>
      </c>
      <c r="AQ60" s="30">
        <f t="shared" si="122"/>
        <v>0.18590940778423673</v>
      </c>
      <c r="AR60" s="30">
        <f t="shared" si="123"/>
        <v>3.4664457988993994E-2</v>
      </c>
      <c r="AS60" s="30">
        <f t="shared" si="124"/>
        <v>7.7675054655099857E-4</v>
      </c>
      <c r="AT60" s="30">
        <f t="shared" si="125"/>
        <v>2.2834114615331885E-2</v>
      </c>
      <c r="AU60" s="30">
        <f t="shared" si="126"/>
        <v>3.9302912819064083E-2</v>
      </c>
      <c r="AV60" s="30">
        <f t="shared" si="127"/>
        <v>7.9302345796896476E-2</v>
      </c>
      <c r="AW60" s="30">
        <f t="shared" si="128"/>
        <v>6.8790611588383802E-2</v>
      </c>
      <c r="AX60" s="30">
        <f t="shared" si="129"/>
        <v>2.2516719803821516E-3</v>
      </c>
      <c r="AY60" s="30">
        <f t="shared" si="130"/>
        <v>1</v>
      </c>
      <c r="AZ60" s="30"/>
      <c r="BA60" s="30">
        <f t="shared" si="131"/>
        <v>0.93092543275632489</v>
      </c>
      <c r="BB60" s="30">
        <f t="shared" si="132"/>
        <v>2.252816020025031E-3</v>
      </c>
      <c r="BC60" s="30">
        <f t="shared" si="133"/>
        <v>0.53648489603766192</v>
      </c>
      <c r="BD60" s="30">
        <f t="shared" si="134"/>
        <v>1.2247738343771748E-2</v>
      </c>
      <c r="BE60" s="30">
        <f t="shared" si="135"/>
        <v>2.9602480969833662E-3</v>
      </c>
      <c r="BF60" s="30">
        <f t="shared" si="136"/>
        <v>7.6923076923076927E-3</v>
      </c>
      <c r="BG60" s="30">
        <f t="shared" si="137"/>
        <v>0.17118402282453637</v>
      </c>
      <c r="BH60" s="30">
        <f t="shared" si="138"/>
        <v>0.14424007744433689</v>
      </c>
      <c r="BI60" s="30">
        <f t="shared" si="139"/>
        <v>2.2717622080679407E-2</v>
      </c>
      <c r="BJ60" s="30">
        <f t="shared" si="140"/>
        <v>1.8307051612966274</v>
      </c>
      <c r="BK60" s="30"/>
      <c r="BL60" s="30">
        <f t="shared" si="141"/>
        <v>0.50850647741495492</v>
      </c>
      <c r="BM60" s="30">
        <f t="shared" si="142"/>
        <v>1.2305728238781151E-3</v>
      </c>
      <c r="BN60" s="30">
        <f t="shared" si="143"/>
        <v>0.29304822391918506</v>
      </c>
      <c r="BO60" s="30">
        <f t="shared" si="144"/>
        <v>6.6901752410514232E-3</v>
      </c>
      <c r="BP60" s="30">
        <f t="shared" si="145"/>
        <v>1.6169988262264587E-3</v>
      </c>
      <c r="BQ60" s="30">
        <f t="shared" si="146"/>
        <v>4.2018277191393765E-3</v>
      </c>
      <c r="BR60" s="30">
        <f t="shared" si="147"/>
        <v>9.3507150383130205E-2</v>
      </c>
      <c r="BS60" s="30">
        <f t="shared" si="148"/>
        <v>7.8789354230135264E-2</v>
      </c>
      <c r="BT60" s="30">
        <f t="shared" si="149"/>
        <v>1.2409219442299094E-2</v>
      </c>
      <c r="BU60" s="30">
        <f t="shared" si="150"/>
        <v>0.99999999999999978</v>
      </c>
      <c r="BV60" s="30"/>
      <c r="BW60" s="28">
        <f t="shared" si="151"/>
        <v>0.50624933721599608</v>
      </c>
      <c r="BX60" s="28">
        <f t="shared" si="152"/>
        <v>0.42656693306609855</v>
      </c>
      <c r="BY60" s="28">
        <f t="shared" si="153"/>
        <v>6.7183729717905372E-2</v>
      </c>
      <c r="BZ60" s="28"/>
      <c r="CA60" s="28">
        <f t="shared" si="154"/>
        <v>61.424569827931187</v>
      </c>
      <c r="CB60" s="28">
        <f t="shared" si="155"/>
        <v>10.344137655062028</v>
      </c>
      <c r="CC60" s="28">
        <f t="shared" si="156"/>
        <v>32.030839832590345</v>
      </c>
      <c r="CD60" s="28">
        <f t="shared" si="157"/>
        <v>50.624933721599611</v>
      </c>
      <c r="CF60" s="28">
        <f t="shared" si="158"/>
        <v>7.0692001052719622</v>
      </c>
      <c r="CG60" s="28">
        <f t="shared" si="159"/>
        <v>0.53549032443577049</v>
      </c>
      <c r="CH60" s="30"/>
      <c r="CI60" s="107">
        <f t="shared" si="162"/>
        <v>2.8378230032901079</v>
      </c>
    </row>
    <row r="61" spans="1:87" ht="15" customHeight="1" x14ac:dyDescent="0.2">
      <c r="A61" s="150" t="s">
        <v>194</v>
      </c>
      <c r="C61" s="135">
        <v>378</v>
      </c>
      <c r="D61" s="26">
        <f t="shared" si="54"/>
        <v>1008</v>
      </c>
      <c r="F61" s="4">
        <v>61.4</v>
      </c>
      <c r="G61" s="4">
        <v>0.44</v>
      </c>
      <c r="H61" s="4">
        <v>17.2</v>
      </c>
      <c r="I61" s="4">
        <v>4.5199999999999996</v>
      </c>
      <c r="J61" s="4">
        <v>0.1</v>
      </c>
      <c r="K61" s="4">
        <v>1.67</v>
      </c>
      <c r="L61" s="4">
        <v>4</v>
      </c>
      <c r="M61" s="4">
        <v>4.46</v>
      </c>
      <c r="N61" s="4">
        <v>5.88</v>
      </c>
      <c r="O61" s="4">
        <v>0.28999999999999998</v>
      </c>
      <c r="P61" s="28">
        <f t="shared" si="160"/>
        <v>99.95999999999998</v>
      </c>
      <c r="R61" s="28">
        <v>55.61</v>
      </c>
      <c r="S61" s="28">
        <v>0.36</v>
      </c>
      <c r="T61" s="28">
        <v>26.53</v>
      </c>
      <c r="U61" s="28">
        <v>0.89</v>
      </c>
      <c r="V61" s="28">
        <v>0.17</v>
      </c>
      <c r="W61" s="28">
        <v>0.39</v>
      </c>
      <c r="X61" s="28">
        <v>9.64</v>
      </c>
      <c r="Y61" s="28">
        <v>4.87</v>
      </c>
      <c r="Z61" s="28">
        <v>1.1200000000000001</v>
      </c>
      <c r="AA61" s="28">
        <f t="shared" si="108"/>
        <v>99.580000000000013</v>
      </c>
      <c r="AC61" s="30">
        <f t="shared" si="109"/>
        <v>1.021970705725699</v>
      </c>
      <c r="AD61" s="30">
        <f t="shared" si="110"/>
        <v>5.5068836045056319E-3</v>
      </c>
      <c r="AE61" s="30">
        <f t="shared" si="111"/>
        <v>0.33738721067085131</v>
      </c>
      <c r="AF61" s="30">
        <f t="shared" si="112"/>
        <v>6.2908837856645791E-2</v>
      </c>
      <c r="AG61" s="30">
        <f t="shared" si="113"/>
        <v>1.4096419509444602E-3</v>
      </c>
      <c r="AH61" s="30">
        <f t="shared" si="114"/>
        <v>4.1439205955334991E-2</v>
      </c>
      <c r="AI61" s="30">
        <f t="shared" si="115"/>
        <v>7.1326676176890161E-2</v>
      </c>
      <c r="AJ61" s="30">
        <f t="shared" si="116"/>
        <v>0.14391739270732495</v>
      </c>
      <c r="AK61" s="30">
        <f t="shared" si="117"/>
        <v>0.12484076433121019</v>
      </c>
      <c r="AL61" s="30">
        <f t="shared" si="118"/>
        <v>4.0863199870365017E-3</v>
      </c>
      <c r="AM61" s="30">
        <f t="shared" si="119"/>
        <v>1.814793638966443</v>
      </c>
      <c r="AO61" s="30">
        <f t="shared" si="120"/>
        <v>0.56313328622185899</v>
      </c>
      <c r="AP61" s="30">
        <f t="shared" si="121"/>
        <v>3.0344406583009071E-3</v>
      </c>
      <c r="AQ61" s="30">
        <f t="shared" si="122"/>
        <v>0.18590940778423673</v>
      </c>
      <c r="AR61" s="30">
        <f t="shared" si="123"/>
        <v>3.4664457988993994E-2</v>
      </c>
      <c r="AS61" s="30">
        <f t="shared" si="124"/>
        <v>7.7675054655099857E-4</v>
      </c>
      <c r="AT61" s="30">
        <f t="shared" si="125"/>
        <v>2.2834114615331885E-2</v>
      </c>
      <c r="AU61" s="30">
        <f t="shared" si="126"/>
        <v>3.9302912819064083E-2</v>
      </c>
      <c r="AV61" s="30">
        <f t="shared" si="127"/>
        <v>7.9302345796896476E-2</v>
      </c>
      <c r="AW61" s="30">
        <f t="shared" si="128"/>
        <v>6.8790611588383802E-2</v>
      </c>
      <c r="AX61" s="30">
        <f t="shared" si="129"/>
        <v>2.2516719803821516E-3</v>
      </c>
      <c r="AY61" s="30">
        <f t="shared" si="130"/>
        <v>1</v>
      </c>
      <c r="AZ61" s="30"/>
      <c r="BA61" s="30">
        <f t="shared" si="131"/>
        <v>0.9255992010652464</v>
      </c>
      <c r="BB61" s="30">
        <f t="shared" si="132"/>
        <v>4.5056320400500621E-3</v>
      </c>
      <c r="BC61" s="30">
        <f t="shared" si="133"/>
        <v>0.5204001569242841</v>
      </c>
      <c r="BD61" s="30">
        <f t="shared" si="134"/>
        <v>1.2386917188587336E-2</v>
      </c>
      <c r="BE61" s="30">
        <f t="shared" si="135"/>
        <v>2.3963913166055823E-3</v>
      </c>
      <c r="BF61" s="30">
        <f t="shared" si="136"/>
        <v>9.6774193548387101E-3</v>
      </c>
      <c r="BG61" s="30">
        <f t="shared" si="137"/>
        <v>0.17189728958630529</v>
      </c>
      <c r="BH61" s="30">
        <f t="shared" si="138"/>
        <v>0.15714746692481446</v>
      </c>
      <c r="BI61" s="30">
        <f t="shared" si="139"/>
        <v>2.37791932059448E-2</v>
      </c>
      <c r="BJ61" s="30">
        <f t="shared" si="140"/>
        <v>1.8277896676066769</v>
      </c>
      <c r="BK61" s="30"/>
      <c r="BL61" s="30">
        <f t="shared" si="141"/>
        <v>0.5064035635332339</v>
      </c>
      <c r="BM61" s="30">
        <f t="shared" si="142"/>
        <v>2.4650714028544513E-3</v>
      </c>
      <c r="BN61" s="30">
        <f t="shared" si="143"/>
        <v>0.28471555898753953</v>
      </c>
      <c r="BO61" s="30">
        <f t="shared" si="144"/>
        <v>6.7769926748775574E-3</v>
      </c>
      <c r="BP61" s="30">
        <f t="shared" si="145"/>
        <v>1.3110870244405293E-3</v>
      </c>
      <c r="BQ61" s="30">
        <f t="shared" si="146"/>
        <v>5.2946022873137282E-3</v>
      </c>
      <c r="BR61" s="30">
        <f t="shared" si="147"/>
        <v>9.4046537538090488E-2</v>
      </c>
      <c r="BS61" s="30">
        <f t="shared" si="148"/>
        <v>8.5976778241987031E-2</v>
      </c>
      <c r="BT61" s="30">
        <f t="shared" si="149"/>
        <v>1.3009808309662607E-2</v>
      </c>
      <c r="BU61" s="30">
        <f t="shared" si="150"/>
        <v>0.99999999999999967</v>
      </c>
      <c r="BV61" s="30"/>
      <c r="BW61" s="28">
        <f t="shared" si="151"/>
        <v>0.48720414168072379</v>
      </c>
      <c r="BX61" s="28">
        <f t="shared" si="152"/>
        <v>0.44539909224085739</v>
      </c>
      <c r="BY61" s="28">
        <f t="shared" si="153"/>
        <v>6.7396766078418824E-2</v>
      </c>
      <c r="BZ61" s="28"/>
      <c r="CA61" s="28">
        <f t="shared" si="154"/>
        <v>61.424569827931187</v>
      </c>
      <c r="CB61" s="28">
        <f t="shared" si="155"/>
        <v>10.344137655062028</v>
      </c>
      <c r="CC61" s="28">
        <f t="shared" si="156"/>
        <v>31.099883691878073</v>
      </c>
      <c r="CD61" s="28">
        <f t="shared" si="157"/>
        <v>48.720414168072381</v>
      </c>
      <c r="CF61" s="28">
        <f t="shared" si="158"/>
        <v>7.0308540134013029</v>
      </c>
      <c r="CG61" s="28">
        <f t="shared" si="159"/>
        <v>0.53549032443577049</v>
      </c>
      <c r="CH61" s="30"/>
      <c r="CI61" s="107">
        <f t="shared" si="162"/>
        <v>2.6186733101371926</v>
      </c>
    </row>
    <row r="62" spans="1:87" ht="15" customHeight="1" x14ac:dyDescent="0.2">
      <c r="A62" s="150" t="s">
        <v>194</v>
      </c>
      <c r="C62" s="135">
        <v>385</v>
      </c>
      <c r="D62" s="26">
        <f t="shared" si="54"/>
        <v>1008</v>
      </c>
      <c r="F62" s="4">
        <v>61.4</v>
      </c>
      <c r="G62" s="4">
        <v>0.44</v>
      </c>
      <c r="H62" s="4">
        <v>17.2</v>
      </c>
      <c r="I62" s="4">
        <v>4.5199999999999996</v>
      </c>
      <c r="J62" s="4">
        <v>0.1</v>
      </c>
      <c r="K62" s="4">
        <v>1.67</v>
      </c>
      <c r="L62" s="4">
        <v>4</v>
      </c>
      <c r="M62" s="4">
        <v>4.46</v>
      </c>
      <c r="N62" s="4">
        <v>5.88</v>
      </c>
      <c r="O62" s="4">
        <v>0.28999999999999998</v>
      </c>
      <c r="P62" s="28">
        <f t="shared" si="160"/>
        <v>99.95999999999998</v>
      </c>
      <c r="R62" s="28">
        <v>56.41</v>
      </c>
      <c r="S62" s="28">
        <v>0.26</v>
      </c>
      <c r="T62" s="28">
        <v>26.94</v>
      </c>
      <c r="U62" s="28">
        <v>0.68</v>
      </c>
      <c r="V62" s="28">
        <v>0.06</v>
      </c>
      <c r="W62" s="28">
        <v>0.42</v>
      </c>
      <c r="X62" s="28">
        <v>9.11</v>
      </c>
      <c r="Y62" s="28">
        <v>4.51</v>
      </c>
      <c r="Z62" s="28">
        <v>1.25</v>
      </c>
      <c r="AA62" s="28">
        <f t="shared" si="108"/>
        <v>99.640000000000015</v>
      </c>
      <c r="AC62" s="30">
        <f t="shared" si="109"/>
        <v>1.021970705725699</v>
      </c>
      <c r="AD62" s="30">
        <f t="shared" si="110"/>
        <v>5.5068836045056319E-3</v>
      </c>
      <c r="AE62" s="30">
        <f t="shared" si="111"/>
        <v>0.33738721067085131</v>
      </c>
      <c r="AF62" s="30">
        <f t="shared" si="112"/>
        <v>6.2908837856645791E-2</v>
      </c>
      <c r="AG62" s="30">
        <f t="shared" si="113"/>
        <v>1.4096419509444602E-3</v>
      </c>
      <c r="AH62" s="30">
        <f t="shared" si="114"/>
        <v>4.1439205955334991E-2</v>
      </c>
      <c r="AI62" s="30">
        <f t="shared" si="115"/>
        <v>7.1326676176890161E-2</v>
      </c>
      <c r="AJ62" s="30">
        <f t="shared" si="116"/>
        <v>0.14391739270732495</v>
      </c>
      <c r="AK62" s="30">
        <f t="shared" si="117"/>
        <v>0.12484076433121019</v>
      </c>
      <c r="AL62" s="30">
        <f t="shared" si="118"/>
        <v>4.0863199870365017E-3</v>
      </c>
      <c r="AM62" s="30">
        <f t="shared" si="119"/>
        <v>1.814793638966443</v>
      </c>
      <c r="AO62" s="30">
        <f t="shared" si="120"/>
        <v>0.56313328622185899</v>
      </c>
      <c r="AP62" s="30">
        <f t="shared" si="121"/>
        <v>3.0344406583009071E-3</v>
      </c>
      <c r="AQ62" s="30">
        <f t="shared" si="122"/>
        <v>0.18590940778423673</v>
      </c>
      <c r="AR62" s="30">
        <f t="shared" si="123"/>
        <v>3.4664457988993994E-2</v>
      </c>
      <c r="AS62" s="30">
        <f t="shared" si="124"/>
        <v>7.7675054655099857E-4</v>
      </c>
      <c r="AT62" s="30">
        <f t="shared" si="125"/>
        <v>2.2834114615331885E-2</v>
      </c>
      <c r="AU62" s="30">
        <f t="shared" si="126"/>
        <v>3.9302912819064083E-2</v>
      </c>
      <c r="AV62" s="30">
        <f t="shared" si="127"/>
        <v>7.9302345796896476E-2</v>
      </c>
      <c r="AW62" s="30">
        <f t="shared" si="128"/>
        <v>6.8790611588383802E-2</v>
      </c>
      <c r="AX62" s="30">
        <f t="shared" si="129"/>
        <v>2.2516719803821516E-3</v>
      </c>
      <c r="AY62" s="30">
        <f t="shared" si="130"/>
        <v>1</v>
      </c>
      <c r="AZ62" s="30"/>
      <c r="BA62" s="30">
        <f t="shared" si="131"/>
        <v>0.93891478029294273</v>
      </c>
      <c r="BB62" s="30">
        <f t="shared" si="132"/>
        <v>3.2540675844806004E-3</v>
      </c>
      <c r="BC62" s="30">
        <f t="shared" si="133"/>
        <v>0.52844252648097301</v>
      </c>
      <c r="BD62" s="30">
        <f t="shared" si="134"/>
        <v>9.4641614474599879E-3</v>
      </c>
      <c r="BE62" s="30">
        <f t="shared" si="135"/>
        <v>8.4578517056667607E-4</v>
      </c>
      <c r="BF62" s="30">
        <f t="shared" si="136"/>
        <v>1.0421836228287842E-2</v>
      </c>
      <c r="BG62" s="30">
        <f t="shared" si="137"/>
        <v>0.16244650499286734</v>
      </c>
      <c r="BH62" s="30">
        <f t="shared" si="138"/>
        <v>0.14553081639238463</v>
      </c>
      <c r="BI62" s="30">
        <f t="shared" si="139"/>
        <v>2.6539278131634817E-2</v>
      </c>
      <c r="BJ62" s="30">
        <f t="shared" si="140"/>
        <v>1.8258597567215975</v>
      </c>
      <c r="BK62" s="30"/>
      <c r="BL62" s="30">
        <f t="shared" si="141"/>
        <v>0.51423159792885786</v>
      </c>
      <c r="BM62" s="30">
        <f t="shared" si="142"/>
        <v>1.782211132317964E-3</v>
      </c>
      <c r="BN62" s="30">
        <f t="shared" si="143"/>
        <v>0.28942120255161996</v>
      </c>
      <c r="BO62" s="30">
        <f t="shared" si="144"/>
        <v>5.1833999914940128E-3</v>
      </c>
      <c r="BP62" s="30">
        <f t="shared" si="145"/>
        <v>4.6322570364621893E-4</v>
      </c>
      <c r="BQ62" s="30">
        <f t="shared" si="146"/>
        <v>5.707906201405444E-3</v>
      </c>
      <c r="BR62" s="30">
        <f t="shared" si="147"/>
        <v>8.8969869889977959E-2</v>
      </c>
      <c r="BS62" s="30">
        <f t="shared" si="148"/>
        <v>7.9705363928766843E-2</v>
      </c>
      <c r="BT62" s="30">
        <f t="shared" si="149"/>
        <v>1.453522267191382E-2</v>
      </c>
      <c r="BU62" s="30">
        <f t="shared" si="150"/>
        <v>1</v>
      </c>
      <c r="BV62" s="30"/>
      <c r="BW62" s="28">
        <f t="shared" si="151"/>
        <v>0.48561567715167109</v>
      </c>
      <c r="BX62" s="28">
        <f t="shared" si="152"/>
        <v>0.43504811600549009</v>
      </c>
      <c r="BY62" s="28">
        <f t="shared" si="153"/>
        <v>7.9336206842838819E-2</v>
      </c>
      <c r="BZ62" s="28"/>
      <c r="CA62" s="28">
        <f t="shared" si="154"/>
        <v>61.424569827931187</v>
      </c>
      <c r="CB62" s="28">
        <f t="shared" si="155"/>
        <v>10.344137655062028</v>
      </c>
      <c r="CC62" s="28">
        <f t="shared" si="156"/>
        <v>32.214404541867438</v>
      </c>
      <c r="CD62" s="28">
        <f t="shared" si="157"/>
        <v>48.561567715167108</v>
      </c>
      <c r="CF62" s="28">
        <f t="shared" si="158"/>
        <v>7.0275883193641997</v>
      </c>
      <c r="CG62" s="28">
        <f t="shared" si="159"/>
        <v>0.53549032443577049</v>
      </c>
      <c r="CH62" s="30"/>
      <c r="CI62" s="107">
        <f t="shared" si="162"/>
        <v>2.7471363770991681</v>
      </c>
    </row>
    <row r="63" spans="1:87" ht="15" customHeight="1" x14ac:dyDescent="0.2">
      <c r="A63" s="150" t="s">
        <v>194</v>
      </c>
      <c r="C63" s="135">
        <v>392</v>
      </c>
      <c r="D63" s="26">
        <f t="shared" si="54"/>
        <v>1008</v>
      </c>
      <c r="F63" s="4">
        <v>61.4</v>
      </c>
      <c r="G63" s="4">
        <v>0.44</v>
      </c>
      <c r="H63" s="4">
        <v>17.2</v>
      </c>
      <c r="I63" s="4">
        <v>4.5199999999999996</v>
      </c>
      <c r="J63" s="4">
        <v>0.1</v>
      </c>
      <c r="K63" s="4">
        <v>1.67</v>
      </c>
      <c r="L63" s="4">
        <v>4</v>
      </c>
      <c r="M63" s="4">
        <v>4.46</v>
      </c>
      <c r="N63" s="4">
        <v>5.88</v>
      </c>
      <c r="O63" s="4">
        <v>0.28999999999999998</v>
      </c>
      <c r="P63" s="28">
        <f t="shared" si="160"/>
        <v>99.95999999999998</v>
      </c>
      <c r="R63" s="28">
        <v>56.04</v>
      </c>
      <c r="S63" s="28">
        <v>0.26</v>
      </c>
      <c r="T63" s="28">
        <v>27.04</v>
      </c>
      <c r="U63" s="28">
        <v>0.75</v>
      </c>
      <c r="V63" s="28">
        <v>0.18</v>
      </c>
      <c r="W63" s="28">
        <v>0.28000000000000003</v>
      </c>
      <c r="X63" s="28">
        <v>9.02</v>
      </c>
      <c r="Y63" s="28">
        <v>4.82</v>
      </c>
      <c r="Z63" s="28">
        <v>1.39</v>
      </c>
      <c r="AA63" s="28">
        <f t="shared" si="108"/>
        <v>99.780000000000015</v>
      </c>
      <c r="AC63" s="30">
        <f t="shared" si="109"/>
        <v>1.021970705725699</v>
      </c>
      <c r="AD63" s="30">
        <f t="shared" si="110"/>
        <v>5.5068836045056319E-3</v>
      </c>
      <c r="AE63" s="30">
        <f t="shared" si="111"/>
        <v>0.33738721067085131</v>
      </c>
      <c r="AF63" s="30">
        <f t="shared" si="112"/>
        <v>6.2908837856645791E-2</v>
      </c>
      <c r="AG63" s="30">
        <f t="shared" si="113"/>
        <v>1.4096419509444602E-3</v>
      </c>
      <c r="AH63" s="30">
        <f t="shared" si="114"/>
        <v>4.1439205955334991E-2</v>
      </c>
      <c r="AI63" s="30">
        <f t="shared" si="115"/>
        <v>7.1326676176890161E-2</v>
      </c>
      <c r="AJ63" s="30">
        <f t="shared" si="116"/>
        <v>0.14391739270732495</v>
      </c>
      <c r="AK63" s="30">
        <f t="shared" si="117"/>
        <v>0.12484076433121019</v>
      </c>
      <c r="AL63" s="30">
        <f t="shared" si="118"/>
        <v>4.0863199870365017E-3</v>
      </c>
      <c r="AM63" s="30">
        <f t="shared" si="119"/>
        <v>1.814793638966443</v>
      </c>
      <c r="AO63" s="30">
        <f t="shared" si="120"/>
        <v>0.56313328622185899</v>
      </c>
      <c r="AP63" s="30">
        <f t="shared" si="121"/>
        <v>3.0344406583009071E-3</v>
      </c>
      <c r="AQ63" s="30">
        <f t="shared" si="122"/>
        <v>0.18590940778423673</v>
      </c>
      <c r="AR63" s="30">
        <f t="shared" si="123"/>
        <v>3.4664457988993994E-2</v>
      </c>
      <c r="AS63" s="30">
        <f t="shared" si="124"/>
        <v>7.7675054655099857E-4</v>
      </c>
      <c r="AT63" s="30">
        <f t="shared" si="125"/>
        <v>2.2834114615331885E-2</v>
      </c>
      <c r="AU63" s="30">
        <f t="shared" si="126"/>
        <v>3.9302912819064083E-2</v>
      </c>
      <c r="AV63" s="30">
        <f t="shared" si="127"/>
        <v>7.9302345796896476E-2</v>
      </c>
      <c r="AW63" s="30">
        <f t="shared" si="128"/>
        <v>6.8790611588383802E-2</v>
      </c>
      <c r="AX63" s="30">
        <f t="shared" si="129"/>
        <v>2.2516719803821516E-3</v>
      </c>
      <c r="AY63" s="30">
        <f t="shared" si="130"/>
        <v>1</v>
      </c>
      <c r="AZ63" s="30"/>
      <c r="BA63" s="30">
        <f t="shared" si="131"/>
        <v>0.93275632490013316</v>
      </c>
      <c r="BB63" s="30">
        <f t="shared" si="132"/>
        <v>3.2540675844806004E-3</v>
      </c>
      <c r="BC63" s="30">
        <f t="shared" si="133"/>
        <v>0.53040408003138484</v>
      </c>
      <c r="BD63" s="30">
        <f t="shared" si="134"/>
        <v>1.0438413361169104E-2</v>
      </c>
      <c r="BE63" s="30">
        <f t="shared" si="135"/>
        <v>2.5373555117000281E-3</v>
      </c>
      <c r="BF63" s="30">
        <f t="shared" si="136"/>
        <v>6.9478908188585617E-3</v>
      </c>
      <c r="BG63" s="30">
        <f t="shared" si="137"/>
        <v>0.16084165477888729</v>
      </c>
      <c r="BH63" s="30">
        <f t="shared" si="138"/>
        <v>0.15553404323975478</v>
      </c>
      <c r="BI63" s="30">
        <f t="shared" si="139"/>
        <v>2.9511677282377916E-2</v>
      </c>
      <c r="BJ63" s="30">
        <f t="shared" si="140"/>
        <v>1.8322255075087464</v>
      </c>
      <c r="BK63" s="30"/>
      <c r="BL63" s="30">
        <f t="shared" si="141"/>
        <v>0.50908380058980296</v>
      </c>
      <c r="BM63" s="30">
        <f t="shared" si="142"/>
        <v>1.7760191478313795E-3</v>
      </c>
      <c r="BN63" s="30">
        <f t="shared" si="143"/>
        <v>0.28948624383718385</v>
      </c>
      <c r="BO63" s="30">
        <f t="shared" si="144"/>
        <v>5.6971226076652981E-3</v>
      </c>
      <c r="BP63" s="30">
        <f t="shared" si="145"/>
        <v>1.3848489180515984E-3</v>
      </c>
      <c r="BQ63" s="30">
        <f t="shared" si="146"/>
        <v>3.7920500453601479E-3</v>
      </c>
      <c r="BR63" s="30">
        <f t="shared" si="147"/>
        <v>8.7784857333190192E-2</v>
      </c>
      <c r="BS63" s="30">
        <f t="shared" si="148"/>
        <v>8.4888046041468129E-2</v>
      </c>
      <c r="BT63" s="30">
        <f t="shared" si="149"/>
        <v>1.6107011479446418E-2</v>
      </c>
      <c r="BU63" s="30">
        <f t="shared" si="150"/>
        <v>1</v>
      </c>
      <c r="BV63" s="30"/>
      <c r="BW63" s="28">
        <f t="shared" si="151"/>
        <v>0.46501163749879426</v>
      </c>
      <c r="BX63" s="28">
        <f t="shared" si="152"/>
        <v>0.4496667249112406</v>
      </c>
      <c r="BY63" s="28">
        <f t="shared" si="153"/>
        <v>8.5321637589965138E-2</v>
      </c>
      <c r="BZ63" s="28"/>
      <c r="CA63" s="28">
        <f t="shared" si="154"/>
        <v>61.424569827931187</v>
      </c>
      <c r="CB63" s="28">
        <f t="shared" si="155"/>
        <v>10.344137655062028</v>
      </c>
      <c r="CC63" s="28">
        <f t="shared" si="156"/>
        <v>31.782745633936226</v>
      </c>
      <c r="CD63" s="28">
        <f t="shared" si="157"/>
        <v>46.501163749879424</v>
      </c>
      <c r="CF63" s="28">
        <f t="shared" si="158"/>
        <v>6.9842332282083577</v>
      </c>
      <c r="CG63" s="28">
        <f t="shared" si="159"/>
        <v>0.53549032443577049</v>
      </c>
      <c r="CH63" s="30"/>
      <c r="CI63" s="107">
        <f t="shared" si="162"/>
        <v>2.5814905068795593</v>
      </c>
    </row>
    <row r="64" spans="1:87" ht="15" customHeight="1" x14ac:dyDescent="0.2">
      <c r="A64" s="150" t="s">
        <v>194</v>
      </c>
      <c r="C64" s="135">
        <v>399</v>
      </c>
      <c r="D64" s="26">
        <f t="shared" si="54"/>
        <v>1008</v>
      </c>
      <c r="F64" s="4">
        <v>61.4</v>
      </c>
      <c r="G64" s="4">
        <v>0.44</v>
      </c>
      <c r="H64" s="4">
        <v>17.2</v>
      </c>
      <c r="I64" s="4">
        <v>4.5199999999999996</v>
      </c>
      <c r="J64" s="4">
        <v>0.1</v>
      </c>
      <c r="K64" s="4">
        <v>1.67</v>
      </c>
      <c r="L64" s="4">
        <v>4</v>
      </c>
      <c r="M64" s="4">
        <v>4.46</v>
      </c>
      <c r="N64" s="4">
        <v>5.88</v>
      </c>
      <c r="O64" s="4">
        <v>0.28999999999999998</v>
      </c>
      <c r="P64" s="28">
        <f t="shared" si="160"/>
        <v>99.95999999999998</v>
      </c>
      <c r="R64" s="28">
        <v>55.85</v>
      </c>
      <c r="S64" s="28">
        <v>0.23</v>
      </c>
      <c r="T64" s="28">
        <v>27.3</v>
      </c>
      <c r="U64" s="28">
        <v>0.9</v>
      </c>
      <c r="V64" s="28">
        <v>0.18</v>
      </c>
      <c r="W64" s="28">
        <v>0.24</v>
      </c>
      <c r="X64" s="28">
        <v>9.5299999999999994</v>
      </c>
      <c r="Y64" s="28">
        <v>4.49</v>
      </c>
      <c r="Z64" s="28">
        <v>1.1499999999999999</v>
      </c>
      <c r="AA64" s="28">
        <f t="shared" si="108"/>
        <v>99.87</v>
      </c>
      <c r="AC64" s="30">
        <f t="shared" si="109"/>
        <v>1.021970705725699</v>
      </c>
      <c r="AD64" s="30">
        <f t="shared" si="110"/>
        <v>5.5068836045056319E-3</v>
      </c>
      <c r="AE64" s="30">
        <f t="shared" si="111"/>
        <v>0.33738721067085131</v>
      </c>
      <c r="AF64" s="30">
        <f t="shared" si="112"/>
        <v>6.2908837856645791E-2</v>
      </c>
      <c r="AG64" s="30">
        <f t="shared" si="113"/>
        <v>1.4096419509444602E-3</v>
      </c>
      <c r="AH64" s="30">
        <f t="shared" si="114"/>
        <v>4.1439205955334991E-2</v>
      </c>
      <c r="AI64" s="30">
        <f t="shared" si="115"/>
        <v>7.1326676176890161E-2</v>
      </c>
      <c r="AJ64" s="30">
        <f t="shared" si="116"/>
        <v>0.14391739270732495</v>
      </c>
      <c r="AK64" s="30">
        <f t="shared" si="117"/>
        <v>0.12484076433121019</v>
      </c>
      <c r="AL64" s="30">
        <f t="shared" si="118"/>
        <v>4.0863199870365017E-3</v>
      </c>
      <c r="AM64" s="30">
        <f t="shared" si="119"/>
        <v>1.814793638966443</v>
      </c>
      <c r="AO64" s="30">
        <f t="shared" si="120"/>
        <v>0.56313328622185899</v>
      </c>
      <c r="AP64" s="30">
        <f t="shared" si="121"/>
        <v>3.0344406583009071E-3</v>
      </c>
      <c r="AQ64" s="30">
        <f t="shared" si="122"/>
        <v>0.18590940778423673</v>
      </c>
      <c r="AR64" s="30">
        <f t="shared" si="123"/>
        <v>3.4664457988993994E-2</v>
      </c>
      <c r="AS64" s="30">
        <f t="shared" si="124"/>
        <v>7.7675054655099857E-4</v>
      </c>
      <c r="AT64" s="30">
        <f t="shared" si="125"/>
        <v>2.2834114615331885E-2</v>
      </c>
      <c r="AU64" s="30">
        <f t="shared" si="126"/>
        <v>3.9302912819064083E-2</v>
      </c>
      <c r="AV64" s="30">
        <f t="shared" si="127"/>
        <v>7.9302345796896476E-2</v>
      </c>
      <c r="AW64" s="30">
        <f t="shared" si="128"/>
        <v>6.8790611588383802E-2</v>
      </c>
      <c r="AX64" s="30">
        <f t="shared" si="129"/>
        <v>2.2516719803821516E-3</v>
      </c>
      <c r="AY64" s="30">
        <f t="shared" si="130"/>
        <v>1</v>
      </c>
      <c r="AZ64" s="30"/>
      <c r="BA64" s="30">
        <f t="shared" si="131"/>
        <v>0.92959387483355527</v>
      </c>
      <c r="BB64" s="30">
        <f t="shared" si="132"/>
        <v>2.8785982478097623E-3</v>
      </c>
      <c r="BC64" s="30">
        <f t="shared" si="133"/>
        <v>0.53550411926245589</v>
      </c>
      <c r="BD64" s="30">
        <f t="shared" si="134"/>
        <v>1.2526096033402923E-2</v>
      </c>
      <c r="BE64" s="30">
        <f t="shared" si="135"/>
        <v>2.5373555117000281E-3</v>
      </c>
      <c r="BF64" s="30">
        <f t="shared" si="136"/>
        <v>5.9553349875930521E-3</v>
      </c>
      <c r="BG64" s="30">
        <f t="shared" si="137"/>
        <v>0.16993580599144079</v>
      </c>
      <c r="BH64" s="30">
        <f t="shared" si="138"/>
        <v>0.14488544691836078</v>
      </c>
      <c r="BI64" s="30">
        <f t="shared" si="139"/>
        <v>2.4416135881104032E-2</v>
      </c>
      <c r="BJ64" s="30">
        <f t="shared" si="140"/>
        <v>1.8282327676674226</v>
      </c>
      <c r="BK64" s="30"/>
      <c r="BL64" s="30">
        <f t="shared" si="141"/>
        <v>0.50846582080442149</v>
      </c>
      <c r="BM64" s="30">
        <f t="shared" si="142"/>
        <v>1.5745250269649546E-3</v>
      </c>
      <c r="BN64" s="30">
        <f t="shared" si="143"/>
        <v>0.29290806331279501</v>
      </c>
      <c r="BO64" s="30">
        <f t="shared" si="144"/>
        <v>6.8514776974403129E-3</v>
      </c>
      <c r="BP64" s="30">
        <f t="shared" si="145"/>
        <v>1.387873336794718E-3</v>
      </c>
      <c r="BQ64" s="30">
        <f t="shared" si="146"/>
        <v>3.2574271137210025E-3</v>
      </c>
      <c r="BR64" s="30">
        <f t="shared" si="147"/>
        <v>9.2950858882294221E-2</v>
      </c>
      <c r="BS64" s="30">
        <f t="shared" si="148"/>
        <v>7.9248906091544891E-2</v>
      </c>
      <c r="BT64" s="30">
        <f t="shared" si="149"/>
        <v>1.335504773402334E-2</v>
      </c>
      <c r="BU64" s="30">
        <f t="shared" si="150"/>
        <v>0.99999999999999989</v>
      </c>
      <c r="BV64" s="30"/>
      <c r="BW64" s="28">
        <f t="shared" si="151"/>
        <v>0.50093477784721263</v>
      </c>
      <c r="BX64" s="28">
        <f t="shared" si="152"/>
        <v>0.42709162287433844</v>
      </c>
      <c r="BY64" s="28">
        <f t="shared" si="153"/>
        <v>7.197359927844893E-2</v>
      </c>
      <c r="BZ64" s="28"/>
      <c r="CA64" s="28">
        <f t="shared" si="154"/>
        <v>61.424569827931187</v>
      </c>
      <c r="CB64" s="28">
        <f t="shared" si="155"/>
        <v>10.344137655062028</v>
      </c>
      <c r="CC64" s="28">
        <f t="shared" si="156"/>
        <v>32.244098820205522</v>
      </c>
      <c r="CD64" s="28">
        <f t="shared" si="157"/>
        <v>50.093477784721266</v>
      </c>
      <c r="CF64" s="28">
        <f t="shared" si="158"/>
        <v>7.0586467047275425</v>
      </c>
      <c r="CG64" s="28">
        <f t="shared" si="159"/>
        <v>0.53549032443577049</v>
      </c>
      <c r="CH64" s="30"/>
      <c r="CI64" s="107">
        <f t="shared" si="162"/>
        <v>2.8348378404767143</v>
      </c>
    </row>
    <row r="65" spans="1:87" ht="15" customHeight="1" x14ac:dyDescent="0.2">
      <c r="A65" s="150" t="s">
        <v>194</v>
      </c>
      <c r="C65" s="135">
        <v>406</v>
      </c>
      <c r="D65" s="26">
        <f t="shared" si="54"/>
        <v>1008</v>
      </c>
      <c r="F65" s="4">
        <v>61.4</v>
      </c>
      <c r="G65" s="4">
        <v>0.44</v>
      </c>
      <c r="H65" s="4">
        <v>17.2</v>
      </c>
      <c r="I65" s="4">
        <v>4.5199999999999996</v>
      </c>
      <c r="J65" s="4">
        <v>0.1</v>
      </c>
      <c r="K65" s="4">
        <v>1.67</v>
      </c>
      <c r="L65" s="4">
        <v>4</v>
      </c>
      <c r="M65" s="4">
        <v>4.46</v>
      </c>
      <c r="N65" s="4">
        <v>5.88</v>
      </c>
      <c r="O65" s="4">
        <v>0.28999999999999998</v>
      </c>
      <c r="P65" s="28">
        <f t="shared" si="160"/>
        <v>99.95999999999998</v>
      </c>
      <c r="R65" s="28">
        <v>55.5</v>
      </c>
      <c r="S65" s="28">
        <v>0.37</v>
      </c>
      <c r="T65" s="28">
        <v>27.06</v>
      </c>
      <c r="U65" s="28">
        <v>0.83</v>
      </c>
      <c r="V65" s="28">
        <v>0.22</v>
      </c>
      <c r="W65" s="28">
        <v>0.26</v>
      </c>
      <c r="X65" s="28">
        <v>10.210000000000001</v>
      </c>
      <c r="Y65" s="28">
        <v>4.21</v>
      </c>
      <c r="Z65" s="28">
        <v>1.2</v>
      </c>
      <c r="AA65" s="28">
        <f t="shared" si="108"/>
        <v>99.859999999999985</v>
      </c>
      <c r="AC65" s="30">
        <f t="shared" si="109"/>
        <v>1.021970705725699</v>
      </c>
      <c r="AD65" s="30">
        <f t="shared" si="110"/>
        <v>5.5068836045056319E-3</v>
      </c>
      <c r="AE65" s="30">
        <f t="shared" si="111"/>
        <v>0.33738721067085131</v>
      </c>
      <c r="AF65" s="30">
        <f t="shared" si="112"/>
        <v>6.2908837856645791E-2</v>
      </c>
      <c r="AG65" s="30">
        <f t="shared" si="113"/>
        <v>1.4096419509444602E-3</v>
      </c>
      <c r="AH65" s="30">
        <f t="shared" si="114"/>
        <v>4.1439205955334991E-2</v>
      </c>
      <c r="AI65" s="30">
        <f t="shared" si="115"/>
        <v>7.1326676176890161E-2</v>
      </c>
      <c r="AJ65" s="30">
        <f t="shared" si="116"/>
        <v>0.14391739270732495</v>
      </c>
      <c r="AK65" s="30">
        <f t="shared" si="117"/>
        <v>0.12484076433121019</v>
      </c>
      <c r="AL65" s="30">
        <f t="shared" si="118"/>
        <v>4.0863199870365017E-3</v>
      </c>
      <c r="AM65" s="30">
        <f t="shared" si="119"/>
        <v>1.814793638966443</v>
      </c>
      <c r="AO65" s="30">
        <f t="shared" si="120"/>
        <v>0.56313328622185899</v>
      </c>
      <c r="AP65" s="30">
        <f t="shared" si="121"/>
        <v>3.0344406583009071E-3</v>
      </c>
      <c r="AQ65" s="30">
        <f t="shared" si="122"/>
        <v>0.18590940778423673</v>
      </c>
      <c r="AR65" s="30">
        <f t="shared" si="123"/>
        <v>3.4664457988993994E-2</v>
      </c>
      <c r="AS65" s="30">
        <f t="shared" si="124"/>
        <v>7.7675054655099857E-4</v>
      </c>
      <c r="AT65" s="30">
        <f t="shared" si="125"/>
        <v>2.2834114615331885E-2</v>
      </c>
      <c r="AU65" s="30">
        <f t="shared" si="126"/>
        <v>3.9302912819064083E-2</v>
      </c>
      <c r="AV65" s="30">
        <f t="shared" si="127"/>
        <v>7.9302345796896476E-2</v>
      </c>
      <c r="AW65" s="30">
        <f t="shared" si="128"/>
        <v>6.8790611588383802E-2</v>
      </c>
      <c r="AX65" s="30">
        <f t="shared" si="129"/>
        <v>2.2516719803821516E-3</v>
      </c>
      <c r="AY65" s="30">
        <f t="shared" si="130"/>
        <v>1</v>
      </c>
      <c r="AZ65" s="30"/>
      <c r="BA65" s="30">
        <f t="shared" si="131"/>
        <v>0.92376830892143813</v>
      </c>
      <c r="BB65" s="30">
        <f t="shared" si="132"/>
        <v>4.630788485607008E-3</v>
      </c>
      <c r="BC65" s="30">
        <f t="shared" si="133"/>
        <v>0.53079639074146723</v>
      </c>
      <c r="BD65" s="30">
        <f t="shared" si="134"/>
        <v>1.1551844119693807E-2</v>
      </c>
      <c r="BE65" s="30">
        <f t="shared" si="135"/>
        <v>3.1012122920778123E-3</v>
      </c>
      <c r="BF65" s="30">
        <f t="shared" si="136"/>
        <v>6.4516129032258073E-3</v>
      </c>
      <c r="BG65" s="30">
        <f t="shared" si="137"/>
        <v>0.18206134094151213</v>
      </c>
      <c r="BH65" s="30">
        <f t="shared" si="138"/>
        <v>0.13585027428202648</v>
      </c>
      <c r="BI65" s="30">
        <f t="shared" si="139"/>
        <v>2.5477707006369425E-2</v>
      </c>
      <c r="BJ65" s="30">
        <f t="shared" si="140"/>
        <v>1.8236894796934178</v>
      </c>
      <c r="BK65" s="30"/>
      <c r="BL65" s="30">
        <f t="shared" si="141"/>
        <v>0.50653815751392817</v>
      </c>
      <c r="BM65" s="30">
        <f t="shared" si="142"/>
        <v>2.5392417608207591E-3</v>
      </c>
      <c r="BN65" s="30">
        <f t="shared" si="143"/>
        <v>0.29105634300785677</v>
      </c>
      <c r="BO65" s="30">
        <f t="shared" si="144"/>
        <v>6.3343262371814519E-3</v>
      </c>
      <c r="BP65" s="30">
        <f t="shared" si="145"/>
        <v>1.7005155354622983E-3</v>
      </c>
      <c r="BQ65" s="30">
        <f t="shared" si="146"/>
        <v>3.5376707356508928E-3</v>
      </c>
      <c r="BR65" s="30">
        <f t="shared" si="147"/>
        <v>9.9831327081032817E-2</v>
      </c>
      <c r="BS65" s="30">
        <f t="shared" si="148"/>
        <v>7.4491998662439177E-2</v>
      </c>
      <c r="BT65" s="30">
        <f t="shared" si="149"/>
        <v>1.3970419465627727E-2</v>
      </c>
      <c r="BU65" s="30">
        <f t="shared" si="150"/>
        <v>1</v>
      </c>
      <c r="BV65" s="30"/>
      <c r="BW65" s="28">
        <f t="shared" si="151"/>
        <v>0.53018928998501991</v>
      </c>
      <c r="BX65" s="28">
        <f t="shared" si="152"/>
        <v>0.39561589568318384</v>
      </c>
      <c r="BY65" s="28">
        <f t="shared" si="153"/>
        <v>7.4194814331796255E-2</v>
      </c>
      <c r="BZ65" s="28"/>
      <c r="CA65" s="28">
        <f t="shared" si="154"/>
        <v>61.424569827931187</v>
      </c>
      <c r="CB65" s="28">
        <f t="shared" si="155"/>
        <v>10.344137655062028</v>
      </c>
      <c r="CC65" s="28">
        <f t="shared" si="156"/>
        <v>33.928945932430622</v>
      </c>
      <c r="CD65" s="28">
        <f t="shared" si="157"/>
        <v>53.018928998501991</v>
      </c>
      <c r="CF65" s="28">
        <f t="shared" si="158"/>
        <v>7.1154048897531341</v>
      </c>
      <c r="CG65" s="28">
        <f t="shared" si="159"/>
        <v>0.53549032443577049</v>
      </c>
      <c r="CH65" s="30"/>
      <c r="CI65" s="107">
        <f t="shared" si="162"/>
        <v>3.203533178887386</v>
      </c>
    </row>
    <row r="66" spans="1:87" ht="15" customHeight="1" x14ac:dyDescent="0.2">
      <c r="A66" s="150" t="s">
        <v>194</v>
      </c>
      <c r="C66" s="135">
        <v>413</v>
      </c>
      <c r="D66" s="26">
        <f t="shared" si="54"/>
        <v>1008</v>
      </c>
      <c r="F66" s="4">
        <v>61.4</v>
      </c>
      <c r="G66" s="4">
        <v>0.44</v>
      </c>
      <c r="H66" s="4">
        <v>17.2</v>
      </c>
      <c r="I66" s="4">
        <v>4.5199999999999996</v>
      </c>
      <c r="J66" s="4">
        <v>0.1</v>
      </c>
      <c r="K66" s="4">
        <v>1.67</v>
      </c>
      <c r="L66" s="4">
        <v>4</v>
      </c>
      <c r="M66" s="4">
        <v>4.46</v>
      </c>
      <c r="N66" s="4">
        <v>5.88</v>
      </c>
      <c r="O66" s="4">
        <v>0.28999999999999998</v>
      </c>
      <c r="P66" s="28">
        <f t="shared" si="160"/>
        <v>99.95999999999998</v>
      </c>
      <c r="R66" s="28">
        <v>54.47</v>
      </c>
      <c r="S66" s="28">
        <v>0.4</v>
      </c>
      <c r="T66" s="28">
        <v>27.48</v>
      </c>
      <c r="U66" s="28">
        <v>0.99</v>
      </c>
      <c r="V66" s="28">
        <v>0.1</v>
      </c>
      <c r="W66" s="28">
        <v>0.28999999999999998</v>
      </c>
      <c r="X66" s="28">
        <v>10.95</v>
      </c>
      <c r="Y66" s="28">
        <v>4.04</v>
      </c>
      <c r="Z66" s="28">
        <v>1.1100000000000001</v>
      </c>
      <c r="AA66" s="28">
        <f t="shared" si="108"/>
        <v>99.83</v>
      </c>
      <c r="AC66" s="30">
        <f t="shared" si="109"/>
        <v>1.021970705725699</v>
      </c>
      <c r="AD66" s="30">
        <f t="shared" si="110"/>
        <v>5.5068836045056319E-3</v>
      </c>
      <c r="AE66" s="30">
        <f t="shared" si="111"/>
        <v>0.33738721067085131</v>
      </c>
      <c r="AF66" s="30">
        <f t="shared" si="112"/>
        <v>6.2908837856645791E-2</v>
      </c>
      <c r="AG66" s="30">
        <f t="shared" si="113"/>
        <v>1.4096419509444602E-3</v>
      </c>
      <c r="AH66" s="30">
        <f t="shared" si="114"/>
        <v>4.1439205955334991E-2</v>
      </c>
      <c r="AI66" s="30">
        <f t="shared" si="115"/>
        <v>7.1326676176890161E-2</v>
      </c>
      <c r="AJ66" s="30">
        <f t="shared" si="116"/>
        <v>0.14391739270732495</v>
      </c>
      <c r="AK66" s="30">
        <f t="shared" si="117"/>
        <v>0.12484076433121019</v>
      </c>
      <c r="AL66" s="30">
        <f t="shared" si="118"/>
        <v>4.0863199870365017E-3</v>
      </c>
      <c r="AM66" s="30">
        <f t="shared" si="119"/>
        <v>1.814793638966443</v>
      </c>
      <c r="AO66" s="30">
        <f t="shared" si="120"/>
        <v>0.56313328622185899</v>
      </c>
      <c r="AP66" s="30">
        <f t="shared" si="121"/>
        <v>3.0344406583009071E-3</v>
      </c>
      <c r="AQ66" s="30">
        <f t="shared" si="122"/>
        <v>0.18590940778423673</v>
      </c>
      <c r="AR66" s="30">
        <f t="shared" si="123"/>
        <v>3.4664457988993994E-2</v>
      </c>
      <c r="AS66" s="30">
        <f t="shared" si="124"/>
        <v>7.7675054655099857E-4</v>
      </c>
      <c r="AT66" s="30">
        <f t="shared" si="125"/>
        <v>2.2834114615331885E-2</v>
      </c>
      <c r="AU66" s="30">
        <f t="shared" si="126"/>
        <v>3.9302912819064083E-2</v>
      </c>
      <c r="AV66" s="30">
        <f t="shared" si="127"/>
        <v>7.9302345796896476E-2</v>
      </c>
      <c r="AW66" s="30">
        <f t="shared" si="128"/>
        <v>6.8790611588383802E-2</v>
      </c>
      <c r="AX66" s="30">
        <f t="shared" si="129"/>
        <v>2.2516719803821516E-3</v>
      </c>
      <c r="AY66" s="30">
        <f t="shared" si="130"/>
        <v>1</v>
      </c>
      <c r="AZ66" s="30"/>
      <c r="BA66" s="30">
        <f t="shared" si="131"/>
        <v>0.90662450066577893</v>
      </c>
      <c r="BB66" s="30">
        <f t="shared" si="132"/>
        <v>5.0062578222778474E-3</v>
      </c>
      <c r="BC66" s="30">
        <f t="shared" si="133"/>
        <v>0.53903491565319739</v>
      </c>
      <c r="BD66" s="30">
        <f t="shared" si="134"/>
        <v>1.3778705636743216E-2</v>
      </c>
      <c r="BE66" s="30">
        <f t="shared" si="135"/>
        <v>1.4096419509444602E-3</v>
      </c>
      <c r="BF66" s="30">
        <f t="shared" si="136"/>
        <v>7.1960297766749384E-3</v>
      </c>
      <c r="BG66" s="30">
        <f t="shared" si="137"/>
        <v>0.1952567760342368</v>
      </c>
      <c r="BH66" s="30">
        <f t="shared" si="138"/>
        <v>0.13036463375282351</v>
      </c>
      <c r="BI66" s="30">
        <f t="shared" si="139"/>
        <v>2.3566878980891721E-2</v>
      </c>
      <c r="BJ66" s="30">
        <f t="shared" si="140"/>
        <v>1.8222383402735687</v>
      </c>
      <c r="BK66" s="30"/>
      <c r="BL66" s="30">
        <f t="shared" si="141"/>
        <v>0.49753343491261925</v>
      </c>
      <c r="BM66" s="30">
        <f t="shared" si="142"/>
        <v>2.7473123090617601E-3</v>
      </c>
      <c r="BN66" s="30">
        <f t="shared" si="143"/>
        <v>0.29580922744292232</v>
      </c>
      <c r="BO66" s="30">
        <f t="shared" si="144"/>
        <v>7.5614179178529681E-3</v>
      </c>
      <c r="BP66" s="30">
        <f t="shared" si="145"/>
        <v>7.7357715496911004E-4</v>
      </c>
      <c r="BQ66" s="30">
        <f t="shared" si="146"/>
        <v>3.9490058010713432E-3</v>
      </c>
      <c r="BR66" s="30">
        <f t="shared" si="147"/>
        <v>0.10715216100925816</v>
      </c>
      <c r="BS66" s="30">
        <f t="shared" si="148"/>
        <v>7.1540934504348175E-2</v>
      </c>
      <c r="BT66" s="30">
        <f t="shared" si="149"/>
        <v>1.2932928947896946E-2</v>
      </c>
      <c r="BU66" s="30">
        <f t="shared" si="150"/>
        <v>1</v>
      </c>
      <c r="BV66" s="30"/>
      <c r="BW66" s="28">
        <f t="shared" si="151"/>
        <v>0.55917332371931816</v>
      </c>
      <c r="BX66" s="28">
        <f t="shared" si="152"/>
        <v>0.37333621414621787</v>
      </c>
      <c r="BY66" s="28">
        <f t="shared" si="153"/>
        <v>6.7490462134463969E-2</v>
      </c>
      <c r="BZ66" s="28"/>
      <c r="CA66" s="28">
        <f t="shared" si="154"/>
        <v>61.424569827931187</v>
      </c>
      <c r="CB66" s="28">
        <f t="shared" si="155"/>
        <v>10.344137655062028</v>
      </c>
      <c r="CC66" s="28">
        <f t="shared" si="156"/>
        <v>34.707712399412301</v>
      </c>
      <c r="CD66" s="28">
        <f t="shared" si="157"/>
        <v>55.917332371931813</v>
      </c>
      <c r="CF66" s="28">
        <f t="shared" si="158"/>
        <v>7.168630281472157</v>
      </c>
      <c r="CG66" s="28">
        <f t="shared" si="159"/>
        <v>0.53549032443577049</v>
      </c>
      <c r="CH66" s="30"/>
      <c r="CI66" s="107">
        <f t="shared" si="162"/>
        <v>3.4602158437418291</v>
      </c>
    </row>
    <row r="67" spans="1:87" ht="15" customHeight="1" x14ac:dyDescent="0.2">
      <c r="A67" s="150" t="s">
        <v>194</v>
      </c>
      <c r="C67" s="135">
        <v>420</v>
      </c>
      <c r="D67" s="26">
        <f t="shared" si="54"/>
        <v>1008</v>
      </c>
      <c r="F67" s="4">
        <v>61.4</v>
      </c>
      <c r="G67" s="4">
        <v>0.44</v>
      </c>
      <c r="H67" s="4">
        <v>17.2</v>
      </c>
      <c r="I67" s="4">
        <v>4.5199999999999996</v>
      </c>
      <c r="J67" s="4">
        <v>0.1</v>
      </c>
      <c r="K67" s="4">
        <v>1.67</v>
      </c>
      <c r="L67" s="4">
        <v>4</v>
      </c>
      <c r="M67" s="4">
        <v>4.46</v>
      </c>
      <c r="N67" s="4">
        <v>5.88</v>
      </c>
      <c r="O67" s="4">
        <v>0.28999999999999998</v>
      </c>
      <c r="P67" s="28">
        <f t="shared" si="160"/>
        <v>99.95999999999998</v>
      </c>
      <c r="R67" s="28">
        <v>55.2</v>
      </c>
      <c r="S67" s="28">
        <v>0.25</v>
      </c>
      <c r="T67" s="28">
        <v>27.19</v>
      </c>
      <c r="U67" s="28">
        <v>0.66</v>
      </c>
      <c r="V67" s="28">
        <v>0.16</v>
      </c>
      <c r="W67" s="28">
        <v>0.32</v>
      </c>
      <c r="X67" s="28">
        <v>10.42</v>
      </c>
      <c r="Y67" s="28">
        <v>4.29</v>
      </c>
      <c r="Z67" s="28">
        <v>1.21</v>
      </c>
      <c r="AA67" s="28">
        <f t="shared" si="108"/>
        <v>99.699999999999989</v>
      </c>
      <c r="AC67" s="30">
        <f t="shared" si="109"/>
        <v>1.021970705725699</v>
      </c>
      <c r="AD67" s="30">
        <f t="shared" si="110"/>
        <v>5.5068836045056319E-3</v>
      </c>
      <c r="AE67" s="30">
        <f t="shared" si="111"/>
        <v>0.33738721067085131</v>
      </c>
      <c r="AF67" s="30">
        <f t="shared" si="112"/>
        <v>6.2908837856645791E-2</v>
      </c>
      <c r="AG67" s="30">
        <f t="shared" si="113"/>
        <v>1.4096419509444602E-3</v>
      </c>
      <c r="AH67" s="30">
        <f t="shared" si="114"/>
        <v>4.1439205955334991E-2</v>
      </c>
      <c r="AI67" s="30">
        <f t="shared" si="115"/>
        <v>7.1326676176890161E-2</v>
      </c>
      <c r="AJ67" s="30">
        <f t="shared" si="116"/>
        <v>0.14391739270732495</v>
      </c>
      <c r="AK67" s="30">
        <f t="shared" si="117"/>
        <v>0.12484076433121019</v>
      </c>
      <c r="AL67" s="30">
        <f t="shared" si="118"/>
        <v>4.0863199870365017E-3</v>
      </c>
      <c r="AM67" s="30">
        <f t="shared" si="119"/>
        <v>1.814793638966443</v>
      </c>
      <c r="AO67" s="30">
        <f t="shared" si="120"/>
        <v>0.56313328622185899</v>
      </c>
      <c r="AP67" s="30">
        <f t="shared" si="121"/>
        <v>3.0344406583009071E-3</v>
      </c>
      <c r="AQ67" s="30">
        <f t="shared" si="122"/>
        <v>0.18590940778423673</v>
      </c>
      <c r="AR67" s="30">
        <f t="shared" si="123"/>
        <v>3.4664457988993994E-2</v>
      </c>
      <c r="AS67" s="30">
        <f t="shared" si="124"/>
        <v>7.7675054655099857E-4</v>
      </c>
      <c r="AT67" s="30">
        <f t="shared" si="125"/>
        <v>2.2834114615331885E-2</v>
      </c>
      <c r="AU67" s="30">
        <f t="shared" si="126"/>
        <v>3.9302912819064083E-2</v>
      </c>
      <c r="AV67" s="30">
        <f t="shared" si="127"/>
        <v>7.9302345796896476E-2</v>
      </c>
      <c r="AW67" s="30">
        <f t="shared" si="128"/>
        <v>6.8790611588383802E-2</v>
      </c>
      <c r="AX67" s="30">
        <f t="shared" si="129"/>
        <v>2.2516719803821516E-3</v>
      </c>
      <c r="AY67" s="30">
        <f t="shared" si="130"/>
        <v>1</v>
      </c>
      <c r="AZ67" s="30"/>
      <c r="BA67" s="30">
        <f t="shared" si="131"/>
        <v>0.91877496671105197</v>
      </c>
      <c r="BB67" s="30">
        <f t="shared" si="132"/>
        <v>3.1289111389236545E-3</v>
      </c>
      <c r="BC67" s="30">
        <f t="shared" si="133"/>
        <v>0.53334641035700281</v>
      </c>
      <c r="BD67" s="30">
        <f t="shared" si="134"/>
        <v>9.1858037578288112E-3</v>
      </c>
      <c r="BE67" s="30">
        <f t="shared" si="135"/>
        <v>2.2554271215111362E-3</v>
      </c>
      <c r="BF67" s="30">
        <f t="shared" si="136"/>
        <v>7.9404466501240695E-3</v>
      </c>
      <c r="BG67" s="30">
        <f t="shared" si="137"/>
        <v>0.18580599144079887</v>
      </c>
      <c r="BH67" s="30">
        <f t="shared" si="138"/>
        <v>0.13843175217812198</v>
      </c>
      <c r="BI67" s="30">
        <f t="shared" si="139"/>
        <v>2.5690021231422503E-2</v>
      </c>
      <c r="BJ67" s="30">
        <f t="shared" si="140"/>
        <v>1.8245597305867858</v>
      </c>
      <c r="BK67" s="30"/>
      <c r="BL67" s="30">
        <f t="shared" si="141"/>
        <v>0.50355981846402487</v>
      </c>
      <c r="BM67" s="30">
        <f t="shared" si="142"/>
        <v>1.7148855619636986E-3</v>
      </c>
      <c r="BN67" s="30">
        <f t="shared" si="143"/>
        <v>0.29231512754338629</v>
      </c>
      <c r="BO67" s="30">
        <f t="shared" si="144"/>
        <v>5.0345316756906719E-3</v>
      </c>
      <c r="BP67" s="30">
        <f t="shared" si="145"/>
        <v>1.236148690394357E-3</v>
      </c>
      <c r="BQ67" s="30">
        <f t="shared" si="146"/>
        <v>4.3519795581427141E-3</v>
      </c>
      <c r="BR67" s="30">
        <f t="shared" si="147"/>
        <v>0.10183606945059723</v>
      </c>
      <c r="BS67" s="30">
        <f t="shared" si="148"/>
        <v>7.5871318355580378E-2</v>
      </c>
      <c r="BT67" s="30">
        <f t="shared" si="149"/>
        <v>1.4080120700219821E-2</v>
      </c>
      <c r="BU67" s="30">
        <f t="shared" si="150"/>
        <v>1</v>
      </c>
      <c r="BV67" s="30"/>
      <c r="BW67" s="28">
        <f t="shared" si="151"/>
        <v>0.53098384896741224</v>
      </c>
      <c r="BX67" s="28">
        <f t="shared" si="152"/>
        <v>0.39560093848890865</v>
      </c>
      <c r="BY67" s="28">
        <f t="shared" si="153"/>
        <v>7.3415212543679109E-2</v>
      </c>
      <c r="BZ67" s="28"/>
      <c r="CA67" s="28">
        <f t="shared" si="154"/>
        <v>61.424569827931187</v>
      </c>
      <c r="CB67" s="28">
        <f t="shared" si="155"/>
        <v>10.344137655062028</v>
      </c>
      <c r="CC67" s="28">
        <f t="shared" si="156"/>
        <v>33.890713702738523</v>
      </c>
      <c r="CD67" s="28">
        <f t="shared" si="157"/>
        <v>53.098384896741223</v>
      </c>
      <c r="CF67" s="28">
        <f t="shared" si="158"/>
        <v>7.1169024005771693</v>
      </c>
      <c r="CG67" s="28">
        <f t="shared" si="159"/>
        <v>0.53549032443577049</v>
      </c>
      <c r="CH67" s="30"/>
      <c r="CI67" s="107">
        <f t="shared" si="162"/>
        <v>3.2032245629637837</v>
      </c>
    </row>
    <row r="68" spans="1:87" ht="15" customHeight="1" x14ac:dyDescent="0.2">
      <c r="A68" s="150" t="s">
        <v>194</v>
      </c>
      <c r="C68" s="135">
        <v>427</v>
      </c>
      <c r="D68" s="26">
        <f t="shared" si="54"/>
        <v>1008</v>
      </c>
      <c r="F68" s="4">
        <v>61.4</v>
      </c>
      <c r="G68" s="4">
        <v>0.44</v>
      </c>
      <c r="H68" s="4">
        <v>17.2</v>
      </c>
      <c r="I68" s="4">
        <v>4.5199999999999996</v>
      </c>
      <c r="J68" s="4">
        <v>0.1</v>
      </c>
      <c r="K68" s="4">
        <v>1.67</v>
      </c>
      <c r="L68" s="4">
        <v>4</v>
      </c>
      <c r="M68" s="4">
        <v>4.46</v>
      </c>
      <c r="N68" s="4">
        <v>5.88</v>
      </c>
      <c r="O68" s="4">
        <v>0.28999999999999998</v>
      </c>
      <c r="P68" s="28">
        <f t="shared" si="160"/>
        <v>99.95999999999998</v>
      </c>
      <c r="R68" s="28">
        <v>55.15</v>
      </c>
      <c r="S68" s="28">
        <v>0.22</v>
      </c>
      <c r="T68" s="28">
        <v>27.3</v>
      </c>
      <c r="U68" s="28">
        <v>0.74</v>
      </c>
      <c r="V68" s="28">
        <v>0.26</v>
      </c>
      <c r="W68" s="28">
        <v>0.49</v>
      </c>
      <c r="X68" s="28">
        <v>9.9499999999999993</v>
      </c>
      <c r="Y68" s="28">
        <v>4.37</v>
      </c>
      <c r="Z68" s="28">
        <v>1.31</v>
      </c>
      <c r="AA68" s="28">
        <f t="shared" si="108"/>
        <v>99.79</v>
      </c>
      <c r="AC68" s="30">
        <f t="shared" si="109"/>
        <v>1.021970705725699</v>
      </c>
      <c r="AD68" s="30">
        <f t="shared" si="110"/>
        <v>5.5068836045056319E-3</v>
      </c>
      <c r="AE68" s="30">
        <f t="shared" si="111"/>
        <v>0.33738721067085131</v>
      </c>
      <c r="AF68" s="30">
        <f t="shared" si="112"/>
        <v>6.2908837856645791E-2</v>
      </c>
      <c r="AG68" s="30">
        <f t="shared" si="113"/>
        <v>1.4096419509444602E-3</v>
      </c>
      <c r="AH68" s="30">
        <f t="shared" si="114"/>
        <v>4.1439205955334991E-2</v>
      </c>
      <c r="AI68" s="30">
        <f t="shared" si="115"/>
        <v>7.1326676176890161E-2</v>
      </c>
      <c r="AJ68" s="30">
        <f t="shared" si="116"/>
        <v>0.14391739270732495</v>
      </c>
      <c r="AK68" s="30">
        <f t="shared" si="117"/>
        <v>0.12484076433121019</v>
      </c>
      <c r="AL68" s="30">
        <f t="shared" si="118"/>
        <v>4.0863199870365017E-3</v>
      </c>
      <c r="AM68" s="30">
        <f t="shared" si="119"/>
        <v>1.814793638966443</v>
      </c>
      <c r="AO68" s="30">
        <f t="shared" si="120"/>
        <v>0.56313328622185899</v>
      </c>
      <c r="AP68" s="30">
        <f t="shared" si="121"/>
        <v>3.0344406583009071E-3</v>
      </c>
      <c r="AQ68" s="30">
        <f t="shared" si="122"/>
        <v>0.18590940778423673</v>
      </c>
      <c r="AR68" s="30">
        <f t="shared" si="123"/>
        <v>3.4664457988993994E-2</v>
      </c>
      <c r="AS68" s="30">
        <f t="shared" si="124"/>
        <v>7.7675054655099857E-4</v>
      </c>
      <c r="AT68" s="30">
        <f t="shared" si="125"/>
        <v>2.2834114615331885E-2</v>
      </c>
      <c r="AU68" s="30">
        <f t="shared" si="126"/>
        <v>3.9302912819064083E-2</v>
      </c>
      <c r="AV68" s="30">
        <f t="shared" si="127"/>
        <v>7.9302345796896476E-2</v>
      </c>
      <c r="AW68" s="30">
        <f t="shared" si="128"/>
        <v>6.8790611588383802E-2</v>
      </c>
      <c r="AX68" s="30">
        <f t="shared" si="129"/>
        <v>2.2516719803821516E-3</v>
      </c>
      <c r="AY68" s="30">
        <f t="shared" si="130"/>
        <v>1</v>
      </c>
      <c r="AZ68" s="30"/>
      <c r="BA68" s="30">
        <f t="shared" si="131"/>
        <v>0.91794274300932088</v>
      </c>
      <c r="BB68" s="30">
        <f t="shared" si="132"/>
        <v>2.753441802252816E-3</v>
      </c>
      <c r="BC68" s="30">
        <f t="shared" si="133"/>
        <v>0.53550411926245589</v>
      </c>
      <c r="BD68" s="30">
        <f t="shared" si="134"/>
        <v>1.0299234516353515E-2</v>
      </c>
      <c r="BE68" s="30">
        <f t="shared" si="135"/>
        <v>3.6650690724555966E-3</v>
      </c>
      <c r="BF68" s="30">
        <f t="shared" si="136"/>
        <v>1.2158808933002483E-2</v>
      </c>
      <c r="BG68" s="30">
        <f t="shared" si="137"/>
        <v>0.17742510699001426</v>
      </c>
      <c r="BH68" s="30">
        <f t="shared" si="138"/>
        <v>0.14101323007421751</v>
      </c>
      <c r="BI68" s="30">
        <f t="shared" si="139"/>
        <v>2.7813163481953292E-2</v>
      </c>
      <c r="BJ68" s="30">
        <f t="shared" si="140"/>
        <v>1.8285749171420262</v>
      </c>
      <c r="BK68" s="30"/>
      <c r="BL68" s="30">
        <f t="shared" si="141"/>
        <v>0.50199897986352171</v>
      </c>
      <c r="BM68" s="30">
        <f t="shared" si="142"/>
        <v>1.5057856128510784E-3</v>
      </c>
      <c r="BN68" s="30">
        <f t="shared" si="143"/>
        <v>0.29285325651268518</v>
      </c>
      <c r="BO68" s="30">
        <f t="shared" si="144"/>
        <v>5.6323831306024459E-3</v>
      </c>
      <c r="BP68" s="30">
        <f t="shared" si="145"/>
        <v>2.004330825112663E-3</v>
      </c>
      <c r="BQ68" s="30">
        <f t="shared" si="146"/>
        <v>6.6493359495525131E-3</v>
      </c>
      <c r="BR68" s="30">
        <f t="shared" si="147"/>
        <v>9.7029170271744236E-2</v>
      </c>
      <c r="BS68" s="30">
        <f t="shared" si="148"/>
        <v>7.7116463073120534E-2</v>
      </c>
      <c r="BT68" s="30">
        <f t="shared" si="149"/>
        <v>1.5210294760809644E-2</v>
      </c>
      <c r="BU68" s="30">
        <f t="shared" si="150"/>
        <v>0.99999999999999989</v>
      </c>
      <c r="BV68" s="30"/>
      <c r="BW68" s="28">
        <f t="shared" si="151"/>
        <v>0.51241686089486926</v>
      </c>
      <c r="BX68" s="28">
        <f t="shared" si="152"/>
        <v>0.40725666127592225</v>
      </c>
      <c r="BY68" s="28">
        <f t="shared" si="153"/>
        <v>8.0326477829208487E-2</v>
      </c>
      <c r="BZ68" s="28"/>
      <c r="CA68" s="28">
        <f t="shared" si="154"/>
        <v>61.424569827931187</v>
      </c>
      <c r="CB68" s="28">
        <f t="shared" si="155"/>
        <v>10.344137655062028</v>
      </c>
      <c r="CC68" s="28">
        <f t="shared" si="156"/>
        <v>33.653490827664314</v>
      </c>
      <c r="CD68" s="28">
        <f t="shared" si="157"/>
        <v>51.241686089486926</v>
      </c>
      <c r="CF68" s="28">
        <f t="shared" si="158"/>
        <v>7.0813092712639305</v>
      </c>
      <c r="CG68" s="28">
        <f t="shared" si="159"/>
        <v>0.53549032443577049</v>
      </c>
      <c r="CH68" s="30"/>
      <c r="CI68" s="107">
        <f t="shared" si="162"/>
        <v>3.0714889458661734</v>
      </c>
    </row>
    <row r="69" spans="1:87" ht="15" customHeight="1" x14ac:dyDescent="0.2">
      <c r="A69" s="150" t="s">
        <v>194</v>
      </c>
      <c r="C69" s="135">
        <v>441</v>
      </c>
      <c r="D69" s="26">
        <f t="shared" si="54"/>
        <v>1008</v>
      </c>
      <c r="F69" s="4">
        <v>61.4</v>
      </c>
      <c r="G69" s="4">
        <v>0.44</v>
      </c>
      <c r="H69" s="4">
        <v>17.2</v>
      </c>
      <c r="I69" s="4">
        <v>4.5199999999999996</v>
      </c>
      <c r="J69" s="4">
        <v>0.1</v>
      </c>
      <c r="K69" s="4">
        <v>1.67</v>
      </c>
      <c r="L69" s="4">
        <v>4</v>
      </c>
      <c r="M69" s="4">
        <v>4.46</v>
      </c>
      <c r="N69" s="4">
        <v>5.88</v>
      </c>
      <c r="O69" s="4">
        <v>0.28999999999999998</v>
      </c>
      <c r="P69" s="28">
        <f t="shared" si="160"/>
        <v>99.95999999999998</v>
      </c>
      <c r="R69" s="28">
        <v>55.17</v>
      </c>
      <c r="S69" s="28">
        <v>0.31</v>
      </c>
      <c r="T69" s="28">
        <v>27.25</v>
      </c>
      <c r="U69" s="28">
        <v>0.83</v>
      </c>
      <c r="V69" s="28">
        <v>0.18</v>
      </c>
      <c r="W69" s="28">
        <v>0.32</v>
      </c>
      <c r="X69" s="28">
        <v>10.17</v>
      </c>
      <c r="Y69" s="28">
        <v>4.46</v>
      </c>
      <c r="Z69" s="28">
        <v>1.1599999999999999</v>
      </c>
      <c r="AA69" s="28">
        <f t="shared" si="108"/>
        <v>99.85</v>
      </c>
      <c r="AC69" s="30">
        <f t="shared" si="109"/>
        <v>1.021970705725699</v>
      </c>
      <c r="AD69" s="30">
        <f t="shared" si="110"/>
        <v>5.5068836045056319E-3</v>
      </c>
      <c r="AE69" s="30">
        <f t="shared" si="111"/>
        <v>0.33738721067085131</v>
      </c>
      <c r="AF69" s="30">
        <f t="shared" si="112"/>
        <v>6.2908837856645791E-2</v>
      </c>
      <c r="AG69" s="30">
        <f t="shared" si="113"/>
        <v>1.4096419509444602E-3</v>
      </c>
      <c r="AH69" s="30">
        <f t="shared" si="114"/>
        <v>4.1439205955334991E-2</v>
      </c>
      <c r="AI69" s="30">
        <f t="shared" si="115"/>
        <v>7.1326676176890161E-2</v>
      </c>
      <c r="AJ69" s="30">
        <f t="shared" si="116"/>
        <v>0.14391739270732495</v>
      </c>
      <c r="AK69" s="30">
        <f t="shared" si="117"/>
        <v>0.12484076433121019</v>
      </c>
      <c r="AL69" s="30">
        <f t="shared" si="118"/>
        <v>4.0863199870365017E-3</v>
      </c>
      <c r="AM69" s="30">
        <f t="shared" si="119"/>
        <v>1.814793638966443</v>
      </c>
      <c r="AO69" s="30">
        <f t="shared" si="120"/>
        <v>0.56313328622185899</v>
      </c>
      <c r="AP69" s="30">
        <f t="shared" si="121"/>
        <v>3.0344406583009071E-3</v>
      </c>
      <c r="AQ69" s="30">
        <f t="shared" si="122"/>
        <v>0.18590940778423673</v>
      </c>
      <c r="AR69" s="30">
        <f t="shared" si="123"/>
        <v>3.4664457988993994E-2</v>
      </c>
      <c r="AS69" s="30">
        <f t="shared" si="124"/>
        <v>7.7675054655099857E-4</v>
      </c>
      <c r="AT69" s="30">
        <f t="shared" si="125"/>
        <v>2.2834114615331885E-2</v>
      </c>
      <c r="AU69" s="30">
        <f t="shared" si="126"/>
        <v>3.9302912819064083E-2</v>
      </c>
      <c r="AV69" s="30">
        <f t="shared" si="127"/>
        <v>7.9302345796896476E-2</v>
      </c>
      <c r="AW69" s="30">
        <f t="shared" si="128"/>
        <v>6.8790611588383802E-2</v>
      </c>
      <c r="AX69" s="30">
        <f t="shared" si="129"/>
        <v>2.2516719803821516E-3</v>
      </c>
      <c r="AY69" s="30">
        <f t="shared" si="130"/>
        <v>1</v>
      </c>
      <c r="AZ69" s="30"/>
      <c r="BA69" s="30">
        <f t="shared" si="131"/>
        <v>0.91827563249001332</v>
      </c>
      <c r="BB69" s="30">
        <f t="shared" si="132"/>
        <v>3.8798498122653313E-3</v>
      </c>
      <c r="BC69" s="30">
        <f t="shared" si="133"/>
        <v>0.53452334248724998</v>
      </c>
      <c r="BD69" s="30">
        <f t="shared" si="134"/>
        <v>1.1551844119693807E-2</v>
      </c>
      <c r="BE69" s="30">
        <f t="shared" si="135"/>
        <v>2.5373555117000281E-3</v>
      </c>
      <c r="BF69" s="30">
        <f t="shared" si="136"/>
        <v>7.9404466501240695E-3</v>
      </c>
      <c r="BG69" s="30">
        <f t="shared" si="137"/>
        <v>0.18134807417974322</v>
      </c>
      <c r="BH69" s="30">
        <f t="shared" si="138"/>
        <v>0.14391739270732495</v>
      </c>
      <c r="BI69" s="30">
        <f t="shared" si="139"/>
        <v>2.4628450106157111E-2</v>
      </c>
      <c r="BJ69" s="30">
        <f t="shared" si="140"/>
        <v>1.8286023880642719</v>
      </c>
      <c r="BK69" s="30"/>
      <c r="BL69" s="30">
        <f t="shared" si="141"/>
        <v>0.50217348423244956</v>
      </c>
      <c r="BM69" s="30">
        <f t="shared" si="142"/>
        <v>2.1217569426738394E-3</v>
      </c>
      <c r="BN69" s="30">
        <f t="shared" si="143"/>
        <v>0.29231250378770834</v>
      </c>
      <c r="BO69" s="30">
        <f t="shared" si="144"/>
        <v>6.3173077947920641E-3</v>
      </c>
      <c r="BP69" s="30">
        <f t="shared" si="145"/>
        <v>1.387592802165172E-3</v>
      </c>
      <c r="BQ69" s="30">
        <f t="shared" si="146"/>
        <v>4.3423582414379835E-3</v>
      </c>
      <c r="BR69" s="30">
        <f t="shared" si="147"/>
        <v>9.9173048970867456E-2</v>
      </c>
      <c r="BS69" s="30">
        <f t="shared" si="148"/>
        <v>7.8703491610154525E-2</v>
      </c>
      <c r="BT69" s="30">
        <f t="shared" si="149"/>
        <v>1.3468455617750985E-2</v>
      </c>
      <c r="BU69" s="30">
        <f t="shared" si="150"/>
        <v>1</v>
      </c>
      <c r="BV69" s="30"/>
      <c r="BW69" s="28">
        <f t="shared" si="151"/>
        <v>0.5182944468944698</v>
      </c>
      <c r="BX69" s="28">
        <f t="shared" si="152"/>
        <v>0.41131721849886155</v>
      </c>
      <c r="BY69" s="28">
        <f t="shared" si="153"/>
        <v>7.0388334606668657E-2</v>
      </c>
      <c r="BZ69" s="28"/>
      <c r="CA69" s="28">
        <f t="shared" si="154"/>
        <v>61.424569827931187</v>
      </c>
      <c r="CB69" s="28">
        <f t="shared" si="155"/>
        <v>10.344137655062028</v>
      </c>
      <c r="CC69" s="28">
        <f t="shared" si="156"/>
        <v>32.953555805390359</v>
      </c>
      <c r="CD69" s="28">
        <f t="shared" si="157"/>
        <v>51.82944468944698</v>
      </c>
      <c r="CF69" s="28">
        <f t="shared" si="158"/>
        <v>7.092714307117423</v>
      </c>
      <c r="CG69" s="28">
        <f t="shared" si="159"/>
        <v>0.53549032443577049</v>
      </c>
      <c r="CH69" s="30"/>
      <c r="CI69" s="107">
        <f t="shared" si="162"/>
        <v>3.017763649368205</v>
      </c>
    </row>
    <row r="70" spans="1:87" ht="15" customHeight="1" x14ac:dyDescent="0.2">
      <c r="A70" s="150" t="s">
        <v>194</v>
      </c>
      <c r="C70" s="135">
        <v>448</v>
      </c>
      <c r="D70" s="26">
        <f t="shared" si="54"/>
        <v>1008</v>
      </c>
      <c r="F70" s="4">
        <v>61.4</v>
      </c>
      <c r="G70" s="4">
        <v>0.44</v>
      </c>
      <c r="H70" s="4">
        <v>17.2</v>
      </c>
      <c r="I70" s="4">
        <v>4.5199999999999996</v>
      </c>
      <c r="J70" s="4">
        <v>0.1</v>
      </c>
      <c r="K70" s="4">
        <v>1.67</v>
      </c>
      <c r="L70" s="4">
        <v>4</v>
      </c>
      <c r="M70" s="4">
        <v>4.46</v>
      </c>
      <c r="N70" s="4">
        <v>5.88</v>
      </c>
      <c r="O70" s="4">
        <v>0.28999999999999998</v>
      </c>
      <c r="P70" s="28">
        <f t="shared" si="160"/>
        <v>99.95999999999998</v>
      </c>
      <c r="R70" s="28">
        <v>55.3</v>
      </c>
      <c r="S70" s="28">
        <v>0.21</v>
      </c>
      <c r="T70" s="28">
        <v>27.63</v>
      </c>
      <c r="U70" s="28">
        <v>0.72</v>
      </c>
      <c r="V70" s="28">
        <v>0.1</v>
      </c>
      <c r="W70" s="28">
        <v>0.39</v>
      </c>
      <c r="X70" s="28">
        <v>9.2100000000000009</v>
      </c>
      <c r="Y70" s="28">
        <v>5.12</v>
      </c>
      <c r="Z70" s="28">
        <v>1.08</v>
      </c>
      <c r="AA70" s="28">
        <f t="shared" si="108"/>
        <v>99.76</v>
      </c>
      <c r="AC70" s="30">
        <f t="shared" si="109"/>
        <v>1.021970705725699</v>
      </c>
      <c r="AD70" s="30">
        <f t="shared" si="110"/>
        <v>5.5068836045056319E-3</v>
      </c>
      <c r="AE70" s="30">
        <f t="shared" si="111"/>
        <v>0.33738721067085131</v>
      </c>
      <c r="AF70" s="30">
        <f t="shared" si="112"/>
        <v>6.2908837856645791E-2</v>
      </c>
      <c r="AG70" s="30">
        <f t="shared" si="113"/>
        <v>1.4096419509444602E-3</v>
      </c>
      <c r="AH70" s="30">
        <f t="shared" si="114"/>
        <v>4.1439205955334991E-2</v>
      </c>
      <c r="AI70" s="30">
        <f t="shared" si="115"/>
        <v>7.1326676176890161E-2</v>
      </c>
      <c r="AJ70" s="30">
        <f t="shared" si="116"/>
        <v>0.14391739270732495</v>
      </c>
      <c r="AK70" s="30">
        <f t="shared" si="117"/>
        <v>0.12484076433121019</v>
      </c>
      <c r="AL70" s="30">
        <f t="shared" si="118"/>
        <v>4.0863199870365017E-3</v>
      </c>
      <c r="AM70" s="30">
        <f t="shared" si="119"/>
        <v>1.814793638966443</v>
      </c>
      <c r="AO70" s="30">
        <f t="shared" si="120"/>
        <v>0.56313328622185899</v>
      </c>
      <c r="AP70" s="30">
        <f t="shared" si="121"/>
        <v>3.0344406583009071E-3</v>
      </c>
      <c r="AQ70" s="30">
        <f t="shared" si="122"/>
        <v>0.18590940778423673</v>
      </c>
      <c r="AR70" s="30">
        <f t="shared" si="123"/>
        <v>3.4664457988993994E-2</v>
      </c>
      <c r="AS70" s="30">
        <f t="shared" si="124"/>
        <v>7.7675054655099857E-4</v>
      </c>
      <c r="AT70" s="30">
        <f t="shared" si="125"/>
        <v>2.2834114615331885E-2</v>
      </c>
      <c r="AU70" s="30">
        <f t="shared" si="126"/>
        <v>3.9302912819064083E-2</v>
      </c>
      <c r="AV70" s="30">
        <f t="shared" si="127"/>
        <v>7.9302345796896476E-2</v>
      </c>
      <c r="AW70" s="30">
        <f t="shared" si="128"/>
        <v>6.8790611588383802E-2</v>
      </c>
      <c r="AX70" s="30">
        <f t="shared" si="129"/>
        <v>2.2516719803821516E-3</v>
      </c>
      <c r="AY70" s="30">
        <f t="shared" si="130"/>
        <v>1</v>
      </c>
      <c r="AZ70" s="30"/>
      <c r="BA70" s="30">
        <f t="shared" si="131"/>
        <v>0.92043941411451391</v>
      </c>
      <c r="BB70" s="30">
        <f t="shared" si="132"/>
        <v>2.6282853566958696E-3</v>
      </c>
      <c r="BC70" s="30">
        <f t="shared" si="133"/>
        <v>0.54197724597881525</v>
      </c>
      <c r="BD70" s="30">
        <f t="shared" si="134"/>
        <v>1.0020876826722338E-2</v>
      </c>
      <c r="BE70" s="30">
        <f t="shared" si="135"/>
        <v>1.4096419509444602E-3</v>
      </c>
      <c r="BF70" s="30">
        <f t="shared" si="136"/>
        <v>9.6774193548387101E-3</v>
      </c>
      <c r="BG70" s="30">
        <f t="shared" si="137"/>
        <v>0.1642296718972896</v>
      </c>
      <c r="BH70" s="30">
        <f t="shared" si="138"/>
        <v>0.16521458535011296</v>
      </c>
      <c r="BI70" s="30">
        <f t="shared" si="139"/>
        <v>2.2929936305732486E-2</v>
      </c>
      <c r="BJ70" s="30">
        <f t="shared" si="140"/>
        <v>1.8385270771356657</v>
      </c>
      <c r="BK70" s="30"/>
      <c r="BL70" s="30">
        <f t="shared" si="141"/>
        <v>0.50063957477771448</v>
      </c>
      <c r="BM70" s="30">
        <f t="shared" si="142"/>
        <v>1.4295603199875676E-3</v>
      </c>
      <c r="BN70" s="30">
        <f t="shared" si="143"/>
        <v>0.29478882999275108</v>
      </c>
      <c r="BO70" s="30">
        <f t="shared" si="144"/>
        <v>5.4504918373758024E-3</v>
      </c>
      <c r="BP70" s="30">
        <f t="shared" si="145"/>
        <v>7.6672351931885211E-4</v>
      </c>
      <c r="BQ70" s="30">
        <f t="shared" si="146"/>
        <v>5.2636806252076805E-3</v>
      </c>
      <c r="BR70" s="30">
        <f t="shared" si="147"/>
        <v>8.9326762678497679E-2</v>
      </c>
      <c r="BS70" s="30">
        <f t="shared" si="148"/>
        <v>8.9862470563941393E-2</v>
      </c>
      <c r="BT70" s="30">
        <f t="shared" si="149"/>
        <v>1.247190568520546E-2</v>
      </c>
      <c r="BU70" s="30">
        <f t="shared" si="150"/>
        <v>0.99999999999999989</v>
      </c>
      <c r="BV70" s="30"/>
      <c r="BW70" s="28">
        <f t="shared" si="151"/>
        <v>0.4660661163670749</v>
      </c>
      <c r="BX70" s="28">
        <f t="shared" si="152"/>
        <v>0.46886119464137205</v>
      </c>
      <c r="BY70" s="28">
        <f t="shared" si="153"/>
        <v>6.5072688991552996E-2</v>
      </c>
      <c r="BZ70" s="28"/>
      <c r="CA70" s="28">
        <f t="shared" si="154"/>
        <v>61.424569827931187</v>
      </c>
      <c r="CB70" s="28">
        <f t="shared" si="155"/>
        <v>10.344137655062028</v>
      </c>
      <c r="CC70" s="28">
        <f t="shared" si="156"/>
        <v>29.810574717509045</v>
      </c>
      <c r="CD70" s="28">
        <f t="shared" si="157"/>
        <v>46.606611636707491</v>
      </c>
      <c r="CF70" s="28">
        <f t="shared" si="158"/>
        <v>6.9864983007326247</v>
      </c>
      <c r="CG70" s="28">
        <f t="shared" si="159"/>
        <v>0.53549032443577049</v>
      </c>
      <c r="CH70" s="30"/>
      <c r="CI70" s="107">
        <f t="shared" si="162"/>
        <v>2.3445204927421512</v>
      </c>
    </row>
    <row r="71" spans="1:87" ht="15" customHeight="1" x14ac:dyDescent="0.2">
      <c r="A71" s="150" t="s">
        <v>194</v>
      </c>
      <c r="C71" s="135">
        <v>455</v>
      </c>
      <c r="D71" s="26">
        <f t="shared" si="54"/>
        <v>1008</v>
      </c>
      <c r="F71" s="4">
        <v>61.4</v>
      </c>
      <c r="G71" s="4">
        <v>0.44</v>
      </c>
      <c r="H71" s="4">
        <v>17.2</v>
      </c>
      <c r="I71" s="4">
        <v>4.5199999999999996</v>
      </c>
      <c r="J71" s="4">
        <v>0.1</v>
      </c>
      <c r="K71" s="4">
        <v>1.67</v>
      </c>
      <c r="L71" s="4">
        <v>4</v>
      </c>
      <c r="M71" s="4">
        <v>4.46</v>
      </c>
      <c r="N71" s="4">
        <v>5.88</v>
      </c>
      <c r="O71" s="4">
        <v>0.28999999999999998</v>
      </c>
      <c r="P71" s="28">
        <f t="shared" si="160"/>
        <v>99.95999999999998</v>
      </c>
      <c r="R71" s="28">
        <v>55.77</v>
      </c>
      <c r="S71" s="28">
        <v>0.16</v>
      </c>
      <c r="T71" s="28">
        <v>27.33</v>
      </c>
      <c r="U71" s="28">
        <v>0.66</v>
      </c>
      <c r="V71" s="28">
        <v>0</v>
      </c>
      <c r="W71" s="28">
        <v>0.32</v>
      </c>
      <c r="X71" s="28">
        <v>9.85</v>
      </c>
      <c r="Y71" s="28">
        <v>4.6100000000000003</v>
      </c>
      <c r="Z71" s="28">
        <v>1.21</v>
      </c>
      <c r="AA71" s="28">
        <f t="shared" si="108"/>
        <v>99.909999999999968</v>
      </c>
      <c r="AC71" s="30">
        <f t="shared" si="109"/>
        <v>1.021970705725699</v>
      </c>
      <c r="AD71" s="30">
        <f t="shared" si="110"/>
        <v>5.5068836045056319E-3</v>
      </c>
      <c r="AE71" s="30">
        <f t="shared" si="111"/>
        <v>0.33738721067085131</v>
      </c>
      <c r="AF71" s="30">
        <f t="shared" si="112"/>
        <v>6.2908837856645791E-2</v>
      </c>
      <c r="AG71" s="30">
        <f t="shared" si="113"/>
        <v>1.4096419509444602E-3</v>
      </c>
      <c r="AH71" s="30">
        <f t="shared" si="114"/>
        <v>4.1439205955334991E-2</v>
      </c>
      <c r="AI71" s="30">
        <f t="shared" si="115"/>
        <v>7.1326676176890161E-2</v>
      </c>
      <c r="AJ71" s="30">
        <f t="shared" si="116"/>
        <v>0.14391739270732495</v>
      </c>
      <c r="AK71" s="30">
        <f t="shared" si="117"/>
        <v>0.12484076433121019</v>
      </c>
      <c r="AL71" s="30">
        <f t="shared" si="118"/>
        <v>4.0863199870365017E-3</v>
      </c>
      <c r="AM71" s="30">
        <f t="shared" si="119"/>
        <v>1.814793638966443</v>
      </c>
      <c r="AO71" s="30">
        <f t="shared" si="120"/>
        <v>0.56313328622185899</v>
      </c>
      <c r="AP71" s="30">
        <f t="shared" si="121"/>
        <v>3.0344406583009071E-3</v>
      </c>
      <c r="AQ71" s="30">
        <f t="shared" si="122"/>
        <v>0.18590940778423673</v>
      </c>
      <c r="AR71" s="30">
        <f t="shared" si="123"/>
        <v>3.4664457988993994E-2</v>
      </c>
      <c r="AS71" s="30">
        <f t="shared" si="124"/>
        <v>7.7675054655099857E-4</v>
      </c>
      <c r="AT71" s="30">
        <f t="shared" si="125"/>
        <v>2.2834114615331885E-2</v>
      </c>
      <c r="AU71" s="30">
        <f t="shared" si="126"/>
        <v>3.9302912819064083E-2</v>
      </c>
      <c r="AV71" s="30">
        <f t="shared" si="127"/>
        <v>7.9302345796896476E-2</v>
      </c>
      <c r="AW71" s="30">
        <f t="shared" si="128"/>
        <v>6.8790611588383802E-2</v>
      </c>
      <c r="AX71" s="30">
        <f t="shared" si="129"/>
        <v>2.2516719803821516E-3</v>
      </c>
      <c r="AY71" s="30">
        <f t="shared" si="130"/>
        <v>1</v>
      </c>
      <c r="AZ71" s="30"/>
      <c r="BA71" s="30">
        <f t="shared" si="131"/>
        <v>0.92826231691078565</v>
      </c>
      <c r="BB71" s="30">
        <f t="shared" si="132"/>
        <v>2.0025031289111388E-3</v>
      </c>
      <c r="BC71" s="30">
        <f t="shared" si="133"/>
        <v>0.53609258532757942</v>
      </c>
      <c r="BD71" s="30">
        <f t="shared" si="134"/>
        <v>9.1858037578288112E-3</v>
      </c>
      <c r="BE71" s="30">
        <f t="shared" si="135"/>
        <v>0</v>
      </c>
      <c r="BF71" s="30">
        <f t="shared" si="136"/>
        <v>7.9404466501240695E-3</v>
      </c>
      <c r="BG71" s="30">
        <f t="shared" si="137"/>
        <v>0.175641940085592</v>
      </c>
      <c r="BH71" s="30">
        <f t="shared" si="138"/>
        <v>0.14875766376250404</v>
      </c>
      <c r="BI71" s="30">
        <f t="shared" si="139"/>
        <v>2.5690021231422503E-2</v>
      </c>
      <c r="BJ71" s="30">
        <f t="shared" si="140"/>
        <v>1.8335732808547476</v>
      </c>
      <c r="BK71" s="30"/>
      <c r="BL71" s="30">
        <f t="shared" si="141"/>
        <v>0.5062586407662214</v>
      </c>
      <c r="BM71" s="30">
        <f t="shared" si="142"/>
        <v>1.0921314952722491E-3</v>
      </c>
      <c r="BN71" s="30">
        <f t="shared" si="143"/>
        <v>0.29237587116107616</v>
      </c>
      <c r="BO71" s="30">
        <f t="shared" si="144"/>
        <v>5.00978273066169E-3</v>
      </c>
      <c r="BP71" s="30">
        <f t="shared" si="145"/>
        <v>0</v>
      </c>
      <c r="BQ71" s="30">
        <f t="shared" si="146"/>
        <v>4.3305859291440547E-3</v>
      </c>
      <c r="BR71" s="30">
        <f t="shared" si="147"/>
        <v>9.5792157269936812E-2</v>
      </c>
      <c r="BS71" s="30">
        <f t="shared" si="148"/>
        <v>8.1129925547976156E-2</v>
      </c>
      <c r="BT71" s="30">
        <f t="shared" si="149"/>
        <v>1.4010905099711486E-2</v>
      </c>
      <c r="BU71" s="30">
        <f t="shared" si="150"/>
        <v>1</v>
      </c>
      <c r="BV71" s="30"/>
      <c r="BW71" s="28">
        <f t="shared" si="151"/>
        <v>0.50170564193582456</v>
      </c>
      <c r="BX71" s="28">
        <f t="shared" si="152"/>
        <v>0.42491308826622776</v>
      </c>
      <c r="BY71" s="28">
        <f t="shared" si="153"/>
        <v>7.3381269797947679E-2</v>
      </c>
      <c r="BZ71" s="28"/>
      <c r="CA71" s="28">
        <f t="shared" si="154"/>
        <v>61.424569827931187</v>
      </c>
      <c r="CB71" s="28">
        <f t="shared" si="155"/>
        <v>10.344137655062028</v>
      </c>
      <c r="CC71" s="28">
        <f t="shared" si="156"/>
        <v>32.423409076585997</v>
      </c>
      <c r="CD71" s="28">
        <f t="shared" si="157"/>
        <v>50.170564193582457</v>
      </c>
      <c r="CF71" s="28">
        <f t="shared" si="158"/>
        <v>7.0601843731185019</v>
      </c>
      <c r="CG71" s="28">
        <f t="shared" si="159"/>
        <v>0.53549032443577049</v>
      </c>
      <c r="CH71" s="30"/>
      <c r="CI71" s="107">
        <f t="shared" si="162"/>
        <v>2.8611429847329672</v>
      </c>
    </row>
    <row r="72" spans="1:87" ht="15" customHeight="1" x14ac:dyDescent="0.2">
      <c r="A72" s="150" t="s">
        <v>194</v>
      </c>
      <c r="C72" s="135">
        <v>462</v>
      </c>
      <c r="D72" s="26">
        <f t="shared" si="54"/>
        <v>1008</v>
      </c>
      <c r="F72" s="4">
        <v>61.4</v>
      </c>
      <c r="G72" s="4">
        <v>0.44</v>
      </c>
      <c r="H72" s="4">
        <v>17.2</v>
      </c>
      <c r="I72" s="4">
        <v>4.5199999999999996</v>
      </c>
      <c r="J72" s="4">
        <v>0.1</v>
      </c>
      <c r="K72" s="4">
        <v>1.67</v>
      </c>
      <c r="L72" s="4">
        <v>4</v>
      </c>
      <c r="M72" s="4">
        <v>4.46</v>
      </c>
      <c r="N72" s="4">
        <v>5.88</v>
      </c>
      <c r="O72" s="4">
        <v>0.28999999999999998</v>
      </c>
      <c r="P72" s="28">
        <f t="shared" si="160"/>
        <v>99.95999999999998</v>
      </c>
      <c r="R72" s="28">
        <v>56.34</v>
      </c>
      <c r="S72" s="28">
        <v>0.22</v>
      </c>
      <c r="T72" s="28">
        <v>26.92</v>
      </c>
      <c r="U72" s="28">
        <v>0.74</v>
      </c>
      <c r="V72" s="28">
        <v>0.15</v>
      </c>
      <c r="W72" s="28">
        <v>0.31</v>
      </c>
      <c r="X72" s="28">
        <v>9.11</v>
      </c>
      <c r="Y72" s="28">
        <v>4.8600000000000003</v>
      </c>
      <c r="Z72" s="28">
        <v>1.34</v>
      </c>
      <c r="AA72" s="28">
        <f t="shared" si="108"/>
        <v>99.990000000000009</v>
      </c>
      <c r="AC72" s="30">
        <f t="shared" si="109"/>
        <v>1.021970705725699</v>
      </c>
      <c r="AD72" s="30">
        <f t="shared" si="110"/>
        <v>5.5068836045056319E-3</v>
      </c>
      <c r="AE72" s="30">
        <f t="shared" si="111"/>
        <v>0.33738721067085131</v>
      </c>
      <c r="AF72" s="30">
        <f t="shared" si="112"/>
        <v>6.2908837856645791E-2</v>
      </c>
      <c r="AG72" s="30">
        <f t="shared" si="113"/>
        <v>1.4096419509444602E-3</v>
      </c>
      <c r="AH72" s="30">
        <f t="shared" si="114"/>
        <v>4.1439205955334991E-2</v>
      </c>
      <c r="AI72" s="30">
        <f t="shared" si="115"/>
        <v>7.1326676176890161E-2</v>
      </c>
      <c r="AJ72" s="30">
        <f t="shared" si="116"/>
        <v>0.14391739270732495</v>
      </c>
      <c r="AK72" s="30">
        <f t="shared" si="117"/>
        <v>0.12484076433121019</v>
      </c>
      <c r="AL72" s="30">
        <f t="shared" si="118"/>
        <v>4.0863199870365017E-3</v>
      </c>
      <c r="AM72" s="30">
        <f t="shared" si="119"/>
        <v>1.814793638966443</v>
      </c>
      <c r="AO72" s="30">
        <f t="shared" si="120"/>
        <v>0.56313328622185899</v>
      </c>
      <c r="AP72" s="30">
        <f t="shared" si="121"/>
        <v>3.0344406583009071E-3</v>
      </c>
      <c r="AQ72" s="30">
        <f t="shared" si="122"/>
        <v>0.18590940778423673</v>
      </c>
      <c r="AR72" s="30">
        <f t="shared" si="123"/>
        <v>3.4664457988993994E-2</v>
      </c>
      <c r="AS72" s="30">
        <f t="shared" si="124"/>
        <v>7.7675054655099857E-4</v>
      </c>
      <c r="AT72" s="30">
        <f t="shared" si="125"/>
        <v>2.2834114615331885E-2</v>
      </c>
      <c r="AU72" s="30">
        <f t="shared" si="126"/>
        <v>3.9302912819064083E-2</v>
      </c>
      <c r="AV72" s="30">
        <f t="shared" si="127"/>
        <v>7.9302345796896476E-2</v>
      </c>
      <c r="AW72" s="30">
        <f t="shared" si="128"/>
        <v>6.8790611588383802E-2</v>
      </c>
      <c r="AX72" s="30">
        <f t="shared" si="129"/>
        <v>2.2516719803821516E-3</v>
      </c>
      <c r="AY72" s="30">
        <f t="shared" si="130"/>
        <v>1</v>
      </c>
      <c r="AZ72" s="30"/>
      <c r="BA72" s="30">
        <f t="shared" si="131"/>
        <v>0.93774966711051944</v>
      </c>
      <c r="BB72" s="30">
        <f t="shared" si="132"/>
        <v>2.753441802252816E-3</v>
      </c>
      <c r="BC72" s="30">
        <f t="shared" si="133"/>
        <v>0.52805021577089062</v>
      </c>
      <c r="BD72" s="30">
        <f t="shared" si="134"/>
        <v>1.0299234516353515E-2</v>
      </c>
      <c r="BE72" s="30">
        <f t="shared" si="135"/>
        <v>2.11446292641669E-3</v>
      </c>
      <c r="BF72" s="30">
        <f t="shared" si="136"/>
        <v>7.6923076923076927E-3</v>
      </c>
      <c r="BG72" s="30">
        <f t="shared" si="137"/>
        <v>0.16244650499286734</v>
      </c>
      <c r="BH72" s="30">
        <f t="shared" si="138"/>
        <v>0.15682478218780255</v>
      </c>
      <c r="BI72" s="30">
        <f t="shared" si="139"/>
        <v>2.8450106157112527E-2</v>
      </c>
      <c r="BJ72" s="30">
        <f t="shared" si="140"/>
        <v>1.8363807231565232</v>
      </c>
      <c r="BK72" s="30"/>
      <c r="BL72" s="30">
        <f t="shared" si="141"/>
        <v>0.51065100786869388</v>
      </c>
      <c r="BM72" s="30">
        <f t="shared" si="142"/>
        <v>1.4993850499149066E-3</v>
      </c>
      <c r="BN72" s="30">
        <f t="shared" si="143"/>
        <v>0.28754942213901818</v>
      </c>
      <c r="BO72" s="30">
        <f t="shared" si="144"/>
        <v>5.6084418587504757E-3</v>
      </c>
      <c r="BP72" s="30">
        <f t="shared" si="145"/>
        <v>1.1514294937610629E-3</v>
      </c>
      <c r="BQ72" s="30">
        <f t="shared" si="146"/>
        <v>4.1888414506364002E-3</v>
      </c>
      <c r="BR72" s="30">
        <f t="shared" si="147"/>
        <v>8.8460144971267626E-2</v>
      </c>
      <c r="BS72" s="30">
        <f t="shared" si="148"/>
        <v>8.5398839254987993E-2</v>
      </c>
      <c r="BT72" s="30">
        <f t="shared" si="149"/>
        <v>1.5492487912969446E-2</v>
      </c>
      <c r="BU72" s="30">
        <f t="shared" si="150"/>
        <v>0.99999999999999978</v>
      </c>
      <c r="BV72" s="30"/>
      <c r="BW72" s="28">
        <f t="shared" si="151"/>
        <v>0.46717431859323094</v>
      </c>
      <c r="BX72" s="28">
        <f t="shared" si="152"/>
        <v>0.45100699926006654</v>
      </c>
      <c r="BY72" s="28">
        <f t="shared" si="153"/>
        <v>8.181868214670257E-2</v>
      </c>
      <c r="BZ72" s="28"/>
      <c r="CA72" s="28">
        <f t="shared" si="154"/>
        <v>61.424569827931187</v>
      </c>
      <c r="CB72" s="28">
        <f t="shared" si="155"/>
        <v>10.344137655062028</v>
      </c>
      <c r="CC72" s="28">
        <f t="shared" si="156"/>
        <v>31.540584144331802</v>
      </c>
      <c r="CD72" s="28">
        <f t="shared" si="157"/>
        <v>46.717431859323092</v>
      </c>
      <c r="CF72" s="28">
        <f t="shared" si="158"/>
        <v>6.988873257293732</v>
      </c>
      <c r="CG72" s="28">
        <f t="shared" si="159"/>
        <v>0.53549032443577049</v>
      </c>
      <c r="CH72" s="30"/>
      <c r="CI72" s="107">
        <f t="shared" si="162"/>
        <v>2.5634692525454046</v>
      </c>
    </row>
    <row r="73" spans="1:87" ht="15" customHeight="1" x14ac:dyDescent="0.2">
      <c r="A73" s="150" t="s">
        <v>194</v>
      </c>
      <c r="C73" s="136">
        <v>469</v>
      </c>
      <c r="D73" s="26">
        <f t="shared" ref="D73:D114" si="163">$D$7</f>
        <v>1008</v>
      </c>
      <c r="F73" s="4">
        <v>61.4</v>
      </c>
      <c r="G73" s="4">
        <v>0.44</v>
      </c>
      <c r="H73" s="4">
        <v>17.2</v>
      </c>
      <c r="I73" s="4">
        <v>4.5199999999999996</v>
      </c>
      <c r="J73" s="4">
        <v>0.1</v>
      </c>
      <c r="K73" s="4">
        <v>1.67</v>
      </c>
      <c r="L73" s="4">
        <v>4</v>
      </c>
      <c r="M73" s="4">
        <v>4.46</v>
      </c>
      <c r="N73" s="4">
        <v>5.88</v>
      </c>
      <c r="O73" s="4">
        <v>0.28999999999999998</v>
      </c>
      <c r="P73" s="28">
        <f t="shared" si="160"/>
        <v>99.95999999999998</v>
      </c>
      <c r="R73" s="28">
        <v>56.52</v>
      </c>
      <c r="S73" s="28">
        <v>0.37</v>
      </c>
      <c r="T73" s="28">
        <v>26.51</v>
      </c>
      <c r="U73" s="28">
        <v>0.71</v>
      </c>
      <c r="V73" s="28">
        <v>0.23</v>
      </c>
      <c r="W73" s="28">
        <v>0.27</v>
      </c>
      <c r="X73" s="28">
        <v>9.01</v>
      </c>
      <c r="Y73" s="28">
        <v>4.84</v>
      </c>
      <c r="Z73" s="28">
        <v>1.42</v>
      </c>
      <c r="AA73" s="28">
        <f t="shared" ref="AA73:AA114" si="164">SUM(R73:Z73)</f>
        <v>99.88000000000001</v>
      </c>
      <c r="AC73" s="30">
        <f t="shared" ref="AC73:AC114" si="165">F73/AC$2</f>
        <v>1.021970705725699</v>
      </c>
      <c r="AD73" s="30">
        <f t="shared" ref="AD73:AD114" si="166">G73/AD$2</f>
        <v>5.5068836045056319E-3</v>
      </c>
      <c r="AE73" s="30">
        <f t="shared" ref="AE73:AE114" si="167">H73*2/AE$2</f>
        <v>0.33738721067085131</v>
      </c>
      <c r="AF73" s="30">
        <f t="shared" ref="AF73:AF114" si="168">I73/AF$2</f>
        <v>6.2908837856645791E-2</v>
      </c>
      <c r="AG73" s="30">
        <f t="shared" ref="AG73:AG114" si="169">J73/AG$2</f>
        <v>1.4096419509444602E-3</v>
      </c>
      <c r="AH73" s="30">
        <f t="shared" ref="AH73:AH114" si="170">K73/AH$2</f>
        <v>4.1439205955334991E-2</v>
      </c>
      <c r="AI73" s="30">
        <f t="shared" ref="AI73:AI114" si="171">L73/AI$2</f>
        <v>7.1326676176890161E-2</v>
      </c>
      <c r="AJ73" s="30">
        <f t="shared" ref="AJ73:AJ114" si="172">M73*2/AJ$2</f>
        <v>0.14391739270732495</v>
      </c>
      <c r="AK73" s="30">
        <f t="shared" ref="AK73:AK114" si="173">N73*2/AK$2</f>
        <v>0.12484076433121019</v>
      </c>
      <c r="AL73" s="30">
        <f t="shared" ref="AL73:AL114" si="174">O73*2/AL$2</f>
        <v>4.0863199870365017E-3</v>
      </c>
      <c r="AM73" s="30">
        <f t="shared" ref="AM73:AM114" si="175">SUM(AC73:AL73)</f>
        <v>1.814793638966443</v>
      </c>
      <c r="AO73" s="30">
        <f t="shared" ref="AO73:AO114" si="176">AC73/$AM73</f>
        <v>0.56313328622185899</v>
      </c>
      <c r="AP73" s="30">
        <f t="shared" ref="AP73:AP114" si="177">AD73/$AM73</f>
        <v>3.0344406583009071E-3</v>
      </c>
      <c r="AQ73" s="30">
        <f t="shared" ref="AQ73:AQ114" si="178">AE73/$AM73</f>
        <v>0.18590940778423673</v>
      </c>
      <c r="AR73" s="30">
        <f t="shared" ref="AR73:AR114" si="179">AF73/$AM73</f>
        <v>3.4664457988993994E-2</v>
      </c>
      <c r="AS73" s="30">
        <f t="shared" ref="AS73:AS114" si="180">AG73/$AM73</f>
        <v>7.7675054655099857E-4</v>
      </c>
      <c r="AT73" s="30">
        <f t="shared" ref="AT73:AT114" si="181">AH73/$AM73</f>
        <v>2.2834114615331885E-2</v>
      </c>
      <c r="AU73" s="30">
        <f t="shared" ref="AU73:AU114" si="182">AI73/$AM73</f>
        <v>3.9302912819064083E-2</v>
      </c>
      <c r="AV73" s="30">
        <f t="shared" ref="AV73:AV114" si="183">AJ73/$AM73</f>
        <v>7.9302345796896476E-2</v>
      </c>
      <c r="AW73" s="30">
        <f t="shared" ref="AW73:AW114" si="184">AK73/$AM73</f>
        <v>6.8790611588383802E-2</v>
      </c>
      <c r="AX73" s="30">
        <f t="shared" ref="AX73:AX114" si="185">AL73/$AM73</f>
        <v>2.2516719803821516E-3</v>
      </c>
      <c r="AY73" s="30">
        <f t="shared" ref="AY73:AY114" si="186">SUM(AO73:AX73)</f>
        <v>1</v>
      </c>
      <c r="AZ73" s="30"/>
      <c r="BA73" s="30">
        <f t="shared" ref="BA73:BA114" si="187">R73/AC$2</f>
        <v>0.94074567243675111</v>
      </c>
      <c r="BB73" s="30">
        <f t="shared" ref="BB73:BB114" si="188">S73/AD$2</f>
        <v>4.630788485607008E-3</v>
      </c>
      <c r="BC73" s="30">
        <f t="shared" ref="BC73:BC114" si="189">T73*2/AE$2</f>
        <v>0.52000784621420171</v>
      </c>
      <c r="BD73" s="30">
        <f t="shared" ref="BD73:BD114" si="190">U73/AF$2</f>
        <v>9.8816979819067504E-3</v>
      </c>
      <c r="BE73" s="30">
        <f t="shared" ref="BE73:BE114" si="191">V73/AG$2</f>
        <v>3.2421764871722585E-3</v>
      </c>
      <c r="BF73" s="30">
        <f t="shared" ref="BF73:BF114" si="192">W73/AH$2</f>
        <v>6.6997518610421849E-3</v>
      </c>
      <c r="BG73" s="30">
        <f t="shared" ref="BG73:BG114" si="193">X73/AI$2</f>
        <v>0.16066333808844507</v>
      </c>
      <c r="BH73" s="30">
        <f t="shared" ref="BH73:BH114" si="194">Y73*2/AJ$2</f>
        <v>0.15617941271377864</v>
      </c>
      <c r="BI73" s="30">
        <f t="shared" ref="BI73:BI114" si="195">Z73*2/AK$2</f>
        <v>3.0148619957537152E-2</v>
      </c>
      <c r="BJ73" s="30">
        <f t="shared" ref="BJ73:BJ114" si="196">SUM(BA73:BI73)</f>
        <v>1.8321993042264417</v>
      </c>
      <c r="BK73" s="30"/>
      <c r="BL73" s="30">
        <f t="shared" ref="BL73:BL114" si="197">BA73/$BJ73</f>
        <v>0.513451604455191</v>
      </c>
      <c r="BM73" s="30">
        <f t="shared" ref="BM73:BM114" si="198">BB73/$BJ73</f>
        <v>2.5274480101181657E-3</v>
      </c>
      <c r="BN73" s="30">
        <f t="shared" ref="BN73:BN114" si="199">BC73/$BJ73</f>
        <v>0.2838162011166957</v>
      </c>
      <c r="BO73" s="30">
        <f t="shared" ref="BO73:BO114" si="200">BD73/$BJ73</f>
        <v>5.3933532007746417E-3</v>
      </c>
      <c r="BP73" s="30">
        <f t="shared" ref="BP73:BP114" si="201">BE73/$BJ73</f>
        <v>1.7695544800684837E-3</v>
      </c>
      <c r="BQ73" s="30">
        <f t="shared" ref="BQ73:BQ114" si="202">BF73/$BJ73</f>
        <v>3.6566719819112877E-3</v>
      </c>
      <c r="BR73" s="30">
        <f t="shared" ref="BR73:BR114" si="203">BG73/$BJ73</f>
        <v>8.768878894224745E-2</v>
      </c>
      <c r="BS73" s="30">
        <f t="shared" ref="BS73:BS114" si="204">BH73/$BJ73</f>
        <v>8.5241497665407034E-2</v>
      </c>
      <c r="BT73" s="30">
        <f t="shared" ref="BT73:BT114" si="205">BI73/$BJ73</f>
        <v>1.6454880147586323E-2</v>
      </c>
      <c r="BU73" s="30">
        <f t="shared" ref="BU73:BU114" si="206">SUM(BL73:BT73)</f>
        <v>1</v>
      </c>
      <c r="BV73" s="30"/>
      <c r="BW73" s="28">
        <f t="shared" ref="BW73:BW114" si="207">BR73/(BR73+BS73+BT73)</f>
        <v>0.46301825240397748</v>
      </c>
      <c r="BX73" s="28">
        <f t="shared" ref="BX73:BX114" si="208">BS73/(BR73+BS73+BT73)</f>
        <v>0.45009595590752977</v>
      </c>
      <c r="BY73" s="28">
        <f t="shared" ref="BY73:BY114" si="209">1-BW73-BX73</f>
        <v>8.6885791688492808E-2</v>
      </c>
      <c r="BZ73" s="28"/>
      <c r="CA73" s="28">
        <f t="shared" ref="CA73:CA114" si="210">F73*100/P73</f>
        <v>61.424569827931187</v>
      </c>
      <c r="CB73" s="28">
        <f t="shared" ref="CB73:CB114" si="211">(M73+N73)*100/P73</f>
        <v>10.344137655062028</v>
      </c>
      <c r="CC73" s="28">
        <f t="shared" ref="CC73:CC114" si="212">IF(BY73+BX73=0,CD73/2,+BY73/(BY73+BX73)*(100-CD73)+0.5*CD73)</f>
        <v>31.839491789048154</v>
      </c>
      <c r="CD73" s="28">
        <f t="shared" ref="CD73:CD114" si="213">100*BW73/(BW73+BX73+BY73)</f>
        <v>46.301825240397747</v>
      </c>
      <c r="CF73" s="28">
        <f t="shared" ref="CF73:CF114" si="214">LN(BW73/(AU73*AQ73^2*AO73^2))</f>
        <v>6.9799372714030756</v>
      </c>
      <c r="CG73" s="28">
        <f t="shared" ref="CG73:CG114" si="215">AV73/(AV73+AW73)</f>
        <v>0.53549032443577049</v>
      </c>
      <c r="CH73" s="30"/>
      <c r="CI73" s="107">
        <f t="shared" si="162"/>
        <v>2.5776213994699306</v>
      </c>
    </row>
    <row r="74" spans="1:87" ht="15" customHeight="1" x14ac:dyDescent="0.2">
      <c r="A74" s="150" t="s">
        <v>194</v>
      </c>
      <c r="C74" s="135">
        <v>476</v>
      </c>
      <c r="D74" s="26">
        <f t="shared" si="163"/>
        <v>1008</v>
      </c>
      <c r="F74" s="4">
        <v>61.4</v>
      </c>
      <c r="G74" s="4">
        <v>0.44</v>
      </c>
      <c r="H74" s="4">
        <v>17.2</v>
      </c>
      <c r="I74" s="4">
        <v>4.5199999999999996</v>
      </c>
      <c r="J74" s="4">
        <v>0.1</v>
      </c>
      <c r="K74" s="4">
        <v>1.67</v>
      </c>
      <c r="L74" s="4">
        <v>4</v>
      </c>
      <c r="M74" s="4">
        <v>4.46</v>
      </c>
      <c r="N74" s="4">
        <v>5.88</v>
      </c>
      <c r="O74" s="4">
        <v>0.28999999999999998</v>
      </c>
      <c r="P74" s="28">
        <f t="shared" si="160"/>
        <v>99.95999999999998</v>
      </c>
      <c r="R74" s="28">
        <v>56.11</v>
      </c>
      <c r="S74" s="28">
        <v>0.22</v>
      </c>
      <c r="T74" s="28">
        <v>26.49</v>
      </c>
      <c r="U74" s="28">
        <v>0.81</v>
      </c>
      <c r="V74" s="28">
        <v>0.21</v>
      </c>
      <c r="W74" s="28">
        <v>0.3</v>
      </c>
      <c r="X74" s="28">
        <v>9.16</v>
      </c>
      <c r="Y74" s="28">
        <v>5.41</v>
      </c>
      <c r="Z74" s="28">
        <v>1.18</v>
      </c>
      <c r="AA74" s="28">
        <f t="shared" si="164"/>
        <v>99.889999999999986</v>
      </c>
      <c r="AC74" s="30">
        <f t="shared" si="165"/>
        <v>1.021970705725699</v>
      </c>
      <c r="AD74" s="30">
        <f t="shared" si="166"/>
        <v>5.5068836045056319E-3</v>
      </c>
      <c r="AE74" s="30">
        <f t="shared" si="167"/>
        <v>0.33738721067085131</v>
      </c>
      <c r="AF74" s="30">
        <f t="shared" si="168"/>
        <v>6.2908837856645791E-2</v>
      </c>
      <c r="AG74" s="30">
        <f t="shared" si="169"/>
        <v>1.4096419509444602E-3</v>
      </c>
      <c r="AH74" s="30">
        <f t="shared" si="170"/>
        <v>4.1439205955334991E-2</v>
      </c>
      <c r="AI74" s="30">
        <f t="shared" si="171"/>
        <v>7.1326676176890161E-2</v>
      </c>
      <c r="AJ74" s="30">
        <f t="shared" si="172"/>
        <v>0.14391739270732495</v>
      </c>
      <c r="AK74" s="30">
        <f t="shared" si="173"/>
        <v>0.12484076433121019</v>
      </c>
      <c r="AL74" s="30">
        <f t="shared" si="174"/>
        <v>4.0863199870365017E-3</v>
      </c>
      <c r="AM74" s="30">
        <f t="shared" si="175"/>
        <v>1.814793638966443</v>
      </c>
      <c r="AO74" s="30">
        <f t="shared" si="176"/>
        <v>0.56313328622185899</v>
      </c>
      <c r="AP74" s="30">
        <f t="shared" si="177"/>
        <v>3.0344406583009071E-3</v>
      </c>
      <c r="AQ74" s="30">
        <f t="shared" si="178"/>
        <v>0.18590940778423673</v>
      </c>
      <c r="AR74" s="30">
        <f t="shared" si="179"/>
        <v>3.4664457988993994E-2</v>
      </c>
      <c r="AS74" s="30">
        <f t="shared" si="180"/>
        <v>7.7675054655099857E-4</v>
      </c>
      <c r="AT74" s="30">
        <f t="shared" si="181"/>
        <v>2.2834114615331885E-2</v>
      </c>
      <c r="AU74" s="30">
        <f t="shared" si="182"/>
        <v>3.9302912819064083E-2</v>
      </c>
      <c r="AV74" s="30">
        <f t="shared" si="183"/>
        <v>7.9302345796896476E-2</v>
      </c>
      <c r="AW74" s="30">
        <f t="shared" si="184"/>
        <v>6.8790611588383802E-2</v>
      </c>
      <c r="AX74" s="30">
        <f t="shared" si="185"/>
        <v>2.2516719803821516E-3</v>
      </c>
      <c r="AY74" s="30">
        <f t="shared" si="186"/>
        <v>1</v>
      </c>
      <c r="AZ74" s="30"/>
      <c r="BA74" s="30">
        <f t="shared" si="187"/>
        <v>0.93392143808255657</v>
      </c>
      <c r="BB74" s="30">
        <f t="shared" si="188"/>
        <v>2.753441802252816E-3</v>
      </c>
      <c r="BC74" s="30">
        <f t="shared" si="189"/>
        <v>0.51961553550411932</v>
      </c>
      <c r="BD74" s="30">
        <f t="shared" si="190"/>
        <v>1.1273486430062632E-2</v>
      </c>
      <c r="BE74" s="30">
        <f t="shared" si="191"/>
        <v>2.9602480969833662E-3</v>
      </c>
      <c r="BF74" s="30">
        <f t="shared" si="192"/>
        <v>7.4441687344913151E-3</v>
      </c>
      <c r="BG74" s="30">
        <f t="shared" si="193"/>
        <v>0.16333808844507847</v>
      </c>
      <c r="BH74" s="30">
        <f t="shared" si="194"/>
        <v>0.1745724427234592</v>
      </c>
      <c r="BI74" s="30">
        <f t="shared" si="195"/>
        <v>2.5053078556263268E-2</v>
      </c>
      <c r="BJ74" s="30">
        <f t="shared" si="196"/>
        <v>1.840931928375267</v>
      </c>
      <c r="BK74" s="30"/>
      <c r="BL74" s="30">
        <f t="shared" si="197"/>
        <v>0.50730905564053008</v>
      </c>
      <c r="BM74" s="30">
        <f t="shared" si="198"/>
        <v>1.4956782267788109E-3</v>
      </c>
      <c r="BN74" s="30">
        <f t="shared" si="199"/>
        <v>0.28225678934403142</v>
      </c>
      <c r="BO74" s="30">
        <f t="shared" si="200"/>
        <v>6.1237932029415999E-3</v>
      </c>
      <c r="BP74" s="30">
        <f t="shared" si="201"/>
        <v>1.6080160549966466E-3</v>
      </c>
      <c r="BQ74" s="30">
        <f t="shared" si="202"/>
        <v>4.0436958150110638E-3</v>
      </c>
      <c r="BR74" s="30">
        <f t="shared" si="203"/>
        <v>8.8725762168313377E-2</v>
      </c>
      <c r="BS74" s="30">
        <f t="shared" si="204"/>
        <v>9.4828298663671873E-2</v>
      </c>
      <c r="BT74" s="30">
        <f t="shared" si="205"/>
        <v>1.3608910883725133E-2</v>
      </c>
      <c r="BU74" s="30">
        <f t="shared" si="206"/>
        <v>1</v>
      </c>
      <c r="BV74" s="30"/>
      <c r="BW74" s="28">
        <f t="shared" si="207"/>
        <v>0.450012298943471</v>
      </c>
      <c r="BX74" s="28">
        <f t="shared" si="208"/>
        <v>0.48096403619035</v>
      </c>
      <c r="BY74" s="28">
        <f t="shared" si="209"/>
        <v>6.9023664866179057E-2</v>
      </c>
      <c r="BZ74" s="28"/>
      <c r="CA74" s="28">
        <f t="shared" si="210"/>
        <v>61.424569827931187</v>
      </c>
      <c r="CB74" s="28">
        <f t="shared" si="211"/>
        <v>10.344137655062028</v>
      </c>
      <c r="CC74" s="28">
        <f t="shared" si="212"/>
        <v>29.402981433791453</v>
      </c>
      <c r="CD74" s="28">
        <f t="shared" si="213"/>
        <v>45.001229894347098</v>
      </c>
      <c r="CF74" s="28">
        <f t="shared" si="214"/>
        <v>6.9514457094314128</v>
      </c>
      <c r="CG74" s="28">
        <f t="shared" si="215"/>
        <v>0.53549032443577049</v>
      </c>
      <c r="CH74" s="30"/>
      <c r="CI74" s="107">
        <f t="shared" si="162"/>
        <v>2.2071043799034689</v>
      </c>
    </row>
    <row r="75" spans="1:87" ht="15" customHeight="1" x14ac:dyDescent="0.2">
      <c r="A75" s="150" t="s">
        <v>194</v>
      </c>
      <c r="C75" s="135">
        <v>483</v>
      </c>
      <c r="D75" s="26">
        <f t="shared" si="163"/>
        <v>1008</v>
      </c>
      <c r="F75" s="4">
        <v>61.4</v>
      </c>
      <c r="G75" s="4">
        <v>0.44</v>
      </c>
      <c r="H75" s="4">
        <v>17.2</v>
      </c>
      <c r="I75" s="4">
        <v>4.5199999999999996</v>
      </c>
      <c r="J75" s="4">
        <v>0.1</v>
      </c>
      <c r="K75" s="4">
        <v>1.67</v>
      </c>
      <c r="L75" s="4">
        <v>4</v>
      </c>
      <c r="M75" s="4">
        <v>4.46</v>
      </c>
      <c r="N75" s="4">
        <v>5.88</v>
      </c>
      <c r="O75" s="4">
        <v>0.28999999999999998</v>
      </c>
      <c r="P75" s="28">
        <f t="shared" si="160"/>
        <v>99.95999999999998</v>
      </c>
      <c r="R75" s="28">
        <v>55.46</v>
      </c>
      <c r="S75" s="28">
        <v>0.22</v>
      </c>
      <c r="T75" s="28">
        <v>27.51</v>
      </c>
      <c r="U75" s="28">
        <v>0.71</v>
      </c>
      <c r="V75" s="28">
        <v>0.1</v>
      </c>
      <c r="W75" s="28">
        <v>0.25</v>
      </c>
      <c r="X75" s="28">
        <v>9.99</v>
      </c>
      <c r="Y75" s="28">
        <v>4.58</v>
      </c>
      <c r="Z75" s="28">
        <v>1.1200000000000001</v>
      </c>
      <c r="AA75" s="28">
        <f t="shared" si="164"/>
        <v>99.939999999999984</v>
      </c>
      <c r="AC75" s="30">
        <f t="shared" si="165"/>
        <v>1.021970705725699</v>
      </c>
      <c r="AD75" s="30">
        <f t="shared" si="166"/>
        <v>5.5068836045056319E-3</v>
      </c>
      <c r="AE75" s="30">
        <f t="shared" si="167"/>
        <v>0.33738721067085131</v>
      </c>
      <c r="AF75" s="30">
        <f t="shared" si="168"/>
        <v>6.2908837856645791E-2</v>
      </c>
      <c r="AG75" s="30">
        <f t="shared" si="169"/>
        <v>1.4096419509444602E-3</v>
      </c>
      <c r="AH75" s="30">
        <f t="shared" si="170"/>
        <v>4.1439205955334991E-2</v>
      </c>
      <c r="AI75" s="30">
        <f t="shared" si="171"/>
        <v>7.1326676176890161E-2</v>
      </c>
      <c r="AJ75" s="30">
        <f t="shared" si="172"/>
        <v>0.14391739270732495</v>
      </c>
      <c r="AK75" s="30">
        <f t="shared" si="173"/>
        <v>0.12484076433121019</v>
      </c>
      <c r="AL75" s="30">
        <f t="shared" si="174"/>
        <v>4.0863199870365017E-3</v>
      </c>
      <c r="AM75" s="30">
        <f t="shared" si="175"/>
        <v>1.814793638966443</v>
      </c>
      <c r="AO75" s="30">
        <f t="shared" si="176"/>
        <v>0.56313328622185899</v>
      </c>
      <c r="AP75" s="30">
        <f t="shared" si="177"/>
        <v>3.0344406583009071E-3</v>
      </c>
      <c r="AQ75" s="30">
        <f t="shared" si="178"/>
        <v>0.18590940778423673</v>
      </c>
      <c r="AR75" s="30">
        <f t="shared" si="179"/>
        <v>3.4664457988993994E-2</v>
      </c>
      <c r="AS75" s="30">
        <f t="shared" si="180"/>
        <v>7.7675054655099857E-4</v>
      </c>
      <c r="AT75" s="30">
        <f t="shared" si="181"/>
        <v>2.2834114615331885E-2</v>
      </c>
      <c r="AU75" s="30">
        <f t="shared" si="182"/>
        <v>3.9302912819064083E-2</v>
      </c>
      <c r="AV75" s="30">
        <f t="shared" si="183"/>
        <v>7.9302345796896476E-2</v>
      </c>
      <c r="AW75" s="30">
        <f t="shared" si="184"/>
        <v>6.8790611588383802E-2</v>
      </c>
      <c r="AX75" s="30">
        <f t="shared" si="185"/>
        <v>2.2516719803821516E-3</v>
      </c>
      <c r="AY75" s="30">
        <f t="shared" si="186"/>
        <v>1</v>
      </c>
      <c r="AZ75" s="30"/>
      <c r="BA75" s="30">
        <f t="shared" si="187"/>
        <v>0.92310252996005326</v>
      </c>
      <c r="BB75" s="30">
        <f t="shared" si="188"/>
        <v>2.753441802252816E-3</v>
      </c>
      <c r="BC75" s="30">
        <f t="shared" si="189"/>
        <v>0.53962338171832103</v>
      </c>
      <c r="BD75" s="30">
        <f t="shared" si="190"/>
        <v>9.8816979819067504E-3</v>
      </c>
      <c r="BE75" s="30">
        <f t="shared" si="191"/>
        <v>1.4096419509444602E-3</v>
      </c>
      <c r="BF75" s="30">
        <f t="shared" si="192"/>
        <v>6.2034739454094297E-3</v>
      </c>
      <c r="BG75" s="30">
        <f t="shared" si="193"/>
        <v>0.17813837375178318</v>
      </c>
      <c r="BH75" s="30">
        <f t="shared" si="194"/>
        <v>0.14778960955146822</v>
      </c>
      <c r="BI75" s="30">
        <f t="shared" si="195"/>
        <v>2.37791932059448E-2</v>
      </c>
      <c r="BJ75" s="30">
        <f t="shared" si="196"/>
        <v>1.8326813438680838</v>
      </c>
      <c r="BK75" s="30"/>
      <c r="BL75" s="30">
        <f t="shared" si="197"/>
        <v>0.50368959833013838</v>
      </c>
      <c r="BM75" s="30">
        <f t="shared" si="198"/>
        <v>1.5024116502661406E-3</v>
      </c>
      <c r="BN75" s="30">
        <f t="shared" si="199"/>
        <v>0.29444473995647497</v>
      </c>
      <c r="BO75" s="30">
        <f t="shared" si="200"/>
        <v>5.3919346180773004E-3</v>
      </c>
      <c r="BP75" s="30">
        <f t="shared" si="201"/>
        <v>7.6916914970567092E-4</v>
      </c>
      <c r="BQ75" s="30">
        <f t="shared" si="202"/>
        <v>3.3849168411985292E-3</v>
      </c>
      <c r="BR75" s="30">
        <f t="shared" si="203"/>
        <v>9.7200953317831976E-2</v>
      </c>
      <c r="BS75" s="30">
        <f t="shared" si="204"/>
        <v>8.0641192777977058E-2</v>
      </c>
      <c r="BT75" s="30">
        <f t="shared" si="205"/>
        <v>1.297508335833009E-2</v>
      </c>
      <c r="BU75" s="30">
        <f t="shared" si="206"/>
        <v>1.0000000000000002</v>
      </c>
      <c r="BV75" s="30"/>
      <c r="BW75" s="28">
        <f t="shared" si="207"/>
        <v>0.50939295993286171</v>
      </c>
      <c r="BX75" s="28">
        <f t="shared" si="208"/>
        <v>0.42260959876979193</v>
      </c>
      <c r="BY75" s="28">
        <f t="shared" si="209"/>
        <v>6.7997441297346362E-2</v>
      </c>
      <c r="BZ75" s="28"/>
      <c r="CA75" s="28">
        <f t="shared" si="210"/>
        <v>61.424569827931187</v>
      </c>
      <c r="CB75" s="28">
        <f t="shared" si="211"/>
        <v>10.344137655062028</v>
      </c>
      <c r="CC75" s="28">
        <f t="shared" si="212"/>
        <v>32.269392126377724</v>
      </c>
      <c r="CD75" s="28">
        <f t="shared" si="213"/>
        <v>50.939295993286173</v>
      </c>
      <c r="CF75" s="28">
        <f t="shared" si="214"/>
        <v>7.0753905381924929</v>
      </c>
      <c r="CG75" s="28">
        <f t="shared" si="215"/>
        <v>0.53549032443577049</v>
      </c>
      <c r="CH75" s="30"/>
      <c r="CI75" s="107">
        <f t="shared" si="162"/>
        <v>2.8844888951902767</v>
      </c>
    </row>
    <row r="76" spans="1:87" ht="15" customHeight="1" x14ac:dyDescent="0.2">
      <c r="A76" s="150" t="s">
        <v>194</v>
      </c>
      <c r="C76" s="135">
        <v>490</v>
      </c>
      <c r="D76" s="26">
        <f t="shared" si="163"/>
        <v>1008</v>
      </c>
      <c r="F76" s="4">
        <v>61.4</v>
      </c>
      <c r="G76" s="4">
        <v>0.44</v>
      </c>
      <c r="H76" s="4">
        <v>17.2</v>
      </c>
      <c r="I76" s="4">
        <v>4.5199999999999996</v>
      </c>
      <c r="J76" s="4">
        <v>0.1</v>
      </c>
      <c r="K76" s="4">
        <v>1.67</v>
      </c>
      <c r="L76" s="4">
        <v>4</v>
      </c>
      <c r="M76" s="4">
        <v>4.46</v>
      </c>
      <c r="N76" s="4">
        <v>5.88</v>
      </c>
      <c r="O76" s="4">
        <v>0.28999999999999998</v>
      </c>
      <c r="P76" s="28">
        <f t="shared" si="160"/>
        <v>99.95999999999998</v>
      </c>
      <c r="R76" s="28">
        <v>54.35</v>
      </c>
      <c r="S76" s="28">
        <v>0.25</v>
      </c>
      <c r="T76" s="28">
        <v>28.07</v>
      </c>
      <c r="U76" s="28">
        <v>0.85</v>
      </c>
      <c r="V76" s="28">
        <v>0.16</v>
      </c>
      <c r="W76" s="28">
        <v>0.42</v>
      </c>
      <c r="X76" s="28">
        <v>10.52</v>
      </c>
      <c r="Y76" s="28">
        <v>4.2</v>
      </c>
      <c r="Z76" s="28">
        <v>1.01</v>
      </c>
      <c r="AA76" s="28">
        <f t="shared" si="164"/>
        <v>99.83</v>
      </c>
      <c r="AC76" s="30">
        <f t="shared" si="165"/>
        <v>1.021970705725699</v>
      </c>
      <c r="AD76" s="30">
        <f t="shared" si="166"/>
        <v>5.5068836045056319E-3</v>
      </c>
      <c r="AE76" s="30">
        <f t="shared" si="167"/>
        <v>0.33738721067085131</v>
      </c>
      <c r="AF76" s="30">
        <f t="shared" si="168"/>
        <v>6.2908837856645791E-2</v>
      </c>
      <c r="AG76" s="30">
        <f t="shared" si="169"/>
        <v>1.4096419509444602E-3</v>
      </c>
      <c r="AH76" s="30">
        <f t="shared" si="170"/>
        <v>4.1439205955334991E-2</v>
      </c>
      <c r="AI76" s="30">
        <f t="shared" si="171"/>
        <v>7.1326676176890161E-2</v>
      </c>
      <c r="AJ76" s="30">
        <f t="shared" si="172"/>
        <v>0.14391739270732495</v>
      </c>
      <c r="AK76" s="30">
        <f t="shared" si="173"/>
        <v>0.12484076433121019</v>
      </c>
      <c r="AL76" s="30">
        <f t="shared" si="174"/>
        <v>4.0863199870365017E-3</v>
      </c>
      <c r="AM76" s="30">
        <f t="shared" si="175"/>
        <v>1.814793638966443</v>
      </c>
      <c r="AO76" s="30">
        <f t="shared" si="176"/>
        <v>0.56313328622185899</v>
      </c>
      <c r="AP76" s="30">
        <f t="shared" si="177"/>
        <v>3.0344406583009071E-3</v>
      </c>
      <c r="AQ76" s="30">
        <f t="shared" si="178"/>
        <v>0.18590940778423673</v>
      </c>
      <c r="AR76" s="30">
        <f t="shared" si="179"/>
        <v>3.4664457988993994E-2</v>
      </c>
      <c r="AS76" s="30">
        <f t="shared" si="180"/>
        <v>7.7675054655099857E-4</v>
      </c>
      <c r="AT76" s="30">
        <f t="shared" si="181"/>
        <v>2.2834114615331885E-2</v>
      </c>
      <c r="AU76" s="30">
        <f t="shared" si="182"/>
        <v>3.9302912819064083E-2</v>
      </c>
      <c r="AV76" s="30">
        <f t="shared" si="183"/>
        <v>7.9302345796896476E-2</v>
      </c>
      <c r="AW76" s="30">
        <f t="shared" si="184"/>
        <v>6.8790611588383802E-2</v>
      </c>
      <c r="AX76" s="30">
        <f t="shared" si="185"/>
        <v>2.2516719803821516E-3</v>
      </c>
      <c r="AY76" s="30">
        <f t="shared" si="186"/>
        <v>1</v>
      </c>
      <c r="AZ76" s="30"/>
      <c r="BA76" s="30">
        <f t="shared" si="187"/>
        <v>0.90462716378162455</v>
      </c>
      <c r="BB76" s="30">
        <f t="shared" si="188"/>
        <v>3.1289111389236545E-3</v>
      </c>
      <c r="BC76" s="30">
        <f t="shared" si="189"/>
        <v>0.55060808160062769</v>
      </c>
      <c r="BD76" s="30">
        <f t="shared" si="190"/>
        <v>1.1830201809324984E-2</v>
      </c>
      <c r="BE76" s="30">
        <f t="shared" si="191"/>
        <v>2.2554271215111362E-3</v>
      </c>
      <c r="BF76" s="30">
        <f t="shared" si="192"/>
        <v>1.0421836228287842E-2</v>
      </c>
      <c r="BG76" s="30">
        <f t="shared" si="193"/>
        <v>0.18758915834522111</v>
      </c>
      <c r="BH76" s="30">
        <f t="shared" si="194"/>
        <v>0.13552758954501454</v>
      </c>
      <c r="BI76" s="30">
        <f t="shared" si="195"/>
        <v>2.1443736730360933E-2</v>
      </c>
      <c r="BJ76" s="30">
        <f t="shared" si="196"/>
        <v>1.8274321063008967</v>
      </c>
      <c r="BK76" s="30"/>
      <c r="BL76" s="30">
        <f t="shared" si="197"/>
        <v>0.49502641475024667</v>
      </c>
      <c r="BM76" s="30">
        <f t="shared" si="198"/>
        <v>1.7121900880122012E-3</v>
      </c>
      <c r="BN76" s="30">
        <f t="shared" si="199"/>
        <v>0.30130152562284418</v>
      </c>
      <c r="BO76" s="30">
        <f t="shared" si="200"/>
        <v>6.4736751469644345E-3</v>
      </c>
      <c r="BP76" s="30">
        <f t="shared" si="201"/>
        <v>1.2342056997546084E-3</v>
      </c>
      <c r="BQ76" s="30">
        <f t="shared" si="202"/>
        <v>5.7029950345919064E-3</v>
      </c>
      <c r="BR76" s="30">
        <f t="shared" si="203"/>
        <v>0.10265177989290154</v>
      </c>
      <c r="BS76" s="30">
        <f t="shared" si="204"/>
        <v>7.4162858952582705E-2</v>
      </c>
      <c r="BT76" s="30">
        <f t="shared" si="205"/>
        <v>1.1734354812101624E-2</v>
      </c>
      <c r="BU76" s="30">
        <f t="shared" si="206"/>
        <v>0.99999999999999989</v>
      </c>
      <c r="BV76" s="30"/>
      <c r="BW76" s="28">
        <f t="shared" si="207"/>
        <v>0.54443027195001714</v>
      </c>
      <c r="BX76" s="28">
        <f t="shared" si="208"/>
        <v>0.39333468460333476</v>
      </c>
      <c r="BY76" s="28">
        <f t="shared" si="209"/>
        <v>6.2235043446648097E-2</v>
      </c>
      <c r="BZ76" s="28"/>
      <c r="CA76" s="28">
        <f t="shared" si="210"/>
        <v>61.424569827931187</v>
      </c>
      <c r="CB76" s="28">
        <f t="shared" si="211"/>
        <v>10.344137655062028</v>
      </c>
      <c r="CC76" s="28">
        <f t="shared" si="212"/>
        <v>33.445017942165663</v>
      </c>
      <c r="CD76" s="28">
        <f t="shared" si="213"/>
        <v>54.443027195001712</v>
      </c>
      <c r="CF76" s="28">
        <f t="shared" si="214"/>
        <v>7.141910671366511</v>
      </c>
      <c r="CG76" s="28">
        <f t="shared" si="215"/>
        <v>0.53549032443577049</v>
      </c>
      <c r="CH76" s="30"/>
      <c r="CI76" s="107">
        <f t="shared" si="162"/>
        <v>3.2228872474659678</v>
      </c>
    </row>
    <row r="77" spans="1:87" ht="15" customHeight="1" x14ac:dyDescent="0.2">
      <c r="A77" s="150" t="s">
        <v>194</v>
      </c>
      <c r="C77" s="135">
        <v>497</v>
      </c>
      <c r="D77" s="26">
        <f t="shared" si="163"/>
        <v>1008</v>
      </c>
      <c r="F77" s="4">
        <v>61.4</v>
      </c>
      <c r="G77" s="4">
        <v>0.44</v>
      </c>
      <c r="H77" s="4">
        <v>17.2</v>
      </c>
      <c r="I77" s="4">
        <v>4.5199999999999996</v>
      </c>
      <c r="J77" s="4">
        <v>0.1</v>
      </c>
      <c r="K77" s="4">
        <v>1.67</v>
      </c>
      <c r="L77" s="4">
        <v>4</v>
      </c>
      <c r="M77" s="4">
        <v>4.46</v>
      </c>
      <c r="N77" s="4">
        <v>5.88</v>
      </c>
      <c r="O77" s="4">
        <v>0.28999999999999998</v>
      </c>
      <c r="P77" s="28">
        <f t="shared" si="160"/>
        <v>99.95999999999998</v>
      </c>
      <c r="R77" s="28">
        <v>54.33</v>
      </c>
      <c r="S77" s="28">
        <v>0.31</v>
      </c>
      <c r="T77" s="28">
        <v>27.96</v>
      </c>
      <c r="U77" s="28">
        <v>0.86</v>
      </c>
      <c r="V77" s="28">
        <v>0.09</v>
      </c>
      <c r="W77" s="28">
        <v>0.26</v>
      </c>
      <c r="X77" s="28">
        <v>10.67</v>
      </c>
      <c r="Y77" s="28">
        <v>4.18</v>
      </c>
      <c r="Z77" s="28">
        <v>1.17</v>
      </c>
      <c r="AA77" s="28">
        <f t="shared" si="164"/>
        <v>99.83</v>
      </c>
      <c r="AC77" s="30">
        <f t="shared" si="165"/>
        <v>1.021970705725699</v>
      </c>
      <c r="AD77" s="30">
        <f t="shared" si="166"/>
        <v>5.5068836045056319E-3</v>
      </c>
      <c r="AE77" s="30">
        <f t="shared" si="167"/>
        <v>0.33738721067085131</v>
      </c>
      <c r="AF77" s="30">
        <f t="shared" si="168"/>
        <v>6.2908837856645791E-2</v>
      </c>
      <c r="AG77" s="30">
        <f t="shared" si="169"/>
        <v>1.4096419509444602E-3</v>
      </c>
      <c r="AH77" s="30">
        <f t="shared" si="170"/>
        <v>4.1439205955334991E-2</v>
      </c>
      <c r="AI77" s="30">
        <f t="shared" si="171"/>
        <v>7.1326676176890161E-2</v>
      </c>
      <c r="AJ77" s="30">
        <f t="shared" si="172"/>
        <v>0.14391739270732495</v>
      </c>
      <c r="AK77" s="30">
        <f t="shared" si="173"/>
        <v>0.12484076433121019</v>
      </c>
      <c r="AL77" s="30">
        <f t="shared" si="174"/>
        <v>4.0863199870365017E-3</v>
      </c>
      <c r="AM77" s="30">
        <f t="shared" si="175"/>
        <v>1.814793638966443</v>
      </c>
      <c r="AO77" s="30">
        <f t="shared" si="176"/>
        <v>0.56313328622185899</v>
      </c>
      <c r="AP77" s="30">
        <f t="shared" si="177"/>
        <v>3.0344406583009071E-3</v>
      </c>
      <c r="AQ77" s="30">
        <f t="shared" si="178"/>
        <v>0.18590940778423673</v>
      </c>
      <c r="AR77" s="30">
        <f t="shared" si="179"/>
        <v>3.4664457988993994E-2</v>
      </c>
      <c r="AS77" s="30">
        <f t="shared" si="180"/>
        <v>7.7675054655099857E-4</v>
      </c>
      <c r="AT77" s="30">
        <f t="shared" si="181"/>
        <v>2.2834114615331885E-2</v>
      </c>
      <c r="AU77" s="30">
        <f t="shared" si="182"/>
        <v>3.9302912819064083E-2</v>
      </c>
      <c r="AV77" s="30">
        <f t="shared" si="183"/>
        <v>7.9302345796896476E-2</v>
      </c>
      <c r="AW77" s="30">
        <f t="shared" si="184"/>
        <v>6.8790611588383802E-2</v>
      </c>
      <c r="AX77" s="30">
        <f t="shared" si="185"/>
        <v>2.2516719803821516E-3</v>
      </c>
      <c r="AY77" s="30">
        <f t="shared" si="186"/>
        <v>1</v>
      </c>
      <c r="AZ77" s="30"/>
      <c r="BA77" s="30">
        <f t="shared" si="187"/>
        <v>0.90429427430093212</v>
      </c>
      <c r="BB77" s="30">
        <f t="shared" si="188"/>
        <v>3.8798498122653313E-3</v>
      </c>
      <c r="BC77" s="30">
        <f t="shared" si="189"/>
        <v>0.5484503726951746</v>
      </c>
      <c r="BD77" s="30">
        <f t="shared" si="190"/>
        <v>1.1969380654140572E-2</v>
      </c>
      <c r="BE77" s="30">
        <f t="shared" si="191"/>
        <v>1.268677755850014E-3</v>
      </c>
      <c r="BF77" s="30">
        <f t="shared" si="192"/>
        <v>6.4516129032258073E-3</v>
      </c>
      <c r="BG77" s="30">
        <f t="shared" si="193"/>
        <v>0.1902639087018545</v>
      </c>
      <c r="BH77" s="30">
        <f t="shared" si="194"/>
        <v>0.13488222007099063</v>
      </c>
      <c r="BI77" s="30">
        <f t="shared" si="195"/>
        <v>2.4840764331210189E-2</v>
      </c>
      <c r="BJ77" s="30">
        <f t="shared" si="196"/>
        <v>1.8263010612256436</v>
      </c>
      <c r="BK77" s="30"/>
      <c r="BL77" s="30">
        <f t="shared" si="197"/>
        <v>0.49515071392120519</v>
      </c>
      <c r="BM77" s="30">
        <f t="shared" si="198"/>
        <v>2.1244305742567637E-3</v>
      </c>
      <c r="BN77" s="30">
        <f t="shared" si="199"/>
        <v>0.30030666046216153</v>
      </c>
      <c r="BO77" s="30">
        <f t="shared" si="200"/>
        <v>6.5538924048523716E-3</v>
      </c>
      <c r="BP77" s="30">
        <f t="shared" si="201"/>
        <v>6.9467065577818554E-4</v>
      </c>
      <c r="BQ77" s="30">
        <f t="shared" si="202"/>
        <v>3.5326119226454832E-3</v>
      </c>
      <c r="BR77" s="30">
        <f t="shared" si="203"/>
        <v>0.10417992561104193</v>
      </c>
      <c r="BS77" s="30">
        <f t="shared" si="204"/>
        <v>7.3855413510229367E-2</v>
      </c>
      <c r="BT77" s="30">
        <f t="shared" si="205"/>
        <v>1.3601680937829262E-2</v>
      </c>
      <c r="BU77" s="30">
        <f t="shared" si="206"/>
        <v>1.0000000000000002</v>
      </c>
      <c r="BV77" s="30"/>
      <c r="BW77" s="28">
        <f t="shared" si="207"/>
        <v>0.54363152578198626</v>
      </c>
      <c r="BX77" s="28">
        <f t="shared" si="208"/>
        <v>0.38539220390430029</v>
      </c>
      <c r="BY77" s="28">
        <f t="shared" si="209"/>
        <v>7.0976270313713452E-2</v>
      </c>
      <c r="BZ77" s="28"/>
      <c r="CA77" s="28">
        <f t="shared" si="210"/>
        <v>61.424569827931187</v>
      </c>
      <c r="CB77" s="28">
        <f t="shared" si="211"/>
        <v>10.344137655062028</v>
      </c>
      <c r="CC77" s="28">
        <f t="shared" si="212"/>
        <v>34.279203320470657</v>
      </c>
      <c r="CD77" s="28">
        <f t="shared" si="213"/>
        <v>54.363152578198623</v>
      </c>
      <c r="CF77" s="28">
        <f t="shared" si="214"/>
        <v>7.140442471098515</v>
      </c>
      <c r="CG77" s="28">
        <f t="shared" si="215"/>
        <v>0.53549032443577049</v>
      </c>
      <c r="CH77" s="30"/>
      <c r="CI77" s="107">
        <f t="shared" si="162"/>
        <v>3.3211177648897481</v>
      </c>
    </row>
    <row r="78" spans="1:87" ht="15" customHeight="1" x14ac:dyDescent="0.2">
      <c r="A78" s="150" t="s">
        <v>194</v>
      </c>
      <c r="C78" s="135">
        <v>504</v>
      </c>
      <c r="D78" s="26">
        <f t="shared" si="163"/>
        <v>1008</v>
      </c>
      <c r="F78" s="4">
        <v>61.4</v>
      </c>
      <c r="G78" s="4">
        <v>0.44</v>
      </c>
      <c r="H78" s="4">
        <v>17.2</v>
      </c>
      <c r="I78" s="4">
        <v>4.5199999999999996</v>
      </c>
      <c r="J78" s="4">
        <v>0.1</v>
      </c>
      <c r="K78" s="4">
        <v>1.67</v>
      </c>
      <c r="L78" s="4">
        <v>4</v>
      </c>
      <c r="M78" s="4">
        <v>4.46</v>
      </c>
      <c r="N78" s="4">
        <v>5.88</v>
      </c>
      <c r="O78" s="4">
        <v>0.28999999999999998</v>
      </c>
      <c r="P78" s="28">
        <f t="shared" si="160"/>
        <v>99.95999999999998</v>
      </c>
      <c r="R78" s="28">
        <v>56.17</v>
      </c>
      <c r="S78" s="28">
        <v>0.3</v>
      </c>
      <c r="T78" s="28">
        <v>26.9</v>
      </c>
      <c r="U78" s="28">
        <v>0.72</v>
      </c>
      <c r="V78" s="28">
        <v>0.08</v>
      </c>
      <c r="W78" s="28">
        <v>0.28999999999999998</v>
      </c>
      <c r="X78" s="28">
        <v>9.3800000000000008</v>
      </c>
      <c r="Y78" s="28">
        <v>4.58</v>
      </c>
      <c r="Z78" s="28">
        <v>1.38</v>
      </c>
      <c r="AA78" s="28">
        <f t="shared" si="164"/>
        <v>99.8</v>
      </c>
      <c r="AC78" s="30">
        <f t="shared" si="165"/>
        <v>1.021970705725699</v>
      </c>
      <c r="AD78" s="30">
        <f t="shared" si="166"/>
        <v>5.5068836045056319E-3</v>
      </c>
      <c r="AE78" s="30">
        <f t="shared" si="167"/>
        <v>0.33738721067085131</v>
      </c>
      <c r="AF78" s="30">
        <f t="shared" si="168"/>
        <v>6.2908837856645791E-2</v>
      </c>
      <c r="AG78" s="30">
        <f t="shared" si="169"/>
        <v>1.4096419509444602E-3</v>
      </c>
      <c r="AH78" s="30">
        <f t="shared" si="170"/>
        <v>4.1439205955334991E-2</v>
      </c>
      <c r="AI78" s="30">
        <f t="shared" si="171"/>
        <v>7.1326676176890161E-2</v>
      </c>
      <c r="AJ78" s="30">
        <f t="shared" si="172"/>
        <v>0.14391739270732495</v>
      </c>
      <c r="AK78" s="30">
        <f t="shared" si="173"/>
        <v>0.12484076433121019</v>
      </c>
      <c r="AL78" s="30">
        <f t="shared" si="174"/>
        <v>4.0863199870365017E-3</v>
      </c>
      <c r="AM78" s="30">
        <f t="shared" si="175"/>
        <v>1.814793638966443</v>
      </c>
      <c r="AO78" s="30">
        <f t="shared" si="176"/>
        <v>0.56313328622185899</v>
      </c>
      <c r="AP78" s="30">
        <f t="shared" si="177"/>
        <v>3.0344406583009071E-3</v>
      </c>
      <c r="AQ78" s="30">
        <f t="shared" si="178"/>
        <v>0.18590940778423673</v>
      </c>
      <c r="AR78" s="30">
        <f t="shared" si="179"/>
        <v>3.4664457988993994E-2</v>
      </c>
      <c r="AS78" s="30">
        <f t="shared" si="180"/>
        <v>7.7675054655099857E-4</v>
      </c>
      <c r="AT78" s="30">
        <f t="shared" si="181"/>
        <v>2.2834114615331885E-2</v>
      </c>
      <c r="AU78" s="30">
        <f t="shared" si="182"/>
        <v>3.9302912819064083E-2</v>
      </c>
      <c r="AV78" s="30">
        <f t="shared" si="183"/>
        <v>7.9302345796896476E-2</v>
      </c>
      <c r="AW78" s="30">
        <f t="shared" si="184"/>
        <v>6.8790611588383802E-2</v>
      </c>
      <c r="AX78" s="30">
        <f t="shared" si="185"/>
        <v>2.2516719803821516E-3</v>
      </c>
      <c r="AY78" s="30">
        <f t="shared" si="186"/>
        <v>1</v>
      </c>
      <c r="AZ78" s="30"/>
      <c r="BA78" s="30">
        <f t="shared" si="187"/>
        <v>0.93492010652463386</v>
      </c>
      <c r="BB78" s="30">
        <f t="shared" si="188"/>
        <v>3.7546933667083849E-3</v>
      </c>
      <c r="BC78" s="30">
        <f t="shared" si="189"/>
        <v>0.52765790506080812</v>
      </c>
      <c r="BD78" s="30">
        <f t="shared" si="190"/>
        <v>1.0020876826722338E-2</v>
      </c>
      <c r="BE78" s="30">
        <f t="shared" si="191"/>
        <v>1.1277135607555681E-3</v>
      </c>
      <c r="BF78" s="30">
        <f t="shared" si="192"/>
        <v>7.1960297766749384E-3</v>
      </c>
      <c r="BG78" s="30">
        <f t="shared" si="193"/>
        <v>0.16726105563480745</v>
      </c>
      <c r="BH78" s="30">
        <f t="shared" si="194"/>
        <v>0.14778960955146822</v>
      </c>
      <c r="BI78" s="30">
        <f t="shared" si="195"/>
        <v>2.9299363057324838E-2</v>
      </c>
      <c r="BJ78" s="30">
        <f t="shared" si="196"/>
        <v>1.8290273533599035</v>
      </c>
      <c r="BK78" s="30"/>
      <c r="BL78" s="30">
        <f t="shared" si="197"/>
        <v>0.51115698450720037</v>
      </c>
      <c r="BM78" s="30">
        <f t="shared" si="198"/>
        <v>2.0528360933536908E-3</v>
      </c>
      <c r="BN78" s="30">
        <f t="shared" si="199"/>
        <v>0.28849098625644182</v>
      </c>
      <c r="BO78" s="30">
        <f t="shared" si="200"/>
        <v>5.4788009639736091E-3</v>
      </c>
      <c r="BP78" s="30">
        <f t="shared" si="201"/>
        <v>6.1656462309542302E-4</v>
      </c>
      <c r="BQ78" s="30">
        <f t="shared" si="202"/>
        <v>3.9343478179568554E-3</v>
      </c>
      <c r="BR78" s="30">
        <f t="shared" si="203"/>
        <v>9.144808869454614E-2</v>
      </c>
      <c r="BS78" s="30">
        <f t="shared" si="204"/>
        <v>8.0802295974404262E-2</v>
      </c>
      <c r="BT78" s="30">
        <f t="shared" si="205"/>
        <v>1.601909506902793E-2</v>
      </c>
      <c r="BU78" s="30">
        <f t="shared" si="206"/>
        <v>1.0000000000000002</v>
      </c>
      <c r="BV78" s="30"/>
      <c r="BW78" s="28">
        <f t="shared" si="207"/>
        <v>0.4857297572703651</v>
      </c>
      <c r="BX78" s="28">
        <f t="shared" si="208"/>
        <v>0.42918425273634281</v>
      </c>
      <c r="BY78" s="28">
        <f t="shared" si="209"/>
        <v>8.5085989993292033E-2</v>
      </c>
      <c r="BZ78" s="28"/>
      <c r="CA78" s="28">
        <f t="shared" si="210"/>
        <v>61.424569827931187</v>
      </c>
      <c r="CB78" s="28">
        <f t="shared" si="211"/>
        <v>10.344137655062028</v>
      </c>
      <c r="CC78" s="28">
        <f t="shared" si="212"/>
        <v>32.795086862847455</v>
      </c>
      <c r="CD78" s="28">
        <f t="shared" si="213"/>
        <v>48.572975727036507</v>
      </c>
      <c r="CF78" s="28">
        <f t="shared" si="214"/>
        <v>7.0278232103003706</v>
      </c>
      <c r="CG78" s="28">
        <f t="shared" si="215"/>
        <v>0.53549032443577049</v>
      </c>
      <c r="CH78" s="30"/>
      <c r="CI78" s="107">
        <f t="shared" si="162"/>
        <v>2.8192251873651983</v>
      </c>
    </row>
    <row r="79" spans="1:87" ht="15" customHeight="1" x14ac:dyDescent="0.2">
      <c r="A79" s="150" t="s">
        <v>194</v>
      </c>
      <c r="C79" s="135">
        <v>511</v>
      </c>
      <c r="D79" s="26">
        <f t="shared" si="163"/>
        <v>1008</v>
      </c>
      <c r="F79" s="4">
        <v>61.4</v>
      </c>
      <c r="G79" s="4">
        <v>0.44</v>
      </c>
      <c r="H79" s="4">
        <v>17.2</v>
      </c>
      <c r="I79" s="4">
        <v>4.5199999999999996</v>
      </c>
      <c r="J79" s="4">
        <v>0.1</v>
      </c>
      <c r="K79" s="4">
        <v>1.67</v>
      </c>
      <c r="L79" s="4">
        <v>4</v>
      </c>
      <c r="M79" s="4">
        <v>4.46</v>
      </c>
      <c r="N79" s="4">
        <v>5.88</v>
      </c>
      <c r="O79" s="4">
        <v>0.28999999999999998</v>
      </c>
      <c r="P79" s="28">
        <f t="shared" si="160"/>
        <v>99.95999999999998</v>
      </c>
      <c r="R79" s="28">
        <v>55.52</v>
      </c>
      <c r="S79" s="28">
        <v>0.35</v>
      </c>
      <c r="T79" s="28">
        <v>27.14</v>
      </c>
      <c r="U79" s="28">
        <v>0.78</v>
      </c>
      <c r="V79" s="28">
        <v>0</v>
      </c>
      <c r="W79" s="28">
        <v>0.2</v>
      </c>
      <c r="X79" s="28">
        <v>9.85</v>
      </c>
      <c r="Y79" s="28">
        <v>4.59</v>
      </c>
      <c r="Z79" s="28">
        <v>1.27</v>
      </c>
      <c r="AA79" s="28">
        <f t="shared" si="164"/>
        <v>99.7</v>
      </c>
      <c r="AC79" s="30">
        <f t="shared" si="165"/>
        <v>1.021970705725699</v>
      </c>
      <c r="AD79" s="30">
        <f t="shared" si="166"/>
        <v>5.5068836045056319E-3</v>
      </c>
      <c r="AE79" s="30">
        <f t="shared" si="167"/>
        <v>0.33738721067085131</v>
      </c>
      <c r="AF79" s="30">
        <f t="shared" si="168"/>
        <v>6.2908837856645791E-2</v>
      </c>
      <c r="AG79" s="30">
        <f t="shared" si="169"/>
        <v>1.4096419509444602E-3</v>
      </c>
      <c r="AH79" s="30">
        <f t="shared" si="170"/>
        <v>4.1439205955334991E-2</v>
      </c>
      <c r="AI79" s="30">
        <f t="shared" si="171"/>
        <v>7.1326676176890161E-2</v>
      </c>
      <c r="AJ79" s="30">
        <f t="shared" si="172"/>
        <v>0.14391739270732495</v>
      </c>
      <c r="AK79" s="30">
        <f t="shared" si="173"/>
        <v>0.12484076433121019</v>
      </c>
      <c r="AL79" s="30">
        <f t="shared" si="174"/>
        <v>4.0863199870365017E-3</v>
      </c>
      <c r="AM79" s="30">
        <f t="shared" si="175"/>
        <v>1.814793638966443</v>
      </c>
      <c r="AO79" s="30">
        <f t="shared" si="176"/>
        <v>0.56313328622185899</v>
      </c>
      <c r="AP79" s="30">
        <f t="shared" si="177"/>
        <v>3.0344406583009071E-3</v>
      </c>
      <c r="AQ79" s="30">
        <f t="shared" si="178"/>
        <v>0.18590940778423673</v>
      </c>
      <c r="AR79" s="30">
        <f t="shared" si="179"/>
        <v>3.4664457988993994E-2</v>
      </c>
      <c r="AS79" s="30">
        <f t="shared" si="180"/>
        <v>7.7675054655099857E-4</v>
      </c>
      <c r="AT79" s="30">
        <f t="shared" si="181"/>
        <v>2.2834114615331885E-2</v>
      </c>
      <c r="AU79" s="30">
        <f t="shared" si="182"/>
        <v>3.9302912819064083E-2</v>
      </c>
      <c r="AV79" s="30">
        <f t="shared" si="183"/>
        <v>7.9302345796896476E-2</v>
      </c>
      <c r="AW79" s="30">
        <f t="shared" si="184"/>
        <v>6.8790611588383802E-2</v>
      </c>
      <c r="AX79" s="30">
        <f t="shared" si="185"/>
        <v>2.2516719803821516E-3</v>
      </c>
      <c r="AY79" s="30">
        <f t="shared" si="186"/>
        <v>1</v>
      </c>
      <c r="AZ79" s="30"/>
      <c r="BA79" s="30">
        <f t="shared" si="187"/>
        <v>0.92410119840213056</v>
      </c>
      <c r="BB79" s="30">
        <f t="shared" si="188"/>
        <v>4.3804755944931162E-3</v>
      </c>
      <c r="BC79" s="30">
        <f t="shared" si="189"/>
        <v>0.53236563358179678</v>
      </c>
      <c r="BD79" s="30">
        <f t="shared" si="190"/>
        <v>1.0855949895615868E-2</v>
      </c>
      <c r="BE79" s="30">
        <f t="shared" si="191"/>
        <v>0</v>
      </c>
      <c r="BF79" s="30">
        <f t="shared" si="192"/>
        <v>4.9627791563275443E-3</v>
      </c>
      <c r="BG79" s="30">
        <f t="shared" si="193"/>
        <v>0.175641940085592</v>
      </c>
      <c r="BH79" s="30">
        <f t="shared" si="194"/>
        <v>0.14811229428848016</v>
      </c>
      <c r="BI79" s="30">
        <f t="shared" si="195"/>
        <v>2.6963906581740978E-2</v>
      </c>
      <c r="BJ79" s="30">
        <f t="shared" si="196"/>
        <v>1.8273841775861772</v>
      </c>
      <c r="BK79" s="30"/>
      <c r="BL79" s="30">
        <f t="shared" si="197"/>
        <v>0.5056961802212776</v>
      </c>
      <c r="BM79" s="30">
        <f t="shared" si="198"/>
        <v>2.3971289935755934E-3</v>
      </c>
      <c r="BN79" s="30">
        <f t="shared" si="199"/>
        <v>0.29132660778808295</v>
      </c>
      <c r="BO79" s="30">
        <f t="shared" si="200"/>
        <v>5.9407047673772006E-3</v>
      </c>
      <c r="BP79" s="30">
        <f t="shared" si="201"/>
        <v>0</v>
      </c>
      <c r="BQ79" s="30">
        <f t="shared" si="202"/>
        <v>2.7157831490491309E-3</v>
      </c>
      <c r="BR79" s="30">
        <f t="shared" si="203"/>
        <v>9.6116592361875669E-2</v>
      </c>
      <c r="BS79" s="30">
        <f t="shared" si="204"/>
        <v>8.1051535908625516E-2</v>
      </c>
      <c r="BT79" s="30">
        <f t="shared" si="205"/>
        <v>1.4755466810136257E-2</v>
      </c>
      <c r="BU79" s="30">
        <f t="shared" si="206"/>
        <v>0.99999999999999989</v>
      </c>
      <c r="BV79" s="30"/>
      <c r="BW79" s="28">
        <f t="shared" si="207"/>
        <v>0.50080654398690228</v>
      </c>
      <c r="BX79" s="28">
        <f t="shared" si="208"/>
        <v>0.42231147178423478</v>
      </c>
      <c r="BY79" s="28">
        <f t="shared" si="209"/>
        <v>7.6881984228862943E-2</v>
      </c>
      <c r="BZ79" s="28"/>
      <c r="CA79" s="28">
        <f t="shared" si="210"/>
        <v>61.424569827931187</v>
      </c>
      <c r="CB79" s="28">
        <f t="shared" si="211"/>
        <v>10.344137655062028</v>
      </c>
      <c r="CC79" s="28">
        <f t="shared" si="212"/>
        <v>32.728525622231409</v>
      </c>
      <c r="CD79" s="28">
        <f t="shared" si="213"/>
        <v>50.080654398690228</v>
      </c>
      <c r="CF79" s="28">
        <f t="shared" si="214"/>
        <v>7.0583906828220551</v>
      </c>
      <c r="CG79" s="28">
        <f t="shared" si="215"/>
        <v>0.53549032443577049</v>
      </c>
      <c r="CH79" s="30"/>
      <c r="CI79" s="107">
        <f t="shared" si="162"/>
        <v>2.893751006765676</v>
      </c>
    </row>
    <row r="80" spans="1:87" ht="15" customHeight="1" x14ac:dyDescent="0.2">
      <c r="A80" s="150" t="s">
        <v>194</v>
      </c>
      <c r="C80" s="135">
        <v>518</v>
      </c>
      <c r="D80" s="26">
        <f t="shared" si="163"/>
        <v>1008</v>
      </c>
      <c r="F80" s="4">
        <v>61.4</v>
      </c>
      <c r="G80" s="4">
        <v>0.44</v>
      </c>
      <c r="H80" s="4">
        <v>17.2</v>
      </c>
      <c r="I80" s="4">
        <v>4.5199999999999996</v>
      </c>
      <c r="J80" s="4">
        <v>0.1</v>
      </c>
      <c r="K80" s="4">
        <v>1.67</v>
      </c>
      <c r="L80" s="4">
        <v>4</v>
      </c>
      <c r="M80" s="4">
        <v>4.46</v>
      </c>
      <c r="N80" s="4">
        <v>5.88</v>
      </c>
      <c r="O80" s="4">
        <v>0.28999999999999998</v>
      </c>
      <c r="P80" s="28">
        <f t="shared" si="160"/>
        <v>99.95999999999998</v>
      </c>
      <c r="R80" s="28">
        <v>53.5</v>
      </c>
      <c r="S80" s="28">
        <v>0.26</v>
      </c>
      <c r="T80" s="28">
        <v>27.44</v>
      </c>
      <c r="U80" s="28">
        <v>1.04</v>
      </c>
      <c r="V80" s="28">
        <v>0.13</v>
      </c>
      <c r="W80" s="28">
        <v>0.28999999999999998</v>
      </c>
      <c r="X80" s="28">
        <v>11.78</v>
      </c>
      <c r="Y80" s="28">
        <v>4.4000000000000004</v>
      </c>
      <c r="Z80" s="28">
        <v>0.97</v>
      </c>
      <c r="AA80" s="28">
        <f t="shared" si="164"/>
        <v>99.810000000000016</v>
      </c>
      <c r="AC80" s="30">
        <f t="shared" si="165"/>
        <v>1.021970705725699</v>
      </c>
      <c r="AD80" s="30">
        <f t="shared" si="166"/>
        <v>5.5068836045056319E-3</v>
      </c>
      <c r="AE80" s="30">
        <f t="shared" si="167"/>
        <v>0.33738721067085131</v>
      </c>
      <c r="AF80" s="30">
        <f t="shared" si="168"/>
        <v>6.2908837856645791E-2</v>
      </c>
      <c r="AG80" s="30">
        <f t="shared" si="169"/>
        <v>1.4096419509444602E-3</v>
      </c>
      <c r="AH80" s="30">
        <f t="shared" si="170"/>
        <v>4.1439205955334991E-2</v>
      </c>
      <c r="AI80" s="30">
        <f t="shared" si="171"/>
        <v>7.1326676176890161E-2</v>
      </c>
      <c r="AJ80" s="30">
        <f t="shared" si="172"/>
        <v>0.14391739270732495</v>
      </c>
      <c r="AK80" s="30">
        <f t="shared" si="173"/>
        <v>0.12484076433121019</v>
      </c>
      <c r="AL80" s="30">
        <f t="shared" si="174"/>
        <v>4.0863199870365017E-3</v>
      </c>
      <c r="AM80" s="30">
        <f t="shared" si="175"/>
        <v>1.814793638966443</v>
      </c>
      <c r="AO80" s="30">
        <f t="shared" si="176"/>
        <v>0.56313328622185899</v>
      </c>
      <c r="AP80" s="30">
        <f t="shared" si="177"/>
        <v>3.0344406583009071E-3</v>
      </c>
      <c r="AQ80" s="30">
        <f t="shared" si="178"/>
        <v>0.18590940778423673</v>
      </c>
      <c r="AR80" s="30">
        <f t="shared" si="179"/>
        <v>3.4664457988993994E-2</v>
      </c>
      <c r="AS80" s="30">
        <f t="shared" si="180"/>
        <v>7.7675054655099857E-4</v>
      </c>
      <c r="AT80" s="30">
        <f t="shared" si="181"/>
        <v>2.2834114615331885E-2</v>
      </c>
      <c r="AU80" s="30">
        <f t="shared" si="182"/>
        <v>3.9302912819064083E-2</v>
      </c>
      <c r="AV80" s="30">
        <f t="shared" si="183"/>
        <v>7.9302345796896476E-2</v>
      </c>
      <c r="AW80" s="30">
        <f t="shared" si="184"/>
        <v>6.8790611588383802E-2</v>
      </c>
      <c r="AX80" s="30">
        <f t="shared" si="185"/>
        <v>2.2516719803821516E-3</v>
      </c>
      <c r="AY80" s="30">
        <f t="shared" si="186"/>
        <v>1</v>
      </c>
      <c r="AZ80" s="30"/>
      <c r="BA80" s="30">
        <f t="shared" si="187"/>
        <v>0.89047936085219714</v>
      </c>
      <c r="BB80" s="30">
        <f t="shared" si="188"/>
        <v>3.2540675844806004E-3</v>
      </c>
      <c r="BC80" s="30">
        <f t="shared" si="189"/>
        <v>0.53825029423303261</v>
      </c>
      <c r="BD80" s="30">
        <f t="shared" si="190"/>
        <v>1.4474599860821157E-2</v>
      </c>
      <c r="BE80" s="30">
        <f t="shared" si="191"/>
        <v>1.8325345362277983E-3</v>
      </c>
      <c r="BF80" s="30">
        <f t="shared" si="192"/>
        <v>7.1960297766749384E-3</v>
      </c>
      <c r="BG80" s="30">
        <f t="shared" si="193"/>
        <v>0.21005706134094151</v>
      </c>
      <c r="BH80" s="30">
        <f t="shared" si="194"/>
        <v>0.14198128428525333</v>
      </c>
      <c r="BI80" s="30">
        <f t="shared" si="195"/>
        <v>2.0594479830148619E-2</v>
      </c>
      <c r="BJ80" s="30">
        <f t="shared" si="196"/>
        <v>1.8281197122997777</v>
      </c>
      <c r="BK80" s="30"/>
      <c r="BL80" s="30">
        <f t="shared" si="197"/>
        <v>0.48710123022084401</v>
      </c>
      <c r="BM80" s="30">
        <f t="shared" si="198"/>
        <v>1.7800079297799257E-3</v>
      </c>
      <c r="BN80" s="30">
        <f t="shared" si="199"/>
        <v>0.29442836298499997</v>
      </c>
      <c r="BO80" s="30">
        <f t="shared" si="200"/>
        <v>7.917752739842231E-3</v>
      </c>
      <c r="BP80" s="30">
        <f t="shared" si="201"/>
        <v>1.0024149534072181E-3</v>
      </c>
      <c r="BQ80" s="30">
        <f t="shared" si="202"/>
        <v>3.9363011777944898E-3</v>
      </c>
      <c r="BR80" s="30">
        <f t="shared" si="203"/>
        <v>0.11490334026139315</v>
      </c>
      <c r="BS80" s="30">
        <f t="shared" si="204"/>
        <v>7.766520065944732E-2</v>
      </c>
      <c r="BT80" s="30">
        <f t="shared" si="205"/>
        <v>1.1265389072491718E-2</v>
      </c>
      <c r="BU80" s="30">
        <f t="shared" si="206"/>
        <v>1</v>
      </c>
      <c r="BV80" s="30"/>
      <c r="BW80" s="28">
        <f t="shared" si="207"/>
        <v>0.563710567054032</v>
      </c>
      <c r="BX80" s="28">
        <f t="shared" si="208"/>
        <v>0.38102194596350031</v>
      </c>
      <c r="BY80" s="28">
        <f t="shared" si="209"/>
        <v>5.5267486982467695E-2</v>
      </c>
      <c r="BZ80" s="28"/>
      <c r="CA80" s="28">
        <f t="shared" si="210"/>
        <v>61.424569827931187</v>
      </c>
      <c r="CB80" s="28">
        <f t="shared" si="211"/>
        <v>10.344137655062028</v>
      </c>
      <c r="CC80" s="28">
        <f t="shared" si="212"/>
        <v>33.712277050948373</v>
      </c>
      <c r="CD80" s="28">
        <f t="shared" si="213"/>
        <v>56.371056705403198</v>
      </c>
      <c r="CF80" s="28">
        <f t="shared" si="214"/>
        <v>7.1767117368494873</v>
      </c>
      <c r="CG80" s="28">
        <f t="shared" si="215"/>
        <v>0.53549032443577049</v>
      </c>
      <c r="CH80" s="30"/>
      <c r="CI80" s="107">
        <f t="shared" si="162"/>
        <v>3.3629693008180057</v>
      </c>
    </row>
    <row r="81" spans="1:87" ht="15" customHeight="1" x14ac:dyDescent="0.2">
      <c r="A81" s="150" t="s">
        <v>194</v>
      </c>
      <c r="C81" s="135">
        <v>525</v>
      </c>
      <c r="D81" s="26">
        <f t="shared" si="163"/>
        <v>1008</v>
      </c>
      <c r="F81" s="4">
        <v>61.4</v>
      </c>
      <c r="G81" s="4">
        <v>0.44</v>
      </c>
      <c r="H81" s="4">
        <v>17.2</v>
      </c>
      <c r="I81" s="4">
        <v>4.5199999999999996</v>
      </c>
      <c r="J81" s="4">
        <v>0.1</v>
      </c>
      <c r="K81" s="4">
        <v>1.67</v>
      </c>
      <c r="L81" s="4">
        <v>4</v>
      </c>
      <c r="M81" s="4">
        <v>4.46</v>
      </c>
      <c r="N81" s="4">
        <v>5.88</v>
      </c>
      <c r="O81" s="4">
        <v>0.28999999999999998</v>
      </c>
      <c r="P81" s="28">
        <f t="shared" si="160"/>
        <v>99.95999999999998</v>
      </c>
      <c r="R81" s="28">
        <v>54.2</v>
      </c>
      <c r="S81" s="28">
        <v>0.11</v>
      </c>
      <c r="T81" s="28">
        <v>28.3</v>
      </c>
      <c r="U81" s="28">
        <v>0.82</v>
      </c>
      <c r="V81" s="28">
        <v>0.15</v>
      </c>
      <c r="W81" s="28">
        <v>0.28000000000000003</v>
      </c>
      <c r="X81" s="28">
        <v>10.75</v>
      </c>
      <c r="Y81" s="28">
        <v>4.3499999999999996</v>
      </c>
      <c r="Z81" s="28">
        <v>0.97</v>
      </c>
      <c r="AA81" s="28">
        <f t="shared" si="164"/>
        <v>99.929999999999993</v>
      </c>
      <c r="AC81" s="30">
        <f t="shared" si="165"/>
        <v>1.021970705725699</v>
      </c>
      <c r="AD81" s="30">
        <f t="shared" si="166"/>
        <v>5.5068836045056319E-3</v>
      </c>
      <c r="AE81" s="30">
        <f t="shared" si="167"/>
        <v>0.33738721067085131</v>
      </c>
      <c r="AF81" s="30">
        <f t="shared" si="168"/>
        <v>6.2908837856645791E-2</v>
      </c>
      <c r="AG81" s="30">
        <f t="shared" si="169"/>
        <v>1.4096419509444602E-3</v>
      </c>
      <c r="AH81" s="30">
        <f t="shared" si="170"/>
        <v>4.1439205955334991E-2</v>
      </c>
      <c r="AI81" s="30">
        <f t="shared" si="171"/>
        <v>7.1326676176890161E-2</v>
      </c>
      <c r="AJ81" s="30">
        <f t="shared" si="172"/>
        <v>0.14391739270732495</v>
      </c>
      <c r="AK81" s="30">
        <f t="shared" si="173"/>
        <v>0.12484076433121019</v>
      </c>
      <c r="AL81" s="30">
        <f t="shared" si="174"/>
        <v>4.0863199870365017E-3</v>
      </c>
      <c r="AM81" s="30">
        <f t="shared" si="175"/>
        <v>1.814793638966443</v>
      </c>
      <c r="AO81" s="30">
        <f t="shared" si="176"/>
        <v>0.56313328622185899</v>
      </c>
      <c r="AP81" s="30">
        <f t="shared" si="177"/>
        <v>3.0344406583009071E-3</v>
      </c>
      <c r="AQ81" s="30">
        <f t="shared" si="178"/>
        <v>0.18590940778423673</v>
      </c>
      <c r="AR81" s="30">
        <f t="shared" si="179"/>
        <v>3.4664457988993994E-2</v>
      </c>
      <c r="AS81" s="30">
        <f t="shared" si="180"/>
        <v>7.7675054655099857E-4</v>
      </c>
      <c r="AT81" s="30">
        <f t="shared" si="181"/>
        <v>2.2834114615331885E-2</v>
      </c>
      <c r="AU81" s="30">
        <f t="shared" si="182"/>
        <v>3.9302912819064083E-2</v>
      </c>
      <c r="AV81" s="30">
        <f t="shared" si="183"/>
        <v>7.9302345796896476E-2</v>
      </c>
      <c r="AW81" s="30">
        <f t="shared" si="184"/>
        <v>6.8790611588383802E-2</v>
      </c>
      <c r="AX81" s="30">
        <f t="shared" si="185"/>
        <v>2.2516719803821516E-3</v>
      </c>
      <c r="AY81" s="30">
        <f t="shared" si="186"/>
        <v>1</v>
      </c>
      <c r="AZ81" s="30"/>
      <c r="BA81" s="30">
        <f t="shared" si="187"/>
        <v>0.90213049267643153</v>
      </c>
      <c r="BB81" s="30">
        <f t="shared" si="188"/>
        <v>1.376720901126408E-3</v>
      </c>
      <c r="BC81" s="30">
        <f t="shared" si="189"/>
        <v>0.55511965476657521</v>
      </c>
      <c r="BD81" s="30">
        <f t="shared" si="190"/>
        <v>1.1412665274878218E-2</v>
      </c>
      <c r="BE81" s="30">
        <f t="shared" si="191"/>
        <v>2.11446292641669E-3</v>
      </c>
      <c r="BF81" s="30">
        <f t="shared" si="192"/>
        <v>6.9478908188585617E-3</v>
      </c>
      <c r="BG81" s="30">
        <f t="shared" si="193"/>
        <v>0.1916904422253923</v>
      </c>
      <c r="BH81" s="30">
        <f t="shared" si="194"/>
        <v>0.1403678606001936</v>
      </c>
      <c r="BI81" s="30">
        <f t="shared" si="195"/>
        <v>2.0594479830148619E-2</v>
      </c>
      <c r="BJ81" s="30">
        <f t="shared" si="196"/>
        <v>1.8317546700200213</v>
      </c>
      <c r="BK81" s="30"/>
      <c r="BL81" s="30">
        <f t="shared" si="197"/>
        <v>0.49249526011393824</v>
      </c>
      <c r="BM81" s="30">
        <f t="shared" si="198"/>
        <v>7.515858557147067E-4</v>
      </c>
      <c r="BN81" s="30">
        <f t="shared" si="199"/>
        <v>0.30305349501879947</v>
      </c>
      <c r="BO81" s="30">
        <f t="shared" si="200"/>
        <v>6.2304551268066244E-3</v>
      </c>
      <c r="BP81" s="30">
        <f t="shared" si="201"/>
        <v>1.1543374017403644E-3</v>
      </c>
      <c r="BQ81" s="30">
        <f t="shared" si="202"/>
        <v>3.7930247606698447E-3</v>
      </c>
      <c r="BR81" s="30">
        <f t="shared" si="203"/>
        <v>0.10464853474253574</v>
      </c>
      <c r="BS81" s="30">
        <f t="shared" si="204"/>
        <v>7.6630273091461185E-2</v>
      </c>
      <c r="BT81" s="30">
        <f t="shared" si="205"/>
        <v>1.1243033888333703E-2</v>
      </c>
      <c r="BU81" s="30">
        <f t="shared" si="206"/>
        <v>0.99999999999999989</v>
      </c>
      <c r="BV81" s="30"/>
      <c r="BW81" s="28">
        <f t="shared" si="207"/>
        <v>0.54356707689025585</v>
      </c>
      <c r="BX81" s="28">
        <f t="shared" si="208"/>
        <v>0.39803417838679878</v>
      </c>
      <c r="BY81" s="28">
        <f t="shared" si="209"/>
        <v>5.8398744722945373E-2</v>
      </c>
      <c r="BZ81" s="28"/>
      <c r="CA81" s="28">
        <f t="shared" si="210"/>
        <v>61.424569827931187</v>
      </c>
      <c r="CB81" s="28">
        <f t="shared" si="211"/>
        <v>10.344137655062028</v>
      </c>
      <c r="CC81" s="28">
        <f t="shared" si="212"/>
        <v>33.018228316807331</v>
      </c>
      <c r="CD81" s="28">
        <f t="shared" si="213"/>
        <v>54.356707689025583</v>
      </c>
      <c r="CF81" s="28">
        <f t="shared" si="214"/>
        <v>7.1403239115425201</v>
      </c>
      <c r="CG81" s="28">
        <f t="shared" si="215"/>
        <v>0.53549032443577049</v>
      </c>
      <c r="CH81" s="30"/>
      <c r="CI81" s="107">
        <f t="shared" si="162"/>
        <v>3.1655730138927991</v>
      </c>
    </row>
    <row r="82" spans="1:87" ht="15" customHeight="1" x14ac:dyDescent="0.2">
      <c r="A82" s="150" t="s">
        <v>194</v>
      </c>
      <c r="C82" s="135">
        <v>532</v>
      </c>
      <c r="D82" s="26">
        <f t="shared" si="163"/>
        <v>1008</v>
      </c>
      <c r="F82" s="4">
        <v>61.4</v>
      </c>
      <c r="G82" s="4">
        <v>0.44</v>
      </c>
      <c r="H82" s="4">
        <v>17.2</v>
      </c>
      <c r="I82" s="4">
        <v>4.5199999999999996</v>
      </c>
      <c r="J82" s="4">
        <v>0.1</v>
      </c>
      <c r="K82" s="4">
        <v>1.67</v>
      </c>
      <c r="L82" s="4">
        <v>4</v>
      </c>
      <c r="M82" s="4">
        <v>4.46</v>
      </c>
      <c r="N82" s="4">
        <v>5.88</v>
      </c>
      <c r="O82" s="4">
        <v>0.28999999999999998</v>
      </c>
      <c r="P82" s="28">
        <f t="shared" ref="P82:P114" si="216">SUM(F82:O82)</f>
        <v>99.95999999999998</v>
      </c>
      <c r="R82" s="28">
        <v>54.91</v>
      </c>
      <c r="S82" s="28">
        <v>0.24</v>
      </c>
      <c r="T82" s="28">
        <v>27.9</v>
      </c>
      <c r="U82" s="28">
        <v>0.71</v>
      </c>
      <c r="V82" s="28">
        <v>0.11</v>
      </c>
      <c r="W82" s="28">
        <v>0.24</v>
      </c>
      <c r="X82" s="28">
        <v>10.42</v>
      </c>
      <c r="Y82" s="28">
        <v>4.29</v>
      </c>
      <c r="Z82" s="28">
        <v>1.08</v>
      </c>
      <c r="AA82" s="28">
        <f t="shared" si="164"/>
        <v>99.899999999999991</v>
      </c>
      <c r="AC82" s="30">
        <f t="shared" si="165"/>
        <v>1.021970705725699</v>
      </c>
      <c r="AD82" s="30">
        <f t="shared" si="166"/>
        <v>5.5068836045056319E-3</v>
      </c>
      <c r="AE82" s="30">
        <f t="shared" si="167"/>
        <v>0.33738721067085131</v>
      </c>
      <c r="AF82" s="30">
        <f t="shared" si="168"/>
        <v>6.2908837856645791E-2</v>
      </c>
      <c r="AG82" s="30">
        <f t="shared" si="169"/>
        <v>1.4096419509444602E-3</v>
      </c>
      <c r="AH82" s="30">
        <f t="shared" si="170"/>
        <v>4.1439205955334991E-2</v>
      </c>
      <c r="AI82" s="30">
        <f t="shared" si="171"/>
        <v>7.1326676176890161E-2</v>
      </c>
      <c r="AJ82" s="30">
        <f t="shared" si="172"/>
        <v>0.14391739270732495</v>
      </c>
      <c r="AK82" s="30">
        <f t="shared" si="173"/>
        <v>0.12484076433121019</v>
      </c>
      <c r="AL82" s="30">
        <f t="shared" si="174"/>
        <v>4.0863199870365017E-3</v>
      </c>
      <c r="AM82" s="30">
        <f t="shared" si="175"/>
        <v>1.814793638966443</v>
      </c>
      <c r="AO82" s="30">
        <f t="shared" si="176"/>
        <v>0.56313328622185899</v>
      </c>
      <c r="AP82" s="30">
        <f t="shared" si="177"/>
        <v>3.0344406583009071E-3</v>
      </c>
      <c r="AQ82" s="30">
        <f t="shared" si="178"/>
        <v>0.18590940778423673</v>
      </c>
      <c r="AR82" s="30">
        <f t="shared" si="179"/>
        <v>3.4664457988993994E-2</v>
      </c>
      <c r="AS82" s="30">
        <f t="shared" si="180"/>
        <v>7.7675054655099857E-4</v>
      </c>
      <c r="AT82" s="30">
        <f t="shared" si="181"/>
        <v>2.2834114615331885E-2</v>
      </c>
      <c r="AU82" s="30">
        <f t="shared" si="182"/>
        <v>3.9302912819064083E-2</v>
      </c>
      <c r="AV82" s="30">
        <f t="shared" si="183"/>
        <v>7.9302345796896476E-2</v>
      </c>
      <c r="AW82" s="30">
        <f t="shared" si="184"/>
        <v>6.8790611588383802E-2</v>
      </c>
      <c r="AX82" s="30">
        <f t="shared" si="185"/>
        <v>2.2516719803821516E-3</v>
      </c>
      <c r="AY82" s="30">
        <f t="shared" si="186"/>
        <v>1</v>
      </c>
      <c r="AZ82" s="30"/>
      <c r="BA82" s="30">
        <f t="shared" si="187"/>
        <v>0.91394806924101191</v>
      </c>
      <c r="BB82" s="30">
        <f t="shared" si="188"/>
        <v>3.0037546933667082E-3</v>
      </c>
      <c r="BC82" s="30">
        <f t="shared" si="189"/>
        <v>0.54727344056492744</v>
      </c>
      <c r="BD82" s="30">
        <f t="shared" si="190"/>
        <v>9.8816979819067504E-3</v>
      </c>
      <c r="BE82" s="30">
        <f t="shared" si="191"/>
        <v>1.5506061460389062E-3</v>
      </c>
      <c r="BF82" s="30">
        <f t="shared" si="192"/>
        <v>5.9553349875930521E-3</v>
      </c>
      <c r="BG82" s="30">
        <f t="shared" si="193"/>
        <v>0.18580599144079887</v>
      </c>
      <c r="BH82" s="30">
        <f t="shared" si="194"/>
        <v>0.13843175217812198</v>
      </c>
      <c r="BI82" s="30">
        <f t="shared" si="195"/>
        <v>2.2929936305732486E-2</v>
      </c>
      <c r="BJ82" s="30">
        <f t="shared" si="196"/>
        <v>1.8287805835394979</v>
      </c>
      <c r="BK82" s="30"/>
      <c r="BL82" s="30">
        <f t="shared" si="197"/>
        <v>0.49975818721353593</v>
      </c>
      <c r="BM82" s="30">
        <f t="shared" si="198"/>
        <v>1.6424904772081059E-3</v>
      </c>
      <c r="BN82" s="30">
        <f t="shared" si="199"/>
        <v>0.29925593342953788</v>
      </c>
      <c r="BO82" s="30">
        <f t="shared" si="200"/>
        <v>5.4034355301286622E-3</v>
      </c>
      <c r="BP82" s="30">
        <f t="shared" si="201"/>
        <v>8.4789075299443451E-4</v>
      </c>
      <c r="BQ82" s="30">
        <f t="shared" si="202"/>
        <v>3.25645134314957E-3</v>
      </c>
      <c r="BR82" s="30">
        <f t="shared" si="203"/>
        <v>0.10160103027842861</v>
      </c>
      <c r="BS82" s="30">
        <f t="shared" si="204"/>
        <v>7.5696206217476025E-2</v>
      </c>
      <c r="BT82" s="30">
        <f t="shared" si="205"/>
        <v>1.2538374757540861E-2</v>
      </c>
      <c r="BU82" s="30">
        <f t="shared" si="206"/>
        <v>1.0000000000000002</v>
      </c>
      <c r="BV82" s="30"/>
      <c r="BW82" s="28">
        <f t="shared" si="207"/>
        <v>0.53520532637463492</v>
      </c>
      <c r="BX82" s="28">
        <f t="shared" si="208"/>
        <v>0.39874608203207795</v>
      </c>
      <c r="BY82" s="28">
        <f t="shared" si="209"/>
        <v>6.6048591593287131E-2</v>
      </c>
      <c r="BZ82" s="28"/>
      <c r="CA82" s="28">
        <f t="shared" si="210"/>
        <v>61.424569827931187</v>
      </c>
      <c r="CB82" s="28">
        <f t="shared" si="211"/>
        <v>10.344137655062028</v>
      </c>
      <c r="CC82" s="28">
        <f t="shared" si="212"/>
        <v>33.365125478060456</v>
      </c>
      <c r="CD82" s="28">
        <f t="shared" si="213"/>
        <v>53.520532637463489</v>
      </c>
      <c r="CF82" s="28">
        <f t="shared" si="214"/>
        <v>7.1248212569395584</v>
      </c>
      <c r="CG82" s="28">
        <f t="shared" si="215"/>
        <v>0.53549032443577049</v>
      </c>
      <c r="CH82" s="30"/>
      <c r="CI82" s="107">
        <f t="shared" si="162"/>
        <v>3.1619121692479979</v>
      </c>
    </row>
    <row r="83" spans="1:87" ht="15" customHeight="1" x14ac:dyDescent="0.2">
      <c r="A83" s="150" t="s">
        <v>194</v>
      </c>
      <c r="C83" s="135">
        <v>539</v>
      </c>
      <c r="D83" s="26">
        <f t="shared" si="163"/>
        <v>1008</v>
      </c>
      <c r="F83" s="4">
        <v>61.4</v>
      </c>
      <c r="G83" s="4">
        <v>0.44</v>
      </c>
      <c r="H83" s="4">
        <v>17.2</v>
      </c>
      <c r="I83" s="4">
        <v>4.5199999999999996</v>
      </c>
      <c r="J83" s="4">
        <v>0.1</v>
      </c>
      <c r="K83" s="4">
        <v>1.67</v>
      </c>
      <c r="L83" s="4">
        <v>4</v>
      </c>
      <c r="M83" s="4">
        <v>4.46</v>
      </c>
      <c r="N83" s="4">
        <v>5.88</v>
      </c>
      <c r="O83" s="4">
        <v>0.28999999999999998</v>
      </c>
      <c r="P83" s="28">
        <f t="shared" si="216"/>
        <v>99.95999999999998</v>
      </c>
      <c r="R83" s="28">
        <v>54.34</v>
      </c>
      <c r="S83" s="28">
        <v>0.2</v>
      </c>
      <c r="T83" s="28">
        <v>28.13</v>
      </c>
      <c r="U83" s="28">
        <v>0.84</v>
      </c>
      <c r="V83" s="28">
        <v>0.16</v>
      </c>
      <c r="W83" s="28">
        <v>0.31</v>
      </c>
      <c r="X83" s="28">
        <v>10.73</v>
      </c>
      <c r="Y83" s="28">
        <v>4.07</v>
      </c>
      <c r="Z83" s="28">
        <v>1.02</v>
      </c>
      <c r="AA83" s="28">
        <f t="shared" si="164"/>
        <v>99.8</v>
      </c>
      <c r="AC83" s="30">
        <f t="shared" si="165"/>
        <v>1.021970705725699</v>
      </c>
      <c r="AD83" s="30">
        <f t="shared" si="166"/>
        <v>5.5068836045056319E-3</v>
      </c>
      <c r="AE83" s="30">
        <f t="shared" si="167"/>
        <v>0.33738721067085131</v>
      </c>
      <c r="AF83" s="30">
        <f t="shared" si="168"/>
        <v>6.2908837856645791E-2</v>
      </c>
      <c r="AG83" s="30">
        <f t="shared" si="169"/>
        <v>1.4096419509444602E-3</v>
      </c>
      <c r="AH83" s="30">
        <f t="shared" si="170"/>
        <v>4.1439205955334991E-2</v>
      </c>
      <c r="AI83" s="30">
        <f t="shared" si="171"/>
        <v>7.1326676176890161E-2</v>
      </c>
      <c r="AJ83" s="30">
        <f t="shared" si="172"/>
        <v>0.14391739270732495</v>
      </c>
      <c r="AK83" s="30">
        <f t="shared" si="173"/>
        <v>0.12484076433121019</v>
      </c>
      <c r="AL83" s="30">
        <f t="shared" si="174"/>
        <v>4.0863199870365017E-3</v>
      </c>
      <c r="AM83" s="30">
        <f t="shared" si="175"/>
        <v>1.814793638966443</v>
      </c>
      <c r="AO83" s="30">
        <f t="shared" si="176"/>
        <v>0.56313328622185899</v>
      </c>
      <c r="AP83" s="30">
        <f t="shared" si="177"/>
        <v>3.0344406583009071E-3</v>
      </c>
      <c r="AQ83" s="30">
        <f t="shared" si="178"/>
        <v>0.18590940778423673</v>
      </c>
      <c r="AR83" s="30">
        <f t="shared" si="179"/>
        <v>3.4664457988993994E-2</v>
      </c>
      <c r="AS83" s="30">
        <f t="shared" si="180"/>
        <v>7.7675054655099857E-4</v>
      </c>
      <c r="AT83" s="30">
        <f t="shared" si="181"/>
        <v>2.2834114615331885E-2</v>
      </c>
      <c r="AU83" s="30">
        <f t="shared" si="182"/>
        <v>3.9302912819064083E-2</v>
      </c>
      <c r="AV83" s="30">
        <f t="shared" si="183"/>
        <v>7.9302345796896476E-2</v>
      </c>
      <c r="AW83" s="30">
        <f t="shared" si="184"/>
        <v>6.8790611588383802E-2</v>
      </c>
      <c r="AX83" s="30">
        <f t="shared" si="185"/>
        <v>2.2516719803821516E-3</v>
      </c>
      <c r="AY83" s="30">
        <f t="shared" si="186"/>
        <v>1</v>
      </c>
      <c r="AZ83" s="30"/>
      <c r="BA83" s="30">
        <f t="shared" si="187"/>
        <v>0.90446071904127834</v>
      </c>
      <c r="BB83" s="30">
        <f t="shared" si="188"/>
        <v>2.5031289111389237E-3</v>
      </c>
      <c r="BC83" s="30">
        <f t="shared" si="189"/>
        <v>0.55178501373087485</v>
      </c>
      <c r="BD83" s="30">
        <f t="shared" si="190"/>
        <v>1.1691022964509395E-2</v>
      </c>
      <c r="BE83" s="30">
        <f t="shared" si="191"/>
        <v>2.2554271215111362E-3</v>
      </c>
      <c r="BF83" s="30">
        <f t="shared" si="192"/>
        <v>7.6923076923076927E-3</v>
      </c>
      <c r="BG83" s="30">
        <f t="shared" si="193"/>
        <v>0.19133380884450785</v>
      </c>
      <c r="BH83" s="30">
        <f t="shared" si="194"/>
        <v>0.13133268796385933</v>
      </c>
      <c r="BI83" s="30">
        <f t="shared" si="195"/>
        <v>2.1656050955414011E-2</v>
      </c>
      <c r="BJ83" s="30">
        <f t="shared" si="196"/>
        <v>1.8247101672254014</v>
      </c>
      <c r="BK83" s="30"/>
      <c r="BL83" s="30">
        <f t="shared" si="197"/>
        <v>0.49567363370182438</v>
      </c>
      <c r="BM83" s="30">
        <f t="shared" si="198"/>
        <v>1.3717953437751187E-3</v>
      </c>
      <c r="BN83" s="30">
        <f t="shared" si="199"/>
        <v>0.30239597698406118</v>
      </c>
      <c r="BO83" s="30">
        <f t="shared" si="200"/>
        <v>6.4070575012394474E-3</v>
      </c>
      <c r="BP83" s="30">
        <f t="shared" si="201"/>
        <v>1.2360467771934816E-3</v>
      </c>
      <c r="BQ83" s="30">
        <f t="shared" si="202"/>
        <v>4.2156326141396918E-3</v>
      </c>
      <c r="BR83" s="30">
        <f t="shared" si="203"/>
        <v>0.10485709581782196</v>
      </c>
      <c r="BS83" s="30">
        <f t="shared" si="204"/>
        <v>7.1974547148799972E-2</v>
      </c>
      <c r="BT83" s="30">
        <f t="shared" si="205"/>
        <v>1.1868214111144863E-2</v>
      </c>
      <c r="BU83" s="30">
        <f t="shared" si="206"/>
        <v>1</v>
      </c>
      <c r="BV83" s="30"/>
      <c r="BW83" s="28">
        <f t="shared" si="207"/>
        <v>0.55568190374732696</v>
      </c>
      <c r="BX83" s="28">
        <f t="shared" si="208"/>
        <v>0.38142343223470432</v>
      </c>
      <c r="BY83" s="28">
        <f t="shared" si="209"/>
        <v>6.2894664017968727E-2</v>
      </c>
      <c r="BZ83" s="28"/>
      <c r="CA83" s="28">
        <f t="shared" si="210"/>
        <v>61.424569827931187</v>
      </c>
      <c r="CB83" s="28">
        <f t="shared" si="211"/>
        <v>10.344137655062028</v>
      </c>
      <c r="CC83" s="28">
        <f t="shared" si="212"/>
        <v>34.073561589163219</v>
      </c>
      <c r="CD83" s="28">
        <f t="shared" si="213"/>
        <v>55.568190374732694</v>
      </c>
      <c r="CF83" s="28">
        <f t="shared" si="214"/>
        <v>7.1623668110227063</v>
      </c>
      <c r="CG83" s="28">
        <f t="shared" si="215"/>
        <v>0.53549032443577049</v>
      </c>
      <c r="CH83" s="30"/>
      <c r="CI83" s="107">
        <f t="shared" si="162"/>
        <v>3.3627478357795413</v>
      </c>
    </row>
    <row r="84" spans="1:87" ht="15" customHeight="1" x14ac:dyDescent="0.2">
      <c r="A84" s="150" t="s">
        <v>194</v>
      </c>
      <c r="C84" s="135">
        <v>546</v>
      </c>
      <c r="D84" s="26">
        <f t="shared" si="163"/>
        <v>1008</v>
      </c>
      <c r="F84" s="4">
        <v>61.4</v>
      </c>
      <c r="G84" s="4">
        <v>0.44</v>
      </c>
      <c r="H84" s="4">
        <v>17.2</v>
      </c>
      <c r="I84" s="4">
        <v>4.5199999999999996</v>
      </c>
      <c r="J84" s="4">
        <v>0.1</v>
      </c>
      <c r="K84" s="4">
        <v>1.67</v>
      </c>
      <c r="L84" s="4">
        <v>4</v>
      </c>
      <c r="M84" s="4">
        <v>4.46</v>
      </c>
      <c r="N84" s="4">
        <v>5.88</v>
      </c>
      <c r="O84" s="4">
        <v>0.28999999999999998</v>
      </c>
      <c r="P84" s="28">
        <f t="shared" si="216"/>
        <v>99.95999999999998</v>
      </c>
      <c r="R84" s="28">
        <v>55.95</v>
      </c>
      <c r="S84" s="28">
        <v>0.34</v>
      </c>
      <c r="T84" s="28">
        <v>27.02</v>
      </c>
      <c r="U84" s="28">
        <v>0.75</v>
      </c>
      <c r="V84" s="28">
        <v>0.18</v>
      </c>
      <c r="W84" s="28">
        <v>0.24</v>
      </c>
      <c r="X84" s="28">
        <v>9.5299999999999994</v>
      </c>
      <c r="Y84" s="28">
        <v>4.6500000000000004</v>
      </c>
      <c r="Z84" s="28">
        <v>1.32</v>
      </c>
      <c r="AA84" s="28">
        <f t="shared" si="164"/>
        <v>99.98</v>
      </c>
      <c r="AC84" s="30">
        <f t="shared" si="165"/>
        <v>1.021970705725699</v>
      </c>
      <c r="AD84" s="30">
        <f t="shared" si="166"/>
        <v>5.5068836045056319E-3</v>
      </c>
      <c r="AE84" s="30">
        <f t="shared" si="167"/>
        <v>0.33738721067085131</v>
      </c>
      <c r="AF84" s="30">
        <f t="shared" si="168"/>
        <v>6.2908837856645791E-2</v>
      </c>
      <c r="AG84" s="30">
        <f t="shared" si="169"/>
        <v>1.4096419509444602E-3</v>
      </c>
      <c r="AH84" s="30">
        <f t="shared" si="170"/>
        <v>4.1439205955334991E-2</v>
      </c>
      <c r="AI84" s="30">
        <f t="shared" si="171"/>
        <v>7.1326676176890161E-2</v>
      </c>
      <c r="AJ84" s="30">
        <f t="shared" si="172"/>
        <v>0.14391739270732495</v>
      </c>
      <c r="AK84" s="30">
        <f t="shared" si="173"/>
        <v>0.12484076433121019</v>
      </c>
      <c r="AL84" s="30">
        <f t="shared" si="174"/>
        <v>4.0863199870365017E-3</v>
      </c>
      <c r="AM84" s="30">
        <f t="shared" si="175"/>
        <v>1.814793638966443</v>
      </c>
      <c r="AO84" s="30">
        <f t="shared" si="176"/>
        <v>0.56313328622185899</v>
      </c>
      <c r="AP84" s="30">
        <f t="shared" si="177"/>
        <v>3.0344406583009071E-3</v>
      </c>
      <c r="AQ84" s="30">
        <f t="shared" si="178"/>
        <v>0.18590940778423673</v>
      </c>
      <c r="AR84" s="30">
        <f t="shared" si="179"/>
        <v>3.4664457988993994E-2</v>
      </c>
      <c r="AS84" s="30">
        <f t="shared" si="180"/>
        <v>7.7675054655099857E-4</v>
      </c>
      <c r="AT84" s="30">
        <f t="shared" si="181"/>
        <v>2.2834114615331885E-2</v>
      </c>
      <c r="AU84" s="30">
        <f t="shared" si="182"/>
        <v>3.9302912819064083E-2</v>
      </c>
      <c r="AV84" s="30">
        <f t="shared" si="183"/>
        <v>7.9302345796896476E-2</v>
      </c>
      <c r="AW84" s="30">
        <f t="shared" si="184"/>
        <v>6.8790611588383802E-2</v>
      </c>
      <c r="AX84" s="30">
        <f t="shared" si="185"/>
        <v>2.2516719803821516E-3</v>
      </c>
      <c r="AY84" s="30">
        <f t="shared" si="186"/>
        <v>1</v>
      </c>
      <c r="AZ84" s="30"/>
      <c r="BA84" s="30">
        <f t="shared" si="187"/>
        <v>0.93125832223701743</v>
      </c>
      <c r="BB84" s="30">
        <f t="shared" si="188"/>
        <v>4.2553191489361703E-3</v>
      </c>
      <c r="BC84" s="30">
        <f t="shared" si="189"/>
        <v>0.53001176932130245</v>
      </c>
      <c r="BD84" s="30">
        <f t="shared" si="190"/>
        <v>1.0438413361169104E-2</v>
      </c>
      <c r="BE84" s="30">
        <f t="shared" si="191"/>
        <v>2.5373555117000281E-3</v>
      </c>
      <c r="BF84" s="30">
        <f t="shared" si="192"/>
        <v>5.9553349875930521E-3</v>
      </c>
      <c r="BG84" s="30">
        <f t="shared" si="193"/>
        <v>0.16993580599144079</v>
      </c>
      <c r="BH84" s="30">
        <f t="shared" si="194"/>
        <v>0.15004840271055181</v>
      </c>
      <c r="BI84" s="30">
        <f t="shared" si="195"/>
        <v>2.802547770700637E-2</v>
      </c>
      <c r="BJ84" s="30">
        <f t="shared" si="196"/>
        <v>1.8324662009767174</v>
      </c>
      <c r="BK84" s="30"/>
      <c r="BL84" s="30">
        <f t="shared" si="197"/>
        <v>0.50819945368741326</v>
      </c>
      <c r="BM84" s="30">
        <f t="shared" si="198"/>
        <v>2.3221815205475851E-3</v>
      </c>
      <c r="BN84" s="30">
        <f t="shared" si="199"/>
        <v>0.28923413105180462</v>
      </c>
      <c r="BO84" s="30">
        <f t="shared" si="200"/>
        <v>5.6963742936188156E-3</v>
      </c>
      <c r="BP84" s="30">
        <f t="shared" si="201"/>
        <v>1.3846670188774012E-3</v>
      </c>
      <c r="BQ84" s="30">
        <f t="shared" si="202"/>
        <v>3.2499016813618809E-3</v>
      </c>
      <c r="BR84" s="30">
        <f t="shared" si="203"/>
        <v>9.2736120262880598E-2</v>
      </c>
      <c r="BS84" s="30">
        <f t="shared" si="204"/>
        <v>8.1883312571099515E-2</v>
      </c>
      <c r="BT84" s="30">
        <f t="shared" si="205"/>
        <v>1.5293857912396198E-2</v>
      </c>
      <c r="BU84" s="30">
        <f t="shared" si="206"/>
        <v>0.99999999999999989</v>
      </c>
      <c r="BV84" s="30"/>
      <c r="BW84" s="28">
        <f t="shared" si="207"/>
        <v>0.48830768978000061</v>
      </c>
      <c r="BX84" s="28">
        <f t="shared" si="208"/>
        <v>0.43116156983690146</v>
      </c>
      <c r="BY84" s="28">
        <f t="shared" si="209"/>
        <v>8.0530740383097932E-2</v>
      </c>
      <c r="BZ84" s="28"/>
      <c r="CA84" s="28">
        <f t="shared" si="210"/>
        <v>61.424569827931187</v>
      </c>
      <c r="CB84" s="28">
        <f t="shared" si="211"/>
        <v>10.344137655062028</v>
      </c>
      <c r="CC84" s="28">
        <f t="shared" si="212"/>
        <v>32.468458527309821</v>
      </c>
      <c r="CD84" s="28">
        <f t="shared" si="213"/>
        <v>48.830768978000059</v>
      </c>
      <c r="CF84" s="28">
        <f t="shared" si="214"/>
        <v>7.0331165150633721</v>
      </c>
      <c r="CG84" s="28">
        <f t="shared" si="215"/>
        <v>0.53549032443577049</v>
      </c>
      <c r="CH84" s="30"/>
      <c r="CI84" s="107">
        <f t="shared" si="162"/>
        <v>2.7931489665170091</v>
      </c>
    </row>
    <row r="85" spans="1:87" ht="15" customHeight="1" x14ac:dyDescent="0.2">
      <c r="A85" s="150" t="s">
        <v>194</v>
      </c>
      <c r="C85" s="135">
        <v>553</v>
      </c>
      <c r="D85" s="26">
        <f t="shared" si="163"/>
        <v>1008</v>
      </c>
      <c r="F85" s="4">
        <v>61.4</v>
      </c>
      <c r="G85" s="4">
        <v>0.44</v>
      </c>
      <c r="H85" s="4">
        <v>17.2</v>
      </c>
      <c r="I85" s="4">
        <v>4.5199999999999996</v>
      </c>
      <c r="J85" s="4">
        <v>0.1</v>
      </c>
      <c r="K85" s="4">
        <v>1.67</v>
      </c>
      <c r="L85" s="4">
        <v>4</v>
      </c>
      <c r="M85" s="4">
        <v>4.46</v>
      </c>
      <c r="N85" s="4">
        <v>5.88</v>
      </c>
      <c r="O85" s="4">
        <v>0.28999999999999998</v>
      </c>
      <c r="P85" s="28">
        <f t="shared" si="216"/>
        <v>99.95999999999998</v>
      </c>
      <c r="R85" s="28">
        <v>56.41</v>
      </c>
      <c r="S85" s="28">
        <v>0.16</v>
      </c>
      <c r="T85" s="28">
        <v>26.78</v>
      </c>
      <c r="U85" s="28">
        <v>0.77</v>
      </c>
      <c r="V85" s="28">
        <v>0.1</v>
      </c>
      <c r="W85" s="28">
        <v>0.21</v>
      </c>
      <c r="X85" s="28">
        <v>9.35</v>
      </c>
      <c r="Y85" s="28">
        <v>4.84</v>
      </c>
      <c r="Z85" s="28">
        <v>1.31</v>
      </c>
      <c r="AA85" s="28">
        <f t="shared" si="164"/>
        <v>99.929999999999978</v>
      </c>
      <c r="AC85" s="30">
        <f t="shared" si="165"/>
        <v>1.021970705725699</v>
      </c>
      <c r="AD85" s="30">
        <f t="shared" si="166"/>
        <v>5.5068836045056319E-3</v>
      </c>
      <c r="AE85" s="30">
        <f t="shared" si="167"/>
        <v>0.33738721067085131</v>
      </c>
      <c r="AF85" s="30">
        <f t="shared" si="168"/>
        <v>6.2908837856645791E-2</v>
      </c>
      <c r="AG85" s="30">
        <f t="shared" si="169"/>
        <v>1.4096419509444602E-3</v>
      </c>
      <c r="AH85" s="30">
        <f t="shared" si="170"/>
        <v>4.1439205955334991E-2</v>
      </c>
      <c r="AI85" s="30">
        <f t="shared" si="171"/>
        <v>7.1326676176890161E-2</v>
      </c>
      <c r="AJ85" s="30">
        <f t="shared" si="172"/>
        <v>0.14391739270732495</v>
      </c>
      <c r="AK85" s="30">
        <f t="shared" si="173"/>
        <v>0.12484076433121019</v>
      </c>
      <c r="AL85" s="30">
        <f t="shared" si="174"/>
        <v>4.0863199870365017E-3</v>
      </c>
      <c r="AM85" s="30">
        <f t="shared" si="175"/>
        <v>1.814793638966443</v>
      </c>
      <c r="AO85" s="30">
        <f t="shared" si="176"/>
        <v>0.56313328622185899</v>
      </c>
      <c r="AP85" s="30">
        <f t="shared" si="177"/>
        <v>3.0344406583009071E-3</v>
      </c>
      <c r="AQ85" s="30">
        <f t="shared" si="178"/>
        <v>0.18590940778423673</v>
      </c>
      <c r="AR85" s="30">
        <f t="shared" si="179"/>
        <v>3.4664457988993994E-2</v>
      </c>
      <c r="AS85" s="30">
        <f t="shared" si="180"/>
        <v>7.7675054655099857E-4</v>
      </c>
      <c r="AT85" s="30">
        <f t="shared" si="181"/>
        <v>2.2834114615331885E-2</v>
      </c>
      <c r="AU85" s="30">
        <f t="shared" si="182"/>
        <v>3.9302912819064083E-2</v>
      </c>
      <c r="AV85" s="30">
        <f t="shared" si="183"/>
        <v>7.9302345796896476E-2</v>
      </c>
      <c r="AW85" s="30">
        <f t="shared" si="184"/>
        <v>6.8790611588383802E-2</v>
      </c>
      <c r="AX85" s="30">
        <f t="shared" si="185"/>
        <v>2.2516719803821516E-3</v>
      </c>
      <c r="AY85" s="30">
        <f t="shared" si="186"/>
        <v>1</v>
      </c>
      <c r="AZ85" s="30"/>
      <c r="BA85" s="30">
        <f t="shared" si="187"/>
        <v>0.93891478029294273</v>
      </c>
      <c r="BB85" s="30">
        <f t="shared" si="188"/>
        <v>2.0025031289111388E-3</v>
      </c>
      <c r="BC85" s="30">
        <f t="shared" si="189"/>
        <v>0.5253040408003139</v>
      </c>
      <c r="BD85" s="30">
        <f t="shared" si="190"/>
        <v>1.0716771050800279E-2</v>
      </c>
      <c r="BE85" s="30">
        <f t="shared" si="191"/>
        <v>1.4096419509444602E-3</v>
      </c>
      <c r="BF85" s="30">
        <f t="shared" si="192"/>
        <v>5.210918114143921E-3</v>
      </c>
      <c r="BG85" s="30">
        <f t="shared" si="193"/>
        <v>0.16672610556348075</v>
      </c>
      <c r="BH85" s="30">
        <f t="shared" si="194"/>
        <v>0.15617941271377864</v>
      </c>
      <c r="BI85" s="30">
        <f t="shared" si="195"/>
        <v>2.7813163481953292E-2</v>
      </c>
      <c r="BJ85" s="30">
        <f t="shared" si="196"/>
        <v>1.8342773370972691</v>
      </c>
      <c r="BK85" s="30"/>
      <c r="BL85" s="30">
        <f t="shared" si="197"/>
        <v>0.51187176622852937</v>
      </c>
      <c r="BM85" s="30">
        <f t="shared" si="198"/>
        <v>1.0917122991227083E-3</v>
      </c>
      <c r="BN85" s="30">
        <f t="shared" si="199"/>
        <v>0.28638201550895448</v>
      </c>
      <c r="BO85" s="30">
        <f t="shared" si="200"/>
        <v>5.8425031122935275E-3</v>
      </c>
      <c r="BP85" s="30">
        <f t="shared" si="201"/>
        <v>7.6849990044319501E-4</v>
      </c>
      <c r="BQ85" s="30">
        <f t="shared" si="202"/>
        <v>2.8408561828442815E-3</v>
      </c>
      <c r="BR85" s="30">
        <f t="shared" si="203"/>
        <v>9.0894709426723674E-2</v>
      </c>
      <c r="BS85" s="30">
        <f t="shared" si="204"/>
        <v>8.5144928498615949E-2</v>
      </c>
      <c r="BT85" s="30">
        <f t="shared" si="205"/>
        <v>1.5163008842472767E-2</v>
      </c>
      <c r="BU85" s="30">
        <f t="shared" si="206"/>
        <v>0.99999999999999989</v>
      </c>
      <c r="BV85" s="30"/>
      <c r="BW85" s="28">
        <f t="shared" si="207"/>
        <v>0.47538415897088493</v>
      </c>
      <c r="BX85" s="28">
        <f t="shared" si="208"/>
        <v>0.44531249926687472</v>
      </c>
      <c r="BY85" s="28">
        <f t="shared" si="209"/>
        <v>7.9303341762240354E-2</v>
      </c>
      <c r="BZ85" s="28"/>
      <c r="CA85" s="28">
        <f t="shared" si="210"/>
        <v>61.424569827931187</v>
      </c>
      <c r="CB85" s="28">
        <f t="shared" si="211"/>
        <v>10.344137655062028</v>
      </c>
      <c r="CC85" s="28">
        <f t="shared" si="212"/>
        <v>31.699542124768282</v>
      </c>
      <c r="CD85" s="28">
        <f t="shared" si="213"/>
        <v>47.538415897088491</v>
      </c>
      <c r="CF85" s="28">
        <f t="shared" si="214"/>
        <v>7.0062940289511726</v>
      </c>
      <c r="CG85" s="28">
        <f t="shared" si="215"/>
        <v>0.53549032443577049</v>
      </c>
      <c r="CH85" s="30"/>
      <c r="CI85" s="107">
        <f t="shared" si="162"/>
        <v>2.6278194319897095</v>
      </c>
    </row>
    <row r="86" spans="1:87" ht="15" customHeight="1" x14ac:dyDescent="0.2">
      <c r="A86" s="150" t="s">
        <v>194</v>
      </c>
      <c r="C86" s="135">
        <v>560</v>
      </c>
      <c r="D86" s="26">
        <f t="shared" si="163"/>
        <v>1008</v>
      </c>
      <c r="F86" s="4">
        <v>61.4</v>
      </c>
      <c r="G86" s="4">
        <v>0.44</v>
      </c>
      <c r="H86" s="4">
        <v>17.2</v>
      </c>
      <c r="I86" s="4">
        <v>4.5199999999999996</v>
      </c>
      <c r="J86" s="4">
        <v>0.1</v>
      </c>
      <c r="K86" s="4">
        <v>1.67</v>
      </c>
      <c r="L86" s="4">
        <v>4</v>
      </c>
      <c r="M86" s="4">
        <v>4.46</v>
      </c>
      <c r="N86" s="4">
        <v>5.88</v>
      </c>
      <c r="O86" s="4">
        <v>0.28999999999999998</v>
      </c>
      <c r="P86" s="28">
        <f t="shared" si="216"/>
        <v>99.95999999999998</v>
      </c>
      <c r="R86" s="28">
        <v>55.46</v>
      </c>
      <c r="S86" s="28">
        <v>0.21</v>
      </c>
      <c r="T86" s="28">
        <v>27.12</v>
      </c>
      <c r="U86" s="28">
        <v>0.82</v>
      </c>
      <c r="V86" s="28">
        <v>0.16</v>
      </c>
      <c r="W86" s="28">
        <v>0.41</v>
      </c>
      <c r="X86" s="28">
        <v>9.9600000000000009</v>
      </c>
      <c r="Y86" s="28">
        <v>4.53</v>
      </c>
      <c r="Z86" s="28">
        <v>1.21</v>
      </c>
      <c r="AA86" s="28">
        <f t="shared" si="164"/>
        <v>99.879999999999981</v>
      </c>
      <c r="AC86" s="30">
        <f t="shared" si="165"/>
        <v>1.021970705725699</v>
      </c>
      <c r="AD86" s="30">
        <f t="shared" si="166"/>
        <v>5.5068836045056319E-3</v>
      </c>
      <c r="AE86" s="30">
        <f t="shared" si="167"/>
        <v>0.33738721067085131</v>
      </c>
      <c r="AF86" s="30">
        <f t="shared" si="168"/>
        <v>6.2908837856645791E-2</v>
      </c>
      <c r="AG86" s="30">
        <f t="shared" si="169"/>
        <v>1.4096419509444602E-3</v>
      </c>
      <c r="AH86" s="30">
        <f t="shared" si="170"/>
        <v>4.1439205955334991E-2</v>
      </c>
      <c r="AI86" s="30">
        <f t="shared" si="171"/>
        <v>7.1326676176890161E-2</v>
      </c>
      <c r="AJ86" s="30">
        <f t="shared" si="172"/>
        <v>0.14391739270732495</v>
      </c>
      <c r="AK86" s="30">
        <f t="shared" si="173"/>
        <v>0.12484076433121019</v>
      </c>
      <c r="AL86" s="30">
        <f t="shared" si="174"/>
        <v>4.0863199870365017E-3</v>
      </c>
      <c r="AM86" s="30">
        <f t="shared" si="175"/>
        <v>1.814793638966443</v>
      </c>
      <c r="AO86" s="30">
        <f t="shared" si="176"/>
        <v>0.56313328622185899</v>
      </c>
      <c r="AP86" s="30">
        <f t="shared" si="177"/>
        <v>3.0344406583009071E-3</v>
      </c>
      <c r="AQ86" s="30">
        <f t="shared" si="178"/>
        <v>0.18590940778423673</v>
      </c>
      <c r="AR86" s="30">
        <f t="shared" si="179"/>
        <v>3.4664457988993994E-2</v>
      </c>
      <c r="AS86" s="30">
        <f t="shared" si="180"/>
        <v>7.7675054655099857E-4</v>
      </c>
      <c r="AT86" s="30">
        <f t="shared" si="181"/>
        <v>2.2834114615331885E-2</v>
      </c>
      <c r="AU86" s="30">
        <f t="shared" si="182"/>
        <v>3.9302912819064083E-2</v>
      </c>
      <c r="AV86" s="30">
        <f t="shared" si="183"/>
        <v>7.9302345796896476E-2</v>
      </c>
      <c r="AW86" s="30">
        <f t="shared" si="184"/>
        <v>6.8790611588383802E-2</v>
      </c>
      <c r="AX86" s="30">
        <f t="shared" si="185"/>
        <v>2.2516719803821516E-3</v>
      </c>
      <c r="AY86" s="30">
        <f t="shared" si="186"/>
        <v>1</v>
      </c>
      <c r="AZ86" s="30"/>
      <c r="BA86" s="30">
        <f t="shared" si="187"/>
        <v>0.92310252996005326</v>
      </c>
      <c r="BB86" s="30">
        <f t="shared" si="188"/>
        <v>2.6282853566958696E-3</v>
      </c>
      <c r="BC86" s="30">
        <f t="shared" si="189"/>
        <v>0.5319733228717145</v>
      </c>
      <c r="BD86" s="30">
        <f t="shared" si="190"/>
        <v>1.1412665274878218E-2</v>
      </c>
      <c r="BE86" s="30">
        <f t="shared" si="191"/>
        <v>2.2554271215111362E-3</v>
      </c>
      <c r="BF86" s="30">
        <f t="shared" si="192"/>
        <v>1.0173697270471464E-2</v>
      </c>
      <c r="BG86" s="30">
        <f t="shared" si="193"/>
        <v>0.17760342368045651</v>
      </c>
      <c r="BH86" s="30">
        <f t="shared" si="194"/>
        <v>0.14617618586640854</v>
      </c>
      <c r="BI86" s="30">
        <f t="shared" si="195"/>
        <v>2.5690021231422503E-2</v>
      </c>
      <c r="BJ86" s="30">
        <f t="shared" si="196"/>
        <v>1.8310155586336123</v>
      </c>
      <c r="BK86" s="30"/>
      <c r="BL86" s="30">
        <f t="shared" si="197"/>
        <v>0.50414783512211914</v>
      </c>
      <c r="BM86" s="30">
        <f t="shared" si="198"/>
        <v>1.4354249172285661E-3</v>
      </c>
      <c r="BN86" s="30">
        <f t="shared" si="199"/>
        <v>0.29053457266561805</v>
      </c>
      <c r="BO86" s="30">
        <f t="shared" si="200"/>
        <v>6.2329701247295088E-3</v>
      </c>
      <c r="BP86" s="30">
        <f t="shared" si="201"/>
        <v>1.2317902547994946E-3</v>
      </c>
      <c r="BQ86" s="30">
        <f t="shared" si="202"/>
        <v>5.556313938732199E-3</v>
      </c>
      <c r="BR86" s="30">
        <f t="shared" si="203"/>
        <v>9.6997222575755895E-2</v>
      </c>
      <c r="BS86" s="30">
        <f t="shared" si="204"/>
        <v>7.9833393647125481E-2</v>
      </c>
      <c r="BT86" s="30">
        <f t="shared" si="205"/>
        <v>1.403047675389147E-2</v>
      </c>
      <c r="BU86" s="30">
        <f t="shared" si="206"/>
        <v>0.99999999999999989</v>
      </c>
      <c r="BV86" s="30"/>
      <c r="BW86" s="28">
        <f t="shared" si="207"/>
        <v>0.50820846230593542</v>
      </c>
      <c r="BX86" s="28">
        <f t="shared" si="208"/>
        <v>0.41828008213722712</v>
      </c>
      <c r="BY86" s="28">
        <f t="shared" si="209"/>
        <v>7.3511455556837468E-2</v>
      </c>
      <c r="BZ86" s="28"/>
      <c r="CA86" s="28">
        <f t="shared" si="210"/>
        <v>61.424569827931187</v>
      </c>
      <c r="CB86" s="28">
        <f t="shared" si="211"/>
        <v>10.344137655062028</v>
      </c>
      <c r="CC86" s="28">
        <f t="shared" si="212"/>
        <v>32.761568670980516</v>
      </c>
      <c r="CD86" s="28">
        <f t="shared" si="213"/>
        <v>50.820846230593538</v>
      </c>
      <c r="CF86" s="28">
        <f t="shared" si="214"/>
        <v>7.0730625183293006</v>
      </c>
      <c r="CG86" s="28">
        <f t="shared" si="215"/>
        <v>0.53549032443577049</v>
      </c>
      <c r="CH86" s="30"/>
      <c r="CI86" s="107">
        <f t="shared" si="162"/>
        <v>2.9385378433527176</v>
      </c>
    </row>
    <row r="87" spans="1:87" ht="15" customHeight="1" x14ac:dyDescent="0.2">
      <c r="A87" s="150" t="s">
        <v>194</v>
      </c>
      <c r="C87" s="135">
        <v>567</v>
      </c>
      <c r="D87" s="26">
        <f t="shared" si="163"/>
        <v>1008</v>
      </c>
      <c r="F87" s="4">
        <v>61.4</v>
      </c>
      <c r="G87" s="4">
        <v>0.44</v>
      </c>
      <c r="H87" s="4">
        <v>17.2</v>
      </c>
      <c r="I87" s="4">
        <v>4.5199999999999996</v>
      </c>
      <c r="J87" s="4">
        <v>0.1</v>
      </c>
      <c r="K87" s="4">
        <v>1.67</v>
      </c>
      <c r="L87" s="4">
        <v>4</v>
      </c>
      <c r="M87" s="4">
        <v>4.46</v>
      </c>
      <c r="N87" s="4">
        <v>5.88</v>
      </c>
      <c r="O87" s="4">
        <v>0.28999999999999998</v>
      </c>
      <c r="P87" s="28">
        <f t="shared" si="216"/>
        <v>99.95999999999998</v>
      </c>
      <c r="R87" s="28">
        <v>55.07</v>
      </c>
      <c r="S87" s="28">
        <v>0.3</v>
      </c>
      <c r="T87" s="28">
        <v>26.93</v>
      </c>
      <c r="U87" s="28">
        <v>0.93</v>
      </c>
      <c r="V87" s="28">
        <v>0.26</v>
      </c>
      <c r="W87" s="28">
        <v>0.38</v>
      </c>
      <c r="X87" s="28">
        <v>10.1</v>
      </c>
      <c r="Y87" s="28">
        <v>4.43</v>
      </c>
      <c r="Z87" s="28">
        <v>1.25</v>
      </c>
      <c r="AA87" s="28">
        <f t="shared" si="164"/>
        <v>99.65</v>
      </c>
      <c r="AC87" s="30">
        <f t="shared" si="165"/>
        <v>1.021970705725699</v>
      </c>
      <c r="AD87" s="30">
        <f t="shared" si="166"/>
        <v>5.5068836045056319E-3</v>
      </c>
      <c r="AE87" s="30">
        <f t="shared" si="167"/>
        <v>0.33738721067085131</v>
      </c>
      <c r="AF87" s="30">
        <f t="shared" si="168"/>
        <v>6.2908837856645791E-2</v>
      </c>
      <c r="AG87" s="30">
        <f t="shared" si="169"/>
        <v>1.4096419509444602E-3</v>
      </c>
      <c r="AH87" s="30">
        <f t="shared" si="170"/>
        <v>4.1439205955334991E-2</v>
      </c>
      <c r="AI87" s="30">
        <f t="shared" si="171"/>
        <v>7.1326676176890161E-2</v>
      </c>
      <c r="AJ87" s="30">
        <f t="shared" si="172"/>
        <v>0.14391739270732495</v>
      </c>
      <c r="AK87" s="30">
        <f t="shared" si="173"/>
        <v>0.12484076433121019</v>
      </c>
      <c r="AL87" s="30">
        <f t="shared" si="174"/>
        <v>4.0863199870365017E-3</v>
      </c>
      <c r="AM87" s="30">
        <f t="shared" si="175"/>
        <v>1.814793638966443</v>
      </c>
      <c r="AO87" s="30">
        <f t="shared" si="176"/>
        <v>0.56313328622185899</v>
      </c>
      <c r="AP87" s="30">
        <f t="shared" si="177"/>
        <v>3.0344406583009071E-3</v>
      </c>
      <c r="AQ87" s="30">
        <f t="shared" si="178"/>
        <v>0.18590940778423673</v>
      </c>
      <c r="AR87" s="30">
        <f t="shared" si="179"/>
        <v>3.4664457988993994E-2</v>
      </c>
      <c r="AS87" s="30">
        <f t="shared" si="180"/>
        <v>7.7675054655099857E-4</v>
      </c>
      <c r="AT87" s="30">
        <f t="shared" si="181"/>
        <v>2.2834114615331885E-2</v>
      </c>
      <c r="AU87" s="30">
        <f t="shared" si="182"/>
        <v>3.9302912819064083E-2</v>
      </c>
      <c r="AV87" s="30">
        <f t="shared" si="183"/>
        <v>7.9302345796896476E-2</v>
      </c>
      <c r="AW87" s="30">
        <f t="shared" si="184"/>
        <v>6.8790611588383802E-2</v>
      </c>
      <c r="AX87" s="30">
        <f t="shared" si="185"/>
        <v>2.2516719803821516E-3</v>
      </c>
      <c r="AY87" s="30">
        <f t="shared" si="186"/>
        <v>1</v>
      </c>
      <c r="AZ87" s="30"/>
      <c r="BA87" s="30">
        <f t="shared" si="187"/>
        <v>0.91661118508655126</v>
      </c>
      <c r="BB87" s="30">
        <f t="shared" si="188"/>
        <v>3.7546933667083849E-3</v>
      </c>
      <c r="BC87" s="30">
        <f t="shared" si="189"/>
        <v>0.52824637112593176</v>
      </c>
      <c r="BD87" s="30">
        <f t="shared" si="190"/>
        <v>1.2943632567849689E-2</v>
      </c>
      <c r="BE87" s="30">
        <f t="shared" si="191"/>
        <v>3.6650690724555966E-3</v>
      </c>
      <c r="BF87" s="30">
        <f t="shared" si="192"/>
        <v>9.4292803970223334E-3</v>
      </c>
      <c r="BG87" s="30">
        <f t="shared" si="193"/>
        <v>0.18009985734664766</v>
      </c>
      <c r="BH87" s="30">
        <f t="shared" si="194"/>
        <v>0.14294933849628913</v>
      </c>
      <c r="BI87" s="30">
        <f t="shared" si="195"/>
        <v>2.6539278131634817E-2</v>
      </c>
      <c r="BJ87" s="30">
        <f t="shared" si="196"/>
        <v>1.8242387055910907</v>
      </c>
      <c r="BK87" s="30"/>
      <c r="BL87" s="30">
        <f t="shared" si="197"/>
        <v>0.50246230511239509</v>
      </c>
      <c r="BM87" s="30">
        <f t="shared" si="198"/>
        <v>2.0582248119177951E-3</v>
      </c>
      <c r="BN87" s="30">
        <f t="shared" si="199"/>
        <v>0.28957086016589539</v>
      </c>
      <c r="BO87" s="30">
        <f t="shared" si="200"/>
        <v>7.0953612200962959E-3</v>
      </c>
      <c r="BP87" s="30">
        <f t="shared" si="201"/>
        <v>2.0090951152513998E-3</v>
      </c>
      <c r="BQ87" s="30">
        <f t="shared" si="202"/>
        <v>5.1688851728244924E-3</v>
      </c>
      <c r="BR87" s="30">
        <f t="shared" si="203"/>
        <v>9.872603667198894E-2</v>
      </c>
      <c r="BS87" s="30">
        <f t="shared" si="204"/>
        <v>7.8361092798966026E-2</v>
      </c>
      <c r="BT87" s="30">
        <f t="shared" si="205"/>
        <v>1.454813893066453E-2</v>
      </c>
      <c r="BU87" s="30">
        <f t="shared" si="206"/>
        <v>1</v>
      </c>
      <c r="BV87" s="30"/>
      <c r="BW87" s="28">
        <f t="shared" si="207"/>
        <v>0.51517675997449441</v>
      </c>
      <c r="BX87" s="28">
        <f t="shared" si="208"/>
        <v>0.40890747017788404</v>
      </c>
      <c r="BY87" s="28">
        <f t="shared" si="209"/>
        <v>7.591576984762155E-2</v>
      </c>
      <c r="BZ87" s="28"/>
      <c r="CA87" s="28">
        <f t="shared" si="210"/>
        <v>61.424569827931187</v>
      </c>
      <c r="CB87" s="28">
        <f t="shared" si="211"/>
        <v>10.344137655062028</v>
      </c>
      <c r="CC87" s="28">
        <f t="shared" si="212"/>
        <v>33.350414983486878</v>
      </c>
      <c r="CD87" s="28">
        <f t="shared" si="213"/>
        <v>51.517675997449444</v>
      </c>
      <c r="CF87" s="28">
        <f t="shared" si="214"/>
        <v>7.0866808610825966</v>
      </c>
      <c r="CG87" s="28">
        <f t="shared" si="215"/>
        <v>0.53549032443577049</v>
      </c>
      <c r="CH87" s="30"/>
      <c r="CI87" s="107">
        <f t="shared" si="162"/>
        <v>3.0494052786220243</v>
      </c>
    </row>
    <row r="88" spans="1:87" ht="15" customHeight="1" x14ac:dyDescent="0.2">
      <c r="A88" s="150" t="s">
        <v>194</v>
      </c>
      <c r="C88" s="135">
        <v>574</v>
      </c>
      <c r="D88" s="26">
        <f t="shared" si="163"/>
        <v>1008</v>
      </c>
      <c r="F88" s="4">
        <v>61.4</v>
      </c>
      <c r="G88" s="4">
        <v>0.44</v>
      </c>
      <c r="H88" s="4">
        <v>17.2</v>
      </c>
      <c r="I88" s="4">
        <v>4.5199999999999996</v>
      </c>
      <c r="J88" s="4">
        <v>0.1</v>
      </c>
      <c r="K88" s="4">
        <v>1.67</v>
      </c>
      <c r="L88" s="4">
        <v>4</v>
      </c>
      <c r="M88" s="4">
        <v>4.46</v>
      </c>
      <c r="N88" s="4">
        <v>5.88</v>
      </c>
      <c r="O88" s="4">
        <v>0.28999999999999998</v>
      </c>
      <c r="P88" s="28">
        <f t="shared" si="216"/>
        <v>99.95999999999998</v>
      </c>
      <c r="R88" s="28">
        <v>55.48</v>
      </c>
      <c r="S88" s="28">
        <v>0.19</v>
      </c>
      <c r="T88" s="28">
        <v>27.56</v>
      </c>
      <c r="U88" s="28">
        <v>0.82</v>
      </c>
      <c r="V88" s="28">
        <v>0.06</v>
      </c>
      <c r="W88" s="28">
        <v>0.41</v>
      </c>
      <c r="X88" s="28">
        <v>9.83</v>
      </c>
      <c r="Y88" s="28">
        <v>4.46</v>
      </c>
      <c r="Z88" s="28">
        <v>1.19</v>
      </c>
      <c r="AA88" s="28">
        <f t="shared" si="164"/>
        <v>99.999999999999972</v>
      </c>
      <c r="AC88" s="30">
        <f t="shared" si="165"/>
        <v>1.021970705725699</v>
      </c>
      <c r="AD88" s="30">
        <f t="shared" si="166"/>
        <v>5.5068836045056319E-3</v>
      </c>
      <c r="AE88" s="30">
        <f t="shared" si="167"/>
        <v>0.33738721067085131</v>
      </c>
      <c r="AF88" s="30">
        <f t="shared" si="168"/>
        <v>6.2908837856645791E-2</v>
      </c>
      <c r="AG88" s="30">
        <f t="shared" si="169"/>
        <v>1.4096419509444602E-3</v>
      </c>
      <c r="AH88" s="30">
        <f t="shared" si="170"/>
        <v>4.1439205955334991E-2</v>
      </c>
      <c r="AI88" s="30">
        <f t="shared" si="171"/>
        <v>7.1326676176890161E-2</v>
      </c>
      <c r="AJ88" s="30">
        <f t="shared" si="172"/>
        <v>0.14391739270732495</v>
      </c>
      <c r="AK88" s="30">
        <f t="shared" si="173"/>
        <v>0.12484076433121019</v>
      </c>
      <c r="AL88" s="30">
        <f t="shared" si="174"/>
        <v>4.0863199870365017E-3</v>
      </c>
      <c r="AM88" s="30">
        <f t="shared" si="175"/>
        <v>1.814793638966443</v>
      </c>
      <c r="AO88" s="30">
        <f t="shared" si="176"/>
        <v>0.56313328622185899</v>
      </c>
      <c r="AP88" s="30">
        <f t="shared" si="177"/>
        <v>3.0344406583009071E-3</v>
      </c>
      <c r="AQ88" s="30">
        <f t="shared" si="178"/>
        <v>0.18590940778423673</v>
      </c>
      <c r="AR88" s="30">
        <f t="shared" si="179"/>
        <v>3.4664457988993994E-2</v>
      </c>
      <c r="AS88" s="30">
        <f t="shared" si="180"/>
        <v>7.7675054655099857E-4</v>
      </c>
      <c r="AT88" s="30">
        <f t="shared" si="181"/>
        <v>2.2834114615331885E-2</v>
      </c>
      <c r="AU88" s="30">
        <f t="shared" si="182"/>
        <v>3.9302912819064083E-2</v>
      </c>
      <c r="AV88" s="30">
        <f t="shared" si="183"/>
        <v>7.9302345796896476E-2</v>
      </c>
      <c r="AW88" s="30">
        <f t="shared" si="184"/>
        <v>6.8790611588383802E-2</v>
      </c>
      <c r="AX88" s="30">
        <f t="shared" si="185"/>
        <v>2.2516719803821516E-3</v>
      </c>
      <c r="AY88" s="30">
        <f t="shared" si="186"/>
        <v>1</v>
      </c>
      <c r="AZ88" s="30"/>
      <c r="BA88" s="30">
        <f t="shared" si="187"/>
        <v>0.9234354194407457</v>
      </c>
      <c r="BB88" s="30">
        <f t="shared" si="188"/>
        <v>2.3779724655819774E-3</v>
      </c>
      <c r="BC88" s="30">
        <f t="shared" si="189"/>
        <v>0.54060415849352683</v>
      </c>
      <c r="BD88" s="30">
        <f t="shared" si="190"/>
        <v>1.1412665274878218E-2</v>
      </c>
      <c r="BE88" s="30">
        <f t="shared" si="191"/>
        <v>8.4578517056667607E-4</v>
      </c>
      <c r="BF88" s="30">
        <f t="shared" si="192"/>
        <v>1.0173697270471464E-2</v>
      </c>
      <c r="BG88" s="30">
        <f t="shared" si="193"/>
        <v>0.17528530670470757</v>
      </c>
      <c r="BH88" s="30">
        <f t="shared" si="194"/>
        <v>0.14391739270732495</v>
      </c>
      <c r="BI88" s="30">
        <f t="shared" si="195"/>
        <v>2.5265392781316346E-2</v>
      </c>
      <c r="BJ88" s="30">
        <f t="shared" si="196"/>
        <v>1.83331779030912</v>
      </c>
      <c r="BK88" s="30"/>
      <c r="BL88" s="30">
        <f t="shared" si="197"/>
        <v>0.50369631731171005</v>
      </c>
      <c r="BM88" s="30">
        <f t="shared" si="198"/>
        <v>1.2970868870372015E-3</v>
      </c>
      <c r="BN88" s="30">
        <f t="shared" si="199"/>
        <v>0.29487749551722525</v>
      </c>
      <c r="BO88" s="30">
        <f t="shared" si="200"/>
        <v>6.225142926777524E-3</v>
      </c>
      <c r="BP88" s="30">
        <f t="shared" si="201"/>
        <v>4.6134127702108114E-4</v>
      </c>
      <c r="BQ88" s="30">
        <f t="shared" si="202"/>
        <v>5.5493364676050261E-3</v>
      </c>
      <c r="BR88" s="30">
        <f t="shared" si="203"/>
        <v>9.5610977884610121E-2</v>
      </c>
      <c r="BS88" s="30">
        <f t="shared" si="204"/>
        <v>7.85010615552139E-2</v>
      </c>
      <c r="BT88" s="30">
        <f t="shared" si="205"/>
        <v>1.3781240172799658E-2</v>
      </c>
      <c r="BU88" s="30">
        <f t="shared" si="206"/>
        <v>0.99999999999999989</v>
      </c>
      <c r="BV88" s="30"/>
      <c r="BW88" s="28">
        <f t="shared" si="207"/>
        <v>0.50885789040315665</v>
      </c>
      <c r="BX88" s="28">
        <f t="shared" si="208"/>
        <v>0.41779600482283447</v>
      </c>
      <c r="BY88" s="28">
        <f t="shared" si="209"/>
        <v>7.334610477400888E-2</v>
      </c>
      <c r="BZ88" s="28"/>
      <c r="CA88" s="28">
        <f t="shared" si="210"/>
        <v>61.424569827931187</v>
      </c>
      <c r="CB88" s="28">
        <f t="shared" si="211"/>
        <v>10.344137655062028</v>
      </c>
      <c r="CC88" s="28">
        <f t="shared" si="212"/>
        <v>32.777504997558722</v>
      </c>
      <c r="CD88" s="28">
        <f t="shared" si="213"/>
        <v>50.885789040315665</v>
      </c>
      <c r="CF88" s="28">
        <f t="shared" si="214"/>
        <v>7.0743395799167841</v>
      </c>
      <c r="CG88" s="28">
        <f t="shared" si="215"/>
        <v>0.53549032443577049</v>
      </c>
      <c r="CH88" s="30"/>
      <c r="CI88" s="107">
        <f t="shared" si="162"/>
        <v>2.9440751803678591</v>
      </c>
    </row>
    <row r="89" spans="1:87" ht="15" customHeight="1" x14ac:dyDescent="0.2">
      <c r="A89" s="150" t="s">
        <v>194</v>
      </c>
      <c r="C89" s="135">
        <v>581</v>
      </c>
      <c r="D89" s="26">
        <f t="shared" si="163"/>
        <v>1008</v>
      </c>
      <c r="F89" s="4">
        <v>61.4</v>
      </c>
      <c r="G89" s="4">
        <v>0.44</v>
      </c>
      <c r="H89" s="4">
        <v>17.2</v>
      </c>
      <c r="I89" s="4">
        <v>4.5199999999999996</v>
      </c>
      <c r="J89" s="4">
        <v>0.1</v>
      </c>
      <c r="K89" s="4">
        <v>1.67</v>
      </c>
      <c r="L89" s="4">
        <v>4</v>
      </c>
      <c r="M89" s="4">
        <v>4.46</v>
      </c>
      <c r="N89" s="4">
        <v>5.88</v>
      </c>
      <c r="O89" s="4">
        <v>0.28999999999999998</v>
      </c>
      <c r="P89" s="28">
        <f t="shared" si="216"/>
        <v>99.95999999999998</v>
      </c>
      <c r="R89" s="28">
        <v>54.89</v>
      </c>
      <c r="S89" s="28">
        <v>0.25</v>
      </c>
      <c r="T89" s="28">
        <v>27.64</v>
      </c>
      <c r="U89" s="28">
        <v>0.77</v>
      </c>
      <c r="V89" s="28">
        <v>0.2</v>
      </c>
      <c r="W89" s="28">
        <v>0.35</v>
      </c>
      <c r="X89" s="28">
        <v>10.1</v>
      </c>
      <c r="Y89" s="28">
        <v>4.42</v>
      </c>
      <c r="Z89" s="28">
        <v>1.04</v>
      </c>
      <c r="AA89" s="28">
        <f t="shared" si="164"/>
        <v>99.66</v>
      </c>
      <c r="AC89" s="30">
        <f t="shared" si="165"/>
        <v>1.021970705725699</v>
      </c>
      <c r="AD89" s="30">
        <f t="shared" si="166"/>
        <v>5.5068836045056319E-3</v>
      </c>
      <c r="AE89" s="30">
        <f t="shared" si="167"/>
        <v>0.33738721067085131</v>
      </c>
      <c r="AF89" s="30">
        <f t="shared" si="168"/>
        <v>6.2908837856645791E-2</v>
      </c>
      <c r="AG89" s="30">
        <f t="shared" si="169"/>
        <v>1.4096419509444602E-3</v>
      </c>
      <c r="AH89" s="30">
        <f t="shared" si="170"/>
        <v>4.1439205955334991E-2</v>
      </c>
      <c r="AI89" s="30">
        <f t="shared" si="171"/>
        <v>7.1326676176890161E-2</v>
      </c>
      <c r="AJ89" s="30">
        <f t="shared" si="172"/>
        <v>0.14391739270732495</v>
      </c>
      <c r="AK89" s="30">
        <f t="shared" si="173"/>
        <v>0.12484076433121019</v>
      </c>
      <c r="AL89" s="30">
        <f t="shared" si="174"/>
        <v>4.0863199870365017E-3</v>
      </c>
      <c r="AM89" s="30">
        <f t="shared" si="175"/>
        <v>1.814793638966443</v>
      </c>
      <c r="AO89" s="30">
        <f t="shared" si="176"/>
        <v>0.56313328622185899</v>
      </c>
      <c r="AP89" s="30">
        <f t="shared" si="177"/>
        <v>3.0344406583009071E-3</v>
      </c>
      <c r="AQ89" s="30">
        <f t="shared" si="178"/>
        <v>0.18590940778423673</v>
      </c>
      <c r="AR89" s="30">
        <f t="shared" si="179"/>
        <v>3.4664457988993994E-2</v>
      </c>
      <c r="AS89" s="30">
        <f t="shared" si="180"/>
        <v>7.7675054655099857E-4</v>
      </c>
      <c r="AT89" s="30">
        <f t="shared" si="181"/>
        <v>2.2834114615331885E-2</v>
      </c>
      <c r="AU89" s="30">
        <f t="shared" si="182"/>
        <v>3.9302912819064083E-2</v>
      </c>
      <c r="AV89" s="30">
        <f t="shared" si="183"/>
        <v>7.9302345796896476E-2</v>
      </c>
      <c r="AW89" s="30">
        <f t="shared" si="184"/>
        <v>6.8790611588383802E-2</v>
      </c>
      <c r="AX89" s="30">
        <f t="shared" si="185"/>
        <v>2.2516719803821516E-3</v>
      </c>
      <c r="AY89" s="30">
        <f t="shared" si="186"/>
        <v>1</v>
      </c>
      <c r="AZ89" s="30"/>
      <c r="BA89" s="30">
        <f t="shared" si="187"/>
        <v>0.91361517976031958</v>
      </c>
      <c r="BB89" s="30">
        <f t="shared" si="188"/>
        <v>3.1289111389236545E-3</v>
      </c>
      <c r="BC89" s="30">
        <f t="shared" si="189"/>
        <v>0.5421734013338565</v>
      </c>
      <c r="BD89" s="30">
        <f t="shared" si="190"/>
        <v>1.0716771050800279E-2</v>
      </c>
      <c r="BE89" s="30">
        <f t="shared" si="191"/>
        <v>2.8192839018889204E-3</v>
      </c>
      <c r="BF89" s="30">
        <f t="shared" si="192"/>
        <v>8.6848635235732014E-3</v>
      </c>
      <c r="BG89" s="30">
        <f t="shared" si="193"/>
        <v>0.18009985734664766</v>
      </c>
      <c r="BH89" s="30">
        <f t="shared" si="194"/>
        <v>0.14262665375927719</v>
      </c>
      <c r="BI89" s="30">
        <f t="shared" si="195"/>
        <v>2.2080679405520168E-2</v>
      </c>
      <c r="BJ89" s="30">
        <f t="shared" si="196"/>
        <v>1.8259456012208073</v>
      </c>
      <c r="BK89" s="30"/>
      <c r="BL89" s="30">
        <f t="shared" si="197"/>
        <v>0.50035180629120957</v>
      </c>
      <c r="BM89" s="30">
        <f t="shared" si="198"/>
        <v>1.7135839845566585E-3</v>
      </c>
      <c r="BN89" s="30">
        <f t="shared" si="199"/>
        <v>0.2969274664981067</v>
      </c>
      <c r="BO89" s="30">
        <f t="shared" si="200"/>
        <v>5.8691622815242482E-3</v>
      </c>
      <c r="BP89" s="30">
        <f t="shared" si="201"/>
        <v>1.5440130856056052E-3</v>
      </c>
      <c r="BQ89" s="30">
        <f t="shared" si="202"/>
        <v>4.7563648762408896E-3</v>
      </c>
      <c r="BR89" s="30">
        <f t="shared" si="203"/>
        <v>9.863374748198131E-2</v>
      </c>
      <c r="BS89" s="30">
        <f t="shared" si="204"/>
        <v>7.8111118789036524E-2</v>
      </c>
      <c r="BT89" s="30">
        <f t="shared" si="205"/>
        <v>1.2092736711738437E-2</v>
      </c>
      <c r="BU89" s="30">
        <f t="shared" si="206"/>
        <v>0.99999999999999978</v>
      </c>
      <c r="BV89" s="30"/>
      <c r="BW89" s="28">
        <f t="shared" si="207"/>
        <v>0.5223204802646646</v>
      </c>
      <c r="BX89" s="28">
        <f t="shared" si="208"/>
        <v>0.41364176178496215</v>
      </c>
      <c r="BY89" s="28">
        <f t="shared" si="209"/>
        <v>6.4037757950373253E-2</v>
      </c>
      <c r="BZ89" s="28"/>
      <c r="CA89" s="28">
        <f t="shared" si="210"/>
        <v>61.424569827931187</v>
      </c>
      <c r="CB89" s="28">
        <f t="shared" si="211"/>
        <v>10.344137655062028</v>
      </c>
      <c r="CC89" s="28">
        <f t="shared" si="212"/>
        <v>32.519799808270555</v>
      </c>
      <c r="CD89" s="28">
        <f t="shared" si="213"/>
        <v>52.232048026466458</v>
      </c>
      <c r="CF89" s="28">
        <f t="shared" si="214"/>
        <v>7.1004521424165787</v>
      </c>
      <c r="CG89" s="28">
        <f t="shared" si="215"/>
        <v>0.53549032443577049</v>
      </c>
      <c r="CH89" s="30"/>
      <c r="CI89" s="107">
        <f t="shared" si="162"/>
        <v>2.9866098740435074</v>
      </c>
    </row>
    <row r="90" spans="1:87" ht="15" customHeight="1" x14ac:dyDescent="0.2">
      <c r="A90" s="150" t="s">
        <v>194</v>
      </c>
      <c r="C90" s="135">
        <v>588</v>
      </c>
      <c r="D90" s="26">
        <f t="shared" si="163"/>
        <v>1008</v>
      </c>
      <c r="F90" s="4">
        <v>61.4</v>
      </c>
      <c r="G90" s="4">
        <v>0.44</v>
      </c>
      <c r="H90" s="4">
        <v>17.2</v>
      </c>
      <c r="I90" s="4">
        <v>4.5199999999999996</v>
      </c>
      <c r="J90" s="4">
        <v>0.1</v>
      </c>
      <c r="K90" s="4">
        <v>1.67</v>
      </c>
      <c r="L90" s="4">
        <v>4</v>
      </c>
      <c r="M90" s="4">
        <v>4.46</v>
      </c>
      <c r="N90" s="4">
        <v>5.88</v>
      </c>
      <c r="O90" s="4">
        <v>0.28999999999999998</v>
      </c>
      <c r="P90" s="28">
        <f t="shared" si="216"/>
        <v>99.95999999999998</v>
      </c>
      <c r="R90" s="28">
        <v>55.36</v>
      </c>
      <c r="S90" s="28">
        <v>0.1</v>
      </c>
      <c r="T90" s="28">
        <v>27.56</v>
      </c>
      <c r="U90" s="28">
        <v>0.73</v>
      </c>
      <c r="V90" s="28">
        <v>0</v>
      </c>
      <c r="W90" s="28">
        <v>0.4</v>
      </c>
      <c r="X90" s="28">
        <v>10.24</v>
      </c>
      <c r="Y90" s="28">
        <v>4.28</v>
      </c>
      <c r="Z90" s="28">
        <v>1.1599999999999999</v>
      </c>
      <c r="AA90" s="28">
        <f t="shared" si="164"/>
        <v>99.83</v>
      </c>
      <c r="AC90" s="30">
        <f t="shared" si="165"/>
        <v>1.021970705725699</v>
      </c>
      <c r="AD90" s="30">
        <f t="shared" si="166"/>
        <v>5.5068836045056319E-3</v>
      </c>
      <c r="AE90" s="30">
        <f t="shared" si="167"/>
        <v>0.33738721067085131</v>
      </c>
      <c r="AF90" s="30">
        <f t="shared" si="168"/>
        <v>6.2908837856645791E-2</v>
      </c>
      <c r="AG90" s="30">
        <f t="shared" si="169"/>
        <v>1.4096419509444602E-3</v>
      </c>
      <c r="AH90" s="30">
        <f t="shared" si="170"/>
        <v>4.1439205955334991E-2</v>
      </c>
      <c r="AI90" s="30">
        <f t="shared" si="171"/>
        <v>7.1326676176890161E-2</v>
      </c>
      <c r="AJ90" s="30">
        <f t="shared" si="172"/>
        <v>0.14391739270732495</v>
      </c>
      <c r="AK90" s="30">
        <f t="shared" si="173"/>
        <v>0.12484076433121019</v>
      </c>
      <c r="AL90" s="30">
        <f t="shared" si="174"/>
        <v>4.0863199870365017E-3</v>
      </c>
      <c r="AM90" s="30">
        <f t="shared" si="175"/>
        <v>1.814793638966443</v>
      </c>
      <c r="AO90" s="30">
        <f t="shared" si="176"/>
        <v>0.56313328622185899</v>
      </c>
      <c r="AP90" s="30">
        <f t="shared" si="177"/>
        <v>3.0344406583009071E-3</v>
      </c>
      <c r="AQ90" s="30">
        <f t="shared" si="178"/>
        <v>0.18590940778423673</v>
      </c>
      <c r="AR90" s="30">
        <f t="shared" si="179"/>
        <v>3.4664457988993994E-2</v>
      </c>
      <c r="AS90" s="30">
        <f t="shared" si="180"/>
        <v>7.7675054655099857E-4</v>
      </c>
      <c r="AT90" s="30">
        <f t="shared" si="181"/>
        <v>2.2834114615331885E-2</v>
      </c>
      <c r="AU90" s="30">
        <f t="shared" si="182"/>
        <v>3.9302912819064083E-2</v>
      </c>
      <c r="AV90" s="30">
        <f t="shared" si="183"/>
        <v>7.9302345796896476E-2</v>
      </c>
      <c r="AW90" s="30">
        <f t="shared" si="184"/>
        <v>6.8790611588383802E-2</v>
      </c>
      <c r="AX90" s="30">
        <f t="shared" si="185"/>
        <v>2.2516719803821516E-3</v>
      </c>
      <c r="AY90" s="30">
        <f t="shared" si="186"/>
        <v>1</v>
      </c>
      <c r="AZ90" s="30"/>
      <c r="BA90" s="30">
        <f t="shared" si="187"/>
        <v>0.92143808255659121</v>
      </c>
      <c r="BB90" s="30">
        <f t="shared" si="188"/>
        <v>1.2515644555694619E-3</v>
      </c>
      <c r="BC90" s="30">
        <f t="shared" si="189"/>
        <v>0.54060415849352683</v>
      </c>
      <c r="BD90" s="30">
        <f t="shared" si="190"/>
        <v>1.0160055671537927E-2</v>
      </c>
      <c r="BE90" s="30">
        <f t="shared" si="191"/>
        <v>0</v>
      </c>
      <c r="BF90" s="30">
        <f t="shared" si="192"/>
        <v>9.9255583126550886E-3</v>
      </c>
      <c r="BG90" s="30">
        <f t="shared" si="193"/>
        <v>0.18259629101283881</v>
      </c>
      <c r="BH90" s="30">
        <f t="shared" si="194"/>
        <v>0.13810906744111004</v>
      </c>
      <c r="BI90" s="30">
        <f t="shared" si="195"/>
        <v>2.4628450106157111E-2</v>
      </c>
      <c r="BJ90" s="30">
        <f t="shared" si="196"/>
        <v>1.8287132280499869</v>
      </c>
      <c r="BK90" s="30"/>
      <c r="BL90" s="30">
        <f t="shared" si="197"/>
        <v>0.50387237781352356</v>
      </c>
      <c r="BM90" s="30">
        <f t="shared" si="198"/>
        <v>6.8439623904511452E-4</v>
      </c>
      <c r="BN90" s="30">
        <f t="shared" si="199"/>
        <v>0.29561997485520991</v>
      </c>
      <c r="BO90" s="30">
        <f t="shared" si="200"/>
        <v>5.555849608181544E-3</v>
      </c>
      <c r="BP90" s="30">
        <f t="shared" si="201"/>
        <v>0</v>
      </c>
      <c r="BQ90" s="30">
        <f t="shared" si="202"/>
        <v>5.4276188089036883E-3</v>
      </c>
      <c r="BR90" s="30">
        <f t="shared" si="203"/>
        <v>9.9849603651386523E-2</v>
      </c>
      <c r="BS90" s="30">
        <f t="shared" si="204"/>
        <v>7.5522539741444308E-2</v>
      </c>
      <c r="BT90" s="30">
        <f t="shared" si="205"/>
        <v>1.3467639282305177E-2</v>
      </c>
      <c r="BU90" s="30">
        <f t="shared" si="206"/>
        <v>0.99999999999999989</v>
      </c>
      <c r="BV90" s="30"/>
      <c r="BW90" s="28">
        <f t="shared" si="207"/>
        <v>0.52875301081636672</v>
      </c>
      <c r="BX90" s="28">
        <f t="shared" si="208"/>
        <v>0.39992918161406116</v>
      </c>
      <c r="BY90" s="28">
        <f t="shared" si="209"/>
        <v>7.1317807569572123E-2</v>
      </c>
      <c r="BZ90" s="28"/>
      <c r="CA90" s="28">
        <f t="shared" si="210"/>
        <v>61.424569827931187</v>
      </c>
      <c r="CB90" s="28">
        <f t="shared" si="211"/>
        <v>10.344137655062028</v>
      </c>
      <c r="CC90" s="28">
        <f t="shared" si="212"/>
        <v>33.569431297775552</v>
      </c>
      <c r="CD90" s="28">
        <f t="shared" si="213"/>
        <v>52.875301081636671</v>
      </c>
      <c r="CF90" s="28">
        <f t="shared" si="214"/>
        <v>7.1126922206146679</v>
      </c>
      <c r="CG90" s="28">
        <f t="shared" si="215"/>
        <v>0.53549032443577049</v>
      </c>
      <c r="CH90" s="30"/>
      <c r="CI90" s="107">
        <f t="shared" si="162"/>
        <v>3.151342407205405</v>
      </c>
    </row>
    <row r="91" spans="1:87" ht="15" customHeight="1" x14ac:dyDescent="0.2">
      <c r="A91" s="150" t="s">
        <v>194</v>
      </c>
      <c r="C91" s="135">
        <v>595</v>
      </c>
      <c r="D91" s="26">
        <f t="shared" si="163"/>
        <v>1008</v>
      </c>
      <c r="F91" s="4">
        <v>61.4</v>
      </c>
      <c r="G91" s="4">
        <v>0.44</v>
      </c>
      <c r="H91" s="4">
        <v>17.2</v>
      </c>
      <c r="I91" s="4">
        <v>4.5199999999999996</v>
      </c>
      <c r="J91" s="4">
        <v>0.1</v>
      </c>
      <c r="K91" s="4">
        <v>1.67</v>
      </c>
      <c r="L91" s="4">
        <v>4</v>
      </c>
      <c r="M91" s="4">
        <v>4.46</v>
      </c>
      <c r="N91" s="4">
        <v>5.88</v>
      </c>
      <c r="O91" s="4">
        <v>0.28999999999999998</v>
      </c>
      <c r="P91" s="28">
        <f t="shared" si="216"/>
        <v>99.95999999999998</v>
      </c>
      <c r="R91" s="28">
        <v>54.9</v>
      </c>
      <c r="S91" s="28">
        <v>0.25</v>
      </c>
      <c r="T91" s="28">
        <v>27.74</v>
      </c>
      <c r="U91" s="28">
        <v>0.84</v>
      </c>
      <c r="V91" s="28">
        <v>0.18</v>
      </c>
      <c r="W91" s="28">
        <v>0.27</v>
      </c>
      <c r="X91" s="28">
        <v>10.29</v>
      </c>
      <c r="Y91" s="28">
        <v>4.16</v>
      </c>
      <c r="Z91" s="28">
        <v>1.26</v>
      </c>
      <c r="AA91" s="28">
        <f t="shared" si="164"/>
        <v>99.89</v>
      </c>
      <c r="AC91" s="30">
        <f t="shared" si="165"/>
        <v>1.021970705725699</v>
      </c>
      <c r="AD91" s="30">
        <f t="shared" si="166"/>
        <v>5.5068836045056319E-3</v>
      </c>
      <c r="AE91" s="30">
        <f t="shared" si="167"/>
        <v>0.33738721067085131</v>
      </c>
      <c r="AF91" s="30">
        <f t="shared" si="168"/>
        <v>6.2908837856645791E-2</v>
      </c>
      <c r="AG91" s="30">
        <f t="shared" si="169"/>
        <v>1.4096419509444602E-3</v>
      </c>
      <c r="AH91" s="30">
        <f t="shared" si="170"/>
        <v>4.1439205955334991E-2</v>
      </c>
      <c r="AI91" s="30">
        <f t="shared" si="171"/>
        <v>7.1326676176890161E-2</v>
      </c>
      <c r="AJ91" s="30">
        <f t="shared" si="172"/>
        <v>0.14391739270732495</v>
      </c>
      <c r="AK91" s="30">
        <f t="shared" si="173"/>
        <v>0.12484076433121019</v>
      </c>
      <c r="AL91" s="30">
        <f t="shared" si="174"/>
        <v>4.0863199870365017E-3</v>
      </c>
      <c r="AM91" s="30">
        <f t="shared" si="175"/>
        <v>1.814793638966443</v>
      </c>
      <c r="AO91" s="30">
        <f t="shared" si="176"/>
        <v>0.56313328622185899</v>
      </c>
      <c r="AP91" s="30">
        <f t="shared" si="177"/>
        <v>3.0344406583009071E-3</v>
      </c>
      <c r="AQ91" s="30">
        <f t="shared" si="178"/>
        <v>0.18590940778423673</v>
      </c>
      <c r="AR91" s="30">
        <f t="shared" si="179"/>
        <v>3.4664457988993994E-2</v>
      </c>
      <c r="AS91" s="30">
        <f t="shared" si="180"/>
        <v>7.7675054655099857E-4</v>
      </c>
      <c r="AT91" s="30">
        <f t="shared" si="181"/>
        <v>2.2834114615331885E-2</v>
      </c>
      <c r="AU91" s="30">
        <f t="shared" si="182"/>
        <v>3.9302912819064083E-2</v>
      </c>
      <c r="AV91" s="30">
        <f t="shared" si="183"/>
        <v>7.9302345796896476E-2</v>
      </c>
      <c r="AW91" s="30">
        <f t="shared" si="184"/>
        <v>6.8790611588383802E-2</v>
      </c>
      <c r="AX91" s="30">
        <f t="shared" si="185"/>
        <v>2.2516719803821516E-3</v>
      </c>
      <c r="AY91" s="30">
        <f t="shared" si="186"/>
        <v>1</v>
      </c>
      <c r="AZ91" s="30"/>
      <c r="BA91" s="30">
        <f t="shared" si="187"/>
        <v>0.9137816245006658</v>
      </c>
      <c r="BB91" s="30">
        <f t="shared" si="188"/>
        <v>3.1289111389236545E-3</v>
      </c>
      <c r="BC91" s="30">
        <f t="shared" si="189"/>
        <v>0.54413495488426833</v>
      </c>
      <c r="BD91" s="30">
        <f t="shared" si="190"/>
        <v>1.1691022964509395E-2</v>
      </c>
      <c r="BE91" s="30">
        <f t="shared" si="191"/>
        <v>2.5373555117000281E-3</v>
      </c>
      <c r="BF91" s="30">
        <f t="shared" si="192"/>
        <v>6.6997518610421849E-3</v>
      </c>
      <c r="BG91" s="30">
        <f t="shared" si="193"/>
        <v>0.18348787446504991</v>
      </c>
      <c r="BH91" s="30">
        <f t="shared" si="194"/>
        <v>0.13423685059696677</v>
      </c>
      <c r="BI91" s="30">
        <f t="shared" si="195"/>
        <v>2.6751592356687899E-2</v>
      </c>
      <c r="BJ91" s="30">
        <f t="shared" si="196"/>
        <v>1.8264499382798138</v>
      </c>
      <c r="BK91" s="30"/>
      <c r="BL91" s="30">
        <f t="shared" si="197"/>
        <v>0.50030477449673938</v>
      </c>
      <c r="BM91" s="30">
        <f t="shared" si="198"/>
        <v>1.7131108131386969E-3</v>
      </c>
      <c r="BN91" s="30">
        <f t="shared" si="199"/>
        <v>0.29791944661606506</v>
      </c>
      <c r="BO91" s="30">
        <f t="shared" si="200"/>
        <v>6.4009545071463765E-3</v>
      </c>
      <c r="BP91" s="30">
        <f t="shared" si="201"/>
        <v>1.3892280639729764E-3</v>
      </c>
      <c r="BQ91" s="30">
        <f t="shared" si="202"/>
        <v>3.6681825877757932E-3</v>
      </c>
      <c r="BR91" s="30">
        <f t="shared" si="203"/>
        <v>0.10046148575956172</v>
      </c>
      <c r="BS91" s="30">
        <f t="shared" si="204"/>
        <v>7.3496047049279464E-2</v>
      </c>
      <c r="BT91" s="30">
        <f t="shared" si="205"/>
        <v>1.4646770106320608E-2</v>
      </c>
      <c r="BU91" s="30">
        <f t="shared" si="206"/>
        <v>1.0000000000000002</v>
      </c>
      <c r="BV91" s="30"/>
      <c r="BW91" s="28">
        <f t="shared" si="207"/>
        <v>0.53265744315892638</v>
      </c>
      <c r="BX91" s="28">
        <f t="shared" si="208"/>
        <v>0.38968382965440373</v>
      </c>
      <c r="BY91" s="28">
        <f t="shared" si="209"/>
        <v>7.7658727186669885E-2</v>
      </c>
      <c r="BZ91" s="28"/>
      <c r="CA91" s="28">
        <f t="shared" si="210"/>
        <v>61.424569827931187</v>
      </c>
      <c r="CB91" s="28">
        <f t="shared" si="211"/>
        <v>10.344137655062028</v>
      </c>
      <c r="CC91" s="28">
        <f t="shared" si="212"/>
        <v>34.398744876613307</v>
      </c>
      <c r="CD91" s="28">
        <f t="shared" si="213"/>
        <v>53.26574431589264</v>
      </c>
      <c r="CF91" s="28">
        <f t="shared" si="214"/>
        <v>7.120049317841568</v>
      </c>
      <c r="CG91" s="28">
        <f t="shared" si="215"/>
        <v>0.53549032443577049</v>
      </c>
      <c r="CH91" s="30"/>
      <c r="CI91" s="107">
        <f t="shared" si="162"/>
        <v>3.2750105824061899</v>
      </c>
    </row>
    <row r="92" spans="1:87" ht="15" customHeight="1" x14ac:dyDescent="0.2">
      <c r="A92" s="150" t="s">
        <v>194</v>
      </c>
      <c r="C92" s="135">
        <v>602</v>
      </c>
      <c r="D92" s="26">
        <f t="shared" si="163"/>
        <v>1008</v>
      </c>
      <c r="F92" s="4">
        <v>61.4</v>
      </c>
      <c r="G92" s="4">
        <v>0.44</v>
      </c>
      <c r="H92" s="4">
        <v>17.2</v>
      </c>
      <c r="I92" s="4">
        <v>4.5199999999999996</v>
      </c>
      <c r="J92" s="4">
        <v>0.1</v>
      </c>
      <c r="K92" s="4">
        <v>1.67</v>
      </c>
      <c r="L92" s="4">
        <v>4</v>
      </c>
      <c r="M92" s="4">
        <v>4.46</v>
      </c>
      <c r="N92" s="4">
        <v>5.88</v>
      </c>
      <c r="O92" s="4">
        <v>0.28999999999999998</v>
      </c>
      <c r="P92" s="28">
        <f t="shared" si="216"/>
        <v>99.95999999999998</v>
      </c>
      <c r="R92" s="28">
        <v>54.89</v>
      </c>
      <c r="S92" s="28">
        <v>0.32</v>
      </c>
      <c r="T92" s="28">
        <v>27.75</v>
      </c>
      <c r="U92" s="28">
        <v>0.85</v>
      </c>
      <c r="V92" s="28">
        <v>0.09</v>
      </c>
      <c r="W92" s="28">
        <v>0.32</v>
      </c>
      <c r="X92" s="28">
        <v>10.41</v>
      </c>
      <c r="Y92" s="28">
        <v>4.2300000000000004</v>
      </c>
      <c r="Z92" s="28">
        <v>1.02</v>
      </c>
      <c r="AA92" s="28">
        <f t="shared" si="164"/>
        <v>99.88</v>
      </c>
      <c r="AC92" s="30">
        <f t="shared" si="165"/>
        <v>1.021970705725699</v>
      </c>
      <c r="AD92" s="30">
        <f t="shared" si="166"/>
        <v>5.5068836045056319E-3</v>
      </c>
      <c r="AE92" s="30">
        <f t="shared" si="167"/>
        <v>0.33738721067085131</v>
      </c>
      <c r="AF92" s="30">
        <f t="shared" si="168"/>
        <v>6.2908837856645791E-2</v>
      </c>
      <c r="AG92" s="30">
        <f t="shared" si="169"/>
        <v>1.4096419509444602E-3</v>
      </c>
      <c r="AH92" s="30">
        <f t="shared" si="170"/>
        <v>4.1439205955334991E-2</v>
      </c>
      <c r="AI92" s="30">
        <f t="shared" si="171"/>
        <v>7.1326676176890161E-2</v>
      </c>
      <c r="AJ92" s="30">
        <f t="shared" si="172"/>
        <v>0.14391739270732495</v>
      </c>
      <c r="AK92" s="30">
        <f t="shared" si="173"/>
        <v>0.12484076433121019</v>
      </c>
      <c r="AL92" s="30">
        <f t="shared" si="174"/>
        <v>4.0863199870365017E-3</v>
      </c>
      <c r="AM92" s="30">
        <f t="shared" si="175"/>
        <v>1.814793638966443</v>
      </c>
      <c r="AO92" s="30">
        <f t="shared" si="176"/>
        <v>0.56313328622185899</v>
      </c>
      <c r="AP92" s="30">
        <f t="shared" si="177"/>
        <v>3.0344406583009071E-3</v>
      </c>
      <c r="AQ92" s="30">
        <f t="shared" si="178"/>
        <v>0.18590940778423673</v>
      </c>
      <c r="AR92" s="30">
        <f t="shared" si="179"/>
        <v>3.4664457988993994E-2</v>
      </c>
      <c r="AS92" s="30">
        <f t="shared" si="180"/>
        <v>7.7675054655099857E-4</v>
      </c>
      <c r="AT92" s="30">
        <f t="shared" si="181"/>
        <v>2.2834114615331885E-2</v>
      </c>
      <c r="AU92" s="30">
        <f t="shared" si="182"/>
        <v>3.9302912819064083E-2</v>
      </c>
      <c r="AV92" s="30">
        <f t="shared" si="183"/>
        <v>7.9302345796896476E-2</v>
      </c>
      <c r="AW92" s="30">
        <f t="shared" si="184"/>
        <v>6.8790611588383802E-2</v>
      </c>
      <c r="AX92" s="30">
        <f t="shared" si="185"/>
        <v>2.2516719803821516E-3</v>
      </c>
      <c r="AY92" s="30">
        <f t="shared" si="186"/>
        <v>1</v>
      </c>
      <c r="AZ92" s="30"/>
      <c r="BA92" s="30">
        <f t="shared" si="187"/>
        <v>0.91361517976031958</v>
      </c>
      <c r="BB92" s="30">
        <f t="shared" si="188"/>
        <v>4.0050062578222776E-3</v>
      </c>
      <c r="BC92" s="30">
        <f t="shared" si="189"/>
        <v>0.54433111023930958</v>
      </c>
      <c r="BD92" s="30">
        <f t="shared" si="190"/>
        <v>1.1830201809324984E-2</v>
      </c>
      <c r="BE92" s="30">
        <f t="shared" si="191"/>
        <v>1.268677755850014E-3</v>
      </c>
      <c r="BF92" s="30">
        <f t="shared" si="192"/>
        <v>7.9404466501240695E-3</v>
      </c>
      <c r="BG92" s="30">
        <f t="shared" si="193"/>
        <v>0.18562767475035663</v>
      </c>
      <c r="BH92" s="30">
        <f t="shared" si="194"/>
        <v>0.13649564375605036</v>
      </c>
      <c r="BI92" s="30">
        <f t="shared" si="195"/>
        <v>2.1656050955414011E-2</v>
      </c>
      <c r="BJ92" s="30">
        <f t="shared" si="196"/>
        <v>1.8267699919345715</v>
      </c>
      <c r="BK92" s="30"/>
      <c r="BL92" s="30">
        <f t="shared" si="197"/>
        <v>0.50012600589786904</v>
      </c>
      <c r="BM92" s="30">
        <f t="shared" si="198"/>
        <v>2.1923976611751368E-3</v>
      </c>
      <c r="BN92" s="30">
        <f t="shared" si="199"/>
        <v>0.29797462879432146</v>
      </c>
      <c r="BO92" s="30">
        <f t="shared" si="200"/>
        <v>6.4760215361303686E-3</v>
      </c>
      <c r="BP92" s="30">
        <f t="shared" si="201"/>
        <v>6.9449233425740095E-4</v>
      </c>
      <c r="BQ92" s="30">
        <f t="shared" si="202"/>
        <v>4.3467139733968591E-3</v>
      </c>
      <c r="BR92" s="30">
        <f t="shared" si="203"/>
        <v>0.10161524196802395</v>
      </c>
      <c r="BS92" s="30">
        <f t="shared" si="204"/>
        <v>7.4719666054673811E-2</v>
      </c>
      <c r="BT92" s="30">
        <f t="shared" si="205"/>
        <v>1.1854831780152023E-2</v>
      </c>
      <c r="BU92" s="30">
        <f t="shared" si="206"/>
        <v>1.0000000000000002</v>
      </c>
      <c r="BV92" s="30"/>
      <c r="BW92" s="28">
        <f t="shared" si="207"/>
        <v>0.53996164761414478</v>
      </c>
      <c r="BX92" s="28">
        <f t="shared" si="208"/>
        <v>0.39704431353670605</v>
      </c>
      <c r="BY92" s="28">
        <f t="shared" si="209"/>
        <v>6.299403884914917E-2</v>
      </c>
      <c r="BZ92" s="28"/>
      <c r="CA92" s="28">
        <f t="shared" si="210"/>
        <v>61.424569827931187</v>
      </c>
      <c r="CB92" s="28">
        <f t="shared" si="211"/>
        <v>10.344137655062028</v>
      </c>
      <c r="CC92" s="28">
        <f t="shared" si="212"/>
        <v>33.297486265622155</v>
      </c>
      <c r="CD92" s="28">
        <f t="shared" si="213"/>
        <v>53.996164761414477</v>
      </c>
      <c r="CF92" s="28">
        <f t="shared" si="214"/>
        <v>7.133668910154344</v>
      </c>
      <c r="CG92" s="28">
        <f t="shared" si="215"/>
        <v>0.53549032443577049</v>
      </c>
      <c r="CH92" s="30"/>
      <c r="CI92" s="107">
        <f t="shared" si="162"/>
        <v>3.1799447486751937</v>
      </c>
    </row>
    <row r="93" spans="1:87" ht="15" customHeight="1" x14ac:dyDescent="0.2">
      <c r="A93" s="150" t="s">
        <v>194</v>
      </c>
      <c r="C93" s="135">
        <v>609</v>
      </c>
      <c r="D93" s="26">
        <f t="shared" si="163"/>
        <v>1008</v>
      </c>
      <c r="F93" s="4">
        <v>61.4</v>
      </c>
      <c r="G93" s="4">
        <v>0.44</v>
      </c>
      <c r="H93" s="4">
        <v>17.2</v>
      </c>
      <c r="I93" s="4">
        <v>4.5199999999999996</v>
      </c>
      <c r="J93" s="4">
        <v>0.1</v>
      </c>
      <c r="K93" s="4">
        <v>1.67</v>
      </c>
      <c r="L93" s="4">
        <v>4</v>
      </c>
      <c r="M93" s="4">
        <v>4.46</v>
      </c>
      <c r="N93" s="4">
        <v>5.88</v>
      </c>
      <c r="O93" s="4">
        <v>0.28999999999999998</v>
      </c>
      <c r="P93" s="28">
        <f t="shared" si="216"/>
        <v>99.95999999999998</v>
      </c>
      <c r="R93" s="28">
        <v>58.17</v>
      </c>
      <c r="S93" s="28">
        <v>0.22</v>
      </c>
      <c r="T93" s="28">
        <v>25.33</v>
      </c>
      <c r="U93" s="28">
        <v>0.66</v>
      </c>
      <c r="V93" s="28">
        <v>0.19</v>
      </c>
      <c r="W93" s="28">
        <v>0.22</v>
      </c>
      <c r="X93" s="28">
        <v>7.77</v>
      </c>
      <c r="Y93" s="28">
        <v>5.56</v>
      </c>
      <c r="Z93" s="28">
        <v>1.61</v>
      </c>
      <c r="AA93" s="28">
        <f t="shared" si="164"/>
        <v>99.72999999999999</v>
      </c>
      <c r="AC93" s="30">
        <f t="shared" si="165"/>
        <v>1.021970705725699</v>
      </c>
      <c r="AD93" s="30">
        <f t="shared" si="166"/>
        <v>5.5068836045056319E-3</v>
      </c>
      <c r="AE93" s="30">
        <f t="shared" si="167"/>
        <v>0.33738721067085131</v>
      </c>
      <c r="AF93" s="30">
        <f t="shared" si="168"/>
        <v>6.2908837856645791E-2</v>
      </c>
      <c r="AG93" s="30">
        <f t="shared" si="169"/>
        <v>1.4096419509444602E-3</v>
      </c>
      <c r="AH93" s="30">
        <f t="shared" si="170"/>
        <v>4.1439205955334991E-2</v>
      </c>
      <c r="AI93" s="30">
        <f t="shared" si="171"/>
        <v>7.1326676176890161E-2</v>
      </c>
      <c r="AJ93" s="30">
        <f t="shared" si="172"/>
        <v>0.14391739270732495</v>
      </c>
      <c r="AK93" s="30">
        <f t="shared" si="173"/>
        <v>0.12484076433121019</v>
      </c>
      <c r="AL93" s="30">
        <f t="shared" si="174"/>
        <v>4.0863199870365017E-3</v>
      </c>
      <c r="AM93" s="30">
        <f t="shared" si="175"/>
        <v>1.814793638966443</v>
      </c>
      <c r="AO93" s="30">
        <f t="shared" si="176"/>
        <v>0.56313328622185899</v>
      </c>
      <c r="AP93" s="30">
        <f t="shared" si="177"/>
        <v>3.0344406583009071E-3</v>
      </c>
      <c r="AQ93" s="30">
        <f t="shared" si="178"/>
        <v>0.18590940778423673</v>
      </c>
      <c r="AR93" s="30">
        <f t="shared" si="179"/>
        <v>3.4664457988993994E-2</v>
      </c>
      <c r="AS93" s="30">
        <f t="shared" si="180"/>
        <v>7.7675054655099857E-4</v>
      </c>
      <c r="AT93" s="30">
        <f t="shared" si="181"/>
        <v>2.2834114615331885E-2</v>
      </c>
      <c r="AU93" s="30">
        <f t="shared" si="182"/>
        <v>3.9302912819064083E-2</v>
      </c>
      <c r="AV93" s="30">
        <f t="shared" si="183"/>
        <v>7.9302345796896476E-2</v>
      </c>
      <c r="AW93" s="30">
        <f t="shared" si="184"/>
        <v>6.8790611588383802E-2</v>
      </c>
      <c r="AX93" s="30">
        <f t="shared" si="185"/>
        <v>2.2516719803821516E-3</v>
      </c>
      <c r="AY93" s="30">
        <f t="shared" si="186"/>
        <v>1</v>
      </c>
      <c r="AZ93" s="30"/>
      <c r="BA93" s="30">
        <f t="shared" si="187"/>
        <v>0.96820905459387485</v>
      </c>
      <c r="BB93" s="30">
        <f t="shared" si="188"/>
        <v>2.753441802252816E-3</v>
      </c>
      <c r="BC93" s="30">
        <f t="shared" si="189"/>
        <v>0.49686151431934089</v>
      </c>
      <c r="BD93" s="30">
        <f t="shared" si="190"/>
        <v>9.1858037578288112E-3</v>
      </c>
      <c r="BE93" s="30">
        <f t="shared" si="191"/>
        <v>2.6783197067944743E-3</v>
      </c>
      <c r="BF93" s="30">
        <f t="shared" si="192"/>
        <v>5.4590570719602978E-3</v>
      </c>
      <c r="BG93" s="30">
        <f t="shared" si="193"/>
        <v>0.13855206847360912</v>
      </c>
      <c r="BH93" s="30">
        <f t="shared" si="194"/>
        <v>0.17941271377863827</v>
      </c>
      <c r="BI93" s="30">
        <f t="shared" si="195"/>
        <v>3.4182590233545647E-2</v>
      </c>
      <c r="BJ93" s="30">
        <f t="shared" si="196"/>
        <v>1.8372945637378453</v>
      </c>
      <c r="BK93" s="30"/>
      <c r="BL93" s="30">
        <f t="shared" si="197"/>
        <v>0.52697540922568364</v>
      </c>
      <c r="BM93" s="30">
        <f t="shared" si="198"/>
        <v>1.4986392800570498E-3</v>
      </c>
      <c r="BN93" s="30">
        <f t="shared" si="199"/>
        <v>0.27043105886543933</v>
      </c>
      <c r="BO93" s="30">
        <f t="shared" si="200"/>
        <v>4.9996358445327056E-3</v>
      </c>
      <c r="BP93" s="30">
        <f t="shared" si="201"/>
        <v>1.4577519357296868E-3</v>
      </c>
      <c r="BQ93" s="30">
        <f t="shared" si="202"/>
        <v>2.9712476048773767E-3</v>
      </c>
      <c r="BR93" s="30">
        <f t="shared" si="203"/>
        <v>7.5410917339098188E-2</v>
      </c>
      <c r="BS93" s="30">
        <f t="shared" si="204"/>
        <v>9.7650489649104416E-2</v>
      </c>
      <c r="BT93" s="30">
        <f t="shared" si="205"/>
        <v>1.8604850255477597E-2</v>
      </c>
      <c r="BU93" s="30">
        <f t="shared" si="206"/>
        <v>0.99999999999999989</v>
      </c>
      <c r="BV93" s="30"/>
      <c r="BW93" s="28">
        <f t="shared" si="207"/>
        <v>0.39344910483237766</v>
      </c>
      <c r="BX93" s="28">
        <f t="shared" si="208"/>
        <v>0.50948190387499337</v>
      </c>
      <c r="BY93" s="28">
        <f t="shared" si="209"/>
        <v>9.7068991292629025E-2</v>
      </c>
      <c r="BZ93" s="28"/>
      <c r="CA93" s="28">
        <f t="shared" si="210"/>
        <v>61.424569827931187</v>
      </c>
      <c r="CB93" s="28">
        <f t="shared" si="211"/>
        <v>10.344137655062028</v>
      </c>
      <c r="CC93" s="28">
        <f t="shared" si="212"/>
        <v>29.379354370881785</v>
      </c>
      <c r="CD93" s="28">
        <f t="shared" si="213"/>
        <v>39.344910483237769</v>
      </c>
      <c r="CF93" s="28">
        <f t="shared" si="214"/>
        <v>6.8171225158583981</v>
      </c>
      <c r="CG93" s="28">
        <f t="shared" si="215"/>
        <v>0.53549032443577049</v>
      </c>
      <c r="CH93" s="30"/>
      <c r="CI93" s="107"/>
    </row>
    <row r="94" spans="1:87" ht="15" customHeight="1" x14ac:dyDescent="0.2">
      <c r="A94" s="150" t="s">
        <v>194</v>
      </c>
      <c r="C94" s="135">
        <v>616</v>
      </c>
      <c r="D94" s="26">
        <f t="shared" si="163"/>
        <v>1008</v>
      </c>
      <c r="F94" s="4">
        <v>61.4</v>
      </c>
      <c r="G94" s="4">
        <v>0.44</v>
      </c>
      <c r="H94" s="4">
        <v>17.2</v>
      </c>
      <c r="I94" s="4">
        <v>4.5199999999999996</v>
      </c>
      <c r="J94" s="4">
        <v>0.1</v>
      </c>
      <c r="K94" s="4">
        <v>1.67</v>
      </c>
      <c r="L94" s="4">
        <v>4</v>
      </c>
      <c r="M94" s="4">
        <v>4.46</v>
      </c>
      <c r="N94" s="4">
        <v>5.88</v>
      </c>
      <c r="O94" s="4">
        <v>0.28999999999999998</v>
      </c>
      <c r="P94" s="28">
        <f t="shared" si="216"/>
        <v>99.95999999999998</v>
      </c>
      <c r="R94" s="28">
        <v>56.79</v>
      </c>
      <c r="S94" s="28">
        <v>0.12</v>
      </c>
      <c r="T94" s="28">
        <v>26.46</v>
      </c>
      <c r="U94" s="28">
        <v>0.69</v>
      </c>
      <c r="V94" s="28">
        <v>0.13</v>
      </c>
      <c r="W94" s="28">
        <v>0.23</v>
      </c>
      <c r="X94" s="28">
        <v>8.83</v>
      </c>
      <c r="Y94" s="28">
        <v>4.96</v>
      </c>
      <c r="Z94" s="28">
        <v>1.38</v>
      </c>
      <c r="AA94" s="28">
        <f t="shared" si="164"/>
        <v>99.589999999999989</v>
      </c>
      <c r="AC94" s="30">
        <f t="shared" si="165"/>
        <v>1.021970705725699</v>
      </c>
      <c r="AD94" s="30">
        <f t="shared" si="166"/>
        <v>5.5068836045056319E-3</v>
      </c>
      <c r="AE94" s="30">
        <f t="shared" si="167"/>
        <v>0.33738721067085131</v>
      </c>
      <c r="AF94" s="30">
        <f t="shared" si="168"/>
        <v>6.2908837856645791E-2</v>
      </c>
      <c r="AG94" s="30">
        <f t="shared" si="169"/>
        <v>1.4096419509444602E-3</v>
      </c>
      <c r="AH94" s="30">
        <f t="shared" si="170"/>
        <v>4.1439205955334991E-2</v>
      </c>
      <c r="AI94" s="30">
        <f t="shared" si="171"/>
        <v>7.1326676176890161E-2</v>
      </c>
      <c r="AJ94" s="30">
        <f t="shared" si="172"/>
        <v>0.14391739270732495</v>
      </c>
      <c r="AK94" s="30">
        <f t="shared" si="173"/>
        <v>0.12484076433121019</v>
      </c>
      <c r="AL94" s="30">
        <f t="shared" si="174"/>
        <v>4.0863199870365017E-3</v>
      </c>
      <c r="AM94" s="30">
        <f t="shared" si="175"/>
        <v>1.814793638966443</v>
      </c>
      <c r="AO94" s="30">
        <f t="shared" si="176"/>
        <v>0.56313328622185899</v>
      </c>
      <c r="AP94" s="30">
        <f t="shared" si="177"/>
        <v>3.0344406583009071E-3</v>
      </c>
      <c r="AQ94" s="30">
        <f t="shared" si="178"/>
        <v>0.18590940778423673</v>
      </c>
      <c r="AR94" s="30">
        <f t="shared" si="179"/>
        <v>3.4664457988993994E-2</v>
      </c>
      <c r="AS94" s="30">
        <f t="shared" si="180"/>
        <v>7.7675054655099857E-4</v>
      </c>
      <c r="AT94" s="30">
        <f t="shared" si="181"/>
        <v>2.2834114615331885E-2</v>
      </c>
      <c r="AU94" s="30">
        <f t="shared" si="182"/>
        <v>3.9302912819064083E-2</v>
      </c>
      <c r="AV94" s="30">
        <f t="shared" si="183"/>
        <v>7.9302345796896476E-2</v>
      </c>
      <c r="AW94" s="30">
        <f t="shared" si="184"/>
        <v>6.8790611588383802E-2</v>
      </c>
      <c r="AX94" s="30">
        <f t="shared" si="185"/>
        <v>2.2516719803821516E-3</v>
      </c>
      <c r="AY94" s="30">
        <f t="shared" si="186"/>
        <v>1</v>
      </c>
      <c r="AZ94" s="30"/>
      <c r="BA94" s="30">
        <f t="shared" si="187"/>
        <v>0.94523968042609852</v>
      </c>
      <c r="BB94" s="30">
        <f t="shared" si="188"/>
        <v>1.5018773466833541E-3</v>
      </c>
      <c r="BC94" s="30">
        <f t="shared" si="189"/>
        <v>0.51902706943899568</v>
      </c>
      <c r="BD94" s="30">
        <f t="shared" si="190"/>
        <v>9.6033402922755737E-3</v>
      </c>
      <c r="BE94" s="30">
        <f t="shared" si="191"/>
        <v>1.8325345362277983E-3</v>
      </c>
      <c r="BF94" s="30">
        <f t="shared" si="192"/>
        <v>5.7071960297766754E-3</v>
      </c>
      <c r="BG94" s="30">
        <f t="shared" si="193"/>
        <v>0.15745363766048504</v>
      </c>
      <c r="BH94" s="30">
        <f t="shared" si="194"/>
        <v>0.1600516295579219</v>
      </c>
      <c r="BI94" s="30">
        <f t="shared" si="195"/>
        <v>2.9299363057324838E-2</v>
      </c>
      <c r="BJ94" s="30">
        <f t="shared" si="196"/>
        <v>1.8297163283457893</v>
      </c>
      <c r="BK94" s="30"/>
      <c r="BL94" s="30">
        <f t="shared" si="197"/>
        <v>0.51660449534309572</v>
      </c>
      <c r="BM94" s="30">
        <f t="shared" si="198"/>
        <v>8.2082524127724868E-4</v>
      </c>
      <c r="BN94" s="30">
        <f t="shared" si="199"/>
        <v>0.2836653209015399</v>
      </c>
      <c r="BO94" s="30">
        <f t="shared" si="200"/>
        <v>5.2485405215560192E-3</v>
      </c>
      <c r="BP94" s="30">
        <f t="shared" si="201"/>
        <v>1.0015402430630089E-3</v>
      </c>
      <c r="BQ94" s="30">
        <f t="shared" si="202"/>
        <v>3.1191698633068654E-3</v>
      </c>
      <c r="BR94" s="30">
        <f t="shared" si="203"/>
        <v>8.6053578481663215E-2</v>
      </c>
      <c r="BS94" s="30">
        <f t="shared" si="204"/>
        <v>8.7473466284591475E-2</v>
      </c>
      <c r="BT94" s="30">
        <f t="shared" si="205"/>
        <v>1.6013063119906579E-2</v>
      </c>
      <c r="BU94" s="30">
        <f t="shared" si="206"/>
        <v>1</v>
      </c>
      <c r="BV94" s="30"/>
      <c r="BW94" s="28">
        <f t="shared" si="207"/>
        <v>0.45401250131896842</v>
      </c>
      <c r="BX94" s="28">
        <f t="shared" si="208"/>
        <v>0.4615037274175684</v>
      </c>
      <c r="BY94" s="28">
        <f t="shared" si="209"/>
        <v>8.4483771263463181E-2</v>
      </c>
      <c r="BZ94" s="28"/>
      <c r="CA94" s="28">
        <f t="shared" si="210"/>
        <v>61.424569827931187</v>
      </c>
      <c r="CB94" s="28">
        <f t="shared" si="211"/>
        <v>10.344137655062028</v>
      </c>
      <c r="CC94" s="28">
        <f t="shared" si="212"/>
        <v>31.149002192294738</v>
      </c>
      <c r="CD94" s="28">
        <f t="shared" si="213"/>
        <v>45.401250131896845</v>
      </c>
      <c r="CF94" s="28">
        <f t="shared" si="214"/>
        <v>6.9602955296621465</v>
      </c>
      <c r="CG94" s="28">
        <f t="shared" si="215"/>
        <v>0.53549032443577049</v>
      </c>
      <c r="CH94" s="30"/>
      <c r="CI94" s="107">
        <f t="shared" ref="CI94:CI113" si="217">$CK$1+$CK$2*CF94+$CK$3*D94+$CK$4*BX94+$CK$5*CG94</f>
        <v>2.4436891660286815</v>
      </c>
    </row>
    <row r="95" spans="1:87" ht="15" customHeight="1" x14ac:dyDescent="0.2">
      <c r="A95" s="150" t="s">
        <v>194</v>
      </c>
      <c r="C95" s="136">
        <v>623</v>
      </c>
      <c r="D95" s="26">
        <f t="shared" si="163"/>
        <v>1008</v>
      </c>
      <c r="F95" s="4">
        <v>61.4</v>
      </c>
      <c r="G95" s="4">
        <v>0.44</v>
      </c>
      <c r="H95" s="4">
        <v>17.2</v>
      </c>
      <c r="I95" s="4">
        <v>4.5199999999999996</v>
      </c>
      <c r="J95" s="4">
        <v>0.1</v>
      </c>
      <c r="K95" s="4">
        <v>1.67</v>
      </c>
      <c r="L95" s="4">
        <v>4</v>
      </c>
      <c r="M95" s="4">
        <v>4.46</v>
      </c>
      <c r="N95" s="4">
        <v>5.88</v>
      </c>
      <c r="O95" s="4">
        <v>0.28999999999999998</v>
      </c>
      <c r="P95" s="28">
        <f t="shared" si="216"/>
        <v>99.95999999999998</v>
      </c>
      <c r="R95" s="28">
        <v>53.77</v>
      </c>
      <c r="S95" s="28">
        <v>0.13</v>
      </c>
      <c r="T95" s="28">
        <v>28.34</v>
      </c>
      <c r="U95" s="28">
        <v>0.77</v>
      </c>
      <c r="V95" s="28">
        <v>0.11</v>
      </c>
      <c r="W95" s="28">
        <v>0.42</v>
      </c>
      <c r="X95" s="28">
        <v>11.07</v>
      </c>
      <c r="Y95" s="28">
        <v>4.16</v>
      </c>
      <c r="Z95" s="28">
        <v>0.98</v>
      </c>
      <c r="AA95" s="28">
        <f t="shared" si="164"/>
        <v>99.750000000000014</v>
      </c>
      <c r="AC95" s="30">
        <f t="shared" si="165"/>
        <v>1.021970705725699</v>
      </c>
      <c r="AD95" s="30">
        <f t="shared" si="166"/>
        <v>5.5068836045056319E-3</v>
      </c>
      <c r="AE95" s="30">
        <f t="shared" si="167"/>
        <v>0.33738721067085131</v>
      </c>
      <c r="AF95" s="30">
        <f t="shared" si="168"/>
        <v>6.2908837856645791E-2</v>
      </c>
      <c r="AG95" s="30">
        <f t="shared" si="169"/>
        <v>1.4096419509444602E-3</v>
      </c>
      <c r="AH95" s="30">
        <f t="shared" si="170"/>
        <v>4.1439205955334991E-2</v>
      </c>
      <c r="AI95" s="30">
        <f t="shared" si="171"/>
        <v>7.1326676176890161E-2</v>
      </c>
      <c r="AJ95" s="30">
        <f t="shared" si="172"/>
        <v>0.14391739270732495</v>
      </c>
      <c r="AK95" s="30">
        <f t="shared" si="173"/>
        <v>0.12484076433121019</v>
      </c>
      <c r="AL95" s="30">
        <f t="shared" si="174"/>
        <v>4.0863199870365017E-3</v>
      </c>
      <c r="AM95" s="30">
        <f t="shared" si="175"/>
        <v>1.814793638966443</v>
      </c>
      <c r="AO95" s="30">
        <f t="shared" si="176"/>
        <v>0.56313328622185899</v>
      </c>
      <c r="AP95" s="30">
        <f t="shared" si="177"/>
        <v>3.0344406583009071E-3</v>
      </c>
      <c r="AQ95" s="30">
        <f t="shared" si="178"/>
        <v>0.18590940778423673</v>
      </c>
      <c r="AR95" s="30">
        <f t="shared" si="179"/>
        <v>3.4664457988993994E-2</v>
      </c>
      <c r="AS95" s="30">
        <f t="shared" si="180"/>
        <v>7.7675054655099857E-4</v>
      </c>
      <c r="AT95" s="30">
        <f t="shared" si="181"/>
        <v>2.2834114615331885E-2</v>
      </c>
      <c r="AU95" s="30">
        <f t="shared" si="182"/>
        <v>3.9302912819064083E-2</v>
      </c>
      <c r="AV95" s="30">
        <f t="shared" si="183"/>
        <v>7.9302345796896476E-2</v>
      </c>
      <c r="AW95" s="30">
        <f t="shared" si="184"/>
        <v>6.8790611588383802E-2</v>
      </c>
      <c r="AX95" s="30">
        <f t="shared" si="185"/>
        <v>2.2516719803821516E-3</v>
      </c>
      <c r="AY95" s="30">
        <f t="shared" si="186"/>
        <v>1</v>
      </c>
      <c r="AZ95" s="30"/>
      <c r="BA95" s="30">
        <f t="shared" si="187"/>
        <v>0.89497336884154466</v>
      </c>
      <c r="BB95" s="30">
        <f t="shared" si="188"/>
        <v>1.6270337922403002E-3</v>
      </c>
      <c r="BC95" s="30">
        <f t="shared" si="189"/>
        <v>0.55590427618673988</v>
      </c>
      <c r="BD95" s="30">
        <f t="shared" si="190"/>
        <v>1.0716771050800279E-2</v>
      </c>
      <c r="BE95" s="30">
        <f t="shared" si="191"/>
        <v>1.5506061460389062E-3</v>
      </c>
      <c r="BF95" s="30">
        <f t="shared" si="192"/>
        <v>1.0421836228287842E-2</v>
      </c>
      <c r="BG95" s="30">
        <f t="shared" si="193"/>
        <v>0.19739657631954352</v>
      </c>
      <c r="BH95" s="30">
        <f t="shared" si="194"/>
        <v>0.13423685059696677</v>
      </c>
      <c r="BI95" s="30">
        <f t="shared" si="195"/>
        <v>2.0806794055201697E-2</v>
      </c>
      <c r="BJ95" s="30">
        <f t="shared" si="196"/>
        <v>1.8276341132173639</v>
      </c>
      <c r="BK95" s="30"/>
      <c r="BL95" s="30">
        <f t="shared" si="197"/>
        <v>0.48968957318597817</v>
      </c>
      <c r="BM95" s="30">
        <f t="shared" si="198"/>
        <v>8.902404373357164E-4</v>
      </c>
      <c r="BN95" s="30">
        <f t="shared" si="199"/>
        <v>0.30416606484113329</v>
      </c>
      <c r="BO95" s="30">
        <f t="shared" si="200"/>
        <v>5.8637398882506594E-3</v>
      </c>
      <c r="BP95" s="30">
        <f t="shared" si="201"/>
        <v>8.4842263274962726E-4</v>
      </c>
      <c r="BQ95" s="30">
        <f t="shared" si="202"/>
        <v>5.7023646871754109E-3</v>
      </c>
      <c r="BR95" s="30">
        <f t="shared" si="203"/>
        <v>0.10800661625430427</v>
      </c>
      <c r="BS95" s="30">
        <f t="shared" si="204"/>
        <v>7.3448426917714096E-2</v>
      </c>
      <c r="BT95" s="30">
        <f t="shared" si="205"/>
        <v>1.1384551155358691E-2</v>
      </c>
      <c r="BU95" s="30">
        <f t="shared" si="206"/>
        <v>1</v>
      </c>
      <c r="BV95" s="30"/>
      <c r="BW95" s="28">
        <f t="shared" si="207"/>
        <v>0.56008526999359476</v>
      </c>
      <c r="BX95" s="28">
        <f t="shared" si="208"/>
        <v>0.38087835215533206</v>
      </c>
      <c r="BY95" s="28">
        <f t="shared" si="209"/>
        <v>5.9036377851073185E-2</v>
      </c>
      <c r="BZ95" s="28"/>
      <c r="CA95" s="28">
        <f t="shared" si="210"/>
        <v>61.424569827931187</v>
      </c>
      <c r="CB95" s="28">
        <f t="shared" si="211"/>
        <v>10.344137655062028</v>
      </c>
      <c r="CC95" s="28">
        <f t="shared" si="212"/>
        <v>33.907901284787059</v>
      </c>
      <c r="CD95" s="28">
        <f t="shared" si="213"/>
        <v>56.008526999359475</v>
      </c>
      <c r="CF95" s="28">
        <f t="shared" si="214"/>
        <v>7.1702598360383689</v>
      </c>
      <c r="CG95" s="28">
        <f t="shared" si="215"/>
        <v>0.53549032443577049</v>
      </c>
      <c r="CH95" s="30"/>
      <c r="CI95" s="107">
        <f t="shared" si="217"/>
        <v>3.3668592246005558</v>
      </c>
    </row>
    <row r="96" spans="1:87" ht="15" customHeight="1" x14ac:dyDescent="0.2">
      <c r="A96" s="150" t="s">
        <v>194</v>
      </c>
      <c r="C96" s="135">
        <v>630</v>
      </c>
      <c r="D96" s="26">
        <f t="shared" si="163"/>
        <v>1008</v>
      </c>
      <c r="F96" s="4">
        <v>61.4</v>
      </c>
      <c r="G96" s="4">
        <v>0.44</v>
      </c>
      <c r="H96" s="4">
        <v>17.2</v>
      </c>
      <c r="I96" s="4">
        <v>4.5199999999999996</v>
      </c>
      <c r="J96" s="4">
        <v>0.1</v>
      </c>
      <c r="K96" s="4">
        <v>1.67</v>
      </c>
      <c r="L96" s="4">
        <v>4</v>
      </c>
      <c r="M96" s="4">
        <v>4.46</v>
      </c>
      <c r="N96" s="4">
        <v>5.88</v>
      </c>
      <c r="O96" s="4">
        <v>0.28999999999999998</v>
      </c>
      <c r="P96" s="28">
        <f t="shared" si="216"/>
        <v>99.95999999999998</v>
      </c>
      <c r="R96" s="28">
        <v>53.85</v>
      </c>
      <c r="S96" s="28">
        <v>0.2</v>
      </c>
      <c r="T96" s="28">
        <v>28.27</v>
      </c>
      <c r="U96" s="28">
        <v>0.81</v>
      </c>
      <c r="V96" s="28">
        <v>0.13</v>
      </c>
      <c r="W96" s="28">
        <v>0.3</v>
      </c>
      <c r="X96" s="28">
        <v>10.97</v>
      </c>
      <c r="Y96" s="28">
        <v>4.26</v>
      </c>
      <c r="Z96" s="28">
        <v>0.91</v>
      </c>
      <c r="AA96" s="28">
        <f t="shared" si="164"/>
        <v>99.7</v>
      </c>
      <c r="AC96" s="30">
        <f t="shared" si="165"/>
        <v>1.021970705725699</v>
      </c>
      <c r="AD96" s="30">
        <f t="shared" si="166"/>
        <v>5.5068836045056319E-3</v>
      </c>
      <c r="AE96" s="30">
        <f t="shared" si="167"/>
        <v>0.33738721067085131</v>
      </c>
      <c r="AF96" s="30">
        <f t="shared" si="168"/>
        <v>6.2908837856645791E-2</v>
      </c>
      <c r="AG96" s="30">
        <f t="shared" si="169"/>
        <v>1.4096419509444602E-3</v>
      </c>
      <c r="AH96" s="30">
        <f t="shared" si="170"/>
        <v>4.1439205955334991E-2</v>
      </c>
      <c r="AI96" s="30">
        <f t="shared" si="171"/>
        <v>7.1326676176890161E-2</v>
      </c>
      <c r="AJ96" s="30">
        <f t="shared" si="172"/>
        <v>0.14391739270732495</v>
      </c>
      <c r="AK96" s="30">
        <f t="shared" si="173"/>
        <v>0.12484076433121019</v>
      </c>
      <c r="AL96" s="30">
        <f t="shared" si="174"/>
        <v>4.0863199870365017E-3</v>
      </c>
      <c r="AM96" s="30">
        <f t="shared" si="175"/>
        <v>1.814793638966443</v>
      </c>
      <c r="AO96" s="30">
        <f t="shared" si="176"/>
        <v>0.56313328622185899</v>
      </c>
      <c r="AP96" s="30">
        <f t="shared" si="177"/>
        <v>3.0344406583009071E-3</v>
      </c>
      <c r="AQ96" s="30">
        <f t="shared" si="178"/>
        <v>0.18590940778423673</v>
      </c>
      <c r="AR96" s="30">
        <f t="shared" si="179"/>
        <v>3.4664457988993994E-2</v>
      </c>
      <c r="AS96" s="30">
        <f t="shared" si="180"/>
        <v>7.7675054655099857E-4</v>
      </c>
      <c r="AT96" s="30">
        <f t="shared" si="181"/>
        <v>2.2834114615331885E-2</v>
      </c>
      <c r="AU96" s="30">
        <f t="shared" si="182"/>
        <v>3.9302912819064083E-2</v>
      </c>
      <c r="AV96" s="30">
        <f t="shared" si="183"/>
        <v>7.9302345796896476E-2</v>
      </c>
      <c r="AW96" s="30">
        <f t="shared" si="184"/>
        <v>6.8790611588383802E-2</v>
      </c>
      <c r="AX96" s="30">
        <f t="shared" si="185"/>
        <v>2.2516719803821516E-3</v>
      </c>
      <c r="AY96" s="30">
        <f t="shared" si="186"/>
        <v>1</v>
      </c>
      <c r="AZ96" s="30"/>
      <c r="BA96" s="30">
        <f t="shared" si="187"/>
        <v>0.89630492676431428</v>
      </c>
      <c r="BB96" s="30">
        <f t="shared" si="188"/>
        <v>2.5031289111389237E-3</v>
      </c>
      <c r="BC96" s="30">
        <f t="shared" si="189"/>
        <v>0.55453118870145157</v>
      </c>
      <c r="BD96" s="30">
        <f t="shared" si="190"/>
        <v>1.1273486430062632E-2</v>
      </c>
      <c r="BE96" s="30">
        <f t="shared" si="191"/>
        <v>1.8325345362277983E-3</v>
      </c>
      <c r="BF96" s="30">
        <f t="shared" si="192"/>
        <v>7.4441687344913151E-3</v>
      </c>
      <c r="BG96" s="30">
        <f t="shared" si="193"/>
        <v>0.19561340941512129</v>
      </c>
      <c r="BH96" s="30">
        <f t="shared" si="194"/>
        <v>0.13746369796708616</v>
      </c>
      <c r="BI96" s="30">
        <f t="shared" si="195"/>
        <v>1.9320594479830148E-2</v>
      </c>
      <c r="BJ96" s="30">
        <f t="shared" si="196"/>
        <v>1.8262871359397241</v>
      </c>
      <c r="BK96" s="30"/>
      <c r="BL96" s="30">
        <f t="shared" si="197"/>
        <v>0.4907798500716683</v>
      </c>
      <c r="BM96" s="30">
        <f t="shared" si="198"/>
        <v>1.3706108212008664E-3</v>
      </c>
      <c r="BN96" s="30">
        <f t="shared" si="199"/>
        <v>0.30363855594707184</v>
      </c>
      <c r="BO96" s="30">
        <f t="shared" si="200"/>
        <v>6.1728992162351348E-3</v>
      </c>
      <c r="BP96" s="30">
        <f t="shared" si="201"/>
        <v>1.0034208203984634E-3</v>
      </c>
      <c r="BQ96" s="30">
        <f t="shared" si="202"/>
        <v>4.0761217598244128E-3</v>
      </c>
      <c r="BR96" s="30">
        <f t="shared" si="203"/>
        <v>0.1071098873586861</v>
      </c>
      <c r="BS96" s="30">
        <f t="shared" si="204"/>
        <v>7.5269488166412338E-2</v>
      </c>
      <c r="BT96" s="30">
        <f t="shared" si="205"/>
        <v>1.0579165838502526E-2</v>
      </c>
      <c r="BU96" s="30">
        <f t="shared" si="206"/>
        <v>1</v>
      </c>
      <c r="BV96" s="30"/>
      <c r="BW96" s="28">
        <f t="shared" si="207"/>
        <v>0.55509274998536529</v>
      </c>
      <c r="BX96" s="28">
        <f t="shared" si="208"/>
        <v>0.39008114196188115</v>
      </c>
      <c r="BY96" s="28">
        <f t="shared" si="209"/>
        <v>5.4826108052753564E-2</v>
      </c>
      <c r="BZ96" s="28"/>
      <c r="CA96" s="28">
        <f t="shared" si="210"/>
        <v>61.424569827931187</v>
      </c>
      <c r="CB96" s="28">
        <f t="shared" si="211"/>
        <v>10.344137655062028</v>
      </c>
      <c r="CC96" s="28">
        <f t="shared" si="212"/>
        <v>33.23724830454362</v>
      </c>
      <c r="CD96" s="28">
        <f t="shared" si="213"/>
        <v>55.509274998536526</v>
      </c>
      <c r="CF96" s="28">
        <f t="shared" si="214"/>
        <v>7.1613060129297184</v>
      </c>
      <c r="CG96" s="28">
        <f t="shared" si="215"/>
        <v>0.53549032443577049</v>
      </c>
      <c r="CH96" s="30"/>
      <c r="CI96" s="107">
        <f t="shared" si="217"/>
        <v>3.2565471129845651</v>
      </c>
    </row>
    <row r="97" spans="1:87" ht="15" customHeight="1" x14ac:dyDescent="0.2">
      <c r="A97" s="150" t="s">
        <v>194</v>
      </c>
      <c r="C97" s="135">
        <v>637</v>
      </c>
      <c r="D97" s="26">
        <f t="shared" si="163"/>
        <v>1008</v>
      </c>
      <c r="F97" s="4">
        <v>61.4</v>
      </c>
      <c r="G97" s="4">
        <v>0.44</v>
      </c>
      <c r="H97" s="4">
        <v>17.2</v>
      </c>
      <c r="I97" s="4">
        <v>4.5199999999999996</v>
      </c>
      <c r="J97" s="4">
        <v>0.1</v>
      </c>
      <c r="K97" s="4">
        <v>1.67</v>
      </c>
      <c r="L97" s="4">
        <v>4</v>
      </c>
      <c r="M97" s="4">
        <v>4.46</v>
      </c>
      <c r="N97" s="4">
        <v>5.88</v>
      </c>
      <c r="O97" s="4">
        <v>0.28999999999999998</v>
      </c>
      <c r="P97" s="28">
        <f t="shared" si="216"/>
        <v>99.95999999999998</v>
      </c>
      <c r="R97" s="28">
        <v>54.51</v>
      </c>
      <c r="S97" s="28">
        <v>0.14000000000000001</v>
      </c>
      <c r="T97" s="28">
        <v>28.11</v>
      </c>
      <c r="U97" s="28">
        <v>0.76</v>
      </c>
      <c r="V97" s="28">
        <v>0.08</v>
      </c>
      <c r="W97" s="28">
        <v>0.34</v>
      </c>
      <c r="X97" s="28">
        <v>10.94</v>
      </c>
      <c r="Y97" s="28">
        <v>4.07</v>
      </c>
      <c r="Z97" s="28">
        <v>0.99</v>
      </c>
      <c r="AA97" s="28">
        <f t="shared" si="164"/>
        <v>99.939999999999984</v>
      </c>
      <c r="AC97" s="30">
        <f t="shared" si="165"/>
        <v>1.021970705725699</v>
      </c>
      <c r="AD97" s="30">
        <f t="shared" si="166"/>
        <v>5.5068836045056319E-3</v>
      </c>
      <c r="AE97" s="30">
        <f t="shared" si="167"/>
        <v>0.33738721067085131</v>
      </c>
      <c r="AF97" s="30">
        <f t="shared" si="168"/>
        <v>6.2908837856645791E-2</v>
      </c>
      <c r="AG97" s="30">
        <f t="shared" si="169"/>
        <v>1.4096419509444602E-3</v>
      </c>
      <c r="AH97" s="30">
        <f t="shared" si="170"/>
        <v>4.1439205955334991E-2</v>
      </c>
      <c r="AI97" s="30">
        <f t="shared" si="171"/>
        <v>7.1326676176890161E-2</v>
      </c>
      <c r="AJ97" s="30">
        <f t="shared" si="172"/>
        <v>0.14391739270732495</v>
      </c>
      <c r="AK97" s="30">
        <f t="shared" si="173"/>
        <v>0.12484076433121019</v>
      </c>
      <c r="AL97" s="30">
        <f t="shared" si="174"/>
        <v>4.0863199870365017E-3</v>
      </c>
      <c r="AM97" s="30">
        <f t="shared" si="175"/>
        <v>1.814793638966443</v>
      </c>
      <c r="AO97" s="30">
        <f t="shared" si="176"/>
        <v>0.56313328622185899</v>
      </c>
      <c r="AP97" s="30">
        <f t="shared" si="177"/>
        <v>3.0344406583009071E-3</v>
      </c>
      <c r="AQ97" s="30">
        <f t="shared" si="178"/>
        <v>0.18590940778423673</v>
      </c>
      <c r="AR97" s="30">
        <f t="shared" si="179"/>
        <v>3.4664457988993994E-2</v>
      </c>
      <c r="AS97" s="30">
        <f t="shared" si="180"/>
        <v>7.7675054655099857E-4</v>
      </c>
      <c r="AT97" s="30">
        <f t="shared" si="181"/>
        <v>2.2834114615331885E-2</v>
      </c>
      <c r="AU97" s="30">
        <f t="shared" si="182"/>
        <v>3.9302912819064083E-2</v>
      </c>
      <c r="AV97" s="30">
        <f t="shared" si="183"/>
        <v>7.9302345796896476E-2</v>
      </c>
      <c r="AW97" s="30">
        <f t="shared" si="184"/>
        <v>6.8790611588383802E-2</v>
      </c>
      <c r="AX97" s="30">
        <f t="shared" si="185"/>
        <v>2.2516719803821516E-3</v>
      </c>
      <c r="AY97" s="30">
        <f t="shared" si="186"/>
        <v>1</v>
      </c>
      <c r="AZ97" s="30"/>
      <c r="BA97" s="30">
        <f t="shared" si="187"/>
        <v>0.9072902796271638</v>
      </c>
      <c r="BB97" s="30">
        <f t="shared" si="188"/>
        <v>1.7521902377972466E-3</v>
      </c>
      <c r="BC97" s="30">
        <f t="shared" si="189"/>
        <v>0.55139270302079246</v>
      </c>
      <c r="BD97" s="30">
        <f t="shared" si="190"/>
        <v>1.0577592205984691E-2</v>
      </c>
      <c r="BE97" s="30">
        <f t="shared" si="191"/>
        <v>1.1277135607555681E-3</v>
      </c>
      <c r="BF97" s="30">
        <f t="shared" si="192"/>
        <v>8.4367245657568247E-3</v>
      </c>
      <c r="BG97" s="30">
        <f t="shared" si="193"/>
        <v>0.19507845934379459</v>
      </c>
      <c r="BH97" s="30">
        <f t="shared" si="194"/>
        <v>0.13133268796385933</v>
      </c>
      <c r="BI97" s="30">
        <f t="shared" si="195"/>
        <v>2.1019108280254776E-2</v>
      </c>
      <c r="BJ97" s="30">
        <f t="shared" si="196"/>
        <v>1.8280074588061597</v>
      </c>
      <c r="BK97" s="30"/>
      <c r="BL97" s="30">
        <f t="shared" si="197"/>
        <v>0.49632744946221363</v>
      </c>
      <c r="BM97" s="30">
        <f t="shared" si="198"/>
        <v>9.5852466539801315E-4</v>
      </c>
      <c r="BN97" s="30">
        <f t="shared" si="199"/>
        <v>0.30163591530468786</v>
      </c>
      <c r="BO97" s="30">
        <f t="shared" si="200"/>
        <v>5.786405386383235E-3</v>
      </c>
      <c r="BP97" s="30">
        <f t="shared" si="201"/>
        <v>6.1690862109067021E-4</v>
      </c>
      <c r="BQ97" s="30">
        <f t="shared" si="202"/>
        <v>4.6152571889759714E-3</v>
      </c>
      <c r="BR97" s="30">
        <f t="shared" si="203"/>
        <v>0.1067164460429483</v>
      </c>
      <c r="BS97" s="30">
        <f t="shared" si="204"/>
        <v>7.1844722148798265E-2</v>
      </c>
      <c r="BT97" s="30">
        <f t="shared" si="205"/>
        <v>1.1498371179503827E-2</v>
      </c>
      <c r="BU97" s="30">
        <f t="shared" si="206"/>
        <v>0.99999999999999967</v>
      </c>
      <c r="BV97" s="30"/>
      <c r="BW97" s="28">
        <f t="shared" si="207"/>
        <v>0.56148955425223401</v>
      </c>
      <c r="BX97" s="28">
        <f t="shared" si="208"/>
        <v>0.37801166090622418</v>
      </c>
      <c r="BY97" s="28">
        <f t="shared" si="209"/>
        <v>6.0498784841541808E-2</v>
      </c>
      <c r="BZ97" s="28"/>
      <c r="CA97" s="28">
        <f t="shared" si="210"/>
        <v>61.424569827931187</v>
      </c>
      <c r="CB97" s="28">
        <f t="shared" si="211"/>
        <v>10.344137655062028</v>
      </c>
      <c r="CC97" s="28">
        <f t="shared" si="212"/>
        <v>34.124356196765881</v>
      </c>
      <c r="CD97" s="28">
        <f t="shared" si="213"/>
        <v>56.148955425223399</v>
      </c>
      <c r="CF97" s="28">
        <f t="shared" si="214"/>
        <v>7.1727639667697281</v>
      </c>
      <c r="CG97" s="28">
        <f t="shared" si="215"/>
        <v>0.53549032443577049</v>
      </c>
      <c r="CH97" s="30"/>
      <c r="CI97" s="107">
        <f t="shared" si="217"/>
        <v>3.4013154832562336</v>
      </c>
    </row>
    <row r="98" spans="1:87" ht="15" customHeight="1" x14ac:dyDescent="0.2">
      <c r="A98" s="150" t="s">
        <v>194</v>
      </c>
      <c r="C98" s="135">
        <v>644</v>
      </c>
      <c r="D98" s="26">
        <f t="shared" si="163"/>
        <v>1008</v>
      </c>
      <c r="F98" s="4">
        <v>61.4</v>
      </c>
      <c r="G98" s="4">
        <v>0.44</v>
      </c>
      <c r="H98" s="4">
        <v>17.2</v>
      </c>
      <c r="I98" s="4">
        <v>4.5199999999999996</v>
      </c>
      <c r="J98" s="4">
        <v>0.1</v>
      </c>
      <c r="K98" s="4">
        <v>1.67</v>
      </c>
      <c r="L98" s="4">
        <v>4</v>
      </c>
      <c r="M98" s="4">
        <v>4.46</v>
      </c>
      <c r="N98" s="4">
        <v>5.88</v>
      </c>
      <c r="O98" s="4">
        <v>0.28999999999999998</v>
      </c>
      <c r="P98" s="28">
        <f t="shared" si="216"/>
        <v>99.95999999999998</v>
      </c>
      <c r="R98" s="28">
        <v>56.36</v>
      </c>
      <c r="S98" s="28">
        <v>0.18</v>
      </c>
      <c r="T98" s="28">
        <v>26.87</v>
      </c>
      <c r="U98" s="28">
        <v>0.83</v>
      </c>
      <c r="V98" s="28">
        <v>0.26</v>
      </c>
      <c r="W98" s="28">
        <v>0.34</v>
      </c>
      <c r="X98" s="28">
        <v>9.01</v>
      </c>
      <c r="Y98" s="28">
        <v>4.4800000000000004</v>
      </c>
      <c r="Z98" s="28">
        <v>1.41</v>
      </c>
      <c r="AA98" s="28">
        <f t="shared" si="164"/>
        <v>99.740000000000009</v>
      </c>
      <c r="AC98" s="30">
        <f t="shared" si="165"/>
        <v>1.021970705725699</v>
      </c>
      <c r="AD98" s="30">
        <f t="shared" si="166"/>
        <v>5.5068836045056319E-3</v>
      </c>
      <c r="AE98" s="30">
        <f t="shared" si="167"/>
        <v>0.33738721067085131</v>
      </c>
      <c r="AF98" s="30">
        <f t="shared" si="168"/>
        <v>6.2908837856645791E-2</v>
      </c>
      <c r="AG98" s="30">
        <f t="shared" si="169"/>
        <v>1.4096419509444602E-3</v>
      </c>
      <c r="AH98" s="30">
        <f t="shared" si="170"/>
        <v>4.1439205955334991E-2</v>
      </c>
      <c r="AI98" s="30">
        <f t="shared" si="171"/>
        <v>7.1326676176890161E-2</v>
      </c>
      <c r="AJ98" s="30">
        <f t="shared" si="172"/>
        <v>0.14391739270732495</v>
      </c>
      <c r="AK98" s="30">
        <f t="shared" si="173"/>
        <v>0.12484076433121019</v>
      </c>
      <c r="AL98" s="30">
        <f t="shared" si="174"/>
        <v>4.0863199870365017E-3</v>
      </c>
      <c r="AM98" s="30">
        <f t="shared" si="175"/>
        <v>1.814793638966443</v>
      </c>
      <c r="AO98" s="30">
        <f t="shared" si="176"/>
        <v>0.56313328622185899</v>
      </c>
      <c r="AP98" s="30">
        <f t="shared" si="177"/>
        <v>3.0344406583009071E-3</v>
      </c>
      <c r="AQ98" s="30">
        <f t="shared" si="178"/>
        <v>0.18590940778423673</v>
      </c>
      <c r="AR98" s="30">
        <f t="shared" si="179"/>
        <v>3.4664457988993994E-2</v>
      </c>
      <c r="AS98" s="30">
        <f t="shared" si="180"/>
        <v>7.7675054655099857E-4</v>
      </c>
      <c r="AT98" s="30">
        <f t="shared" si="181"/>
        <v>2.2834114615331885E-2</v>
      </c>
      <c r="AU98" s="30">
        <f t="shared" si="182"/>
        <v>3.9302912819064083E-2</v>
      </c>
      <c r="AV98" s="30">
        <f t="shared" si="183"/>
        <v>7.9302345796896476E-2</v>
      </c>
      <c r="AW98" s="30">
        <f t="shared" si="184"/>
        <v>6.8790611588383802E-2</v>
      </c>
      <c r="AX98" s="30">
        <f t="shared" si="185"/>
        <v>2.2516719803821516E-3</v>
      </c>
      <c r="AY98" s="30">
        <f t="shared" si="186"/>
        <v>1</v>
      </c>
      <c r="AZ98" s="30"/>
      <c r="BA98" s="30">
        <f t="shared" si="187"/>
        <v>0.93808255659121176</v>
      </c>
      <c r="BB98" s="30">
        <f t="shared" si="188"/>
        <v>2.252816020025031E-3</v>
      </c>
      <c r="BC98" s="30">
        <f t="shared" si="189"/>
        <v>0.52706943899568459</v>
      </c>
      <c r="BD98" s="30">
        <f t="shared" si="190"/>
        <v>1.1551844119693807E-2</v>
      </c>
      <c r="BE98" s="30">
        <f t="shared" si="191"/>
        <v>3.6650690724555966E-3</v>
      </c>
      <c r="BF98" s="30">
        <f t="shared" si="192"/>
        <v>8.4367245657568247E-3</v>
      </c>
      <c r="BG98" s="30">
        <f t="shared" si="193"/>
        <v>0.16066333808844507</v>
      </c>
      <c r="BH98" s="30">
        <f t="shared" si="194"/>
        <v>0.14456276218134884</v>
      </c>
      <c r="BI98" s="30">
        <f t="shared" si="195"/>
        <v>2.9936305732484073E-2</v>
      </c>
      <c r="BJ98" s="30">
        <f t="shared" si="196"/>
        <v>1.8262208553671055</v>
      </c>
      <c r="BK98" s="30"/>
      <c r="BL98" s="30">
        <f t="shared" si="197"/>
        <v>0.51367421078029418</v>
      </c>
      <c r="BM98" s="30">
        <f t="shared" si="198"/>
        <v>1.2335945093410795E-3</v>
      </c>
      <c r="BN98" s="30">
        <f t="shared" si="199"/>
        <v>0.28861210156847844</v>
      </c>
      <c r="BO98" s="30">
        <f t="shared" si="200"/>
        <v>6.3255460508754649E-3</v>
      </c>
      <c r="BP98" s="30">
        <f t="shared" si="201"/>
        <v>2.0069144767919361E-3</v>
      </c>
      <c r="BQ98" s="30">
        <f t="shared" si="202"/>
        <v>4.6197723243396431E-3</v>
      </c>
      <c r="BR98" s="30">
        <f t="shared" si="203"/>
        <v>8.7975853312741104E-2</v>
      </c>
      <c r="BS98" s="30">
        <f t="shared" si="204"/>
        <v>7.915951773110648E-2</v>
      </c>
      <c r="BT98" s="30">
        <f t="shared" si="205"/>
        <v>1.6392489246031691E-2</v>
      </c>
      <c r="BU98" s="30">
        <f t="shared" si="206"/>
        <v>1.0000000000000002</v>
      </c>
      <c r="BV98" s="30"/>
      <c r="BW98" s="28">
        <f t="shared" si="207"/>
        <v>0.47935966328918495</v>
      </c>
      <c r="BX98" s="28">
        <f t="shared" si="208"/>
        <v>0.43132153127092154</v>
      </c>
      <c r="BY98" s="28">
        <f t="shared" si="209"/>
        <v>8.9318805439893456E-2</v>
      </c>
      <c r="BZ98" s="28"/>
      <c r="CA98" s="28">
        <f t="shared" si="210"/>
        <v>61.424569827931187</v>
      </c>
      <c r="CB98" s="28">
        <f t="shared" si="211"/>
        <v>10.344137655062028</v>
      </c>
      <c r="CC98" s="28">
        <f t="shared" si="212"/>
        <v>32.899863708448592</v>
      </c>
      <c r="CD98" s="28">
        <f t="shared" si="213"/>
        <v>47.935966328918497</v>
      </c>
      <c r="CF98" s="28">
        <f t="shared" si="214"/>
        <v>7.0146219745261735</v>
      </c>
      <c r="CG98" s="28">
        <f t="shared" si="215"/>
        <v>0.53549032443577049</v>
      </c>
      <c r="CH98" s="30"/>
      <c r="CI98" s="107">
        <f t="shared" si="217"/>
        <v>2.7972651841836136</v>
      </c>
    </row>
    <row r="99" spans="1:87" ht="15" customHeight="1" x14ac:dyDescent="0.2">
      <c r="A99" s="150" t="s">
        <v>194</v>
      </c>
      <c r="C99" s="135">
        <v>651</v>
      </c>
      <c r="D99" s="26">
        <f t="shared" si="163"/>
        <v>1008</v>
      </c>
      <c r="F99" s="4">
        <v>61.4</v>
      </c>
      <c r="G99" s="4">
        <v>0.44</v>
      </c>
      <c r="H99" s="4">
        <v>17.2</v>
      </c>
      <c r="I99" s="4">
        <v>4.5199999999999996</v>
      </c>
      <c r="J99" s="4">
        <v>0.1</v>
      </c>
      <c r="K99" s="4">
        <v>1.67</v>
      </c>
      <c r="L99" s="4">
        <v>4</v>
      </c>
      <c r="M99" s="4">
        <v>4.46</v>
      </c>
      <c r="N99" s="4">
        <v>5.88</v>
      </c>
      <c r="O99" s="4">
        <v>0.28999999999999998</v>
      </c>
      <c r="P99" s="28">
        <f t="shared" si="216"/>
        <v>99.95999999999998</v>
      </c>
      <c r="R99" s="28">
        <v>56.61</v>
      </c>
      <c r="S99" s="28">
        <v>0.22</v>
      </c>
      <c r="T99" s="28">
        <v>26.54</v>
      </c>
      <c r="U99" s="28">
        <v>0.8</v>
      </c>
      <c r="V99" s="28">
        <v>0.15</v>
      </c>
      <c r="W99" s="28">
        <v>0.31</v>
      </c>
      <c r="X99" s="28">
        <v>9</v>
      </c>
      <c r="Y99" s="28">
        <v>4.9000000000000004</v>
      </c>
      <c r="Z99" s="28">
        <v>1.4</v>
      </c>
      <c r="AA99" s="28">
        <f t="shared" si="164"/>
        <v>99.930000000000021</v>
      </c>
      <c r="AC99" s="30">
        <f t="shared" si="165"/>
        <v>1.021970705725699</v>
      </c>
      <c r="AD99" s="30">
        <f t="shared" si="166"/>
        <v>5.5068836045056319E-3</v>
      </c>
      <c r="AE99" s="30">
        <f t="shared" si="167"/>
        <v>0.33738721067085131</v>
      </c>
      <c r="AF99" s="30">
        <f t="shared" si="168"/>
        <v>6.2908837856645791E-2</v>
      </c>
      <c r="AG99" s="30">
        <f t="shared" si="169"/>
        <v>1.4096419509444602E-3</v>
      </c>
      <c r="AH99" s="30">
        <f t="shared" si="170"/>
        <v>4.1439205955334991E-2</v>
      </c>
      <c r="AI99" s="30">
        <f t="shared" si="171"/>
        <v>7.1326676176890161E-2</v>
      </c>
      <c r="AJ99" s="30">
        <f t="shared" si="172"/>
        <v>0.14391739270732495</v>
      </c>
      <c r="AK99" s="30">
        <f t="shared" si="173"/>
        <v>0.12484076433121019</v>
      </c>
      <c r="AL99" s="30">
        <f t="shared" si="174"/>
        <v>4.0863199870365017E-3</v>
      </c>
      <c r="AM99" s="30">
        <f t="shared" si="175"/>
        <v>1.814793638966443</v>
      </c>
      <c r="AO99" s="30">
        <f t="shared" si="176"/>
        <v>0.56313328622185899</v>
      </c>
      <c r="AP99" s="30">
        <f t="shared" si="177"/>
        <v>3.0344406583009071E-3</v>
      </c>
      <c r="AQ99" s="30">
        <f t="shared" si="178"/>
        <v>0.18590940778423673</v>
      </c>
      <c r="AR99" s="30">
        <f t="shared" si="179"/>
        <v>3.4664457988993994E-2</v>
      </c>
      <c r="AS99" s="30">
        <f t="shared" si="180"/>
        <v>7.7675054655099857E-4</v>
      </c>
      <c r="AT99" s="30">
        <f t="shared" si="181"/>
        <v>2.2834114615331885E-2</v>
      </c>
      <c r="AU99" s="30">
        <f t="shared" si="182"/>
        <v>3.9302912819064083E-2</v>
      </c>
      <c r="AV99" s="30">
        <f t="shared" si="183"/>
        <v>7.9302345796896476E-2</v>
      </c>
      <c r="AW99" s="30">
        <f t="shared" si="184"/>
        <v>6.8790611588383802E-2</v>
      </c>
      <c r="AX99" s="30">
        <f t="shared" si="185"/>
        <v>2.2516719803821516E-3</v>
      </c>
      <c r="AY99" s="30">
        <f t="shared" si="186"/>
        <v>1</v>
      </c>
      <c r="AZ99" s="30"/>
      <c r="BA99" s="30">
        <f t="shared" si="187"/>
        <v>0.94224367509986684</v>
      </c>
      <c r="BB99" s="30">
        <f t="shared" si="188"/>
        <v>2.753441802252816E-3</v>
      </c>
      <c r="BC99" s="30">
        <f t="shared" si="189"/>
        <v>0.52059631227932524</v>
      </c>
      <c r="BD99" s="30">
        <f t="shared" si="190"/>
        <v>1.1134307585247045E-2</v>
      </c>
      <c r="BE99" s="30">
        <f t="shared" si="191"/>
        <v>2.11446292641669E-3</v>
      </c>
      <c r="BF99" s="30">
        <f t="shared" si="192"/>
        <v>7.6923076923076927E-3</v>
      </c>
      <c r="BG99" s="30">
        <f t="shared" si="193"/>
        <v>0.16048502139800286</v>
      </c>
      <c r="BH99" s="30">
        <f t="shared" si="194"/>
        <v>0.15811552113585028</v>
      </c>
      <c r="BI99" s="30">
        <f t="shared" si="195"/>
        <v>2.9723991507430995E-2</v>
      </c>
      <c r="BJ99" s="30">
        <f t="shared" si="196"/>
        <v>1.8348590414267003</v>
      </c>
      <c r="BK99" s="30"/>
      <c r="BL99" s="30">
        <f t="shared" si="197"/>
        <v>0.51352373878661672</v>
      </c>
      <c r="BM99" s="30">
        <f t="shared" si="198"/>
        <v>1.5006285170068806E-3</v>
      </c>
      <c r="BN99" s="30">
        <f t="shared" si="199"/>
        <v>0.28372550725996587</v>
      </c>
      <c r="BO99" s="30">
        <f t="shared" si="200"/>
        <v>6.0682086927993824E-3</v>
      </c>
      <c r="BP99" s="30">
        <f t="shared" si="201"/>
        <v>1.1523843950282866E-3</v>
      </c>
      <c r="BQ99" s="30">
        <f t="shared" si="202"/>
        <v>4.1923153324772647E-3</v>
      </c>
      <c r="BR99" s="30">
        <f t="shared" si="203"/>
        <v>8.7464496059172614E-2</v>
      </c>
      <c r="BS99" s="30">
        <f t="shared" si="204"/>
        <v>8.6173116062859559E-2</v>
      </c>
      <c r="BT99" s="30">
        <f t="shared" si="205"/>
        <v>1.6199604894073506E-2</v>
      </c>
      <c r="BU99" s="30">
        <f t="shared" si="206"/>
        <v>1</v>
      </c>
      <c r="BV99" s="30"/>
      <c r="BW99" s="28">
        <f t="shared" si="207"/>
        <v>0.46073418813209938</v>
      </c>
      <c r="BX99" s="28">
        <f t="shared" si="208"/>
        <v>0.45393162319456404</v>
      </c>
      <c r="BY99" s="28">
        <f t="shared" si="209"/>
        <v>8.5334188673336531E-2</v>
      </c>
      <c r="BZ99" s="28"/>
      <c r="CA99" s="28">
        <f t="shared" si="210"/>
        <v>61.424569827931187</v>
      </c>
      <c r="CB99" s="28">
        <f t="shared" si="211"/>
        <v>10.344137655062028</v>
      </c>
      <c r="CC99" s="28">
        <f t="shared" si="212"/>
        <v>31.570128273938622</v>
      </c>
      <c r="CD99" s="28">
        <f t="shared" si="213"/>
        <v>46.07341881320994</v>
      </c>
      <c r="CF99" s="28">
        <f t="shared" si="214"/>
        <v>6.9749920743429659</v>
      </c>
      <c r="CG99" s="28">
        <f t="shared" si="215"/>
        <v>0.53549032443577049</v>
      </c>
      <c r="CH99" s="30"/>
      <c r="CI99" s="107">
        <f t="shared" si="217"/>
        <v>2.5320431611715248</v>
      </c>
    </row>
    <row r="100" spans="1:87" ht="15" customHeight="1" x14ac:dyDescent="0.2">
      <c r="A100" s="150" t="s">
        <v>194</v>
      </c>
      <c r="C100" s="135">
        <v>658</v>
      </c>
      <c r="D100" s="26">
        <f t="shared" si="163"/>
        <v>1008</v>
      </c>
      <c r="F100" s="4">
        <v>61.4</v>
      </c>
      <c r="G100" s="4">
        <v>0.44</v>
      </c>
      <c r="H100" s="4">
        <v>17.2</v>
      </c>
      <c r="I100" s="4">
        <v>4.5199999999999996</v>
      </c>
      <c r="J100" s="4">
        <v>0.1</v>
      </c>
      <c r="K100" s="4">
        <v>1.67</v>
      </c>
      <c r="L100" s="4">
        <v>4</v>
      </c>
      <c r="M100" s="4">
        <v>4.46</v>
      </c>
      <c r="N100" s="4">
        <v>5.88</v>
      </c>
      <c r="O100" s="4">
        <v>0.28999999999999998</v>
      </c>
      <c r="P100" s="28">
        <f t="shared" si="216"/>
        <v>99.95999999999998</v>
      </c>
      <c r="R100" s="28">
        <v>56.05</v>
      </c>
      <c r="S100" s="28">
        <v>0.19</v>
      </c>
      <c r="T100" s="28">
        <v>26.76</v>
      </c>
      <c r="U100" s="28">
        <v>0.7</v>
      </c>
      <c r="V100" s="28">
        <v>0.18</v>
      </c>
      <c r="W100" s="28">
        <v>0.35</v>
      </c>
      <c r="X100" s="28">
        <v>9.35</v>
      </c>
      <c r="Y100" s="28">
        <v>4.96</v>
      </c>
      <c r="Z100" s="28">
        <v>1.21</v>
      </c>
      <c r="AA100" s="28">
        <f t="shared" si="164"/>
        <v>99.749999999999986</v>
      </c>
      <c r="AC100" s="30">
        <f t="shared" si="165"/>
        <v>1.021970705725699</v>
      </c>
      <c r="AD100" s="30">
        <f t="shared" si="166"/>
        <v>5.5068836045056319E-3</v>
      </c>
      <c r="AE100" s="30">
        <f t="shared" si="167"/>
        <v>0.33738721067085131</v>
      </c>
      <c r="AF100" s="30">
        <f t="shared" si="168"/>
        <v>6.2908837856645791E-2</v>
      </c>
      <c r="AG100" s="30">
        <f t="shared" si="169"/>
        <v>1.4096419509444602E-3</v>
      </c>
      <c r="AH100" s="30">
        <f t="shared" si="170"/>
        <v>4.1439205955334991E-2</v>
      </c>
      <c r="AI100" s="30">
        <f t="shared" si="171"/>
        <v>7.1326676176890161E-2</v>
      </c>
      <c r="AJ100" s="30">
        <f t="shared" si="172"/>
        <v>0.14391739270732495</v>
      </c>
      <c r="AK100" s="30">
        <f t="shared" si="173"/>
        <v>0.12484076433121019</v>
      </c>
      <c r="AL100" s="30">
        <f t="shared" si="174"/>
        <v>4.0863199870365017E-3</v>
      </c>
      <c r="AM100" s="30">
        <f t="shared" si="175"/>
        <v>1.814793638966443</v>
      </c>
      <c r="AO100" s="30">
        <f t="shared" si="176"/>
        <v>0.56313328622185899</v>
      </c>
      <c r="AP100" s="30">
        <f t="shared" si="177"/>
        <v>3.0344406583009071E-3</v>
      </c>
      <c r="AQ100" s="30">
        <f t="shared" si="178"/>
        <v>0.18590940778423673</v>
      </c>
      <c r="AR100" s="30">
        <f t="shared" si="179"/>
        <v>3.4664457988993994E-2</v>
      </c>
      <c r="AS100" s="30">
        <f t="shared" si="180"/>
        <v>7.7675054655099857E-4</v>
      </c>
      <c r="AT100" s="30">
        <f t="shared" si="181"/>
        <v>2.2834114615331885E-2</v>
      </c>
      <c r="AU100" s="30">
        <f t="shared" si="182"/>
        <v>3.9302912819064083E-2</v>
      </c>
      <c r="AV100" s="30">
        <f t="shared" si="183"/>
        <v>7.9302345796896476E-2</v>
      </c>
      <c r="AW100" s="30">
        <f t="shared" si="184"/>
        <v>6.8790611588383802E-2</v>
      </c>
      <c r="AX100" s="30">
        <f t="shared" si="185"/>
        <v>2.2516719803821516E-3</v>
      </c>
      <c r="AY100" s="30">
        <f t="shared" si="186"/>
        <v>1</v>
      </c>
      <c r="AZ100" s="30"/>
      <c r="BA100" s="30">
        <f t="shared" si="187"/>
        <v>0.93292276964047938</v>
      </c>
      <c r="BB100" s="30">
        <f t="shared" si="188"/>
        <v>2.3779724655819774E-3</v>
      </c>
      <c r="BC100" s="30">
        <f t="shared" si="189"/>
        <v>0.52491173009023151</v>
      </c>
      <c r="BD100" s="30">
        <f t="shared" si="190"/>
        <v>9.7425191370911629E-3</v>
      </c>
      <c r="BE100" s="30">
        <f t="shared" si="191"/>
        <v>2.5373555117000281E-3</v>
      </c>
      <c r="BF100" s="30">
        <f t="shared" si="192"/>
        <v>8.6848635235732014E-3</v>
      </c>
      <c r="BG100" s="30">
        <f t="shared" si="193"/>
        <v>0.16672610556348075</v>
      </c>
      <c r="BH100" s="30">
        <f t="shared" si="194"/>
        <v>0.1600516295579219</v>
      </c>
      <c r="BI100" s="30">
        <f t="shared" si="195"/>
        <v>2.5690021231422503E-2</v>
      </c>
      <c r="BJ100" s="30">
        <f t="shared" si="196"/>
        <v>1.8336449667214829</v>
      </c>
      <c r="BK100" s="30"/>
      <c r="BL100" s="30">
        <f t="shared" si="197"/>
        <v>0.50878048181187707</v>
      </c>
      <c r="BM100" s="30">
        <f t="shared" si="198"/>
        <v>1.2968554484316232E-3</v>
      </c>
      <c r="BN100" s="30">
        <f t="shared" si="199"/>
        <v>0.28626682897549255</v>
      </c>
      <c r="BO100" s="30">
        <f t="shared" si="200"/>
        <v>5.3131982002549679E-3</v>
      </c>
      <c r="BP100" s="30">
        <f t="shared" si="201"/>
        <v>1.3837768803394716E-3</v>
      </c>
      <c r="BQ100" s="30">
        <f t="shared" si="202"/>
        <v>4.7363931847186035E-3</v>
      </c>
      <c r="BR100" s="30">
        <f t="shared" si="203"/>
        <v>9.0926056346438411E-2</v>
      </c>
      <c r="BS100" s="30">
        <f t="shared" si="204"/>
        <v>8.7286051805377962E-2</v>
      </c>
      <c r="BT100" s="30">
        <f t="shared" si="205"/>
        <v>1.4010357347069045E-2</v>
      </c>
      <c r="BU100" s="30">
        <f t="shared" si="206"/>
        <v>0.99999999999999989</v>
      </c>
      <c r="BV100" s="30"/>
      <c r="BW100" s="28">
        <f t="shared" si="207"/>
        <v>0.47302512799663177</v>
      </c>
      <c r="BX100" s="28">
        <f t="shared" si="208"/>
        <v>0.45408871215359625</v>
      </c>
      <c r="BY100" s="28">
        <f t="shared" si="209"/>
        <v>7.2886159849771981E-2</v>
      </c>
      <c r="BZ100" s="28"/>
      <c r="CA100" s="28">
        <f t="shared" si="210"/>
        <v>61.424569827931187</v>
      </c>
      <c r="CB100" s="28">
        <f t="shared" si="211"/>
        <v>10.344137655062028</v>
      </c>
      <c r="CC100" s="28">
        <f t="shared" si="212"/>
        <v>30.939872384808787</v>
      </c>
      <c r="CD100" s="28">
        <f t="shared" si="213"/>
        <v>47.302512799663177</v>
      </c>
      <c r="CF100" s="28">
        <f t="shared" si="214"/>
        <v>7.001319307864514</v>
      </c>
      <c r="CG100" s="28">
        <f t="shared" si="215"/>
        <v>0.53549032443577049</v>
      </c>
      <c r="CH100" s="30"/>
      <c r="CI100" s="107">
        <f t="shared" si="217"/>
        <v>2.5214480120084906</v>
      </c>
    </row>
    <row r="101" spans="1:87" ht="15" customHeight="1" x14ac:dyDescent="0.2">
      <c r="A101" s="150" t="s">
        <v>194</v>
      </c>
      <c r="C101" s="135">
        <v>665</v>
      </c>
      <c r="D101" s="26">
        <f t="shared" si="163"/>
        <v>1008</v>
      </c>
      <c r="F101" s="4">
        <v>61.4</v>
      </c>
      <c r="G101" s="4">
        <v>0.44</v>
      </c>
      <c r="H101" s="4">
        <v>17.2</v>
      </c>
      <c r="I101" s="4">
        <v>4.5199999999999996</v>
      </c>
      <c r="J101" s="4">
        <v>0.1</v>
      </c>
      <c r="K101" s="4">
        <v>1.67</v>
      </c>
      <c r="L101" s="4">
        <v>4</v>
      </c>
      <c r="M101" s="4">
        <v>4.46</v>
      </c>
      <c r="N101" s="4">
        <v>5.88</v>
      </c>
      <c r="O101" s="4">
        <v>0.28999999999999998</v>
      </c>
      <c r="P101" s="28">
        <f t="shared" si="216"/>
        <v>99.95999999999998</v>
      </c>
      <c r="R101" s="28">
        <v>53.7</v>
      </c>
      <c r="S101" s="28">
        <v>0.17</v>
      </c>
      <c r="T101" s="28">
        <v>28.35</v>
      </c>
      <c r="U101" s="28">
        <v>0.8</v>
      </c>
      <c r="V101" s="28">
        <v>0.14000000000000001</v>
      </c>
      <c r="W101" s="28">
        <v>0.31</v>
      </c>
      <c r="X101" s="28">
        <v>11.5</v>
      </c>
      <c r="Y101" s="28">
        <v>4.01</v>
      </c>
      <c r="Z101" s="28">
        <v>0.9</v>
      </c>
      <c r="AA101" s="28">
        <f t="shared" si="164"/>
        <v>99.88000000000001</v>
      </c>
      <c r="AC101" s="30">
        <f t="shared" si="165"/>
        <v>1.021970705725699</v>
      </c>
      <c r="AD101" s="30">
        <f t="shared" si="166"/>
        <v>5.5068836045056319E-3</v>
      </c>
      <c r="AE101" s="30">
        <f t="shared" si="167"/>
        <v>0.33738721067085131</v>
      </c>
      <c r="AF101" s="30">
        <f t="shared" si="168"/>
        <v>6.2908837856645791E-2</v>
      </c>
      <c r="AG101" s="30">
        <f t="shared" si="169"/>
        <v>1.4096419509444602E-3</v>
      </c>
      <c r="AH101" s="30">
        <f t="shared" si="170"/>
        <v>4.1439205955334991E-2</v>
      </c>
      <c r="AI101" s="30">
        <f t="shared" si="171"/>
        <v>7.1326676176890161E-2</v>
      </c>
      <c r="AJ101" s="30">
        <f t="shared" si="172"/>
        <v>0.14391739270732495</v>
      </c>
      <c r="AK101" s="30">
        <f t="shared" si="173"/>
        <v>0.12484076433121019</v>
      </c>
      <c r="AL101" s="30">
        <f t="shared" si="174"/>
        <v>4.0863199870365017E-3</v>
      </c>
      <c r="AM101" s="30">
        <f t="shared" si="175"/>
        <v>1.814793638966443</v>
      </c>
      <c r="AO101" s="30">
        <f t="shared" si="176"/>
        <v>0.56313328622185899</v>
      </c>
      <c r="AP101" s="30">
        <f t="shared" si="177"/>
        <v>3.0344406583009071E-3</v>
      </c>
      <c r="AQ101" s="30">
        <f t="shared" si="178"/>
        <v>0.18590940778423673</v>
      </c>
      <c r="AR101" s="30">
        <f t="shared" si="179"/>
        <v>3.4664457988993994E-2</v>
      </c>
      <c r="AS101" s="30">
        <f t="shared" si="180"/>
        <v>7.7675054655099857E-4</v>
      </c>
      <c r="AT101" s="30">
        <f t="shared" si="181"/>
        <v>2.2834114615331885E-2</v>
      </c>
      <c r="AU101" s="30">
        <f t="shared" si="182"/>
        <v>3.9302912819064083E-2</v>
      </c>
      <c r="AV101" s="30">
        <f t="shared" si="183"/>
        <v>7.9302345796896476E-2</v>
      </c>
      <c r="AW101" s="30">
        <f t="shared" si="184"/>
        <v>6.8790611588383802E-2</v>
      </c>
      <c r="AX101" s="30">
        <f t="shared" si="185"/>
        <v>2.2516719803821516E-3</v>
      </c>
      <c r="AY101" s="30">
        <f t="shared" si="186"/>
        <v>1</v>
      </c>
      <c r="AZ101" s="30"/>
      <c r="BA101" s="30">
        <f t="shared" si="187"/>
        <v>0.89380825565912125</v>
      </c>
      <c r="BB101" s="30">
        <f t="shared" si="188"/>
        <v>2.1276595744680851E-3</v>
      </c>
      <c r="BC101" s="30">
        <f t="shared" si="189"/>
        <v>0.55610043154178113</v>
      </c>
      <c r="BD101" s="30">
        <f t="shared" si="190"/>
        <v>1.1134307585247045E-2</v>
      </c>
      <c r="BE101" s="30">
        <f t="shared" si="191"/>
        <v>1.9734987313222443E-3</v>
      </c>
      <c r="BF101" s="30">
        <f t="shared" si="192"/>
        <v>7.6923076923076927E-3</v>
      </c>
      <c r="BG101" s="30">
        <f t="shared" si="193"/>
        <v>0.20506419400855921</v>
      </c>
      <c r="BH101" s="30">
        <f t="shared" si="194"/>
        <v>0.12939657954178768</v>
      </c>
      <c r="BI101" s="30">
        <f t="shared" si="195"/>
        <v>1.9108280254777069E-2</v>
      </c>
      <c r="BJ101" s="30">
        <f t="shared" si="196"/>
        <v>1.8264055145893712</v>
      </c>
      <c r="BK101" s="30"/>
      <c r="BL101" s="30">
        <f t="shared" si="197"/>
        <v>0.48938105394413201</v>
      </c>
      <c r="BM101" s="30">
        <f t="shared" si="198"/>
        <v>1.1649436871890111E-3</v>
      </c>
      <c r="BN101" s="30">
        <f t="shared" si="199"/>
        <v>0.30447807296881085</v>
      </c>
      <c r="BO101" s="30">
        <f t="shared" si="200"/>
        <v>6.0962954263475049E-3</v>
      </c>
      <c r="BP101" s="30">
        <f t="shared" si="201"/>
        <v>1.0805369977028043E-3</v>
      </c>
      <c r="BQ101" s="30">
        <f t="shared" si="202"/>
        <v>4.2117194844525788E-3</v>
      </c>
      <c r="BR101" s="30">
        <f t="shared" si="203"/>
        <v>0.11227747199102363</v>
      </c>
      <c r="BS101" s="30">
        <f t="shared" si="204"/>
        <v>7.0847672386096461E-2</v>
      </c>
      <c r="BT101" s="30">
        <f t="shared" si="205"/>
        <v>1.0462233114245257E-2</v>
      </c>
      <c r="BU101" s="30">
        <f t="shared" si="206"/>
        <v>1.0000000000000002</v>
      </c>
      <c r="BV101" s="30"/>
      <c r="BW101" s="28">
        <f t="shared" si="207"/>
        <v>0.57998343407504238</v>
      </c>
      <c r="BX101" s="28">
        <f t="shared" si="208"/>
        <v>0.36597258201535637</v>
      </c>
      <c r="BY101" s="28">
        <f t="shared" si="209"/>
        <v>5.4043983909601245E-2</v>
      </c>
      <c r="BZ101" s="28"/>
      <c r="CA101" s="28">
        <f t="shared" si="210"/>
        <v>61.424569827931187</v>
      </c>
      <c r="CB101" s="28">
        <f t="shared" si="211"/>
        <v>10.344137655062028</v>
      </c>
      <c r="CC101" s="28">
        <f t="shared" si="212"/>
        <v>34.403570094712244</v>
      </c>
      <c r="CD101" s="28">
        <f t="shared" si="213"/>
        <v>57.998343407504237</v>
      </c>
      <c r="CF101" s="28">
        <f t="shared" si="214"/>
        <v>7.205170337248024</v>
      </c>
      <c r="CG101" s="28">
        <f t="shared" si="215"/>
        <v>0.53549032443577049</v>
      </c>
      <c r="CH101" s="30"/>
      <c r="CI101" s="107">
        <f t="shared" si="217"/>
        <v>3.5388175017947754</v>
      </c>
    </row>
    <row r="102" spans="1:87" ht="15" customHeight="1" x14ac:dyDescent="0.2">
      <c r="A102" s="150" t="s">
        <v>194</v>
      </c>
      <c r="C102" s="135">
        <v>672</v>
      </c>
      <c r="D102" s="26">
        <f t="shared" si="163"/>
        <v>1008</v>
      </c>
      <c r="F102" s="4">
        <v>61.4</v>
      </c>
      <c r="G102" s="4">
        <v>0.44</v>
      </c>
      <c r="H102" s="4">
        <v>17.2</v>
      </c>
      <c r="I102" s="4">
        <v>4.5199999999999996</v>
      </c>
      <c r="J102" s="4">
        <v>0.1</v>
      </c>
      <c r="K102" s="4">
        <v>1.67</v>
      </c>
      <c r="L102" s="4">
        <v>4</v>
      </c>
      <c r="M102" s="4">
        <v>4.46</v>
      </c>
      <c r="N102" s="4">
        <v>5.88</v>
      </c>
      <c r="O102" s="4">
        <v>0.28999999999999998</v>
      </c>
      <c r="P102" s="28">
        <f t="shared" si="216"/>
        <v>99.95999999999998</v>
      </c>
      <c r="R102" s="28">
        <v>54.72</v>
      </c>
      <c r="S102" s="28">
        <v>0.12</v>
      </c>
      <c r="T102" s="28">
        <v>28.2</v>
      </c>
      <c r="U102" s="28">
        <v>0.68</v>
      </c>
      <c r="V102" s="28">
        <v>0</v>
      </c>
      <c r="W102" s="28">
        <v>0.23</v>
      </c>
      <c r="X102" s="28">
        <v>10.71</v>
      </c>
      <c r="Y102" s="28">
        <v>4.3899999999999997</v>
      </c>
      <c r="Z102" s="28">
        <v>0.89</v>
      </c>
      <c r="AA102" s="28">
        <f t="shared" si="164"/>
        <v>99.94</v>
      </c>
      <c r="AC102" s="30">
        <f t="shared" si="165"/>
        <v>1.021970705725699</v>
      </c>
      <c r="AD102" s="30">
        <f t="shared" si="166"/>
        <v>5.5068836045056319E-3</v>
      </c>
      <c r="AE102" s="30">
        <f t="shared" si="167"/>
        <v>0.33738721067085131</v>
      </c>
      <c r="AF102" s="30">
        <f t="shared" si="168"/>
        <v>6.2908837856645791E-2</v>
      </c>
      <c r="AG102" s="30">
        <f t="shared" si="169"/>
        <v>1.4096419509444602E-3</v>
      </c>
      <c r="AH102" s="30">
        <f t="shared" si="170"/>
        <v>4.1439205955334991E-2</v>
      </c>
      <c r="AI102" s="30">
        <f t="shared" si="171"/>
        <v>7.1326676176890161E-2</v>
      </c>
      <c r="AJ102" s="30">
        <f t="shared" si="172"/>
        <v>0.14391739270732495</v>
      </c>
      <c r="AK102" s="30">
        <f t="shared" si="173"/>
        <v>0.12484076433121019</v>
      </c>
      <c r="AL102" s="30">
        <f t="shared" si="174"/>
        <v>4.0863199870365017E-3</v>
      </c>
      <c r="AM102" s="30">
        <f t="shared" si="175"/>
        <v>1.814793638966443</v>
      </c>
      <c r="AO102" s="30">
        <f t="shared" si="176"/>
        <v>0.56313328622185899</v>
      </c>
      <c r="AP102" s="30">
        <f t="shared" si="177"/>
        <v>3.0344406583009071E-3</v>
      </c>
      <c r="AQ102" s="30">
        <f t="shared" si="178"/>
        <v>0.18590940778423673</v>
      </c>
      <c r="AR102" s="30">
        <f t="shared" si="179"/>
        <v>3.4664457988993994E-2</v>
      </c>
      <c r="AS102" s="30">
        <f t="shared" si="180"/>
        <v>7.7675054655099857E-4</v>
      </c>
      <c r="AT102" s="30">
        <f t="shared" si="181"/>
        <v>2.2834114615331885E-2</v>
      </c>
      <c r="AU102" s="30">
        <f t="shared" si="182"/>
        <v>3.9302912819064083E-2</v>
      </c>
      <c r="AV102" s="30">
        <f t="shared" si="183"/>
        <v>7.9302345796896476E-2</v>
      </c>
      <c r="AW102" s="30">
        <f t="shared" si="184"/>
        <v>6.8790611588383802E-2</v>
      </c>
      <c r="AX102" s="30">
        <f t="shared" si="185"/>
        <v>2.2516719803821516E-3</v>
      </c>
      <c r="AY102" s="30">
        <f t="shared" si="186"/>
        <v>1</v>
      </c>
      <c r="AZ102" s="30"/>
      <c r="BA102" s="30">
        <f t="shared" si="187"/>
        <v>0.91078561917443412</v>
      </c>
      <c r="BB102" s="30">
        <f t="shared" si="188"/>
        <v>1.5018773466833541E-3</v>
      </c>
      <c r="BC102" s="30">
        <f t="shared" si="189"/>
        <v>0.55315810121616327</v>
      </c>
      <c r="BD102" s="30">
        <f t="shared" si="190"/>
        <v>9.4641614474599879E-3</v>
      </c>
      <c r="BE102" s="30">
        <f t="shared" si="191"/>
        <v>0</v>
      </c>
      <c r="BF102" s="30">
        <f t="shared" si="192"/>
        <v>5.7071960297766754E-3</v>
      </c>
      <c r="BG102" s="30">
        <f t="shared" si="193"/>
        <v>0.19097717546362342</v>
      </c>
      <c r="BH102" s="30">
        <f t="shared" si="194"/>
        <v>0.14165859954824137</v>
      </c>
      <c r="BI102" s="30">
        <f t="shared" si="195"/>
        <v>1.8895966029723991E-2</v>
      </c>
      <c r="BJ102" s="30">
        <f t="shared" si="196"/>
        <v>1.8321486962561064</v>
      </c>
      <c r="BK102" s="30"/>
      <c r="BL102" s="30">
        <f t="shared" si="197"/>
        <v>0.49711337351360929</v>
      </c>
      <c r="BM102" s="30">
        <f t="shared" si="198"/>
        <v>8.1973551041591584E-4</v>
      </c>
      <c r="BN102" s="30">
        <f t="shared" si="199"/>
        <v>0.30191768951205267</v>
      </c>
      <c r="BO102" s="30">
        <f t="shared" si="200"/>
        <v>5.1656077188491703E-3</v>
      </c>
      <c r="BP102" s="30">
        <f t="shared" si="201"/>
        <v>0</v>
      </c>
      <c r="BQ102" s="30">
        <f t="shared" si="202"/>
        <v>3.1150288409663536E-3</v>
      </c>
      <c r="BR102" s="30">
        <f t="shared" si="203"/>
        <v>0.10423672262730345</v>
      </c>
      <c r="BS102" s="30">
        <f t="shared" si="204"/>
        <v>7.7318287449983078E-2</v>
      </c>
      <c r="BT102" s="30">
        <f t="shared" si="205"/>
        <v>1.0313554826819921E-2</v>
      </c>
      <c r="BU102" s="30">
        <f t="shared" si="206"/>
        <v>0.99999999999999989</v>
      </c>
      <c r="BV102" s="30"/>
      <c r="BW102" s="28">
        <f t="shared" si="207"/>
        <v>0.543271497753682</v>
      </c>
      <c r="BX102" s="28">
        <f t="shared" si="208"/>
        <v>0.4029752736652083</v>
      </c>
      <c r="BY102" s="28">
        <f t="shared" si="209"/>
        <v>5.3753228581109702E-2</v>
      </c>
      <c r="BZ102" s="28"/>
      <c r="CA102" s="28">
        <f t="shared" si="210"/>
        <v>61.424569827931187</v>
      </c>
      <c r="CB102" s="28">
        <f t="shared" si="211"/>
        <v>10.344137655062028</v>
      </c>
      <c r="CC102" s="28">
        <f t="shared" si="212"/>
        <v>32.538897745795069</v>
      </c>
      <c r="CD102" s="28">
        <f t="shared" si="213"/>
        <v>54.327149775368198</v>
      </c>
      <c r="CF102" s="28">
        <f t="shared" si="214"/>
        <v>7.1397799868958298</v>
      </c>
      <c r="CG102" s="28">
        <f t="shared" si="215"/>
        <v>0.53549032443577049</v>
      </c>
      <c r="CH102" s="30"/>
      <c r="CI102" s="107">
        <f t="shared" si="217"/>
        <v>3.1049423092306485</v>
      </c>
    </row>
    <row r="103" spans="1:87" ht="15" customHeight="1" x14ac:dyDescent="0.2">
      <c r="A103" s="150" t="s">
        <v>194</v>
      </c>
      <c r="C103" s="135">
        <v>679</v>
      </c>
      <c r="D103" s="26">
        <f t="shared" si="163"/>
        <v>1008</v>
      </c>
      <c r="F103" s="4">
        <v>61.4</v>
      </c>
      <c r="G103" s="4">
        <v>0.44</v>
      </c>
      <c r="H103" s="4">
        <v>17.2</v>
      </c>
      <c r="I103" s="4">
        <v>4.5199999999999996</v>
      </c>
      <c r="J103" s="4">
        <v>0.1</v>
      </c>
      <c r="K103" s="4">
        <v>1.67</v>
      </c>
      <c r="L103" s="4">
        <v>4</v>
      </c>
      <c r="M103" s="4">
        <v>4.46</v>
      </c>
      <c r="N103" s="4">
        <v>5.88</v>
      </c>
      <c r="O103" s="4">
        <v>0.28999999999999998</v>
      </c>
      <c r="P103" s="28">
        <f t="shared" si="216"/>
        <v>99.95999999999998</v>
      </c>
      <c r="R103" s="28">
        <v>53.71</v>
      </c>
      <c r="S103" s="28">
        <v>0.18</v>
      </c>
      <c r="T103" s="28">
        <v>28.4</v>
      </c>
      <c r="U103" s="28">
        <v>0.66</v>
      </c>
      <c r="V103" s="28">
        <v>0.18</v>
      </c>
      <c r="W103" s="28">
        <v>0.36</v>
      </c>
      <c r="X103" s="28">
        <v>11.17</v>
      </c>
      <c r="Y103" s="28">
        <v>4.13</v>
      </c>
      <c r="Z103" s="28">
        <v>0.96</v>
      </c>
      <c r="AA103" s="28">
        <f t="shared" si="164"/>
        <v>99.749999999999986</v>
      </c>
      <c r="AC103" s="30">
        <f t="shared" si="165"/>
        <v>1.021970705725699</v>
      </c>
      <c r="AD103" s="30">
        <f t="shared" si="166"/>
        <v>5.5068836045056319E-3</v>
      </c>
      <c r="AE103" s="30">
        <f t="shared" si="167"/>
        <v>0.33738721067085131</v>
      </c>
      <c r="AF103" s="30">
        <f t="shared" si="168"/>
        <v>6.2908837856645791E-2</v>
      </c>
      <c r="AG103" s="30">
        <f t="shared" si="169"/>
        <v>1.4096419509444602E-3</v>
      </c>
      <c r="AH103" s="30">
        <f t="shared" si="170"/>
        <v>4.1439205955334991E-2</v>
      </c>
      <c r="AI103" s="30">
        <f t="shared" si="171"/>
        <v>7.1326676176890161E-2</v>
      </c>
      <c r="AJ103" s="30">
        <f t="shared" si="172"/>
        <v>0.14391739270732495</v>
      </c>
      <c r="AK103" s="30">
        <f t="shared" si="173"/>
        <v>0.12484076433121019</v>
      </c>
      <c r="AL103" s="30">
        <f t="shared" si="174"/>
        <v>4.0863199870365017E-3</v>
      </c>
      <c r="AM103" s="30">
        <f t="shared" si="175"/>
        <v>1.814793638966443</v>
      </c>
      <c r="AO103" s="30">
        <f t="shared" si="176"/>
        <v>0.56313328622185899</v>
      </c>
      <c r="AP103" s="30">
        <f t="shared" si="177"/>
        <v>3.0344406583009071E-3</v>
      </c>
      <c r="AQ103" s="30">
        <f t="shared" si="178"/>
        <v>0.18590940778423673</v>
      </c>
      <c r="AR103" s="30">
        <f t="shared" si="179"/>
        <v>3.4664457988993994E-2</v>
      </c>
      <c r="AS103" s="30">
        <f t="shared" si="180"/>
        <v>7.7675054655099857E-4</v>
      </c>
      <c r="AT103" s="30">
        <f t="shared" si="181"/>
        <v>2.2834114615331885E-2</v>
      </c>
      <c r="AU103" s="30">
        <f t="shared" si="182"/>
        <v>3.9302912819064083E-2</v>
      </c>
      <c r="AV103" s="30">
        <f t="shared" si="183"/>
        <v>7.9302345796896476E-2</v>
      </c>
      <c r="AW103" s="30">
        <f t="shared" si="184"/>
        <v>6.8790611588383802E-2</v>
      </c>
      <c r="AX103" s="30">
        <f t="shared" si="185"/>
        <v>2.2516719803821516E-3</v>
      </c>
      <c r="AY103" s="30">
        <f t="shared" si="186"/>
        <v>1</v>
      </c>
      <c r="AZ103" s="30"/>
      <c r="BA103" s="30">
        <f t="shared" si="187"/>
        <v>0.89397470039946747</v>
      </c>
      <c r="BB103" s="30">
        <f t="shared" si="188"/>
        <v>2.252816020025031E-3</v>
      </c>
      <c r="BC103" s="30">
        <f t="shared" si="189"/>
        <v>0.55708120831698704</v>
      </c>
      <c r="BD103" s="30">
        <f t="shared" si="190"/>
        <v>9.1858037578288112E-3</v>
      </c>
      <c r="BE103" s="30">
        <f t="shared" si="191"/>
        <v>2.5373555117000281E-3</v>
      </c>
      <c r="BF103" s="30">
        <f t="shared" si="192"/>
        <v>8.9330024813895782E-3</v>
      </c>
      <c r="BG103" s="30">
        <f t="shared" si="193"/>
        <v>0.19917974322396576</v>
      </c>
      <c r="BH103" s="30">
        <f t="shared" si="194"/>
        <v>0.13326879638593095</v>
      </c>
      <c r="BI103" s="30">
        <f t="shared" si="195"/>
        <v>2.038216560509554E-2</v>
      </c>
      <c r="BJ103" s="30">
        <f t="shared" si="196"/>
        <v>1.8267955917023901</v>
      </c>
      <c r="BK103" s="30"/>
      <c r="BL103" s="30">
        <f t="shared" si="197"/>
        <v>0.48936766897185952</v>
      </c>
      <c r="BM103" s="30">
        <f t="shared" si="198"/>
        <v>1.233206402652654E-3</v>
      </c>
      <c r="BN103" s="30">
        <f t="shared" si="199"/>
        <v>0.30494994122349683</v>
      </c>
      <c r="BO103" s="30">
        <f t="shared" si="200"/>
        <v>5.0283697856247636E-3</v>
      </c>
      <c r="BP103" s="30">
        <f t="shared" si="201"/>
        <v>1.3889652040026369E-3</v>
      </c>
      <c r="BQ103" s="30">
        <f t="shared" si="202"/>
        <v>4.8899846933968764E-3</v>
      </c>
      <c r="BR103" s="30">
        <f t="shared" si="203"/>
        <v>0.10903230997965691</v>
      </c>
      <c r="BS103" s="30">
        <f t="shared" si="204"/>
        <v>7.2952221360320785E-2</v>
      </c>
      <c r="BT103" s="30">
        <f t="shared" si="205"/>
        <v>1.1157332378989051E-2</v>
      </c>
      <c r="BU103" s="30">
        <f t="shared" si="206"/>
        <v>0.99999999999999989</v>
      </c>
      <c r="BV103" s="30"/>
      <c r="BW103" s="28">
        <f t="shared" si="207"/>
        <v>0.56451930141000195</v>
      </c>
      <c r="BX103" s="28">
        <f t="shared" si="208"/>
        <v>0.37771314802300315</v>
      </c>
      <c r="BY103" s="28">
        <f t="shared" si="209"/>
        <v>5.7767550566994896E-2</v>
      </c>
      <c r="BZ103" s="28"/>
      <c r="CA103" s="28">
        <f t="shared" si="210"/>
        <v>61.424569827931187</v>
      </c>
      <c r="CB103" s="28">
        <f t="shared" si="211"/>
        <v>10.344137655062028</v>
      </c>
      <c r="CC103" s="28">
        <f t="shared" si="212"/>
        <v>34.002720127199588</v>
      </c>
      <c r="CD103" s="28">
        <f t="shared" si="213"/>
        <v>56.451930141000197</v>
      </c>
      <c r="CF103" s="28">
        <f t="shared" si="214"/>
        <v>7.178145371106285</v>
      </c>
      <c r="CG103" s="28">
        <f t="shared" si="215"/>
        <v>0.53549032443577049</v>
      </c>
      <c r="CH103" s="30"/>
      <c r="CI103" s="107">
        <f t="shared" si="217"/>
        <v>3.4032187325928076</v>
      </c>
    </row>
    <row r="104" spans="1:87" ht="15" customHeight="1" x14ac:dyDescent="0.2">
      <c r="A104" s="150" t="s">
        <v>194</v>
      </c>
      <c r="C104" s="135">
        <v>686</v>
      </c>
      <c r="D104" s="26">
        <f t="shared" si="163"/>
        <v>1008</v>
      </c>
      <c r="F104" s="4">
        <v>61.4</v>
      </c>
      <c r="G104" s="4">
        <v>0.44</v>
      </c>
      <c r="H104" s="4">
        <v>17.2</v>
      </c>
      <c r="I104" s="4">
        <v>4.5199999999999996</v>
      </c>
      <c r="J104" s="4">
        <v>0.1</v>
      </c>
      <c r="K104" s="4">
        <v>1.67</v>
      </c>
      <c r="L104" s="4">
        <v>4</v>
      </c>
      <c r="M104" s="4">
        <v>4.46</v>
      </c>
      <c r="N104" s="4">
        <v>5.88</v>
      </c>
      <c r="O104" s="4">
        <v>0.28999999999999998</v>
      </c>
      <c r="P104" s="28">
        <f t="shared" si="216"/>
        <v>99.95999999999998</v>
      </c>
      <c r="R104" s="28">
        <v>54.29</v>
      </c>
      <c r="S104" s="28">
        <v>0.25</v>
      </c>
      <c r="T104" s="28">
        <v>27.9</v>
      </c>
      <c r="U104" s="28">
        <v>0.79</v>
      </c>
      <c r="V104" s="28">
        <v>0.2</v>
      </c>
      <c r="W104" s="28">
        <v>0.38</v>
      </c>
      <c r="X104" s="28">
        <v>10.46</v>
      </c>
      <c r="Y104" s="28">
        <v>4.38</v>
      </c>
      <c r="Z104" s="28">
        <v>1.23</v>
      </c>
      <c r="AA104" s="28">
        <f t="shared" si="164"/>
        <v>99.88000000000001</v>
      </c>
      <c r="AC104" s="30">
        <f t="shared" si="165"/>
        <v>1.021970705725699</v>
      </c>
      <c r="AD104" s="30">
        <f t="shared" si="166"/>
        <v>5.5068836045056319E-3</v>
      </c>
      <c r="AE104" s="30">
        <f t="shared" si="167"/>
        <v>0.33738721067085131</v>
      </c>
      <c r="AF104" s="30">
        <f t="shared" si="168"/>
        <v>6.2908837856645791E-2</v>
      </c>
      <c r="AG104" s="30">
        <f t="shared" si="169"/>
        <v>1.4096419509444602E-3</v>
      </c>
      <c r="AH104" s="30">
        <f t="shared" si="170"/>
        <v>4.1439205955334991E-2</v>
      </c>
      <c r="AI104" s="30">
        <f t="shared" si="171"/>
        <v>7.1326676176890161E-2</v>
      </c>
      <c r="AJ104" s="30">
        <f t="shared" si="172"/>
        <v>0.14391739270732495</v>
      </c>
      <c r="AK104" s="30">
        <f t="shared" si="173"/>
        <v>0.12484076433121019</v>
      </c>
      <c r="AL104" s="30">
        <f t="shared" si="174"/>
        <v>4.0863199870365017E-3</v>
      </c>
      <c r="AM104" s="30">
        <f t="shared" si="175"/>
        <v>1.814793638966443</v>
      </c>
      <c r="AO104" s="30">
        <f t="shared" si="176"/>
        <v>0.56313328622185899</v>
      </c>
      <c r="AP104" s="30">
        <f t="shared" si="177"/>
        <v>3.0344406583009071E-3</v>
      </c>
      <c r="AQ104" s="30">
        <f t="shared" si="178"/>
        <v>0.18590940778423673</v>
      </c>
      <c r="AR104" s="30">
        <f t="shared" si="179"/>
        <v>3.4664457988993994E-2</v>
      </c>
      <c r="AS104" s="30">
        <f t="shared" si="180"/>
        <v>7.7675054655099857E-4</v>
      </c>
      <c r="AT104" s="30">
        <f t="shared" si="181"/>
        <v>2.2834114615331885E-2</v>
      </c>
      <c r="AU104" s="30">
        <f t="shared" si="182"/>
        <v>3.9302912819064083E-2</v>
      </c>
      <c r="AV104" s="30">
        <f t="shared" si="183"/>
        <v>7.9302345796896476E-2</v>
      </c>
      <c r="AW104" s="30">
        <f t="shared" si="184"/>
        <v>6.8790611588383802E-2</v>
      </c>
      <c r="AX104" s="30">
        <f t="shared" si="185"/>
        <v>2.2516719803821516E-3</v>
      </c>
      <c r="AY104" s="30">
        <f t="shared" si="186"/>
        <v>1</v>
      </c>
      <c r="AZ104" s="30"/>
      <c r="BA104" s="30">
        <f t="shared" si="187"/>
        <v>0.90362849533954726</v>
      </c>
      <c r="BB104" s="30">
        <f t="shared" si="188"/>
        <v>3.1289111389236545E-3</v>
      </c>
      <c r="BC104" s="30">
        <f t="shared" si="189"/>
        <v>0.54727344056492744</v>
      </c>
      <c r="BD104" s="30">
        <f t="shared" si="190"/>
        <v>1.0995128740431456E-2</v>
      </c>
      <c r="BE104" s="30">
        <f t="shared" si="191"/>
        <v>2.8192839018889204E-3</v>
      </c>
      <c r="BF104" s="30">
        <f t="shared" si="192"/>
        <v>9.4292803970223334E-3</v>
      </c>
      <c r="BG104" s="30">
        <f t="shared" si="193"/>
        <v>0.18651925820256779</v>
      </c>
      <c r="BH104" s="30">
        <f t="shared" si="194"/>
        <v>0.14133591481122942</v>
      </c>
      <c r="BI104" s="30">
        <f t="shared" si="195"/>
        <v>2.611464968152866E-2</v>
      </c>
      <c r="BJ104" s="30">
        <f t="shared" si="196"/>
        <v>1.8312443627780675</v>
      </c>
      <c r="BK104" s="30"/>
      <c r="BL104" s="30">
        <f t="shared" si="197"/>
        <v>0.49345052670562678</v>
      </c>
      <c r="BM104" s="30">
        <f t="shared" si="198"/>
        <v>1.7086256769014579E-3</v>
      </c>
      <c r="BN104" s="30">
        <f t="shared" si="199"/>
        <v>0.2988533107262063</v>
      </c>
      <c r="BO104" s="30">
        <f t="shared" si="200"/>
        <v>6.0041843480415835E-3</v>
      </c>
      <c r="BP104" s="30">
        <f t="shared" si="201"/>
        <v>1.5395454365314521E-3</v>
      </c>
      <c r="BQ104" s="30">
        <f t="shared" si="202"/>
        <v>5.1491109480974757E-3</v>
      </c>
      <c r="BR104" s="30">
        <f t="shared" si="203"/>
        <v>0.10185383337896586</v>
      </c>
      <c r="BS104" s="30">
        <f t="shared" si="204"/>
        <v>7.7180259327497641E-2</v>
      </c>
      <c r="BT104" s="30">
        <f t="shared" si="205"/>
        <v>1.4260603452131173E-2</v>
      </c>
      <c r="BU104" s="30">
        <f t="shared" si="206"/>
        <v>0.99999999999999978</v>
      </c>
      <c r="BV104" s="30"/>
      <c r="BW104" s="28">
        <f t="shared" si="207"/>
        <v>0.52693547936461071</v>
      </c>
      <c r="BX104" s="28">
        <f t="shared" si="208"/>
        <v>0.39928803459859386</v>
      </c>
      <c r="BY104" s="28">
        <f t="shared" si="209"/>
        <v>7.377648603679543E-2</v>
      </c>
      <c r="BZ104" s="28"/>
      <c r="CA104" s="28">
        <f t="shared" si="210"/>
        <v>61.424569827931187</v>
      </c>
      <c r="CB104" s="28">
        <f t="shared" si="211"/>
        <v>10.344137655062028</v>
      </c>
      <c r="CC104" s="28">
        <f t="shared" si="212"/>
        <v>33.724422571910083</v>
      </c>
      <c r="CD104" s="28">
        <f t="shared" si="213"/>
        <v>52.693547936461073</v>
      </c>
      <c r="CF104" s="28">
        <f t="shared" si="214"/>
        <v>7.1092489070530567</v>
      </c>
      <c r="CG104" s="28">
        <f t="shared" si="215"/>
        <v>0.53549032443577049</v>
      </c>
      <c r="CH104" s="30"/>
      <c r="CI104" s="107">
        <f t="shared" si="217"/>
        <v>3.1603658290908463</v>
      </c>
    </row>
    <row r="105" spans="1:87" ht="15" customHeight="1" x14ac:dyDescent="0.2">
      <c r="A105" s="150" t="s">
        <v>194</v>
      </c>
      <c r="C105" s="135">
        <v>693</v>
      </c>
      <c r="D105" s="26">
        <f t="shared" si="163"/>
        <v>1008</v>
      </c>
      <c r="F105" s="4">
        <v>61.4</v>
      </c>
      <c r="G105" s="4">
        <v>0.44</v>
      </c>
      <c r="H105" s="4">
        <v>17.2</v>
      </c>
      <c r="I105" s="4">
        <v>4.5199999999999996</v>
      </c>
      <c r="J105" s="4">
        <v>0.1</v>
      </c>
      <c r="K105" s="4">
        <v>1.67</v>
      </c>
      <c r="L105" s="4">
        <v>4</v>
      </c>
      <c r="M105" s="4">
        <v>4.46</v>
      </c>
      <c r="N105" s="4">
        <v>5.88</v>
      </c>
      <c r="O105" s="4">
        <v>0.28999999999999998</v>
      </c>
      <c r="P105" s="28">
        <f t="shared" si="216"/>
        <v>99.95999999999998</v>
      </c>
      <c r="R105" s="28">
        <v>53.79</v>
      </c>
      <c r="S105" s="28">
        <v>0.16</v>
      </c>
      <c r="T105" s="28">
        <v>28.14</v>
      </c>
      <c r="U105" s="28">
        <v>0.86</v>
      </c>
      <c r="V105" s="28">
        <v>0.25</v>
      </c>
      <c r="W105" s="28">
        <v>0.31</v>
      </c>
      <c r="X105" s="28">
        <v>10.85</v>
      </c>
      <c r="Y105" s="28">
        <v>4.33</v>
      </c>
      <c r="Z105" s="28">
        <v>1.05</v>
      </c>
      <c r="AA105" s="28">
        <f t="shared" si="164"/>
        <v>99.74</v>
      </c>
      <c r="AC105" s="30">
        <f t="shared" si="165"/>
        <v>1.021970705725699</v>
      </c>
      <c r="AD105" s="30">
        <f t="shared" si="166"/>
        <v>5.5068836045056319E-3</v>
      </c>
      <c r="AE105" s="30">
        <f t="shared" si="167"/>
        <v>0.33738721067085131</v>
      </c>
      <c r="AF105" s="30">
        <f t="shared" si="168"/>
        <v>6.2908837856645791E-2</v>
      </c>
      <c r="AG105" s="30">
        <f t="shared" si="169"/>
        <v>1.4096419509444602E-3</v>
      </c>
      <c r="AH105" s="30">
        <f t="shared" si="170"/>
        <v>4.1439205955334991E-2</v>
      </c>
      <c r="AI105" s="30">
        <f t="shared" si="171"/>
        <v>7.1326676176890161E-2</v>
      </c>
      <c r="AJ105" s="30">
        <f t="shared" si="172"/>
        <v>0.14391739270732495</v>
      </c>
      <c r="AK105" s="30">
        <f t="shared" si="173"/>
        <v>0.12484076433121019</v>
      </c>
      <c r="AL105" s="30">
        <f t="shared" si="174"/>
        <v>4.0863199870365017E-3</v>
      </c>
      <c r="AM105" s="30">
        <f t="shared" si="175"/>
        <v>1.814793638966443</v>
      </c>
      <c r="AO105" s="30">
        <f t="shared" si="176"/>
        <v>0.56313328622185899</v>
      </c>
      <c r="AP105" s="30">
        <f t="shared" si="177"/>
        <v>3.0344406583009071E-3</v>
      </c>
      <c r="AQ105" s="30">
        <f t="shared" si="178"/>
        <v>0.18590940778423673</v>
      </c>
      <c r="AR105" s="30">
        <f t="shared" si="179"/>
        <v>3.4664457988993994E-2</v>
      </c>
      <c r="AS105" s="30">
        <f t="shared" si="180"/>
        <v>7.7675054655099857E-4</v>
      </c>
      <c r="AT105" s="30">
        <f t="shared" si="181"/>
        <v>2.2834114615331885E-2</v>
      </c>
      <c r="AU105" s="30">
        <f t="shared" si="182"/>
        <v>3.9302912819064083E-2</v>
      </c>
      <c r="AV105" s="30">
        <f t="shared" si="183"/>
        <v>7.9302345796896476E-2</v>
      </c>
      <c r="AW105" s="30">
        <f t="shared" si="184"/>
        <v>6.8790611588383802E-2</v>
      </c>
      <c r="AX105" s="30">
        <f t="shared" si="185"/>
        <v>2.2516719803821516E-3</v>
      </c>
      <c r="AY105" s="30">
        <f t="shared" si="186"/>
        <v>1</v>
      </c>
      <c r="AZ105" s="30"/>
      <c r="BA105" s="30">
        <f t="shared" si="187"/>
        <v>0.89530625832223698</v>
      </c>
      <c r="BB105" s="30">
        <f t="shared" si="188"/>
        <v>2.0025031289111388E-3</v>
      </c>
      <c r="BC105" s="30">
        <f t="shared" si="189"/>
        <v>0.5519811690859161</v>
      </c>
      <c r="BD105" s="30">
        <f t="shared" si="190"/>
        <v>1.1969380654140572E-2</v>
      </c>
      <c r="BE105" s="30">
        <f t="shared" si="191"/>
        <v>3.5241048773611504E-3</v>
      </c>
      <c r="BF105" s="30">
        <f t="shared" si="192"/>
        <v>7.6923076923076927E-3</v>
      </c>
      <c r="BG105" s="30">
        <f t="shared" si="193"/>
        <v>0.19347360912981454</v>
      </c>
      <c r="BH105" s="30">
        <f t="shared" si="194"/>
        <v>0.13972249112616975</v>
      </c>
      <c r="BI105" s="30">
        <f t="shared" si="195"/>
        <v>2.229299363057325E-2</v>
      </c>
      <c r="BJ105" s="30">
        <f t="shared" si="196"/>
        <v>1.827964817647431</v>
      </c>
      <c r="BK105" s="30"/>
      <c r="BL105" s="30">
        <f t="shared" si="197"/>
        <v>0.4897830908334907</v>
      </c>
      <c r="BM105" s="30">
        <f t="shared" si="198"/>
        <v>1.095482314308618E-3</v>
      </c>
      <c r="BN105" s="30">
        <f t="shared" si="199"/>
        <v>0.30196487577715492</v>
      </c>
      <c r="BO105" s="30">
        <f t="shared" si="200"/>
        <v>6.5479272569069586E-3</v>
      </c>
      <c r="BP105" s="30">
        <f t="shared" si="201"/>
        <v>1.9278844118546174E-3</v>
      </c>
      <c r="BQ105" s="30">
        <f t="shared" si="202"/>
        <v>4.2081267746758941E-3</v>
      </c>
      <c r="BR105" s="30">
        <f t="shared" si="203"/>
        <v>0.10584099172040563</v>
      </c>
      <c r="BS105" s="30">
        <f t="shared" si="204"/>
        <v>7.6436094271218488E-2</v>
      </c>
      <c r="BT105" s="30">
        <f t="shared" si="205"/>
        <v>1.2195526639984279E-2</v>
      </c>
      <c r="BU105" s="30">
        <f t="shared" si="206"/>
        <v>1.0000000000000002</v>
      </c>
      <c r="BV105" s="30"/>
      <c r="BW105" s="28">
        <f t="shared" si="207"/>
        <v>0.54424625806257554</v>
      </c>
      <c r="BX105" s="28">
        <f t="shared" si="208"/>
        <v>0.39304297523894649</v>
      </c>
      <c r="BY105" s="28">
        <f t="shared" si="209"/>
        <v>6.2710766698477971E-2</v>
      </c>
      <c r="BZ105" s="28"/>
      <c r="CA105" s="28">
        <f t="shared" si="210"/>
        <v>61.424569827931187</v>
      </c>
      <c r="CB105" s="28">
        <f t="shared" si="211"/>
        <v>10.344137655062028</v>
      </c>
      <c r="CC105" s="28">
        <f t="shared" si="212"/>
        <v>33.483389572976577</v>
      </c>
      <c r="CD105" s="28">
        <f t="shared" si="213"/>
        <v>54.424625806257552</v>
      </c>
      <c r="CF105" s="28">
        <f t="shared" si="214"/>
        <v>7.141572620744272</v>
      </c>
      <c r="CG105" s="28">
        <f t="shared" si="215"/>
        <v>0.53549032443577049</v>
      </c>
      <c r="CH105" s="30"/>
      <c r="CI105" s="107">
        <f t="shared" si="217"/>
        <v>3.2265885123611087</v>
      </c>
    </row>
    <row r="106" spans="1:87" ht="15" customHeight="1" x14ac:dyDescent="0.2">
      <c r="A106" s="150" t="s">
        <v>194</v>
      </c>
      <c r="C106" s="135">
        <v>700</v>
      </c>
      <c r="D106" s="26">
        <f t="shared" si="163"/>
        <v>1008</v>
      </c>
      <c r="F106" s="4">
        <v>61.4</v>
      </c>
      <c r="G106" s="4">
        <v>0.44</v>
      </c>
      <c r="H106" s="4">
        <v>17.2</v>
      </c>
      <c r="I106" s="4">
        <v>4.5199999999999996</v>
      </c>
      <c r="J106" s="4">
        <v>0.1</v>
      </c>
      <c r="K106" s="4">
        <v>1.67</v>
      </c>
      <c r="L106" s="4">
        <v>4</v>
      </c>
      <c r="M106" s="4">
        <v>4.46</v>
      </c>
      <c r="N106" s="4">
        <v>5.88</v>
      </c>
      <c r="O106" s="4">
        <v>0.28999999999999998</v>
      </c>
      <c r="P106" s="28">
        <f t="shared" si="216"/>
        <v>99.95999999999998</v>
      </c>
      <c r="R106" s="28">
        <v>53.94</v>
      </c>
      <c r="S106" s="28">
        <v>0.25</v>
      </c>
      <c r="T106" s="28">
        <v>28.04</v>
      </c>
      <c r="U106" s="28">
        <v>0.94</v>
      </c>
      <c r="V106" s="28">
        <v>0.18</v>
      </c>
      <c r="W106" s="28">
        <v>0.3</v>
      </c>
      <c r="X106" s="28">
        <v>10.71</v>
      </c>
      <c r="Y106" s="28">
        <v>4.3099999999999996</v>
      </c>
      <c r="Z106" s="28">
        <v>1.1000000000000001</v>
      </c>
      <c r="AA106" s="28">
        <f t="shared" si="164"/>
        <v>99.769999999999982</v>
      </c>
      <c r="AC106" s="30">
        <f t="shared" si="165"/>
        <v>1.021970705725699</v>
      </c>
      <c r="AD106" s="30">
        <f t="shared" si="166"/>
        <v>5.5068836045056319E-3</v>
      </c>
      <c r="AE106" s="30">
        <f t="shared" si="167"/>
        <v>0.33738721067085131</v>
      </c>
      <c r="AF106" s="30">
        <f t="shared" si="168"/>
        <v>6.2908837856645791E-2</v>
      </c>
      <c r="AG106" s="30">
        <f t="shared" si="169"/>
        <v>1.4096419509444602E-3</v>
      </c>
      <c r="AH106" s="30">
        <f t="shared" si="170"/>
        <v>4.1439205955334991E-2</v>
      </c>
      <c r="AI106" s="30">
        <f t="shared" si="171"/>
        <v>7.1326676176890161E-2</v>
      </c>
      <c r="AJ106" s="30">
        <f t="shared" si="172"/>
        <v>0.14391739270732495</v>
      </c>
      <c r="AK106" s="30">
        <f t="shared" si="173"/>
        <v>0.12484076433121019</v>
      </c>
      <c r="AL106" s="30">
        <f t="shared" si="174"/>
        <v>4.0863199870365017E-3</v>
      </c>
      <c r="AM106" s="30">
        <f t="shared" si="175"/>
        <v>1.814793638966443</v>
      </c>
      <c r="AO106" s="30">
        <f t="shared" si="176"/>
        <v>0.56313328622185899</v>
      </c>
      <c r="AP106" s="30">
        <f t="shared" si="177"/>
        <v>3.0344406583009071E-3</v>
      </c>
      <c r="AQ106" s="30">
        <f t="shared" si="178"/>
        <v>0.18590940778423673</v>
      </c>
      <c r="AR106" s="30">
        <f t="shared" si="179"/>
        <v>3.4664457988993994E-2</v>
      </c>
      <c r="AS106" s="30">
        <f t="shared" si="180"/>
        <v>7.7675054655099857E-4</v>
      </c>
      <c r="AT106" s="30">
        <f t="shared" si="181"/>
        <v>2.2834114615331885E-2</v>
      </c>
      <c r="AU106" s="30">
        <f t="shared" si="182"/>
        <v>3.9302912819064083E-2</v>
      </c>
      <c r="AV106" s="30">
        <f t="shared" si="183"/>
        <v>7.9302345796896476E-2</v>
      </c>
      <c r="AW106" s="30">
        <f t="shared" si="184"/>
        <v>6.8790611588383802E-2</v>
      </c>
      <c r="AX106" s="30">
        <f t="shared" si="185"/>
        <v>2.2516719803821516E-3</v>
      </c>
      <c r="AY106" s="30">
        <f t="shared" si="186"/>
        <v>1</v>
      </c>
      <c r="AZ106" s="30"/>
      <c r="BA106" s="30">
        <f t="shared" si="187"/>
        <v>0.89780292942743012</v>
      </c>
      <c r="BB106" s="30">
        <f t="shared" si="188"/>
        <v>3.1289111389236545E-3</v>
      </c>
      <c r="BC106" s="30">
        <f t="shared" si="189"/>
        <v>0.55001961553550416</v>
      </c>
      <c r="BD106" s="30">
        <f t="shared" si="190"/>
        <v>1.3082811412665275E-2</v>
      </c>
      <c r="BE106" s="30">
        <f t="shared" si="191"/>
        <v>2.5373555117000281E-3</v>
      </c>
      <c r="BF106" s="30">
        <f t="shared" si="192"/>
        <v>7.4441687344913151E-3</v>
      </c>
      <c r="BG106" s="30">
        <f t="shared" si="193"/>
        <v>0.19097717546362342</v>
      </c>
      <c r="BH106" s="30">
        <f t="shared" si="194"/>
        <v>0.13907712165214584</v>
      </c>
      <c r="BI106" s="30">
        <f t="shared" si="195"/>
        <v>2.3354564755838643E-2</v>
      </c>
      <c r="BJ106" s="30">
        <f t="shared" si="196"/>
        <v>1.8274246536323224</v>
      </c>
      <c r="BK106" s="30"/>
      <c r="BL106" s="30">
        <f t="shared" si="197"/>
        <v>0.49129408845551664</v>
      </c>
      <c r="BM106" s="30">
        <f t="shared" si="198"/>
        <v>1.7121970707270489E-3</v>
      </c>
      <c r="BN106" s="30">
        <f t="shared" si="199"/>
        <v>0.30098073507011358</v>
      </c>
      <c r="BO106" s="30">
        <f t="shared" si="200"/>
        <v>7.1591523002937085E-3</v>
      </c>
      <c r="BP106" s="30">
        <f t="shared" si="201"/>
        <v>1.3884870747784843E-3</v>
      </c>
      <c r="BQ106" s="30">
        <f t="shared" si="202"/>
        <v>4.0735844948215742E-3</v>
      </c>
      <c r="BR106" s="30">
        <f t="shared" si="203"/>
        <v>0.10450618310529151</v>
      </c>
      <c r="BS106" s="30">
        <f t="shared" si="204"/>
        <v>7.610552991922595E-2</v>
      </c>
      <c r="BT106" s="30">
        <f t="shared" si="205"/>
        <v>1.2780042509231452E-2</v>
      </c>
      <c r="BU106" s="30">
        <f t="shared" si="206"/>
        <v>0.99999999999999989</v>
      </c>
      <c r="BV106" s="30"/>
      <c r="BW106" s="28">
        <f t="shared" si="207"/>
        <v>0.54038592708805566</v>
      </c>
      <c r="BX106" s="28">
        <f t="shared" si="208"/>
        <v>0.39353037418363335</v>
      </c>
      <c r="BY106" s="28">
        <f t="shared" si="209"/>
        <v>6.6083698728310991E-2</v>
      </c>
      <c r="BZ106" s="28"/>
      <c r="CA106" s="28">
        <f t="shared" si="210"/>
        <v>61.424569827931187</v>
      </c>
      <c r="CB106" s="28">
        <f t="shared" si="211"/>
        <v>10.344137655062028</v>
      </c>
      <c r="CC106" s="28">
        <f t="shared" si="212"/>
        <v>33.627666227233881</v>
      </c>
      <c r="CD106" s="28">
        <f t="shared" si="213"/>
        <v>54.038592708805567</v>
      </c>
      <c r="CF106" s="28">
        <f t="shared" si="214"/>
        <v>7.1344543601440673</v>
      </c>
      <c r="CG106" s="28">
        <f t="shared" si="215"/>
        <v>0.53549032443577049</v>
      </c>
      <c r="CH106" s="30"/>
      <c r="CI106" s="107">
        <f t="shared" si="217"/>
        <v>3.2229320969818902</v>
      </c>
    </row>
    <row r="107" spans="1:87" ht="15" customHeight="1" x14ac:dyDescent="0.2">
      <c r="A107" s="150" t="s">
        <v>194</v>
      </c>
      <c r="C107" s="135">
        <v>707</v>
      </c>
      <c r="D107" s="26">
        <f t="shared" si="163"/>
        <v>1008</v>
      </c>
      <c r="F107" s="4">
        <v>61.4</v>
      </c>
      <c r="G107" s="4">
        <v>0.44</v>
      </c>
      <c r="H107" s="4">
        <v>17.2</v>
      </c>
      <c r="I107" s="4">
        <v>4.5199999999999996</v>
      </c>
      <c r="J107" s="4">
        <v>0.1</v>
      </c>
      <c r="K107" s="4">
        <v>1.67</v>
      </c>
      <c r="L107" s="4">
        <v>4</v>
      </c>
      <c r="M107" s="4">
        <v>4.46</v>
      </c>
      <c r="N107" s="4">
        <v>5.88</v>
      </c>
      <c r="O107" s="4">
        <v>0.28999999999999998</v>
      </c>
      <c r="P107" s="28">
        <f t="shared" si="216"/>
        <v>99.95999999999998</v>
      </c>
      <c r="R107" s="28">
        <v>54.34</v>
      </c>
      <c r="S107" s="28">
        <v>0.15</v>
      </c>
      <c r="T107" s="28">
        <v>27.58</v>
      </c>
      <c r="U107" s="28">
        <v>0.86</v>
      </c>
      <c r="V107" s="28">
        <v>0.16</v>
      </c>
      <c r="W107" s="28">
        <v>0.32</v>
      </c>
      <c r="X107" s="28">
        <v>10.82</v>
      </c>
      <c r="Y107" s="28">
        <v>4.3099999999999996</v>
      </c>
      <c r="Z107" s="28">
        <v>1.22</v>
      </c>
      <c r="AA107" s="28">
        <f t="shared" si="164"/>
        <v>99.759999999999991</v>
      </c>
      <c r="AC107" s="30">
        <f t="shared" si="165"/>
        <v>1.021970705725699</v>
      </c>
      <c r="AD107" s="30">
        <f t="shared" si="166"/>
        <v>5.5068836045056319E-3</v>
      </c>
      <c r="AE107" s="30">
        <f t="shared" si="167"/>
        <v>0.33738721067085131</v>
      </c>
      <c r="AF107" s="30">
        <f t="shared" si="168"/>
        <v>6.2908837856645791E-2</v>
      </c>
      <c r="AG107" s="30">
        <f t="shared" si="169"/>
        <v>1.4096419509444602E-3</v>
      </c>
      <c r="AH107" s="30">
        <f t="shared" si="170"/>
        <v>4.1439205955334991E-2</v>
      </c>
      <c r="AI107" s="30">
        <f t="shared" si="171"/>
        <v>7.1326676176890161E-2</v>
      </c>
      <c r="AJ107" s="30">
        <f t="shared" si="172"/>
        <v>0.14391739270732495</v>
      </c>
      <c r="AK107" s="30">
        <f t="shared" si="173"/>
        <v>0.12484076433121019</v>
      </c>
      <c r="AL107" s="30">
        <f t="shared" si="174"/>
        <v>4.0863199870365017E-3</v>
      </c>
      <c r="AM107" s="30">
        <f t="shared" si="175"/>
        <v>1.814793638966443</v>
      </c>
      <c r="AO107" s="30">
        <f t="shared" si="176"/>
        <v>0.56313328622185899</v>
      </c>
      <c r="AP107" s="30">
        <f t="shared" si="177"/>
        <v>3.0344406583009071E-3</v>
      </c>
      <c r="AQ107" s="30">
        <f t="shared" si="178"/>
        <v>0.18590940778423673</v>
      </c>
      <c r="AR107" s="30">
        <f t="shared" si="179"/>
        <v>3.4664457988993994E-2</v>
      </c>
      <c r="AS107" s="30">
        <f t="shared" si="180"/>
        <v>7.7675054655099857E-4</v>
      </c>
      <c r="AT107" s="30">
        <f t="shared" si="181"/>
        <v>2.2834114615331885E-2</v>
      </c>
      <c r="AU107" s="30">
        <f t="shared" si="182"/>
        <v>3.9302912819064083E-2</v>
      </c>
      <c r="AV107" s="30">
        <f t="shared" si="183"/>
        <v>7.9302345796896476E-2</v>
      </c>
      <c r="AW107" s="30">
        <f t="shared" si="184"/>
        <v>6.8790611588383802E-2</v>
      </c>
      <c r="AX107" s="30">
        <f t="shared" si="185"/>
        <v>2.2516719803821516E-3</v>
      </c>
      <c r="AY107" s="30">
        <f t="shared" si="186"/>
        <v>1</v>
      </c>
      <c r="AZ107" s="30"/>
      <c r="BA107" s="30">
        <f t="shared" si="187"/>
        <v>0.90446071904127834</v>
      </c>
      <c r="BB107" s="30">
        <f t="shared" si="188"/>
        <v>1.8773466833541925E-3</v>
      </c>
      <c r="BC107" s="30">
        <f t="shared" si="189"/>
        <v>0.54099646920360922</v>
      </c>
      <c r="BD107" s="30">
        <f t="shared" si="190"/>
        <v>1.1969380654140572E-2</v>
      </c>
      <c r="BE107" s="30">
        <f t="shared" si="191"/>
        <v>2.2554271215111362E-3</v>
      </c>
      <c r="BF107" s="30">
        <f t="shared" si="192"/>
        <v>7.9404466501240695E-3</v>
      </c>
      <c r="BG107" s="30">
        <f t="shared" si="193"/>
        <v>0.19293865905848789</v>
      </c>
      <c r="BH107" s="30">
        <f t="shared" si="194"/>
        <v>0.13907712165214584</v>
      </c>
      <c r="BI107" s="30">
        <f t="shared" si="195"/>
        <v>2.5902335456475582E-2</v>
      </c>
      <c r="BJ107" s="30">
        <f t="shared" si="196"/>
        <v>1.8274179055211268</v>
      </c>
      <c r="BK107" s="30"/>
      <c r="BL107" s="30">
        <f t="shared" si="197"/>
        <v>0.49493917965269812</v>
      </c>
      <c r="BM107" s="30">
        <f t="shared" si="198"/>
        <v>1.0273220360171678E-3</v>
      </c>
      <c r="BN107" s="30">
        <f t="shared" si="199"/>
        <v>0.29604419852137359</v>
      </c>
      <c r="BO107" s="30">
        <f t="shared" si="200"/>
        <v>6.5498869295183195E-3</v>
      </c>
      <c r="BP107" s="30">
        <f t="shared" si="201"/>
        <v>1.2342152907098465E-3</v>
      </c>
      <c r="BQ107" s="30">
        <f t="shared" si="202"/>
        <v>4.3451728398489582E-3</v>
      </c>
      <c r="BR107" s="30">
        <f t="shared" si="203"/>
        <v>0.10557993246950667</v>
      </c>
      <c r="BS107" s="30">
        <f t="shared" si="204"/>
        <v>7.6105810954328515E-2</v>
      </c>
      <c r="BT107" s="30">
        <f t="shared" si="205"/>
        <v>1.4174281305998796E-2</v>
      </c>
      <c r="BU107" s="30">
        <f t="shared" si="206"/>
        <v>1</v>
      </c>
      <c r="BV107" s="30"/>
      <c r="BW107" s="28">
        <f t="shared" si="207"/>
        <v>0.53905809832885421</v>
      </c>
      <c r="BX107" s="28">
        <f t="shared" si="208"/>
        <v>0.38857245657610623</v>
      </c>
      <c r="BY107" s="28">
        <f t="shared" si="209"/>
        <v>7.2369445095039564E-2</v>
      </c>
      <c r="BZ107" s="28"/>
      <c r="CA107" s="28">
        <f t="shared" si="210"/>
        <v>61.424569827931187</v>
      </c>
      <c r="CB107" s="28">
        <f t="shared" si="211"/>
        <v>10.344137655062028</v>
      </c>
      <c r="CC107" s="28">
        <f t="shared" si="212"/>
        <v>34.189849425946669</v>
      </c>
      <c r="CD107" s="28">
        <f t="shared" si="213"/>
        <v>53.905809832885424</v>
      </c>
      <c r="CF107" s="28">
        <f t="shared" si="214"/>
        <v>7.1319941502625461</v>
      </c>
      <c r="CG107" s="28">
        <f t="shared" si="215"/>
        <v>0.53549032443577049</v>
      </c>
      <c r="CH107" s="30"/>
      <c r="CI107" s="107">
        <f t="shared" si="217"/>
        <v>3.2847582167072096</v>
      </c>
    </row>
    <row r="108" spans="1:87" ht="15" customHeight="1" x14ac:dyDescent="0.2">
      <c r="A108" s="150" t="s">
        <v>194</v>
      </c>
      <c r="C108" s="135">
        <v>714</v>
      </c>
      <c r="D108" s="26">
        <f t="shared" si="163"/>
        <v>1008</v>
      </c>
      <c r="F108" s="4">
        <v>61.4</v>
      </c>
      <c r="G108" s="4">
        <v>0.44</v>
      </c>
      <c r="H108" s="4">
        <v>17.2</v>
      </c>
      <c r="I108" s="4">
        <v>4.5199999999999996</v>
      </c>
      <c r="J108" s="4">
        <v>0.1</v>
      </c>
      <c r="K108" s="4">
        <v>1.67</v>
      </c>
      <c r="L108" s="4">
        <v>4</v>
      </c>
      <c r="M108" s="4">
        <v>4.46</v>
      </c>
      <c r="N108" s="4">
        <v>5.88</v>
      </c>
      <c r="O108" s="4">
        <v>0.28999999999999998</v>
      </c>
      <c r="P108" s="28">
        <f t="shared" si="216"/>
        <v>99.95999999999998</v>
      </c>
      <c r="R108" s="28">
        <v>54.29</v>
      </c>
      <c r="S108" s="28">
        <v>0.19</v>
      </c>
      <c r="T108" s="28">
        <v>27.47</v>
      </c>
      <c r="U108" s="28">
        <v>0.94</v>
      </c>
      <c r="V108" s="28">
        <v>0.17</v>
      </c>
      <c r="W108" s="28">
        <v>0.64</v>
      </c>
      <c r="X108" s="28">
        <v>10.25</v>
      </c>
      <c r="Y108" s="28">
        <v>4.5199999999999996</v>
      </c>
      <c r="Z108" s="28">
        <v>1.39</v>
      </c>
      <c r="AA108" s="28">
        <f t="shared" si="164"/>
        <v>99.859999999999985</v>
      </c>
      <c r="AC108" s="30">
        <f t="shared" si="165"/>
        <v>1.021970705725699</v>
      </c>
      <c r="AD108" s="30">
        <f t="shared" si="166"/>
        <v>5.5068836045056319E-3</v>
      </c>
      <c r="AE108" s="30">
        <f t="shared" si="167"/>
        <v>0.33738721067085131</v>
      </c>
      <c r="AF108" s="30">
        <f t="shared" si="168"/>
        <v>6.2908837856645791E-2</v>
      </c>
      <c r="AG108" s="30">
        <f t="shared" si="169"/>
        <v>1.4096419509444602E-3</v>
      </c>
      <c r="AH108" s="30">
        <f t="shared" si="170"/>
        <v>4.1439205955334991E-2</v>
      </c>
      <c r="AI108" s="30">
        <f t="shared" si="171"/>
        <v>7.1326676176890161E-2</v>
      </c>
      <c r="AJ108" s="30">
        <f t="shared" si="172"/>
        <v>0.14391739270732495</v>
      </c>
      <c r="AK108" s="30">
        <f t="shared" si="173"/>
        <v>0.12484076433121019</v>
      </c>
      <c r="AL108" s="30">
        <f t="shared" si="174"/>
        <v>4.0863199870365017E-3</v>
      </c>
      <c r="AM108" s="30">
        <f t="shared" si="175"/>
        <v>1.814793638966443</v>
      </c>
      <c r="AO108" s="30">
        <f t="shared" si="176"/>
        <v>0.56313328622185899</v>
      </c>
      <c r="AP108" s="30">
        <f t="shared" si="177"/>
        <v>3.0344406583009071E-3</v>
      </c>
      <c r="AQ108" s="30">
        <f t="shared" si="178"/>
        <v>0.18590940778423673</v>
      </c>
      <c r="AR108" s="30">
        <f t="shared" si="179"/>
        <v>3.4664457988993994E-2</v>
      </c>
      <c r="AS108" s="30">
        <f t="shared" si="180"/>
        <v>7.7675054655099857E-4</v>
      </c>
      <c r="AT108" s="30">
        <f t="shared" si="181"/>
        <v>2.2834114615331885E-2</v>
      </c>
      <c r="AU108" s="30">
        <f t="shared" si="182"/>
        <v>3.9302912819064083E-2</v>
      </c>
      <c r="AV108" s="30">
        <f t="shared" si="183"/>
        <v>7.9302345796896476E-2</v>
      </c>
      <c r="AW108" s="30">
        <f t="shared" si="184"/>
        <v>6.8790611588383802E-2</v>
      </c>
      <c r="AX108" s="30">
        <f t="shared" si="185"/>
        <v>2.2516719803821516E-3</v>
      </c>
      <c r="AY108" s="30">
        <f t="shared" si="186"/>
        <v>1</v>
      </c>
      <c r="AZ108" s="30"/>
      <c r="BA108" s="30">
        <f t="shared" si="187"/>
        <v>0.90362849533954726</v>
      </c>
      <c r="BB108" s="30">
        <f t="shared" si="188"/>
        <v>2.3779724655819774E-3</v>
      </c>
      <c r="BC108" s="30">
        <f t="shared" si="189"/>
        <v>0.53883876029815614</v>
      </c>
      <c r="BD108" s="30">
        <f t="shared" si="190"/>
        <v>1.3082811412665275E-2</v>
      </c>
      <c r="BE108" s="30">
        <f t="shared" si="191"/>
        <v>2.3963913166055823E-3</v>
      </c>
      <c r="BF108" s="30">
        <f t="shared" si="192"/>
        <v>1.5880893300248139E-2</v>
      </c>
      <c r="BG108" s="30">
        <f t="shared" si="193"/>
        <v>0.18277460770328102</v>
      </c>
      <c r="BH108" s="30">
        <f t="shared" si="194"/>
        <v>0.14585350112939657</v>
      </c>
      <c r="BI108" s="30">
        <f t="shared" si="195"/>
        <v>2.9511677282377916E-2</v>
      </c>
      <c r="BJ108" s="30">
        <f t="shared" si="196"/>
        <v>1.8343451102478603</v>
      </c>
      <c r="BK108" s="30"/>
      <c r="BL108" s="30">
        <f t="shared" si="197"/>
        <v>0.49261640587220101</v>
      </c>
      <c r="BM108" s="30">
        <f t="shared" si="198"/>
        <v>1.2963604570901388E-3</v>
      </c>
      <c r="BN108" s="30">
        <f t="shared" si="199"/>
        <v>0.29374993685094908</v>
      </c>
      <c r="BO108" s="30">
        <f t="shared" si="200"/>
        <v>7.1321428773550143E-3</v>
      </c>
      <c r="BP108" s="30">
        <f t="shared" si="201"/>
        <v>1.3064015616351371E-3</v>
      </c>
      <c r="BQ108" s="30">
        <f t="shared" si="202"/>
        <v>8.6575275347735847E-3</v>
      </c>
      <c r="BR108" s="30">
        <f t="shared" si="203"/>
        <v>9.964025127124751E-2</v>
      </c>
      <c r="BS108" s="30">
        <f t="shared" si="204"/>
        <v>7.9512573896025798E-2</v>
      </c>
      <c r="BT108" s="30">
        <f t="shared" si="205"/>
        <v>1.6088399678722529E-2</v>
      </c>
      <c r="BU108" s="30">
        <f t="shared" si="206"/>
        <v>0.99999999999999978</v>
      </c>
      <c r="BV108" s="30"/>
      <c r="BW108" s="28">
        <f t="shared" si="207"/>
        <v>0.51034432584533651</v>
      </c>
      <c r="BX108" s="28">
        <f t="shared" si="208"/>
        <v>0.40725299669034781</v>
      </c>
      <c r="BY108" s="28">
        <f t="shared" si="209"/>
        <v>8.2402677464315677E-2</v>
      </c>
      <c r="BZ108" s="28"/>
      <c r="CA108" s="28">
        <f t="shared" si="210"/>
        <v>61.424569827931187</v>
      </c>
      <c r="CB108" s="28">
        <f t="shared" si="211"/>
        <v>10.344137655062028</v>
      </c>
      <c r="CC108" s="28">
        <f t="shared" si="212"/>
        <v>33.757484038698394</v>
      </c>
      <c r="CD108" s="28">
        <f t="shared" si="213"/>
        <v>51.034432584533654</v>
      </c>
      <c r="CF108" s="28">
        <f t="shared" si="214"/>
        <v>7.0772564426793956</v>
      </c>
      <c r="CG108" s="28">
        <f t="shared" si="215"/>
        <v>0.53549032443577049</v>
      </c>
      <c r="CH108" s="30"/>
      <c r="CI108" s="107">
        <f t="shared" si="217"/>
        <v>3.0728674582815128</v>
      </c>
    </row>
    <row r="109" spans="1:87" ht="15" customHeight="1" x14ac:dyDescent="0.2">
      <c r="A109" s="150" t="s">
        <v>194</v>
      </c>
      <c r="C109" s="135">
        <v>721</v>
      </c>
      <c r="D109" s="26">
        <f t="shared" si="163"/>
        <v>1008</v>
      </c>
      <c r="F109" s="4">
        <v>61.4</v>
      </c>
      <c r="G109" s="4">
        <v>0.44</v>
      </c>
      <c r="H109" s="4">
        <v>17.2</v>
      </c>
      <c r="I109" s="4">
        <v>4.5199999999999996</v>
      </c>
      <c r="J109" s="4">
        <v>0.1</v>
      </c>
      <c r="K109" s="4">
        <v>1.67</v>
      </c>
      <c r="L109" s="4">
        <v>4</v>
      </c>
      <c r="M109" s="4">
        <v>4.46</v>
      </c>
      <c r="N109" s="4">
        <v>5.88</v>
      </c>
      <c r="O109" s="4">
        <v>0.28999999999999998</v>
      </c>
      <c r="P109" s="28">
        <f t="shared" si="216"/>
        <v>99.95999999999998</v>
      </c>
      <c r="R109" s="28">
        <v>54.76</v>
      </c>
      <c r="S109" s="28">
        <v>0.1</v>
      </c>
      <c r="T109" s="28">
        <v>27.57</v>
      </c>
      <c r="U109" s="28">
        <v>0.8</v>
      </c>
      <c r="V109" s="28">
        <v>0.1</v>
      </c>
      <c r="W109" s="28">
        <v>0.39</v>
      </c>
      <c r="X109" s="28">
        <v>10.79</v>
      </c>
      <c r="Y109" s="28">
        <v>4.2699999999999996</v>
      </c>
      <c r="Z109" s="28">
        <v>1.1399999999999999</v>
      </c>
      <c r="AA109" s="28">
        <f t="shared" si="164"/>
        <v>99.919999999999987</v>
      </c>
      <c r="AC109" s="30">
        <f t="shared" si="165"/>
        <v>1.021970705725699</v>
      </c>
      <c r="AD109" s="30">
        <f t="shared" si="166"/>
        <v>5.5068836045056319E-3</v>
      </c>
      <c r="AE109" s="30">
        <f t="shared" si="167"/>
        <v>0.33738721067085131</v>
      </c>
      <c r="AF109" s="30">
        <f t="shared" si="168"/>
        <v>6.2908837856645791E-2</v>
      </c>
      <c r="AG109" s="30">
        <f t="shared" si="169"/>
        <v>1.4096419509444602E-3</v>
      </c>
      <c r="AH109" s="30">
        <f t="shared" si="170"/>
        <v>4.1439205955334991E-2</v>
      </c>
      <c r="AI109" s="30">
        <f t="shared" si="171"/>
        <v>7.1326676176890161E-2</v>
      </c>
      <c r="AJ109" s="30">
        <f t="shared" si="172"/>
        <v>0.14391739270732495</v>
      </c>
      <c r="AK109" s="30">
        <f t="shared" si="173"/>
        <v>0.12484076433121019</v>
      </c>
      <c r="AL109" s="30">
        <f t="shared" si="174"/>
        <v>4.0863199870365017E-3</v>
      </c>
      <c r="AM109" s="30">
        <f t="shared" si="175"/>
        <v>1.814793638966443</v>
      </c>
      <c r="AO109" s="30">
        <f t="shared" si="176"/>
        <v>0.56313328622185899</v>
      </c>
      <c r="AP109" s="30">
        <f t="shared" si="177"/>
        <v>3.0344406583009071E-3</v>
      </c>
      <c r="AQ109" s="30">
        <f t="shared" si="178"/>
        <v>0.18590940778423673</v>
      </c>
      <c r="AR109" s="30">
        <f t="shared" si="179"/>
        <v>3.4664457988993994E-2</v>
      </c>
      <c r="AS109" s="30">
        <f t="shared" si="180"/>
        <v>7.7675054655099857E-4</v>
      </c>
      <c r="AT109" s="30">
        <f t="shared" si="181"/>
        <v>2.2834114615331885E-2</v>
      </c>
      <c r="AU109" s="30">
        <f t="shared" si="182"/>
        <v>3.9302912819064083E-2</v>
      </c>
      <c r="AV109" s="30">
        <f t="shared" si="183"/>
        <v>7.9302345796896476E-2</v>
      </c>
      <c r="AW109" s="30">
        <f t="shared" si="184"/>
        <v>6.8790611588383802E-2</v>
      </c>
      <c r="AX109" s="30">
        <f t="shared" si="185"/>
        <v>2.2516719803821516E-3</v>
      </c>
      <c r="AY109" s="30">
        <f t="shared" si="186"/>
        <v>1</v>
      </c>
      <c r="AZ109" s="30"/>
      <c r="BA109" s="30">
        <f t="shared" si="187"/>
        <v>0.91145139813581888</v>
      </c>
      <c r="BB109" s="30">
        <f t="shared" si="188"/>
        <v>1.2515644555694619E-3</v>
      </c>
      <c r="BC109" s="30">
        <f t="shared" si="189"/>
        <v>0.54080031384856808</v>
      </c>
      <c r="BD109" s="30">
        <f t="shared" si="190"/>
        <v>1.1134307585247045E-2</v>
      </c>
      <c r="BE109" s="30">
        <f t="shared" si="191"/>
        <v>1.4096419509444602E-3</v>
      </c>
      <c r="BF109" s="30">
        <f t="shared" si="192"/>
        <v>9.6774193548387101E-3</v>
      </c>
      <c r="BG109" s="30">
        <f t="shared" si="193"/>
        <v>0.19240370898716119</v>
      </c>
      <c r="BH109" s="30">
        <f t="shared" si="194"/>
        <v>0.1377863827040981</v>
      </c>
      <c r="BI109" s="30">
        <f t="shared" si="195"/>
        <v>2.4203821656050954E-2</v>
      </c>
      <c r="BJ109" s="30">
        <f t="shared" si="196"/>
        <v>1.8301185586782971</v>
      </c>
      <c r="BK109" s="30"/>
      <c r="BL109" s="30">
        <f t="shared" si="197"/>
        <v>0.49802860793568737</v>
      </c>
      <c r="BM109" s="30">
        <f t="shared" si="198"/>
        <v>6.83870697684928E-4</v>
      </c>
      <c r="BN109" s="30">
        <f t="shared" si="199"/>
        <v>0.29550015286393877</v>
      </c>
      <c r="BO109" s="30">
        <f t="shared" si="200"/>
        <v>6.0839269305526245E-3</v>
      </c>
      <c r="BP109" s="30">
        <f t="shared" si="201"/>
        <v>7.7024624675818651E-4</v>
      </c>
      <c r="BQ109" s="30">
        <f t="shared" si="202"/>
        <v>5.2878647172605563E-3</v>
      </c>
      <c r="BR109" s="30">
        <f t="shared" si="203"/>
        <v>0.105131827703072</v>
      </c>
      <c r="BS109" s="30">
        <f t="shared" si="204"/>
        <v>7.5288227667395916E-2</v>
      </c>
      <c r="BT109" s="30">
        <f t="shared" si="205"/>
        <v>1.3225275237649542E-2</v>
      </c>
      <c r="BU109" s="30">
        <f t="shared" si="206"/>
        <v>0.99999999999999978</v>
      </c>
      <c r="BV109" s="30"/>
      <c r="BW109" s="28">
        <f t="shared" si="207"/>
        <v>0.54290918026744794</v>
      </c>
      <c r="BX109" s="28">
        <f t="shared" si="208"/>
        <v>0.3887944389413534</v>
      </c>
      <c r="BY109" s="28">
        <f t="shared" si="209"/>
        <v>6.8296380791198652E-2</v>
      </c>
      <c r="BZ109" s="28"/>
      <c r="CA109" s="28">
        <f t="shared" si="210"/>
        <v>61.424569827931187</v>
      </c>
      <c r="CB109" s="28">
        <f t="shared" si="211"/>
        <v>10.344137655062028</v>
      </c>
      <c r="CC109" s="28">
        <f t="shared" si="212"/>
        <v>33.975097092492263</v>
      </c>
      <c r="CD109" s="28">
        <f t="shared" si="213"/>
        <v>54.290918026744791</v>
      </c>
      <c r="CF109" s="28">
        <f t="shared" si="214"/>
        <v>7.1391128465074871</v>
      </c>
      <c r="CG109" s="28">
        <f t="shared" si="215"/>
        <v>0.53549032443577049</v>
      </c>
      <c r="CH109" s="30"/>
      <c r="CI109" s="107">
        <f t="shared" si="217"/>
        <v>3.2796841903181022</v>
      </c>
    </row>
    <row r="110" spans="1:87" ht="15" customHeight="1" x14ac:dyDescent="0.2">
      <c r="A110" s="150" t="s">
        <v>194</v>
      </c>
      <c r="C110" s="135">
        <v>728</v>
      </c>
      <c r="D110" s="26">
        <f t="shared" si="163"/>
        <v>1008</v>
      </c>
      <c r="F110" s="4">
        <v>61.4</v>
      </c>
      <c r="G110" s="4">
        <v>0.44</v>
      </c>
      <c r="H110" s="4">
        <v>17.2</v>
      </c>
      <c r="I110" s="4">
        <v>4.5199999999999996</v>
      </c>
      <c r="J110" s="4">
        <v>0.1</v>
      </c>
      <c r="K110" s="4">
        <v>1.67</v>
      </c>
      <c r="L110" s="4">
        <v>4</v>
      </c>
      <c r="M110" s="4">
        <v>4.46</v>
      </c>
      <c r="N110" s="4">
        <v>5.88</v>
      </c>
      <c r="O110" s="4">
        <v>0.28999999999999998</v>
      </c>
      <c r="P110" s="28">
        <f t="shared" si="216"/>
        <v>99.95999999999998</v>
      </c>
      <c r="R110" s="28">
        <v>55.68</v>
      </c>
      <c r="S110" s="28">
        <v>0.24</v>
      </c>
      <c r="T110" s="28">
        <v>27.16</v>
      </c>
      <c r="U110" s="28">
        <v>0.86</v>
      </c>
      <c r="V110" s="28">
        <v>0.09</v>
      </c>
      <c r="W110" s="28">
        <v>0.09</v>
      </c>
      <c r="X110" s="28">
        <v>9.89</v>
      </c>
      <c r="Y110" s="28">
        <v>4.5599999999999996</v>
      </c>
      <c r="Z110" s="28">
        <v>1.28</v>
      </c>
      <c r="AA110" s="28">
        <f t="shared" si="164"/>
        <v>99.850000000000009</v>
      </c>
      <c r="AC110" s="30">
        <f t="shared" si="165"/>
        <v>1.021970705725699</v>
      </c>
      <c r="AD110" s="30">
        <f t="shared" si="166"/>
        <v>5.5068836045056319E-3</v>
      </c>
      <c r="AE110" s="30">
        <f t="shared" si="167"/>
        <v>0.33738721067085131</v>
      </c>
      <c r="AF110" s="30">
        <f t="shared" si="168"/>
        <v>6.2908837856645791E-2</v>
      </c>
      <c r="AG110" s="30">
        <f t="shared" si="169"/>
        <v>1.4096419509444602E-3</v>
      </c>
      <c r="AH110" s="30">
        <f t="shared" si="170"/>
        <v>4.1439205955334991E-2</v>
      </c>
      <c r="AI110" s="30">
        <f t="shared" si="171"/>
        <v>7.1326676176890161E-2</v>
      </c>
      <c r="AJ110" s="30">
        <f t="shared" si="172"/>
        <v>0.14391739270732495</v>
      </c>
      <c r="AK110" s="30">
        <f t="shared" si="173"/>
        <v>0.12484076433121019</v>
      </c>
      <c r="AL110" s="30">
        <f t="shared" si="174"/>
        <v>4.0863199870365017E-3</v>
      </c>
      <c r="AM110" s="30">
        <f t="shared" si="175"/>
        <v>1.814793638966443</v>
      </c>
      <c r="AO110" s="30">
        <f t="shared" si="176"/>
        <v>0.56313328622185899</v>
      </c>
      <c r="AP110" s="30">
        <f t="shared" si="177"/>
        <v>3.0344406583009071E-3</v>
      </c>
      <c r="AQ110" s="30">
        <f t="shared" si="178"/>
        <v>0.18590940778423673</v>
      </c>
      <c r="AR110" s="30">
        <f t="shared" si="179"/>
        <v>3.4664457988993994E-2</v>
      </c>
      <c r="AS110" s="30">
        <f t="shared" si="180"/>
        <v>7.7675054655099857E-4</v>
      </c>
      <c r="AT110" s="30">
        <f t="shared" si="181"/>
        <v>2.2834114615331885E-2</v>
      </c>
      <c r="AU110" s="30">
        <f t="shared" si="182"/>
        <v>3.9302912819064083E-2</v>
      </c>
      <c r="AV110" s="30">
        <f t="shared" si="183"/>
        <v>7.9302345796896476E-2</v>
      </c>
      <c r="AW110" s="30">
        <f t="shared" si="184"/>
        <v>6.8790611588383802E-2</v>
      </c>
      <c r="AX110" s="30">
        <f t="shared" si="185"/>
        <v>2.2516719803821516E-3</v>
      </c>
      <c r="AY110" s="30">
        <f t="shared" si="186"/>
        <v>1</v>
      </c>
      <c r="AZ110" s="30"/>
      <c r="BA110" s="30">
        <f t="shared" si="187"/>
        <v>0.92676431424766981</v>
      </c>
      <c r="BB110" s="30">
        <f t="shared" si="188"/>
        <v>3.0037546933667082E-3</v>
      </c>
      <c r="BC110" s="30">
        <f t="shared" si="189"/>
        <v>0.53275794429187917</v>
      </c>
      <c r="BD110" s="30">
        <f t="shared" si="190"/>
        <v>1.1969380654140572E-2</v>
      </c>
      <c r="BE110" s="30">
        <f t="shared" si="191"/>
        <v>1.268677755850014E-3</v>
      </c>
      <c r="BF110" s="30">
        <f t="shared" si="192"/>
        <v>2.2332506203473945E-3</v>
      </c>
      <c r="BG110" s="30">
        <f t="shared" si="193"/>
        <v>0.17635520684736092</v>
      </c>
      <c r="BH110" s="30">
        <f t="shared" si="194"/>
        <v>0.14714424007744434</v>
      </c>
      <c r="BI110" s="30">
        <f t="shared" si="195"/>
        <v>2.7176220806794056E-2</v>
      </c>
      <c r="BJ110" s="30">
        <f t="shared" si="196"/>
        <v>1.8286729899948526</v>
      </c>
      <c r="BK110" s="30"/>
      <c r="BL110" s="30">
        <f t="shared" si="197"/>
        <v>0.50679608618831218</v>
      </c>
      <c r="BM110" s="30">
        <f t="shared" si="198"/>
        <v>1.6425871163412127E-3</v>
      </c>
      <c r="BN110" s="30">
        <f t="shared" si="199"/>
        <v>0.2913358195843308</v>
      </c>
      <c r="BO110" s="30">
        <f t="shared" si="200"/>
        <v>6.5453915050029052E-3</v>
      </c>
      <c r="BP110" s="30">
        <f t="shared" si="201"/>
        <v>6.9376961479241024E-4</v>
      </c>
      <c r="BQ110" s="30">
        <f t="shared" si="202"/>
        <v>1.2212411035576573E-3</v>
      </c>
      <c r="BR110" s="30">
        <f t="shared" si="203"/>
        <v>9.6438897392943576E-2</v>
      </c>
      <c r="BS110" s="30">
        <f t="shared" si="204"/>
        <v>8.0465037151261534E-2</v>
      </c>
      <c r="BT110" s="30">
        <f t="shared" si="205"/>
        <v>1.4861170343457937E-2</v>
      </c>
      <c r="BU110" s="30">
        <f t="shared" si="206"/>
        <v>1.0000000000000002</v>
      </c>
      <c r="BV110" s="30"/>
      <c r="BW110" s="28">
        <f t="shared" si="207"/>
        <v>0.50290117928096445</v>
      </c>
      <c r="BX110" s="28">
        <f t="shared" si="208"/>
        <v>0.41960208140265326</v>
      </c>
      <c r="BY110" s="28">
        <f t="shared" si="209"/>
        <v>7.749673931638229E-2</v>
      </c>
      <c r="BZ110" s="28"/>
      <c r="CA110" s="28">
        <f t="shared" si="210"/>
        <v>61.424569827931187</v>
      </c>
      <c r="CB110" s="28">
        <f t="shared" si="211"/>
        <v>10.344137655062028</v>
      </c>
      <c r="CC110" s="28">
        <f t="shared" si="212"/>
        <v>32.894732895686452</v>
      </c>
      <c r="CD110" s="28">
        <f t="shared" si="213"/>
        <v>50.290117928096443</v>
      </c>
      <c r="CF110" s="28">
        <f t="shared" si="214"/>
        <v>7.0625644841913653</v>
      </c>
      <c r="CG110" s="28">
        <f t="shared" si="215"/>
        <v>0.53549032443577049</v>
      </c>
      <c r="CH110" s="30"/>
      <c r="CI110" s="107">
        <f t="shared" si="217"/>
        <v>2.9257220415154865</v>
      </c>
    </row>
    <row r="111" spans="1:87" ht="15" customHeight="1" x14ac:dyDescent="0.2">
      <c r="A111" s="150" t="s">
        <v>194</v>
      </c>
      <c r="C111" s="135">
        <v>735</v>
      </c>
      <c r="D111" s="26">
        <f t="shared" si="163"/>
        <v>1008</v>
      </c>
      <c r="F111" s="4">
        <v>61.4</v>
      </c>
      <c r="G111" s="4">
        <v>0.44</v>
      </c>
      <c r="H111" s="4">
        <v>17.2</v>
      </c>
      <c r="I111" s="4">
        <v>4.5199999999999996</v>
      </c>
      <c r="J111" s="4">
        <v>0.1</v>
      </c>
      <c r="K111" s="4">
        <v>1.67</v>
      </c>
      <c r="L111" s="4">
        <v>4</v>
      </c>
      <c r="M111" s="4">
        <v>4.46</v>
      </c>
      <c r="N111" s="4">
        <v>5.88</v>
      </c>
      <c r="O111" s="4">
        <v>0.28999999999999998</v>
      </c>
      <c r="P111" s="28">
        <f t="shared" si="216"/>
        <v>99.95999999999998</v>
      </c>
      <c r="R111" s="28">
        <v>55.85</v>
      </c>
      <c r="S111" s="28">
        <v>0.18</v>
      </c>
      <c r="T111" s="28">
        <v>27.05</v>
      </c>
      <c r="U111" s="28">
        <v>0.66</v>
      </c>
      <c r="V111" s="28">
        <v>0.14000000000000001</v>
      </c>
      <c r="W111" s="28">
        <v>0.23</v>
      </c>
      <c r="X111" s="28">
        <v>9.4</v>
      </c>
      <c r="Y111" s="28">
        <v>5.22</v>
      </c>
      <c r="Z111" s="28">
        <v>1.05</v>
      </c>
      <c r="AA111" s="28">
        <f t="shared" si="164"/>
        <v>99.78</v>
      </c>
      <c r="AC111" s="30">
        <f t="shared" si="165"/>
        <v>1.021970705725699</v>
      </c>
      <c r="AD111" s="30">
        <f t="shared" si="166"/>
        <v>5.5068836045056319E-3</v>
      </c>
      <c r="AE111" s="30">
        <f t="shared" si="167"/>
        <v>0.33738721067085131</v>
      </c>
      <c r="AF111" s="30">
        <f t="shared" si="168"/>
        <v>6.2908837856645791E-2</v>
      </c>
      <c r="AG111" s="30">
        <f t="shared" si="169"/>
        <v>1.4096419509444602E-3</v>
      </c>
      <c r="AH111" s="30">
        <f t="shared" si="170"/>
        <v>4.1439205955334991E-2</v>
      </c>
      <c r="AI111" s="30">
        <f t="shared" si="171"/>
        <v>7.1326676176890161E-2</v>
      </c>
      <c r="AJ111" s="30">
        <f t="shared" si="172"/>
        <v>0.14391739270732495</v>
      </c>
      <c r="AK111" s="30">
        <f t="shared" si="173"/>
        <v>0.12484076433121019</v>
      </c>
      <c r="AL111" s="30">
        <f t="shared" si="174"/>
        <v>4.0863199870365017E-3</v>
      </c>
      <c r="AM111" s="30">
        <f t="shared" si="175"/>
        <v>1.814793638966443</v>
      </c>
      <c r="AO111" s="30">
        <f t="shared" si="176"/>
        <v>0.56313328622185899</v>
      </c>
      <c r="AP111" s="30">
        <f t="shared" si="177"/>
        <v>3.0344406583009071E-3</v>
      </c>
      <c r="AQ111" s="30">
        <f t="shared" si="178"/>
        <v>0.18590940778423673</v>
      </c>
      <c r="AR111" s="30">
        <f t="shared" si="179"/>
        <v>3.4664457988993994E-2</v>
      </c>
      <c r="AS111" s="30">
        <f t="shared" si="180"/>
        <v>7.7675054655099857E-4</v>
      </c>
      <c r="AT111" s="30">
        <f t="shared" si="181"/>
        <v>2.2834114615331885E-2</v>
      </c>
      <c r="AU111" s="30">
        <f t="shared" si="182"/>
        <v>3.9302912819064083E-2</v>
      </c>
      <c r="AV111" s="30">
        <f t="shared" si="183"/>
        <v>7.9302345796896476E-2</v>
      </c>
      <c r="AW111" s="30">
        <f t="shared" si="184"/>
        <v>6.8790611588383802E-2</v>
      </c>
      <c r="AX111" s="30">
        <f t="shared" si="185"/>
        <v>2.2516719803821516E-3</v>
      </c>
      <c r="AY111" s="30">
        <f t="shared" si="186"/>
        <v>1</v>
      </c>
      <c r="AZ111" s="30"/>
      <c r="BA111" s="30">
        <f t="shared" si="187"/>
        <v>0.92959387483355527</v>
      </c>
      <c r="BB111" s="30">
        <f t="shared" si="188"/>
        <v>2.252816020025031E-3</v>
      </c>
      <c r="BC111" s="30">
        <f t="shared" si="189"/>
        <v>0.53060023538642609</v>
      </c>
      <c r="BD111" s="30">
        <f t="shared" si="190"/>
        <v>9.1858037578288112E-3</v>
      </c>
      <c r="BE111" s="30">
        <f t="shared" si="191"/>
        <v>1.9734987313222443E-3</v>
      </c>
      <c r="BF111" s="30">
        <f t="shared" si="192"/>
        <v>5.7071960297766754E-3</v>
      </c>
      <c r="BG111" s="30">
        <f t="shared" si="193"/>
        <v>0.16761768901569188</v>
      </c>
      <c r="BH111" s="30">
        <f t="shared" si="194"/>
        <v>0.16844143272023232</v>
      </c>
      <c r="BI111" s="30">
        <f t="shared" si="195"/>
        <v>2.229299363057325E-2</v>
      </c>
      <c r="BJ111" s="30">
        <f t="shared" si="196"/>
        <v>1.8376655401254318</v>
      </c>
      <c r="BK111" s="30"/>
      <c r="BL111" s="30">
        <f t="shared" si="197"/>
        <v>0.50585585599548477</v>
      </c>
      <c r="BM111" s="30">
        <f t="shared" si="198"/>
        <v>1.2259118815882365E-3</v>
      </c>
      <c r="BN111" s="30">
        <f t="shared" si="199"/>
        <v>0.28873602067447451</v>
      </c>
      <c r="BO111" s="30">
        <f t="shared" si="200"/>
        <v>4.9986265494219497E-3</v>
      </c>
      <c r="BP111" s="30">
        <f t="shared" si="201"/>
        <v>1.0739161660437628E-3</v>
      </c>
      <c r="BQ111" s="30">
        <f t="shared" si="202"/>
        <v>3.1056772329676077E-3</v>
      </c>
      <c r="BR111" s="30">
        <f t="shared" si="203"/>
        <v>9.1212293725794605E-2</v>
      </c>
      <c r="BS111" s="30">
        <f t="shared" si="204"/>
        <v>9.1660549236144015E-2</v>
      </c>
      <c r="BT111" s="30">
        <f t="shared" si="205"/>
        <v>1.213114853808034E-2</v>
      </c>
      <c r="BU111" s="30">
        <f t="shared" si="206"/>
        <v>1</v>
      </c>
      <c r="BV111" s="30"/>
      <c r="BW111" s="28">
        <f t="shared" si="207"/>
        <v>0.46774577804365475</v>
      </c>
      <c r="BX111" s="28">
        <f t="shared" si="208"/>
        <v>0.4700444771979711</v>
      </c>
      <c r="BY111" s="28">
        <f t="shared" si="209"/>
        <v>6.2209744758374208E-2</v>
      </c>
      <c r="BZ111" s="28"/>
      <c r="CA111" s="28">
        <f t="shared" si="210"/>
        <v>61.424569827931187</v>
      </c>
      <c r="CB111" s="28">
        <f t="shared" si="211"/>
        <v>10.344137655062028</v>
      </c>
      <c r="CC111" s="28">
        <f t="shared" si="212"/>
        <v>29.608263378020158</v>
      </c>
      <c r="CD111" s="28">
        <f t="shared" si="213"/>
        <v>46.774577804365478</v>
      </c>
      <c r="CF111" s="28">
        <f t="shared" si="214"/>
        <v>6.9900957350726305</v>
      </c>
      <c r="CG111" s="28">
        <f t="shared" si="215"/>
        <v>0.53549032443577049</v>
      </c>
      <c r="CH111" s="30"/>
      <c r="CI111" s="107">
        <f t="shared" si="217"/>
        <v>2.3287743456211301</v>
      </c>
    </row>
    <row r="112" spans="1:87" ht="15" customHeight="1" x14ac:dyDescent="0.2">
      <c r="A112" s="150" t="s">
        <v>194</v>
      </c>
      <c r="C112" s="135">
        <v>742</v>
      </c>
      <c r="D112" s="26">
        <f t="shared" si="163"/>
        <v>1008</v>
      </c>
      <c r="F112" s="4">
        <v>61.4</v>
      </c>
      <c r="G112" s="4">
        <v>0.44</v>
      </c>
      <c r="H112" s="4">
        <v>17.2</v>
      </c>
      <c r="I112" s="4">
        <v>4.5199999999999996</v>
      </c>
      <c r="J112" s="4">
        <v>0.1</v>
      </c>
      <c r="K112" s="4">
        <v>1.67</v>
      </c>
      <c r="L112" s="4">
        <v>4</v>
      </c>
      <c r="M112" s="4">
        <v>4.46</v>
      </c>
      <c r="N112" s="4">
        <v>5.88</v>
      </c>
      <c r="O112" s="4">
        <v>0.28999999999999998</v>
      </c>
      <c r="P112" s="28">
        <f t="shared" si="216"/>
        <v>99.95999999999998</v>
      </c>
      <c r="R112" s="28">
        <v>54.92</v>
      </c>
      <c r="S112" s="28">
        <v>0.25</v>
      </c>
      <c r="T112" s="28">
        <v>27.08</v>
      </c>
      <c r="U112" s="28">
        <v>0.75</v>
      </c>
      <c r="V112" s="28">
        <v>0.27</v>
      </c>
      <c r="W112" s="28">
        <v>0.22</v>
      </c>
      <c r="X112" s="28">
        <v>10.18</v>
      </c>
      <c r="Y112" s="28">
        <v>4.9000000000000004</v>
      </c>
      <c r="Z112" s="28">
        <v>1.17</v>
      </c>
      <c r="AA112" s="28">
        <f t="shared" si="164"/>
        <v>99.74</v>
      </c>
      <c r="AC112" s="30">
        <f t="shared" si="165"/>
        <v>1.021970705725699</v>
      </c>
      <c r="AD112" s="30">
        <f t="shared" si="166"/>
        <v>5.5068836045056319E-3</v>
      </c>
      <c r="AE112" s="30">
        <f t="shared" si="167"/>
        <v>0.33738721067085131</v>
      </c>
      <c r="AF112" s="30">
        <f t="shared" si="168"/>
        <v>6.2908837856645791E-2</v>
      </c>
      <c r="AG112" s="30">
        <f t="shared" si="169"/>
        <v>1.4096419509444602E-3</v>
      </c>
      <c r="AH112" s="30">
        <f t="shared" si="170"/>
        <v>4.1439205955334991E-2</v>
      </c>
      <c r="AI112" s="30">
        <f t="shared" si="171"/>
        <v>7.1326676176890161E-2</v>
      </c>
      <c r="AJ112" s="30">
        <f t="shared" si="172"/>
        <v>0.14391739270732495</v>
      </c>
      <c r="AK112" s="30">
        <f t="shared" si="173"/>
        <v>0.12484076433121019</v>
      </c>
      <c r="AL112" s="30">
        <f t="shared" si="174"/>
        <v>4.0863199870365017E-3</v>
      </c>
      <c r="AM112" s="30">
        <f t="shared" si="175"/>
        <v>1.814793638966443</v>
      </c>
      <c r="AO112" s="30">
        <f t="shared" si="176"/>
        <v>0.56313328622185899</v>
      </c>
      <c r="AP112" s="30">
        <f t="shared" si="177"/>
        <v>3.0344406583009071E-3</v>
      </c>
      <c r="AQ112" s="30">
        <f t="shared" si="178"/>
        <v>0.18590940778423673</v>
      </c>
      <c r="AR112" s="30">
        <f t="shared" si="179"/>
        <v>3.4664457988993994E-2</v>
      </c>
      <c r="AS112" s="30">
        <f t="shared" si="180"/>
        <v>7.7675054655099857E-4</v>
      </c>
      <c r="AT112" s="30">
        <f t="shared" si="181"/>
        <v>2.2834114615331885E-2</v>
      </c>
      <c r="AU112" s="30">
        <f t="shared" si="182"/>
        <v>3.9302912819064083E-2</v>
      </c>
      <c r="AV112" s="30">
        <f t="shared" si="183"/>
        <v>7.9302345796896476E-2</v>
      </c>
      <c r="AW112" s="30">
        <f t="shared" si="184"/>
        <v>6.8790611588383802E-2</v>
      </c>
      <c r="AX112" s="30">
        <f t="shared" si="185"/>
        <v>2.2516719803821516E-3</v>
      </c>
      <c r="AY112" s="30">
        <f t="shared" si="186"/>
        <v>1</v>
      </c>
      <c r="AZ112" s="30"/>
      <c r="BA112" s="30">
        <f t="shared" si="187"/>
        <v>0.91411451398135823</v>
      </c>
      <c r="BB112" s="30">
        <f t="shared" si="188"/>
        <v>3.1289111389236545E-3</v>
      </c>
      <c r="BC112" s="30">
        <f t="shared" si="189"/>
        <v>0.53118870145154962</v>
      </c>
      <c r="BD112" s="30">
        <f t="shared" si="190"/>
        <v>1.0438413361169104E-2</v>
      </c>
      <c r="BE112" s="30">
        <f t="shared" si="191"/>
        <v>3.8060332675500428E-3</v>
      </c>
      <c r="BF112" s="30">
        <f t="shared" si="192"/>
        <v>5.4590570719602978E-3</v>
      </c>
      <c r="BG112" s="30">
        <f t="shared" si="193"/>
        <v>0.18152639087018546</v>
      </c>
      <c r="BH112" s="30">
        <f t="shared" si="194"/>
        <v>0.15811552113585028</v>
      </c>
      <c r="BI112" s="30">
        <f t="shared" si="195"/>
        <v>2.4840764331210189E-2</v>
      </c>
      <c r="BJ112" s="30">
        <f t="shared" si="196"/>
        <v>1.832618306609757</v>
      </c>
      <c r="BK112" s="30"/>
      <c r="BL112" s="30">
        <f t="shared" si="197"/>
        <v>0.49880245694610559</v>
      </c>
      <c r="BM112" s="30">
        <f t="shared" si="198"/>
        <v>1.7073446923663925E-3</v>
      </c>
      <c r="BN112" s="30">
        <f t="shared" si="199"/>
        <v>0.28985233833782847</v>
      </c>
      <c r="BO112" s="30">
        <f t="shared" si="200"/>
        <v>5.6959014997943541E-3</v>
      </c>
      <c r="BP112" s="30">
        <f t="shared" si="201"/>
        <v>2.0768281391835459E-3</v>
      </c>
      <c r="BQ112" s="30">
        <f t="shared" si="202"/>
        <v>2.978829280636868E-3</v>
      </c>
      <c r="BR112" s="30">
        <f t="shared" si="203"/>
        <v>9.9053027144533595E-2</v>
      </c>
      <c r="BS112" s="30">
        <f t="shared" si="204"/>
        <v>8.6278479575136027E-2</v>
      </c>
      <c r="BT112" s="30">
        <f t="shared" si="205"/>
        <v>1.3554794384415069E-2</v>
      </c>
      <c r="BU112" s="30">
        <f t="shared" si="206"/>
        <v>1</v>
      </c>
      <c r="BV112" s="30"/>
      <c r="BW112" s="28">
        <f t="shared" si="207"/>
        <v>0.49803846013856634</v>
      </c>
      <c r="BX112" s="28">
        <f t="shared" si="208"/>
        <v>0.43380805563870006</v>
      </c>
      <c r="BY112" s="28">
        <f t="shared" si="209"/>
        <v>6.8153484222733596E-2</v>
      </c>
      <c r="BZ112" s="28"/>
      <c r="CA112" s="28">
        <f t="shared" si="210"/>
        <v>61.424569827931187</v>
      </c>
      <c r="CB112" s="28">
        <f t="shared" si="211"/>
        <v>10.344137655062028</v>
      </c>
      <c r="CC112" s="28">
        <f t="shared" si="212"/>
        <v>31.717271429201677</v>
      </c>
      <c r="CD112" s="28">
        <f t="shared" si="213"/>
        <v>49.803846013856635</v>
      </c>
      <c r="CF112" s="28">
        <f t="shared" si="214"/>
        <v>7.0528480992915821</v>
      </c>
      <c r="CG112" s="28">
        <f t="shared" si="215"/>
        <v>0.53549032443577049</v>
      </c>
      <c r="CH112" s="30"/>
      <c r="CI112" s="107">
        <f t="shared" si="217"/>
        <v>2.7540870324236124</v>
      </c>
    </row>
    <row r="113" spans="1:89" ht="15" customHeight="1" x14ac:dyDescent="0.2">
      <c r="A113" s="150" t="s">
        <v>194</v>
      </c>
      <c r="C113" s="135">
        <v>749</v>
      </c>
      <c r="D113" s="26">
        <f t="shared" si="163"/>
        <v>1008</v>
      </c>
      <c r="F113" s="4">
        <v>61.4</v>
      </c>
      <c r="G113" s="4">
        <v>0.44</v>
      </c>
      <c r="H113" s="4">
        <v>17.2</v>
      </c>
      <c r="I113" s="4">
        <v>4.5199999999999996</v>
      </c>
      <c r="J113" s="4">
        <v>0.1</v>
      </c>
      <c r="K113" s="4">
        <v>1.67</v>
      </c>
      <c r="L113" s="4">
        <v>4</v>
      </c>
      <c r="M113" s="4">
        <v>4.46</v>
      </c>
      <c r="N113" s="4">
        <v>5.88</v>
      </c>
      <c r="O113" s="4">
        <v>0.28999999999999998</v>
      </c>
      <c r="P113" s="28">
        <f t="shared" si="216"/>
        <v>99.95999999999998</v>
      </c>
      <c r="R113" s="28">
        <v>56.03</v>
      </c>
      <c r="S113" s="28">
        <v>0.25</v>
      </c>
      <c r="T113" s="28">
        <v>26.3</v>
      </c>
      <c r="U113" s="28">
        <v>1</v>
      </c>
      <c r="V113" s="28">
        <v>0.25</v>
      </c>
      <c r="W113" s="28">
        <v>0.25</v>
      </c>
      <c r="X113" s="28">
        <v>9.57</v>
      </c>
      <c r="Y113" s="28">
        <v>4.95</v>
      </c>
      <c r="Z113" s="28">
        <v>1.26</v>
      </c>
      <c r="AA113" s="28">
        <f t="shared" si="164"/>
        <v>99.860000000000014</v>
      </c>
      <c r="AC113" s="30">
        <f t="shared" si="165"/>
        <v>1.021970705725699</v>
      </c>
      <c r="AD113" s="30">
        <f t="shared" si="166"/>
        <v>5.5068836045056319E-3</v>
      </c>
      <c r="AE113" s="30">
        <f t="shared" si="167"/>
        <v>0.33738721067085131</v>
      </c>
      <c r="AF113" s="30">
        <f t="shared" si="168"/>
        <v>6.2908837856645791E-2</v>
      </c>
      <c r="AG113" s="30">
        <f t="shared" si="169"/>
        <v>1.4096419509444602E-3</v>
      </c>
      <c r="AH113" s="30">
        <f t="shared" si="170"/>
        <v>4.1439205955334991E-2</v>
      </c>
      <c r="AI113" s="30">
        <f t="shared" si="171"/>
        <v>7.1326676176890161E-2</v>
      </c>
      <c r="AJ113" s="30">
        <f t="shared" si="172"/>
        <v>0.14391739270732495</v>
      </c>
      <c r="AK113" s="30">
        <f t="shared" si="173"/>
        <v>0.12484076433121019</v>
      </c>
      <c r="AL113" s="30">
        <f t="shared" si="174"/>
        <v>4.0863199870365017E-3</v>
      </c>
      <c r="AM113" s="30">
        <f t="shared" si="175"/>
        <v>1.814793638966443</v>
      </c>
      <c r="AO113" s="30">
        <f t="shared" si="176"/>
        <v>0.56313328622185899</v>
      </c>
      <c r="AP113" s="30">
        <f t="shared" si="177"/>
        <v>3.0344406583009071E-3</v>
      </c>
      <c r="AQ113" s="30">
        <f t="shared" si="178"/>
        <v>0.18590940778423673</v>
      </c>
      <c r="AR113" s="30">
        <f t="shared" si="179"/>
        <v>3.4664457988993994E-2</v>
      </c>
      <c r="AS113" s="30">
        <f t="shared" si="180"/>
        <v>7.7675054655099857E-4</v>
      </c>
      <c r="AT113" s="30">
        <f t="shared" si="181"/>
        <v>2.2834114615331885E-2</v>
      </c>
      <c r="AU113" s="30">
        <f t="shared" si="182"/>
        <v>3.9302912819064083E-2</v>
      </c>
      <c r="AV113" s="30">
        <f t="shared" si="183"/>
        <v>7.9302345796896476E-2</v>
      </c>
      <c r="AW113" s="30">
        <f t="shared" si="184"/>
        <v>6.8790611588383802E-2</v>
      </c>
      <c r="AX113" s="30">
        <f t="shared" si="185"/>
        <v>2.2516719803821516E-3</v>
      </c>
      <c r="AY113" s="30">
        <f t="shared" si="186"/>
        <v>1</v>
      </c>
      <c r="AZ113" s="30"/>
      <c r="BA113" s="30">
        <f t="shared" si="187"/>
        <v>0.93258988015978694</v>
      </c>
      <c r="BB113" s="30">
        <f t="shared" si="188"/>
        <v>3.1289111389236545E-3</v>
      </c>
      <c r="BC113" s="30">
        <f t="shared" si="189"/>
        <v>0.51588858375833668</v>
      </c>
      <c r="BD113" s="30">
        <f t="shared" si="190"/>
        <v>1.3917884481558803E-2</v>
      </c>
      <c r="BE113" s="30">
        <f t="shared" si="191"/>
        <v>3.5241048773611504E-3</v>
      </c>
      <c r="BF113" s="30">
        <f t="shared" si="192"/>
        <v>6.2034739454094297E-3</v>
      </c>
      <c r="BG113" s="30">
        <f t="shared" si="193"/>
        <v>0.1706490727532097</v>
      </c>
      <c r="BH113" s="30">
        <f t="shared" si="194"/>
        <v>0.15972894482090999</v>
      </c>
      <c r="BI113" s="30">
        <f t="shared" si="195"/>
        <v>2.6751592356687899E-2</v>
      </c>
      <c r="BJ113" s="30">
        <f t="shared" si="196"/>
        <v>1.8323824482921842</v>
      </c>
      <c r="BK113" s="30"/>
      <c r="BL113" s="30">
        <f t="shared" si="197"/>
        <v>0.50894936317960193</v>
      </c>
      <c r="BM113" s="30">
        <f t="shared" si="198"/>
        <v>1.7075644562301172E-3</v>
      </c>
      <c r="BN113" s="30">
        <f t="shared" si="199"/>
        <v>0.2815397976766012</v>
      </c>
      <c r="BO113" s="30">
        <f t="shared" si="200"/>
        <v>7.5955128769818444E-3</v>
      </c>
      <c r="BP113" s="30">
        <f t="shared" si="201"/>
        <v>1.9232365386634674E-3</v>
      </c>
      <c r="BQ113" s="30">
        <f t="shared" si="202"/>
        <v>3.3854689839401086E-3</v>
      </c>
      <c r="BR113" s="30">
        <f t="shared" si="203"/>
        <v>9.3129615442593836E-2</v>
      </c>
      <c r="BS113" s="30">
        <f t="shared" si="204"/>
        <v>8.7170091030821892E-2</v>
      </c>
      <c r="BT113" s="30">
        <f t="shared" si="205"/>
        <v>1.4599349814565676E-2</v>
      </c>
      <c r="BU113" s="30">
        <f t="shared" si="206"/>
        <v>0.99999999999999989</v>
      </c>
      <c r="BV113" s="30"/>
      <c r="BW113" s="28">
        <f t="shared" si="207"/>
        <v>0.47783512766211761</v>
      </c>
      <c r="BX113" s="28">
        <f t="shared" si="208"/>
        <v>0.44725763526540635</v>
      </c>
      <c r="BY113" s="28">
        <f t="shared" si="209"/>
        <v>7.4907237072476096E-2</v>
      </c>
      <c r="BZ113" s="28"/>
      <c r="CA113" s="28">
        <f t="shared" si="210"/>
        <v>61.424569827931187</v>
      </c>
      <c r="CB113" s="28">
        <f t="shared" si="211"/>
        <v>10.344137655062028</v>
      </c>
      <c r="CC113" s="28">
        <f t="shared" si="212"/>
        <v>31.382480090353489</v>
      </c>
      <c r="CD113" s="28">
        <f t="shared" si="213"/>
        <v>47.783512766211764</v>
      </c>
      <c r="CF113" s="28">
        <f t="shared" si="214"/>
        <v>7.0114365478385361</v>
      </c>
      <c r="CG113" s="28">
        <f t="shared" si="215"/>
        <v>0.53549032443577049</v>
      </c>
      <c r="CH113" s="30"/>
      <c r="CI113" s="107">
        <f t="shared" si="217"/>
        <v>2.6021888711083747</v>
      </c>
    </row>
    <row r="114" spans="1:89" ht="15" customHeight="1" x14ac:dyDescent="0.2">
      <c r="A114" s="150" t="s">
        <v>194</v>
      </c>
      <c r="C114" s="135">
        <v>756</v>
      </c>
      <c r="D114" s="26">
        <f t="shared" si="163"/>
        <v>1008</v>
      </c>
      <c r="F114" s="4">
        <v>61.4</v>
      </c>
      <c r="G114" s="4">
        <v>0.44</v>
      </c>
      <c r="H114" s="4">
        <v>17.2</v>
      </c>
      <c r="I114" s="4">
        <v>4.5199999999999996</v>
      </c>
      <c r="J114" s="4">
        <v>0.1</v>
      </c>
      <c r="K114" s="4">
        <v>1.67</v>
      </c>
      <c r="L114" s="4">
        <v>4</v>
      </c>
      <c r="M114" s="4">
        <v>4.46</v>
      </c>
      <c r="N114" s="4">
        <v>5.88</v>
      </c>
      <c r="O114" s="4">
        <v>0.28999999999999998</v>
      </c>
      <c r="P114" s="28">
        <f t="shared" si="216"/>
        <v>99.95999999999998</v>
      </c>
      <c r="R114" s="28">
        <v>57.88</v>
      </c>
      <c r="S114" s="28">
        <v>0.23</v>
      </c>
      <c r="T114" s="28">
        <v>25.44</v>
      </c>
      <c r="U114" s="28">
        <v>0.67</v>
      </c>
      <c r="V114" s="28">
        <v>0.2</v>
      </c>
      <c r="W114" s="28">
        <v>0.21</v>
      </c>
      <c r="X114" s="28">
        <v>8.02</v>
      </c>
      <c r="Y114" s="28">
        <v>5.66</v>
      </c>
      <c r="Z114" s="28">
        <v>1.56</v>
      </c>
      <c r="AA114" s="28">
        <f t="shared" si="164"/>
        <v>99.86999999999999</v>
      </c>
      <c r="AC114" s="30">
        <f t="shared" si="165"/>
        <v>1.021970705725699</v>
      </c>
      <c r="AD114" s="30">
        <f t="shared" si="166"/>
        <v>5.5068836045056319E-3</v>
      </c>
      <c r="AE114" s="30">
        <f t="shared" si="167"/>
        <v>0.33738721067085131</v>
      </c>
      <c r="AF114" s="30">
        <f t="shared" si="168"/>
        <v>6.2908837856645791E-2</v>
      </c>
      <c r="AG114" s="30">
        <f t="shared" si="169"/>
        <v>1.4096419509444602E-3</v>
      </c>
      <c r="AH114" s="30">
        <f t="shared" si="170"/>
        <v>4.1439205955334991E-2</v>
      </c>
      <c r="AI114" s="30">
        <f t="shared" si="171"/>
        <v>7.1326676176890161E-2</v>
      </c>
      <c r="AJ114" s="30">
        <f t="shared" si="172"/>
        <v>0.14391739270732495</v>
      </c>
      <c r="AK114" s="30">
        <f t="shared" si="173"/>
        <v>0.12484076433121019</v>
      </c>
      <c r="AL114" s="30">
        <f t="shared" si="174"/>
        <v>4.0863199870365017E-3</v>
      </c>
      <c r="AM114" s="30">
        <f t="shared" si="175"/>
        <v>1.814793638966443</v>
      </c>
      <c r="AO114" s="30">
        <f t="shared" si="176"/>
        <v>0.56313328622185899</v>
      </c>
      <c r="AP114" s="30">
        <f t="shared" si="177"/>
        <v>3.0344406583009071E-3</v>
      </c>
      <c r="AQ114" s="30">
        <f t="shared" si="178"/>
        <v>0.18590940778423673</v>
      </c>
      <c r="AR114" s="30">
        <f t="shared" si="179"/>
        <v>3.4664457988993994E-2</v>
      </c>
      <c r="AS114" s="30">
        <f t="shared" si="180"/>
        <v>7.7675054655099857E-4</v>
      </c>
      <c r="AT114" s="30">
        <f t="shared" si="181"/>
        <v>2.2834114615331885E-2</v>
      </c>
      <c r="AU114" s="30">
        <f t="shared" si="182"/>
        <v>3.9302912819064083E-2</v>
      </c>
      <c r="AV114" s="30">
        <f t="shared" si="183"/>
        <v>7.9302345796896476E-2</v>
      </c>
      <c r="AW114" s="30">
        <f t="shared" si="184"/>
        <v>6.8790611588383802E-2</v>
      </c>
      <c r="AX114" s="30">
        <f t="shared" si="185"/>
        <v>2.2516719803821516E-3</v>
      </c>
      <c r="AY114" s="30">
        <f t="shared" si="186"/>
        <v>1</v>
      </c>
      <c r="AZ114" s="30"/>
      <c r="BA114" s="30">
        <f t="shared" si="187"/>
        <v>0.9633821571238349</v>
      </c>
      <c r="BB114" s="30">
        <f t="shared" si="188"/>
        <v>2.8785982478097623E-3</v>
      </c>
      <c r="BC114" s="30">
        <f t="shared" si="189"/>
        <v>0.49901922322479408</v>
      </c>
      <c r="BD114" s="30">
        <f t="shared" si="190"/>
        <v>9.3249826026443987E-3</v>
      </c>
      <c r="BE114" s="30">
        <f t="shared" si="191"/>
        <v>2.8192839018889204E-3</v>
      </c>
      <c r="BF114" s="30">
        <f t="shared" si="192"/>
        <v>5.210918114143921E-3</v>
      </c>
      <c r="BG114" s="30">
        <f t="shared" si="193"/>
        <v>0.14300998573466475</v>
      </c>
      <c r="BH114" s="30">
        <f t="shared" si="194"/>
        <v>0.18263956114875768</v>
      </c>
      <c r="BI114" s="30">
        <f t="shared" si="195"/>
        <v>3.3121019108280254E-2</v>
      </c>
      <c r="BJ114" s="30">
        <f t="shared" si="196"/>
        <v>1.8414057292068189</v>
      </c>
      <c r="BK114" s="30"/>
      <c r="BL114" s="30">
        <f t="shared" si="197"/>
        <v>0.52317756040588048</v>
      </c>
      <c r="BM114" s="30">
        <f t="shared" si="198"/>
        <v>1.5632612640179586E-3</v>
      </c>
      <c r="BN114" s="30">
        <f t="shared" si="199"/>
        <v>0.27099906083150149</v>
      </c>
      <c r="BO114" s="30">
        <f t="shared" si="200"/>
        <v>5.0640564731277947E-3</v>
      </c>
      <c r="BP114" s="30">
        <f t="shared" si="201"/>
        <v>1.5310498154599097E-3</v>
      </c>
      <c r="BQ114" s="30">
        <f t="shared" si="202"/>
        <v>2.8298587494829351E-3</v>
      </c>
      <c r="BR114" s="30">
        <f t="shared" si="203"/>
        <v>7.7663484731453486E-2</v>
      </c>
      <c r="BS114" s="30">
        <f t="shared" si="204"/>
        <v>9.9184855489414178E-2</v>
      </c>
      <c r="BT114" s="30">
        <f t="shared" si="205"/>
        <v>1.7986812239661629E-2</v>
      </c>
      <c r="BU114" s="30">
        <f t="shared" si="206"/>
        <v>0.99999999999999978</v>
      </c>
      <c r="BV114" s="30"/>
      <c r="BW114" s="28">
        <f t="shared" si="207"/>
        <v>0.39861125546729537</v>
      </c>
      <c r="BX114" s="28">
        <f t="shared" si="208"/>
        <v>0.50907063862363111</v>
      </c>
      <c r="BY114" s="28">
        <f t="shared" si="209"/>
        <v>9.2318105909073522E-2</v>
      </c>
      <c r="BZ114" s="28"/>
      <c r="CA114" s="28">
        <f t="shared" si="210"/>
        <v>61.424569827931187</v>
      </c>
      <c r="CB114" s="28">
        <f t="shared" si="211"/>
        <v>10.344137655062028</v>
      </c>
      <c r="CC114" s="28">
        <f t="shared" si="212"/>
        <v>29.162373364272121</v>
      </c>
      <c r="CD114" s="28">
        <f t="shared" si="213"/>
        <v>39.861125546729539</v>
      </c>
      <c r="CF114" s="28">
        <f t="shared" si="214"/>
        <v>6.8301574409345518</v>
      </c>
      <c r="CG114" s="28">
        <f t="shared" si="215"/>
        <v>0.53549032443577049</v>
      </c>
      <c r="CH114" s="30"/>
      <c r="CI114" s="107"/>
    </row>
    <row r="115" spans="1:89" ht="15" customHeight="1" x14ac:dyDescent="0.2">
      <c r="F115" s="4"/>
      <c r="G115" s="4"/>
      <c r="H115" s="4"/>
      <c r="I115" s="4"/>
      <c r="J115" s="4"/>
      <c r="K115" s="4"/>
      <c r="L115" s="4"/>
      <c r="M115" s="4"/>
      <c r="N115" s="4"/>
      <c r="O115" s="4"/>
      <c r="CI115" s="149">
        <f>AVERAGE(CI8:CI114)</f>
        <v>2.8995931785948308</v>
      </c>
    </row>
    <row r="116" spans="1:89" s="51" customFormat="1" ht="19.95" customHeight="1" x14ac:dyDescent="0.2">
      <c r="A116" s="49" t="s">
        <v>193</v>
      </c>
      <c r="C116" s="52" t="s">
        <v>192</v>
      </c>
      <c r="D116" s="126">
        <v>1008</v>
      </c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2"/>
      <c r="BX116" s="52"/>
      <c r="BY116" s="52"/>
      <c r="BZ116" s="52"/>
      <c r="CA116" s="52"/>
      <c r="CB116" s="52"/>
      <c r="CC116" s="52"/>
      <c r="CD116" s="52"/>
      <c r="CH116" s="53"/>
      <c r="CJ116" s="55"/>
      <c r="CK116" s="56"/>
    </row>
    <row r="117" spans="1:89" ht="15" customHeight="1" x14ac:dyDescent="0.2">
      <c r="A117" s="150" t="s">
        <v>194</v>
      </c>
      <c r="C117" s="136">
        <v>0</v>
      </c>
      <c r="D117" s="26">
        <f>$D$116</f>
        <v>1008</v>
      </c>
      <c r="F117" s="4">
        <v>61.4</v>
      </c>
      <c r="G117" s="4">
        <v>0.44</v>
      </c>
      <c r="H117" s="4">
        <v>17.2</v>
      </c>
      <c r="I117" s="4">
        <v>4.5199999999999996</v>
      </c>
      <c r="J117" s="4">
        <v>0.1</v>
      </c>
      <c r="K117" s="4">
        <v>1.67</v>
      </c>
      <c r="L117" s="4">
        <v>4</v>
      </c>
      <c r="M117" s="4">
        <v>4.46</v>
      </c>
      <c r="N117" s="4">
        <v>5.88</v>
      </c>
      <c r="O117" s="4">
        <v>0.28999999999999998</v>
      </c>
      <c r="P117" s="28">
        <f t="shared" ref="P117" si="218">SUM(F117:O117)</f>
        <v>99.95999999999998</v>
      </c>
      <c r="R117" s="28">
        <v>54.9</v>
      </c>
      <c r="S117" s="28">
        <v>0.27</v>
      </c>
      <c r="T117" s="28">
        <v>28.02</v>
      </c>
      <c r="U117" s="28">
        <v>0.74</v>
      </c>
      <c r="V117" s="28">
        <v>0.21</v>
      </c>
      <c r="W117" s="28">
        <v>0.39</v>
      </c>
      <c r="X117" s="28">
        <v>10.46</v>
      </c>
      <c r="Y117" s="28">
        <v>4.12</v>
      </c>
      <c r="Z117" s="28">
        <v>0.89</v>
      </c>
      <c r="AA117" s="28">
        <f t="shared" ref="AA117" si="219">SUM(R117:Z117)</f>
        <v>99.999999999999986</v>
      </c>
      <c r="AC117" s="30">
        <f t="shared" ref="AC117" si="220">F117/AC$2</f>
        <v>1.021970705725699</v>
      </c>
      <c r="AD117" s="30">
        <f t="shared" ref="AD117" si="221">G117/AD$2</f>
        <v>5.5068836045056319E-3</v>
      </c>
      <c r="AE117" s="30">
        <f t="shared" ref="AE117" si="222">H117*2/AE$2</f>
        <v>0.33738721067085131</v>
      </c>
      <c r="AF117" s="30">
        <f t="shared" ref="AF117" si="223">I117/AF$2</f>
        <v>6.2908837856645791E-2</v>
      </c>
      <c r="AG117" s="30">
        <f t="shared" ref="AG117" si="224">J117/AG$2</f>
        <v>1.4096419509444602E-3</v>
      </c>
      <c r="AH117" s="30">
        <f t="shared" ref="AH117" si="225">K117/AH$2</f>
        <v>4.1439205955334991E-2</v>
      </c>
      <c r="AI117" s="30">
        <f t="shared" ref="AI117" si="226">L117/AI$2</f>
        <v>7.1326676176890161E-2</v>
      </c>
      <c r="AJ117" s="30">
        <f t="shared" ref="AJ117" si="227">M117*2/AJ$2</f>
        <v>0.14391739270732495</v>
      </c>
      <c r="AK117" s="30">
        <f t="shared" ref="AK117" si="228">N117*2/AK$2</f>
        <v>0.12484076433121019</v>
      </c>
      <c r="AL117" s="30">
        <f t="shared" ref="AL117" si="229">O117*2/AL$2</f>
        <v>4.0863199870365017E-3</v>
      </c>
      <c r="AM117" s="30">
        <f t="shared" ref="AM117" si="230">SUM(AC117:AL117)</f>
        <v>1.814793638966443</v>
      </c>
      <c r="AO117" s="30">
        <f t="shared" ref="AO117" si="231">AC117/$AM117</f>
        <v>0.56313328622185899</v>
      </c>
      <c r="AP117" s="30">
        <f t="shared" ref="AP117" si="232">AD117/$AM117</f>
        <v>3.0344406583009071E-3</v>
      </c>
      <c r="AQ117" s="30">
        <f t="shared" ref="AQ117" si="233">AE117/$AM117</f>
        <v>0.18590940778423673</v>
      </c>
      <c r="AR117" s="30">
        <f t="shared" ref="AR117" si="234">AF117/$AM117</f>
        <v>3.4664457988993994E-2</v>
      </c>
      <c r="AS117" s="30">
        <f t="shared" ref="AS117" si="235">AG117/$AM117</f>
        <v>7.7675054655099857E-4</v>
      </c>
      <c r="AT117" s="30">
        <f t="shared" ref="AT117" si="236">AH117/$AM117</f>
        <v>2.2834114615331885E-2</v>
      </c>
      <c r="AU117" s="30">
        <f t="shared" ref="AU117" si="237">AI117/$AM117</f>
        <v>3.9302912819064083E-2</v>
      </c>
      <c r="AV117" s="30">
        <f t="shared" ref="AV117" si="238">AJ117/$AM117</f>
        <v>7.9302345796896476E-2</v>
      </c>
      <c r="AW117" s="30">
        <f t="shared" ref="AW117" si="239">AK117/$AM117</f>
        <v>6.8790611588383802E-2</v>
      </c>
      <c r="AX117" s="30">
        <f t="shared" ref="AX117" si="240">AL117/$AM117</f>
        <v>2.2516719803821516E-3</v>
      </c>
      <c r="AY117" s="30">
        <f t="shared" ref="AY117" si="241">SUM(AO117:AX117)</f>
        <v>1</v>
      </c>
      <c r="AZ117" s="30"/>
      <c r="BA117" s="30">
        <f t="shared" ref="BA117" si="242">R117/AC$2</f>
        <v>0.9137816245006658</v>
      </c>
      <c r="BB117" s="30">
        <f t="shared" ref="BB117" si="243">S117/AD$2</f>
        <v>3.3792240300375468E-3</v>
      </c>
      <c r="BC117" s="30">
        <f t="shared" ref="BC117" si="244">T117*2/AE$2</f>
        <v>0.54962730482542177</v>
      </c>
      <c r="BD117" s="30">
        <f t="shared" ref="BD117" si="245">U117/AF$2</f>
        <v>1.0299234516353515E-2</v>
      </c>
      <c r="BE117" s="30">
        <f t="shared" ref="BE117" si="246">V117/AG$2</f>
        <v>2.9602480969833662E-3</v>
      </c>
      <c r="BF117" s="30">
        <f t="shared" ref="BF117" si="247">W117/AH$2</f>
        <v>9.6774193548387101E-3</v>
      </c>
      <c r="BG117" s="30">
        <f t="shared" ref="BG117" si="248">X117/AI$2</f>
        <v>0.18651925820256779</v>
      </c>
      <c r="BH117" s="30">
        <f t="shared" ref="BH117" si="249">Y117*2/AJ$2</f>
        <v>0.13294611164891901</v>
      </c>
      <c r="BI117" s="30">
        <f t="shared" ref="BI117" si="250">Z117*2/AK$2</f>
        <v>1.8895966029723991E-2</v>
      </c>
      <c r="BJ117" s="30">
        <f t="shared" ref="BJ117" si="251">SUM(BA117:BI117)</f>
        <v>1.8280863912055119</v>
      </c>
      <c r="BK117" s="30"/>
      <c r="BL117" s="30">
        <f t="shared" ref="BL117" si="252">BA117/$BJ117</f>
        <v>0.49985691534965282</v>
      </c>
      <c r="BM117" s="30">
        <f t="shared" ref="BM117" si="253">BB117/$BJ117</f>
        <v>1.8485034658614541E-3</v>
      </c>
      <c r="BN117" s="30">
        <f t="shared" ref="BN117" si="254">BC117/$BJ117</f>
        <v>0.30065718309022366</v>
      </c>
      <c r="BO117" s="30">
        <f t="shared" ref="BO117" si="255">BD117/$BJ117</f>
        <v>5.6338882920964123E-3</v>
      </c>
      <c r="BP117" s="30">
        <f t="shared" ref="BP117" si="256">BE117/$BJ117</f>
        <v>1.6193152091850882E-3</v>
      </c>
      <c r="BQ117" s="30">
        <f t="shared" ref="BQ117" si="257">BF117/$BJ117</f>
        <v>5.2937429004419429E-3</v>
      </c>
      <c r="BR117" s="30">
        <f t="shared" ref="BR117" si="258">BG117/$BJ117</f>
        <v>0.10202978322023921</v>
      </c>
      <c r="BS117" s="30">
        <f t="shared" ref="BS117" si="259">BH117/$BJ117</f>
        <v>7.2724195250558774E-2</v>
      </c>
      <c r="BT117" s="30">
        <f t="shared" ref="BT117" si="260">BI117/$BJ117</f>
        <v>1.0336473221740495E-2</v>
      </c>
      <c r="BU117" s="30">
        <f t="shared" ref="BU117" si="261">SUM(BL117:BT117)</f>
        <v>0.99999999999999989</v>
      </c>
      <c r="BV117" s="30"/>
      <c r="BW117" s="28">
        <f t="shared" ref="BW117" si="262">BR117/(BR117+BS117+BT117)</f>
        <v>0.55124282364238419</v>
      </c>
      <c r="BX117" s="28">
        <f t="shared" ref="BX117" si="263">BS117/(BR117+BS117+BT117)</f>
        <v>0.392911652576028</v>
      </c>
      <c r="BY117" s="28">
        <f t="shared" ref="BY117" si="264">1-BW117-BX117</f>
        <v>5.5845523781587803E-2</v>
      </c>
      <c r="BZ117" s="28"/>
      <c r="CA117" s="28">
        <f t="shared" ref="CA117" si="265">F117*100/P117</f>
        <v>61.424569827931187</v>
      </c>
      <c r="CB117" s="28">
        <f t="shared" ref="CB117" si="266">(M117+N117)*100/P117</f>
        <v>10.344137655062028</v>
      </c>
      <c r="CC117" s="28">
        <f t="shared" ref="CC117" si="267">IF(BY117+BX117=0,CD117/2,+BY117/(BY117+BX117)*(100-CD117)+0.5*CD117)</f>
        <v>33.146693560277988</v>
      </c>
      <c r="CD117" s="28">
        <f t="shared" ref="CD117" si="268">100*BW117/(BW117+BX117+BY117)</f>
        <v>55.124282364238418</v>
      </c>
      <c r="CF117" s="28">
        <f t="shared" ref="CF117" si="269">LN(BW117/(AU117*AQ117^2*AO117^2))</f>
        <v>7.154346204395547</v>
      </c>
      <c r="CG117" s="28">
        <f t="shared" ref="CG117" si="270">AV117/(AV117+AW117)</f>
        <v>0.53549032443577049</v>
      </c>
      <c r="CH117" s="30"/>
      <c r="CI117" s="107">
        <f t="shared" ref="CI117:CI148" si="271">$CK$1+$CK$2*CF117+$CK$3*D117+$CK$4*BX117+$CK$5*CG117</f>
        <v>3.2240020797143751</v>
      </c>
    </row>
    <row r="118" spans="1:89" ht="15" customHeight="1" x14ac:dyDescent="0.2">
      <c r="A118" s="150" t="s">
        <v>194</v>
      </c>
      <c r="C118" s="135">
        <v>7</v>
      </c>
      <c r="D118" s="26">
        <f t="shared" ref="D118:D181" si="272">$D$116</f>
        <v>1008</v>
      </c>
      <c r="F118" s="4">
        <v>61.4</v>
      </c>
      <c r="G118" s="4">
        <v>0.44</v>
      </c>
      <c r="H118" s="4">
        <v>17.2</v>
      </c>
      <c r="I118" s="4">
        <v>4.5199999999999996</v>
      </c>
      <c r="J118" s="4">
        <v>0.1</v>
      </c>
      <c r="K118" s="4">
        <v>1.67</v>
      </c>
      <c r="L118" s="4">
        <v>4</v>
      </c>
      <c r="M118" s="4">
        <v>4.46</v>
      </c>
      <c r="N118" s="4">
        <v>5.88</v>
      </c>
      <c r="O118" s="4">
        <v>0.28999999999999998</v>
      </c>
      <c r="P118" s="28">
        <f t="shared" ref="P118:P181" si="273">SUM(F118:O118)</f>
        <v>99.95999999999998</v>
      </c>
      <c r="R118" s="28">
        <v>55.25</v>
      </c>
      <c r="S118" s="28">
        <v>0.25</v>
      </c>
      <c r="T118" s="28">
        <v>27.65</v>
      </c>
      <c r="U118" s="28">
        <v>0.84</v>
      </c>
      <c r="V118" s="28">
        <v>0.17</v>
      </c>
      <c r="W118" s="28">
        <v>0.31</v>
      </c>
      <c r="X118" s="28">
        <v>10.48</v>
      </c>
      <c r="Y118" s="28">
        <v>3.98</v>
      </c>
      <c r="Z118" s="28">
        <v>0.95</v>
      </c>
      <c r="AA118" s="28">
        <f t="shared" ref="AA118:AA181" si="274">SUM(R118:Z118)</f>
        <v>99.880000000000024</v>
      </c>
      <c r="AC118" s="30">
        <f t="shared" ref="AC118:AC181" si="275">F118/AC$2</f>
        <v>1.021970705725699</v>
      </c>
      <c r="AD118" s="30">
        <f t="shared" ref="AD118:AD181" si="276">G118/AD$2</f>
        <v>5.5068836045056319E-3</v>
      </c>
      <c r="AE118" s="30">
        <f t="shared" ref="AE118:AE181" si="277">H118*2/AE$2</f>
        <v>0.33738721067085131</v>
      </c>
      <c r="AF118" s="30">
        <f t="shared" ref="AF118:AF181" si="278">I118/AF$2</f>
        <v>6.2908837856645791E-2</v>
      </c>
      <c r="AG118" s="30">
        <f t="shared" ref="AG118:AG181" si="279">J118/AG$2</f>
        <v>1.4096419509444602E-3</v>
      </c>
      <c r="AH118" s="30">
        <f t="shared" ref="AH118:AH181" si="280">K118/AH$2</f>
        <v>4.1439205955334991E-2</v>
      </c>
      <c r="AI118" s="30">
        <f t="shared" ref="AI118:AI181" si="281">L118/AI$2</f>
        <v>7.1326676176890161E-2</v>
      </c>
      <c r="AJ118" s="30">
        <f t="shared" ref="AJ118:AJ181" si="282">M118*2/AJ$2</f>
        <v>0.14391739270732495</v>
      </c>
      <c r="AK118" s="30">
        <f t="shared" ref="AK118:AK181" si="283">N118*2/AK$2</f>
        <v>0.12484076433121019</v>
      </c>
      <c r="AL118" s="30">
        <f t="shared" ref="AL118:AL181" si="284">O118*2/AL$2</f>
        <v>4.0863199870365017E-3</v>
      </c>
      <c r="AM118" s="30">
        <f t="shared" ref="AM118:AM181" si="285">SUM(AC118:AL118)</f>
        <v>1.814793638966443</v>
      </c>
      <c r="AO118" s="30">
        <f t="shared" ref="AO118:AO181" si="286">AC118/$AM118</f>
        <v>0.56313328622185899</v>
      </c>
      <c r="AP118" s="30">
        <f t="shared" ref="AP118:AP181" si="287">AD118/$AM118</f>
        <v>3.0344406583009071E-3</v>
      </c>
      <c r="AQ118" s="30">
        <f t="shared" ref="AQ118:AQ181" si="288">AE118/$AM118</f>
        <v>0.18590940778423673</v>
      </c>
      <c r="AR118" s="30">
        <f t="shared" ref="AR118:AR181" si="289">AF118/$AM118</f>
        <v>3.4664457988993994E-2</v>
      </c>
      <c r="AS118" s="30">
        <f t="shared" ref="AS118:AS181" si="290">AG118/$AM118</f>
        <v>7.7675054655099857E-4</v>
      </c>
      <c r="AT118" s="30">
        <f t="shared" ref="AT118:AT181" si="291">AH118/$AM118</f>
        <v>2.2834114615331885E-2</v>
      </c>
      <c r="AU118" s="30">
        <f t="shared" ref="AU118:AU181" si="292">AI118/$AM118</f>
        <v>3.9302912819064083E-2</v>
      </c>
      <c r="AV118" s="30">
        <f t="shared" ref="AV118:AV181" si="293">AJ118/$AM118</f>
        <v>7.9302345796896476E-2</v>
      </c>
      <c r="AW118" s="30">
        <f t="shared" ref="AW118:AW181" si="294">AK118/$AM118</f>
        <v>6.8790611588383802E-2</v>
      </c>
      <c r="AX118" s="30">
        <f t="shared" ref="AX118:AX181" si="295">AL118/$AM118</f>
        <v>2.2516719803821516E-3</v>
      </c>
      <c r="AY118" s="30">
        <f t="shared" ref="AY118:AY181" si="296">SUM(AO118:AX118)</f>
        <v>1</v>
      </c>
      <c r="AZ118" s="30"/>
      <c r="BA118" s="30">
        <f t="shared" ref="BA118:BA181" si="297">R118/AC$2</f>
        <v>0.91960719041278294</v>
      </c>
      <c r="BB118" s="30">
        <f t="shared" ref="BB118:BB181" si="298">S118/AD$2</f>
        <v>3.1289111389236545E-3</v>
      </c>
      <c r="BC118" s="30">
        <f t="shared" ref="BC118:BC181" si="299">T118*2/AE$2</f>
        <v>0.54236955668889764</v>
      </c>
      <c r="BD118" s="30">
        <f t="shared" ref="BD118:BD181" si="300">U118/AF$2</f>
        <v>1.1691022964509395E-2</v>
      </c>
      <c r="BE118" s="30">
        <f t="shared" ref="BE118:BE181" si="301">V118/AG$2</f>
        <v>2.3963913166055823E-3</v>
      </c>
      <c r="BF118" s="30">
        <f t="shared" ref="BF118:BF181" si="302">W118/AH$2</f>
        <v>7.6923076923076927E-3</v>
      </c>
      <c r="BG118" s="30">
        <f t="shared" ref="BG118:BG181" si="303">X118/AI$2</f>
        <v>0.18687589158345222</v>
      </c>
      <c r="BH118" s="30">
        <f t="shared" ref="BH118:BH181" si="304">Y118*2/AJ$2</f>
        <v>0.12842852533075186</v>
      </c>
      <c r="BI118" s="30">
        <f t="shared" ref="BI118:BI181" si="305">Z118*2/AK$2</f>
        <v>2.0169851380042462E-2</v>
      </c>
      <c r="BJ118" s="30">
        <f t="shared" ref="BJ118:BJ181" si="306">SUM(BA118:BI118)</f>
        <v>1.8223596485082734</v>
      </c>
      <c r="BK118" s="30"/>
      <c r="BL118" s="30">
        <f t="shared" ref="BL118:BL181" si="307">BA118/$BJ118</f>
        <v>0.50462442535179297</v>
      </c>
      <c r="BM118" s="30">
        <f t="shared" ref="BM118:BM181" si="308">BB118/$BJ118</f>
        <v>1.7169558936870027E-3</v>
      </c>
      <c r="BN118" s="30">
        <f t="shared" ref="BN118:BN181" si="309">BC118/$BJ118</f>
        <v>0.29761938436952573</v>
      </c>
      <c r="BO118" s="30">
        <f t="shared" ref="BO118:BO181" si="310">BD118/$BJ118</f>
        <v>6.4153214619733822E-3</v>
      </c>
      <c r="BP118" s="30">
        <f t="shared" ref="BP118:BP181" si="311">BE118/$BJ118</f>
        <v>1.3149936230025688E-3</v>
      </c>
      <c r="BQ118" s="30">
        <f t="shared" ref="BQ118:BQ181" si="312">BF118/$BJ118</f>
        <v>4.2210700278643544E-3</v>
      </c>
      <c r="BR118" s="30">
        <f t="shared" ref="BR118:BR181" si="313">BG118/$BJ118</f>
        <v>0.10254610923613403</v>
      </c>
      <c r="BS118" s="30">
        <f t="shared" ref="BS118:BS181" si="314">BH118/$BJ118</f>
        <v>7.0473753869539107E-2</v>
      </c>
      <c r="BT118" s="30">
        <f t="shared" ref="BT118:BT181" si="315">BI118/$BJ118</f>
        <v>1.1067986166480843E-2</v>
      </c>
      <c r="BU118" s="30">
        <f t="shared" ref="BU118:BU181" si="316">SUM(BL118:BT118)</f>
        <v>1</v>
      </c>
      <c r="BV118" s="30"/>
      <c r="BW118" s="28">
        <f t="shared" ref="BW118:BW181" si="317">BR118/(BR118+BS118+BT118)</f>
        <v>0.55704985223946368</v>
      </c>
      <c r="BX118" s="28">
        <f t="shared" ref="BX118:BX181" si="318">BS118/(BR118+BS118+BT118)</f>
        <v>0.38282675444456571</v>
      </c>
      <c r="BY118" s="28">
        <f t="shared" ref="BY118:BY181" si="319">1-BW118-BX118</f>
        <v>6.0123393315970608E-2</v>
      </c>
      <c r="BZ118" s="28"/>
      <c r="CA118" s="28">
        <f t="shared" ref="CA118:CA181" si="320">F118*100/P118</f>
        <v>61.424569827931187</v>
      </c>
      <c r="CB118" s="28">
        <f t="shared" ref="CB118:CB181" si="321">(M118+N118)*100/P118</f>
        <v>10.344137655062028</v>
      </c>
      <c r="CC118" s="28">
        <f t="shared" ref="CC118:CC181" si="322">IF(BY118+BX118=0,CD118/2,+BY118/(BY118+BX118)*(100-CD118)+0.5*CD118)</f>
        <v>33.864831943570245</v>
      </c>
      <c r="CD118" s="28">
        <f t="shared" ref="CD118:CD181" si="323">100*BW118/(BW118+BX118+BY118)</f>
        <v>55.704985223946366</v>
      </c>
      <c r="CF118" s="28">
        <f t="shared" ref="CF118:CF181" si="324">LN(BW118/(AU118*AQ118^2*AO118^2))</f>
        <v>7.1648255333049029</v>
      </c>
      <c r="CG118" s="28">
        <f t="shared" ref="CG118:CG181" si="325">AV118/(AV118+AW118)</f>
        <v>0.53549032443577049</v>
      </c>
      <c r="CH118" s="30"/>
      <c r="CI118" s="107">
        <f t="shared" si="271"/>
        <v>3.3446683237057053</v>
      </c>
    </row>
    <row r="119" spans="1:89" ht="15" customHeight="1" x14ac:dyDescent="0.2">
      <c r="A119" s="150" t="s">
        <v>194</v>
      </c>
      <c r="C119" s="135">
        <v>14</v>
      </c>
      <c r="D119" s="26">
        <f t="shared" si="272"/>
        <v>1008</v>
      </c>
      <c r="F119" s="4">
        <v>61.4</v>
      </c>
      <c r="G119" s="4">
        <v>0.44</v>
      </c>
      <c r="H119" s="4">
        <v>17.2</v>
      </c>
      <c r="I119" s="4">
        <v>4.5199999999999996</v>
      </c>
      <c r="J119" s="4">
        <v>0.1</v>
      </c>
      <c r="K119" s="4">
        <v>1.67</v>
      </c>
      <c r="L119" s="4">
        <v>4</v>
      </c>
      <c r="M119" s="4">
        <v>4.46</v>
      </c>
      <c r="N119" s="4">
        <v>5.88</v>
      </c>
      <c r="O119" s="4">
        <v>0.28999999999999998</v>
      </c>
      <c r="P119" s="28">
        <f t="shared" si="273"/>
        <v>99.95999999999998</v>
      </c>
      <c r="R119" s="28">
        <v>55.09</v>
      </c>
      <c r="S119" s="28">
        <v>0.22</v>
      </c>
      <c r="T119" s="28">
        <v>27.8</v>
      </c>
      <c r="U119" s="28">
        <v>0.74</v>
      </c>
      <c r="V119" s="28">
        <v>0.14000000000000001</v>
      </c>
      <c r="W119" s="28">
        <v>0.35</v>
      </c>
      <c r="X119" s="28">
        <v>10.53</v>
      </c>
      <c r="Y119" s="28">
        <v>4.04</v>
      </c>
      <c r="Z119" s="28">
        <v>0.88</v>
      </c>
      <c r="AA119" s="28">
        <f t="shared" si="274"/>
        <v>99.789999999999992</v>
      </c>
      <c r="AC119" s="30">
        <f t="shared" si="275"/>
        <v>1.021970705725699</v>
      </c>
      <c r="AD119" s="30">
        <f t="shared" si="276"/>
        <v>5.5068836045056319E-3</v>
      </c>
      <c r="AE119" s="30">
        <f t="shared" si="277"/>
        <v>0.33738721067085131</v>
      </c>
      <c r="AF119" s="30">
        <f t="shared" si="278"/>
        <v>6.2908837856645791E-2</v>
      </c>
      <c r="AG119" s="30">
        <f t="shared" si="279"/>
        <v>1.4096419509444602E-3</v>
      </c>
      <c r="AH119" s="30">
        <f t="shared" si="280"/>
        <v>4.1439205955334991E-2</v>
      </c>
      <c r="AI119" s="30">
        <f t="shared" si="281"/>
        <v>7.1326676176890161E-2</v>
      </c>
      <c r="AJ119" s="30">
        <f t="shared" si="282"/>
        <v>0.14391739270732495</v>
      </c>
      <c r="AK119" s="30">
        <f t="shared" si="283"/>
        <v>0.12484076433121019</v>
      </c>
      <c r="AL119" s="30">
        <f t="shared" si="284"/>
        <v>4.0863199870365017E-3</v>
      </c>
      <c r="AM119" s="30">
        <f t="shared" si="285"/>
        <v>1.814793638966443</v>
      </c>
      <c r="AO119" s="30">
        <f t="shared" si="286"/>
        <v>0.56313328622185899</v>
      </c>
      <c r="AP119" s="30">
        <f t="shared" si="287"/>
        <v>3.0344406583009071E-3</v>
      </c>
      <c r="AQ119" s="30">
        <f t="shared" si="288"/>
        <v>0.18590940778423673</v>
      </c>
      <c r="AR119" s="30">
        <f t="shared" si="289"/>
        <v>3.4664457988993994E-2</v>
      </c>
      <c r="AS119" s="30">
        <f t="shared" si="290"/>
        <v>7.7675054655099857E-4</v>
      </c>
      <c r="AT119" s="30">
        <f t="shared" si="291"/>
        <v>2.2834114615331885E-2</v>
      </c>
      <c r="AU119" s="30">
        <f t="shared" si="292"/>
        <v>3.9302912819064083E-2</v>
      </c>
      <c r="AV119" s="30">
        <f t="shared" si="293"/>
        <v>7.9302345796896476E-2</v>
      </c>
      <c r="AW119" s="30">
        <f t="shared" si="294"/>
        <v>6.8790611588383802E-2</v>
      </c>
      <c r="AX119" s="30">
        <f t="shared" si="295"/>
        <v>2.2516719803821516E-3</v>
      </c>
      <c r="AY119" s="30">
        <f t="shared" si="296"/>
        <v>1</v>
      </c>
      <c r="AZ119" s="30"/>
      <c r="BA119" s="30">
        <f t="shared" si="297"/>
        <v>0.91694407456724381</v>
      </c>
      <c r="BB119" s="30">
        <f t="shared" si="298"/>
        <v>2.753441802252816E-3</v>
      </c>
      <c r="BC119" s="30">
        <f t="shared" si="299"/>
        <v>0.5453118870145155</v>
      </c>
      <c r="BD119" s="30">
        <f t="shared" si="300"/>
        <v>1.0299234516353515E-2</v>
      </c>
      <c r="BE119" s="30">
        <f t="shared" si="301"/>
        <v>1.9734987313222443E-3</v>
      </c>
      <c r="BF119" s="30">
        <f t="shared" si="302"/>
        <v>8.6848635235732014E-3</v>
      </c>
      <c r="BG119" s="30">
        <f t="shared" si="303"/>
        <v>0.18776747503566332</v>
      </c>
      <c r="BH119" s="30">
        <f t="shared" si="304"/>
        <v>0.13036463375282351</v>
      </c>
      <c r="BI119" s="30">
        <f t="shared" si="305"/>
        <v>1.8683651804670912E-2</v>
      </c>
      <c r="BJ119" s="30">
        <f t="shared" si="306"/>
        <v>1.8227827607484188</v>
      </c>
      <c r="BK119" s="30"/>
      <c r="BL119" s="30">
        <f t="shared" si="307"/>
        <v>0.50304627315586115</v>
      </c>
      <c r="BM119" s="30">
        <f t="shared" si="308"/>
        <v>1.5105704648656413E-3</v>
      </c>
      <c r="BN119" s="30">
        <f t="shared" si="309"/>
        <v>0.29916449659125322</v>
      </c>
      <c r="BO119" s="30">
        <f t="shared" si="310"/>
        <v>5.6502808442870827E-3</v>
      </c>
      <c r="BP119" s="30">
        <f t="shared" si="311"/>
        <v>1.0826845490418961E-3</v>
      </c>
      <c r="BQ119" s="30">
        <f t="shared" si="312"/>
        <v>4.7646179844312722E-3</v>
      </c>
      <c r="BR119" s="30">
        <f t="shared" si="313"/>
        <v>0.10301143892680202</v>
      </c>
      <c r="BS119" s="30">
        <f t="shared" si="314"/>
        <v>7.1519566983010582E-2</v>
      </c>
      <c r="BT119" s="30">
        <f t="shared" si="315"/>
        <v>1.0250070500447111E-2</v>
      </c>
      <c r="BU119" s="30">
        <f t="shared" si="316"/>
        <v>1</v>
      </c>
      <c r="BV119" s="30"/>
      <c r="BW119" s="28">
        <f t="shared" si="317"/>
        <v>0.55747829230137802</v>
      </c>
      <c r="BX119" s="28">
        <f t="shared" si="318"/>
        <v>0.38705027794198715</v>
      </c>
      <c r="BY119" s="28">
        <f t="shared" si="319"/>
        <v>5.5471429756634827E-2</v>
      </c>
      <c r="BZ119" s="28"/>
      <c r="CA119" s="28">
        <f t="shared" si="320"/>
        <v>61.424569827931187</v>
      </c>
      <c r="CB119" s="28">
        <f t="shared" si="321"/>
        <v>10.344137655062028</v>
      </c>
      <c r="CC119" s="28">
        <f t="shared" si="322"/>
        <v>33.421057590732381</v>
      </c>
      <c r="CD119" s="28">
        <f t="shared" si="323"/>
        <v>55.747829230137803</v>
      </c>
      <c r="CF119" s="28">
        <f t="shared" si="324"/>
        <v>7.1655943610552244</v>
      </c>
      <c r="CG119" s="28">
        <f t="shared" si="325"/>
        <v>0.53549032443577049</v>
      </c>
      <c r="CH119" s="30"/>
      <c r="CI119" s="107">
        <f t="shared" si="271"/>
        <v>3.2924368110257189</v>
      </c>
    </row>
    <row r="120" spans="1:89" ht="15" customHeight="1" x14ac:dyDescent="0.2">
      <c r="A120" s="150" t="s">
        <v>194</v>
      </c>
      <c r="C120" s="135">
        <v>21</v>
      </c>
      <c r="D120" s="26">
        <f t="shared" si="272"/>
        <v>1008</v>
      </c>
      <c r="F120" s="4">
        <v>61.4</v>
      </c>
      <c r="G120" s="4">
        <v>0.44</v>
      </c>
      <c r="H120" s="4">
        <v>17.2</v>
      </c>
      <c r="I120" s="4">
        <v>4.5199999999999996</v>
      </c>
      <c r="J120" s="4">
        <v>0.1</v>
      </c>
      <c r="K120" s="4">
        <v>1.67</v>
      </c>
      <c r="L120" s="4">
        <v>4</v>
      </c>
      <c r="M120" s="4">
        <v>4.46</v>
      </c>
      <c r="N120" s="4">
        <v>5.88</v>
      </c>
      <c r="O120" s="4">
        <v>0.28999999999999998</v>
      </c>
      <c r="P120" s="28">
        <f t="shared" si="273"/>
        <v>99.95999999999998</v>
      </c>
      <c r="R120" s="28">
        <v>55.12</v>
      </c>
      <c r="S120" s="28">
        <v>0.23</v>
      </c>
      <c r="T120" s="28">
        <v>28.06</v>
      </c>
      <c r="U120" s="28">
        <v>0.73</v>
      </c>
      <c r="V120" s="28">
        <v>0.09</v>
      </c>
      <c r="W120" s="28">
        <v>0.39</v>
      </c>
      <c r="X120" s="28">
        <v>10.37</v>
      </c>
      <c r="Y120" s="28">
        <v>4.03</v>
      </c>
      <c r="Z120" s="28">
        <v>0.87</v>
      </c>
      <c r="AA120" s="28">
        <f t="shared" si="274"/>
        <v>99.890000000000015</v>
      </c>
      <c r="AC120" s="30">
        <f t="shared" si="275"/>
        <v>1.021970705725699</v>
      </c>
      <c r="AD120" s="30">
        <f t="shared" si="276"/>
        <v>5.5068836045056319E-3</v>
      </c>
      <c r="AE120" s="30">
        <f t="shared" si="277"/>
        <v>0.33738721067085131</v>
      </c>
      <c r="AF120" s="30">
        <f t="shared" si="278"/>
        <v>6.2908837856645791E-2</v>
      </c>
      <c r="AG120" s="30">
        <f t="shared" si="279"/>
        <v>1.4096419509444602E-3</v>
      </c>
      <c r="AH120" s="30">
        <f t="shared" si="280"/>
        <v>4.1439205955334991E-2</v>
      </c>
      <c r="AI120" s="30">
        <f t="shared" si="281"/>
        <v>7.1326676176890161E-2</v>
      </c>
      <c r="AJ120" s="30">
        <f t="shared" si="282"/>
        <v>0.14391739270732495</v>
      </c>
      <c r="AK120" s="30">
        <f t="shared" si="283"/>
        <v>0.12484076433121019</v>
      </c>
      <c r="AL120" s="30">
        <f t="shared" si="284"/>
        <v>4.0863199870365017E-3</v>
      </c>
      <c r="AM120" s="30">
        <f t="shared" si="285"/>
        <v>1.814793638966443</v>
      </c>
      <c r="AO120" s="30">
        <f t="shared" si="286"/>
        <v>0.56313328622185899</v>
      </c>
      <c r="AP120" s="30">
        <f t="shared" si="287"/>
        <v>3.0344406583009071E-3</v>
      </c>
      <c r="AQ120" s="30">
        <f t="shared" si="288"/>
        <v>0.18590940778423673</v>
      </c>
      <c r="AR120" s="30">
        <f t="shared" si="289"/>
        <v>3.4664457988993994E-2</v>
      </c>
      <c r="AS120" s="30">
        <f t="shared" si="290"/>
        <v>7.7675054655099857E-4</v>
      </c>
      <c r="AT120" s="30">
        <f t="shared" si="291"/>
        <v>2.2834114615331885E-2</v>
      </c>
      <c r="AU120" s="30">
        <f t="shared" si="292"/>
        <v>3.9302912819064083E-2</v>
      </c>
      <c r="AV120" s="30">
        <f t="shared" si="293"/>
        <v>7.9302345796896476E-2</v>
      </c>
      <c r="AW120" s="30">
        <f t="shared" si="294"/>
        <v>6.8790611588383802E-2</v>
      </c>
      <c r="AX120" s="30">
        <f t="shared" si="295"/>
        <v>2.2516719803821516E-3</v>
      </c>
      <c r="AY120" s="30">
        <f t="shared" si="296"/>
        <v>1</v>
      </c>
      <c r="AZ120" s="30"/>
      <c r="BA120" s="30">
        <f t="shared" si="297"/>
        <v>0.91744340878828223</v>
      </c>
      <c r="BB120" s="30">
        <f t="shared" si="298"/>
        <v>2.8785982478097623E-3</v>
      </c>
      <c r="BC120" s="30">
        <f t="shared" si="299"/>
        <v>0.55041192624558655</v>
      </c>
      <c r="BD120" s="30">
        <f t="shared" si="300"/>
        <v>1.0160055671537927E-2</v>
      </c>
      <c r="BE120" s="30">
        <f t="shared" si="301"/>
        <v>1.268677755850014E-3</v>
      </c>
      <c r="BF120" s="30">
        <f t="shared" si="302"/>
        <v>9.6774193548387101E-3</v>
      </c>
      <c r="BG120" s="30">
        <f t="shared" si="303"/>
        <v>0.18491440798858771</v>
      </c>
      <c r="BH120" s="30">
        <f t="shared" si="304"/>
        <v>0.13004194901581156</v>
      </c>
      <c r="BI120" s="30">
        <f t="shared" si="305"/>
        <v>1.8471337579617834E-2</v>
      </c>
      <c r="BJ120" s="30">
        <f t="shared" si="306"/>
        <v>1.8252677806479225</v>
      </c>
      <c r="BK120" s="30"/>
      <c r="BL120" s="30">
        <f t="shared" si="307"/>
        <v>0.50263496595694779</v>
      </c>
      <c r="BM120" s="30">
        <f t="shared" si="308"/>
        <v>1.5770827044281333E-3</v>
      </c>
      <c r="BN120" s="30">
        <f t="shared" si="309"/>
        <v>0.3015513296630945</v>
      </c>
      <c r="BO120" s="30">
        <f t="shared" si="310"/>
        <v>5.5663370488747534E-3</v>
      </c>
      <c r="BP120" s="30">
        <f t="shared" si="311"/>
        <v>6.9506390749946099E-4</v>
      </c>
      <c r="BQ120" s="30">
        <f t="shared" si="312"/>
        <v>5.3019175911840606E-3</v>
      </c>
      <c r="BR120" s="30">
        <f t="shared" si="313"/>
        <v>0.10130809843306822</v>
      </c>
      <c r="BS120" s="30">
        <f t="shared" si="314"/>
        <v>7.1245408698141846E-2</v>
      </c>
      <c r="BT120" s="30">
        <f t="shared" si="315"/>
        <v>1.0119795996761084E-2</v>
      </c>
      <c r="BU120" s="30">
        <f t="shared" si="316"/>
        <v>0.99999999999999989</v>
      </c>
      <c r="BV120" s="30"/>
      <c r="BW120" s="28">
        <f t="shared" si="317"/>
        <v>0.55458622961504778</v>
      </c>
      <c r="BX120" s="28">
        <f t="shared" si="318"/>
        <v>0.39001544001331778</v>
      </c>
      <c r="BY120" s="28">
        <f t="shared" si="319"/>
        <v>5.5398330371634441E-2</v>
      </c>
      <c r="BZ120" s="28"/>
      <c r="CA120" s="28">
        <f t="shared" si="320"/>
        <v>61.424569827931187</v>
      </c>
      <c r="CB120" s="28">
        <f t="shared" si="321"/>
        <v>10.344137655062028</v>
      </c>
      <c r="CC120" s="28">
        <f t="shared" si="322"/>
        <v>33.269144517915834</v>
      </c>
      <c r="CD120" s="28">
        <f t="shared" si="323"/>
        <v>55.45862296150478</v>
      </c>
      <c r="CF120" s="28">
        <f t="shared" si="324"/>
        <v>7.1603930995289833</v>
      </c>
      <c r="CG120" s="28">
        <f t="shared" si="325"/>
        <v>0.53549032443577049</v>
      </c>
      <c r="CH120" s="30"/>
      <c r="CI120" s="107">
        <f t="shared" si="271"/>
        <v>3.2576560572832438</v>
      </c>
    </row>
    <row r="121" spans="1:89" ht="15" customHeight="1" x14ac:dyDescent="0.2">
      <c r="A121" s="150" t="s">
        <v>194</v>
      </c>
      <c r="C121" s="135">
        <v>28</v>
      </c>
      <c r="D121" s="26">
        <f t="shared" si="272"/>
        <v>1008</v>
      </c>
      <c r="F121" s="4">
        <v>61.4</v>
      </c>
      <c r="G121" s="4">
        <v>0.44</v>
      </c>
      <c r="H121" s="4">
        <v>17.2</v>
      </c>
      <c r="I121" s="4">
        <v>4.5199999999999996</v>
      </c>
      <c r="J121" s="4">
        <v>0.1</v>
      </c>
      <c r="K121" s="4">
        <v>1.67</v>
      </c>
      <c r="L121" s="4">
        <v>4</v>
      </c>
      <c r="M121" s="4">
        <v>4.46</v>
      </c>
      <c r="N121" s="4">
        <v>5.88</v>
      </c>
      <c r="O121" s="4">
        <v>0.28999999999999998</v>
      </c>
      <c r="P121" s="28">
        <f t="shared" si="273"/>
        <v>99.95999999999998</v>
      </c>
      <c r="R121" s="28">
        <v>54.93</v>
      </c>
      <c r="S121" s="28">
        <v>0.25</v>
      </c>
      <c r="T121" s="28">
        <v>27.93</v>
      </c>
      <c r="U121" s="28">
        <v>0.69</v>
      </c>
      <c r="V121" s="28">
        <v>0.2</v>
      </c>
      <c r="W121" s="28">
        <v>0.34</v>
      </c>
      <c r="X121" s="28">
        <v>10.32</v>
      </c>
      <c r="Y121" s="28">
        <v>3.96</v>
      </c>
      <c r="Z121" s="28">
        <v>1.03</v>
      </c>
      <c r="AA121" s="28">
        <f t="shared" si="274"/>
        <v>99.649999999999991</v>
      </c>
      <c r="AC121" s="30">
        <f t="shared" si="275"/>
        <v>1.021970705725699</v>
      </c>
      <c r="AD121" s="30">
        <f t="shared" si="276"/>
        <v>5.5068836045056319E-3</v>
      </c>
      <c r="AE121" s="30">
        <f t="shared" si="277"/>
        <v>0.33738721067085131</v>
      </c>
      <c r="AF121" s="30">
        <f t="shared" si="278"/>
        <v>6.2908837856645791E-2</v>
      </c>
      <c r="AG121" s="30">
        <f t="shared" si="279"/>
        <v>1.4096419509444602E-3</v>
      </c>
      <c r="AH121" s="30">
        <f t="shared" si="280"/>
        <v>4.1439205955334991E-2</v>
      </c>
      <c r="AI121" s="30">
        <f t="shared" si="281"/>
        <v>7.1326676176890161E-2</v>
      </c>
      <c r="AJ121" s="30">
        <f t="shared" si="282"/>
        <v>0.14391739270732495</v>
      </c>
      <c r="AK121" s="30">
        <f t="shared" si="283"/>
        <v>0.12484076433121019</v>
      </c>
      <c r="AL121" s="30">
        <f t="shared" si="284"/>
        <v>4.0863199870365017E-3</v>
      </c>
      <c r="AM121" s="30">
        <f t="shared" si="285"/>
        <v>1.814793638966443</v>
      </c>
      <c r="AO121" s="30">
        <f t="shared" si="286"/>
        <v>0.56313328622185899</v>
      </c>
      <c r="AP121" s="30">
        <f t="shared" si="287"/>
        <v>3.0344406583009071E-3</v>
      </c>
      <c r="AQ121" s="30">
        <f t="shared" si="288"/>
        <v>0.18590940778423673</v>
      </c>
      <c r="AR121" s="30">
        <f t="shared" si="289"/>
        <v>3.4664457988993994E-2</v>
      </c>
      <c r="AS121" s="30">
        <f t="shared" si="290"/>
        <v>7.7675054655099857E-4</v>
      </c>
      <c r="AT121" s="30">
        <f t="shared" si="291"/>
        <v>2.2834114615331885E-2</v>
      </c>
      <c r="AU121" s="30">
        <f t="shared" si="292"/>
        <v>3.9302912819064083E-2</v>
      </c>
      <c r="AV121" s="30">
        <f t="shared" si="293"/>
        <v>7.9302345796896476E-2</v>
      </c>
      <c r="AW121" s="30">
        <f t="shared" si="294"/>
        <v>6.8790611588383802E-2</v>
      </c>
      <c r="AX121" s="30">
        <f t="shared" si="295"/>
        <v>2.2516719803821516E-3</v>
      </c>
      <c r="AY121" s="30">
        <f t="shared" si="296"/>
        <v>1</v>
      </c>
      <c r="AZ121" s="30"/>
      <c r="BA121" s="30">
        <f t="shared" si="297"/>
        <v>0.91428095872170445</v>
      </c>
      <c r="BB121" s="30">
        <f t="shared" si="298"/>
        <v>3.1289111389236545E-3</v>
      </c>
      <c r="BC121" s="30">
        <f t="shared" si="299"/>
        <v>0.54786190663005108</v>
      </c>
      <c r="BD121" s="30">
        <f t="shared" si="300"/>
        <v>9.6033402922755737E-3</v>
      </c>
      <c r="BE121" s="30">
        <f t="shared" si="301"/>
        <v>2.8192839018889204E-3</v>
      </c>
      <c r="BF121" s="30">
        <f t="shared" si="302"/>
        <v>8.4367245657568247E-3</v>
      </c>
      <c r="BG121" s="30">
        <f t="shared" si="303"/>
        <v>0.18402282453637661</v>
      </c>
      <c r="BH121" s="30">
        <f t="shared" si="304"/>
        <v>0.12778315585672798</v>
      </c>
      <c r="BI121" s="30">
        <f t="shared" si="305"/>
        <v>2.186836518046709E-2</v>
      </c>
      <c r="BJ121" s="30">
        <f t="shared" si="306"/>
        <v>1.8198054708241724</v>
      </c>
      <c r="BK121" s="30"/>
      <c r="BL121" s="30">
        <f t="shared" si="307"/>
        <v>0.50240587435295236</v>
      </c>
      <c r="BM121" s="30">
        <f t="shared" si="308"/>
        <v>1.7193657174283583E-3</v>
      </c>
      <c r="BN121" s="30">
        <f t="shared" si="309"/>
        <v>0.30105520365422889</v>
      </c>
      <c r="BO121" s="30">
        <f t="shared" si="310"/>
        <v>5.2771246411993213E-3</v>
      </c>
      <c r="BP121" s="30">
        <f t="shared" si="311"/>
        <v>1.5492226763183065E-3</v>
      </c>
      <c r="BQ121" s="30">
        <f t="shared" si="312"/>
        <v>4.6360584694450412E-3</v>
      </c>
      <c r="BR121" s="30">
        <f t="shared" si="313"/>
        <v>0.10112225042000475</v>
      </c>
      <c r="BS121" s="30">
        <f t="shared" si="314"/>
        <v>7.0218030391378153E-2</v>
      </c>
      <c r="BT121" s="30">
        <f t="shared" si="315"/>
        <v>1.2016869677044722E-2</v>
      </c>
      <c r="BU121" s="30">
        <f t="shared" si="316"/>
        <v>1</v>
      </c>
      <c r="BV121" s="30"/>
      <c r="BW121" s="28">
        <f t="shared" si="317"/>
        <v>0.55150426449492063</v>
      </c>
      <c r="BX121" s="28">
        <f t="shared" si="318"/>
        <v>0.38295768779309147</v>
      </c>
      <c r="BY121" s="28">
        <f t="shared" si="319"/>
        <v>6.5538047711987901E-2</v>
      </c>
      <c r="BZ121" s="28"/>
      <c r="CA121" s="28">
        <f t="shared" si="320"/>
        <v>61.424569827931187</v>
      </c>
      <c r="CB121" s="28">
        <f t="shared" si="321"/>
        <v>10.344137655062028</v>
      </c>
      <c r="CC121" s="28">
        <f t="shared" si="322"/>
        <v>34.129017995944821</v>
      </c>
      <c r="CD121" s="28">
        <f t="shared" si="323"/>
        <v>55.150426449492059</v>
      </c>
      <c r="CF121" s="28">
        <f t="shared" si="324"/>
        <v>7.1548203672570896</v>
      </c>
      <c r="CG121" s="28">
        <f t="shared" si="325"/>
        <v>0.53549032443577049</v>
      </c>
      <c r="CH121" s="30"/>
      <c r="CI121" s="107">
        <f t="shared" si="271"/>
        <v>3.3463487163270864</v>
      </c>
    </row>
    <row r="122" spans="1:89" ht="15" customHeight="1" x14ac:dyDescent="0.2">
      <c r="A122" s="150" t="s">
        <v>194</v>
      </c>
      <c r="C122" s="135">
        <v>35</v>
      </c>
      <c r="D122" s="26">
        <f t="shared" si="272"/>
        <v>1008</v>
      </c>
      <c r="F122" s="4">
        <v>61.4</v>
      </c>
      <c r="G122" s="4">
        <v>0.44</v>
      </c>
      <c r="H122" s="4">
        <v>17.2</v>
      </c>
      <c r="I122" s="4">
        <v>4.5199999999999996</v>
      </c>
      <c r="J122" s="4">
        <v>0.1</v>
      </c>
      <c r="K122" s="4">
        <v>1.67</v>
      </c>
      <c r="L122" s="4">
        <v>4</v>
      </c>
      <c r="M122" s="4">
        <v>4.46</v>
      </c>
      <c r="N122" s="4">
        <v>5.88</v>
      </c>
      <c r="O122" s="4">
        <v>0.28999999999999998</v>
      </c>
      <c r="P122" s="28">
        <f t="shared" si="273"/>
        <v>99.95999999999998</v>
      </c>
      <c r="R122" s="28">
        <v>55.43</v>
      </c>
      <c r="S122" s="28">
        <v>0.24</v>
      </c>
      <c r="T122" s="28">
        <v>27.65</v>
      </c>
      <c r="U122" s="28">
        <v>0.85</v>
      </c>
      <c r="V122" s="28">
        <v>0.12</v>
      </c>
      <c r="W122" s="28">
        <v>0.22</v>
      </c>
      <c r="X122" s="28">
        <v>10.119999999999999</v>
      </c>
      <c r="Y122" s="28">
        <v>4.22</v>
      </c>
      <c r="Z122" s="28">
        <v>0.96</v>
      </c>
      <c r="AA122" s="28">
        <f t="shared" si="274"/>
        <v>99.809999999999988</v>
      </c>
      <c r="AC122" s="30">
        <f t="shared" si="275"/>
        <v>1.021970705725699</v>
      </c>
      <c r="AD122" s="30">
        <f t="shared" si="276"/>
        <v>5.5068836045056319E-3</v>
      </c>
      <c r="AE122" s="30">
        <f t="shared" si="277"/>
        <v>0.33738721067085131</v>
      </c>
      <c r="AF122" s="30">
        <f t="shared" si="278"/>
        <v>6.2908837856645791E-2</v>
      </c>
      <c r="AG122" s="30">
        <f t="shared" si="279"/>
        <v>1.4096419509444602E-3</v>
      </c>
      <c r="AH122" s="30">
        <f t="shared" si="280"/>
        <v>4.1439205955334991E-2</v>
      </c>
      <c r="AI122" s="30">
        <f t="shared" si="281"/>
        <v>7.1326676176890161E-2</v>
      </c>
      <c r="AJ122" s="30">
        <f t="shared" si="282"/>
        <v>0.14391739270732495</v>
      </c>
      <c r="AK122" s="30">
        <f t="shared" si="283"/>
        <v>0.12484076433121019</v>
      </c>
      <c r="AL122" s="30">
        <f t="shared" si="284"/>
        <v>4.0863199870365017E-3</v>
      </c>
      <c r="AM122" s="30">
        <f t="shared" si="285"/>
        <v>1.814793638966443</v>
      </c>
      <c r="AO122" s="30">
        <f t="shared" si="286"/>
        <v>0.56313328622185899</v>
      </c>
      <c r="AP122" s="30">
        <f t="shared" si="287"/>
        <v>3.0344406583009071E-3</v>
      </c>
      <c r="AQ122" s="30">
        <f t="shared" si="288"/>
        <v>0.18590940778423673</v>
      </c>
      <c r="AR122" s="30">
        <f t="shared" si="289"/>
        <v>3.4664457988993994E-2</v>
      </c>
      <c r="AS122" s="30">
        <f t="shared" si="290"/>
        <v>7.7675054655099857E-4</v>
      </c>
      <c r="AT122" s="30">
        <f t="shared" si="291"/>
        <v>2.2834114615331885E-2</v>
      </c>
      <c r="AU122" s="30">
        <f t="shared" si="292"/>
        <v>3.9302912819064083E-2</v>
      </c>
      <c r="AV122" s="30">
        <f t="shared" si="293"/>
        <v>7.9302345796896476E-2</v>
      </c>
      <c r="AW122" s="30">
        <f t="shared" si="294"/>
        <v>6.8790611588383802E-2</v>
      </c>
      <c r="AX122" s="30">
        <f t="shared" si="295"/>
        <v>2.2516719803821516E-3</v>
      </c>
      <c r="AY122" s="30">
        <f t="shared" si="296"/>
        <v>1</v>
      </c>
      <c r="AZ122" s="30"/>
      <c r="BA122" s="30">
        <f t="shared" si="297"/>
        <v>0.92260319573901461</v>
      </c>
      <c r="BB122" s="30">
        <f t="shared" si="298"/>
        <v>3.0037546933667082E-3</v>
      </c>
      <c r="BC122" s="30">
        <f t="shared" si="299"/>
        <v>0.54236955668889764</v>
      </c>
      <c r="BD122" s="30">
        <f t="shared" si="300"/>
        <v>1.1830201809324984E-2</v>
      </c>
      <c r="BE122" s="30">
        <f t="shared" si="301"/>
        <v>1.6915703411333521E-3</v>
      </c>
      <c r="BF122" s="30">
        <f t="shared" si="302"/>
        <v>5.4590570719602978E-3</v>
      </c>
      <c r="BG122" s="30">
        <f t="shared" si="303"/>
        <v>0.18045649072753209</v>
      </c>
      <c r="BH122" s="30">
        <f t="shared" si="304"/>
        <v>0.13617295901903839</v>
      </c>
      <c r="BI122" s="30">
        <f t="shared" si="305"/>
        <v>2.038216560509554E-2</v>
      </c>
      <c r="BJ122" s="30">
        <f t="shared" si="306"/>
        <v>1.8239689516953637</v>
      </c>
      <c r="BK122" s="30"/>
      <c r="BL122" s="30">
        <f t="shared" si="307"/>
        <v>0.50582176570574999</v>
      </c>
      <c r="BM122" s="30">
        <f t="shared" si="308"/>
        <v>1.6468233686624675E-3</v>
      </c>
      <c r="BN122" s="30">
        <f t="shared" si="309"/>
        <v>0.29735679227695722</v>
      </c>
      <c r="BO122" s="30">
        <f t="shared" si="310"/>
        <v>6.4859666598649675E-3</v>
      </c>
      <c r="BP122" s="30">
        <f t="shared" si="311"/>
        <v>9.2741180685178433E-4</v>
      </c>
      <c r="BQ122" s="30">
        <f t="shared" si="312"/>
        <v>2.9929550428400386E-3</v>
      </c>
      <c r="BR122" s="30">
        <f t="shared" si="313"/>
        <v>9.8936163666491855E-2</v>
      </c>
      <c r="BS122" s="30">
        <f t="shared" si="314"/>
        <v>7.465749835953446E-2</v>
      </c>
      <c r="BT122" s="30">
        <f t="shared" si="315"/>
        <v>1.1174623113047231E-2</v>
      </c>
      <c r="BU122" s="30">
        <f t="shared" si="316"/>
        <v>1</v>
      </c>
      <c r="BV122" s="30"/>
      <c r="BW122" s="28">
        <f t="shared" si="317"/>
        <v>0.53546074528982845</v>
      </c>
      <c r="BX122" s="28">
        <f t="shared" si="318"/>
        <v>0.40406013566311111</v>
      </c>
      <c r="BY122" s="28">
        <f t="shared" si="319"/>
        <v>6.0479119047060437E-2</v>
      </c>
      <c r="BZ122" s="28"/>
      <c r="CA122" s="28">
        <f t="shared" si="320"/>
        <v>61.424569827931187</v>
      </c>
      <c r="CB122" s="28">
        <f t="shared" si="321"/>
        <v>10.344137655062028</v>
      </c>
      <c r="CC122" s="28">
        <f t="shared" si="322"/>
        <v>32.820949169197462</v>
      </c>
      <c r="CD122" s="28">
        <f t="shared" si="323"/>
        <v>53.546074528982842</v>
      </c>
      <c r="CF122" s="28">
        <f t="shared" si="324"/>
        <v>7.1252983784750183</v>
      </c>
      <c r="CG122" s="28">
        <f t="shared" si="325"/>
        <v>0.53549032443577049</v>
      </c>
      <c r="CH122" s="30"/>
      <c r="CI122" s="107">
        <f t="shared" si="271"/>
        <v>3.0963555640195306</v>
      </c>
    </row>
    <row r="123" spans="1:89" ht="15" customHeight="1" x14ac:dyDescent="0.2">
      <c r="A123" s="150" t="s">
        <v>194</v>
      </c>
      <c r="C123" s="135">
        <v>42</v>
      </c>
      <c r="D123" s="26">
        <f t="shared" si="272"/>
        <v>1008</v>
      </c>
      <c r="F123" s="4">
        <v>61.4</v>
      </c>
      <c r="G123" s="4">
        <v>0.44</v>
      </c>
      <c r="H123" s="4">
        <v>17.2</v>
      </c>
      <c r="I123" s="4">
        <v>4.5199999999999996</v>
      </c>
      <c r="J123" s="4">
        <v>0.1</v>
      </c>
      <c r="K123" s="4">
        <v>1.67</v>
      </c>
      <c r="L123" s="4">
        <v>4</v>
      </c>
      <c r="M123" s="4">
        <v>4.46</v>
      </c>
      <c r="N123" s="4">
        <v>5.88</v>
      </c>
      <c r="O123" s="4">
        <v>0.28999999999999998</v>
      </c>
      <c r="P123" s="28">
        <f t="shared" si="273"/>
        <v>99.95999999999998</v>
      </c>
      <c r="R123" s="28">
        <v>55.4</v>
      </c>
      <c r="S123" s="28">
        <v>0.23</v>
      </c>
      <c r="T123" s="28">
        <v>27.94</v>
      </c>
      <c r="U123" s="28">
        <v>0.61</v>
      </c>
      <c r="V123" s="28">
        <v>0.13</v>
      </c>
      <c r="W123" s="28">
        <v>0.45</v>
      </c>
      <c r="X123" s="28">
        <v>9.82</v>
      </c>
      <c r="Y123" s="28">
        <v>4.34</v>
      </c>
      <c r="Z123" s="28">
        <v>0.95</v>
      </c>
      <c r="AA123" s="28">
        <f t="shared" si="274"/>
        <v>99.86999999999999</v>
      </c>
      <c r="AC123" s="30">
        <f t="shared" si="275"/>
        <v>1.021970705725699</v>
      </c>
      <c r="AD123" s="30">
        <f t="shared" si="276"/>
        <v>5.5068836045056319E-3</v>
      </c>
      <c r="AE123" s="30">
        <f t="shared" si="277"/>
        <v>0.33738721067085131</v>
      </c>
      <c r="AF123" s="30">
        <f t="shared" si="278"/>
        <v>6.2908837856645791E-2</v>
      </c>
      <c r="AG123" s="30">
        <f t="shared" si="279"/>
        <v>1.4096419509444602E-3</v>
      </c>
      <c r="AH123" s="30">
        <f t="shared" si="280"/>
        <v>4.1439205955334991E-2</v>
      </c>
      <c r="AI123" s="30">
        <f t="shared" si="281"/>
        <v>7.1326676176890161E-2</v>
      </c>
      <c r="AJ123" s="30">
        <f t="shared" si="282"/>
        <v>0.14391739270732495</v>
      </c>
      <c r="AK123" s="30">
        <f t="shared" si="283"/>
        <v>0.12484076433121019</v>
      </c>
      <c r="AL123" s="30">
        <f t="shared" si="284"/>
        <v>4.0863199870365017E-3</v>
      </c>
      <c r="AM123" s="30">
        <f t="shared" si="285"/>
        <v>1.814793638966443</v>
      </c>
      <c r="AO123" s="30">
        <f t="shared" si="286"/>
        <v>0.56313328622185899</v>
      </c>
      <c r="AP123" s="30">
        <f t="shared" si="287"/>
        <v>3.0344406583009071E-3</v>
      </c>
      <c r="AQ123" s="30">
        <f t="shared" si="288"/>
        <v>0.18590940778423673</v>
      </c>
      <c r="AR123" s="30">
        <f t="shared" si="289"/>
        <v>3.4664457988993994E-2</v>
      </c>
      <c r="AS123" s="30">
        <f t="shared" si="290"/>
        <v>7.7675054655099857E-4</v>
      </c>
      <c r="AT123" s="30">
        <f t="shared" si="291"/>
        <v>2.2834114615331885E-2</v>
      </c>
      <c r="AU123" s="30">
        <f t="shared" si="292"/>
        <v>3.9302912819064083E-2</v>
      </c>
      <c r="AV123" s="30">
        <f t="shared" si="293"/>
        <v>7.9302345796896476E-2</v>
      </c>
      <c r="AW123" s="30">
        <f t="shared" si="294"/>
        <v>6.8790611588383802E-2</v>
      </c>
      <c r="AX123" s="30">
        <f t="shared" si="295"/>
        <v>2.2516719803821516E-3</v>
      </c>
      <c r="AY123" s="30">
        <f t="shared" si="296"/>
        <v>1</v>
      </c>
      <c r="AZ123" s="30"/>
      <c r="BA123" s="30">
        <f t="shared" si="297"/>
        <v>0.92210386151797608</v>
      </c>
      <c r="BB123" s="30">
        <f t="shared" si="298"/>
        <v>2.8785982478097623E-3</v>
      </c>
      <c r="BC123" s="30">
        <f t="shared" si="299"/>
        <v>0.54805806198509222</v>
      </c>
      <c r="BD123" s="30">
        <f t="shared" si="300"/>
        <v>8.4899095337508702E-3</v>
      </c>
      <c r="BE123" s="30">
        <f t="shared" si="301"/>
        <v>1.8325345362277983E-3</v>
      </c>
      <c r="BF123" s="30">
        <f t="shared" si="302"/>
        <v>1.1166253101736974E-2</v>
      </c>
      <c r="BG123" s="30">
        <f t="shared" si="303"/>
        <v>0.17510699001426536</v>
      </c>
      <c r="BH123" s="30">
        <f t="shared" si="304"/>
        <v>0.14004517586318169</v>
      </c>
      <c r="BI123" s="30">
        <f t="shared" si="305"/>
        <v>2.0169851380042462E-2</v>
      </c>
      <c r="BJ123" s="30">
        <f t="shared" si="306"/>
        <v>1.8298512361800836</v>
      </c>
      <c r="BK123" s="30"/>
      <c r="BL123" s="30">
        <f t="shared" si="307"/>
        <v>0.50392285628798938</v>
      </c>
      <c r="BM123" s="30">
        <f t="shared" si="308"/>
        <v>1.5731323896138118E-3</v>
      </c>
      <c r="BN123" s="30">
        <f t="shared" si="309"/>
        <v>0.29950962742151321</v>
      </c>
      <c r="BO123" s="30">
        <f t="shared" si="310"/>
        <v>4.6396719940327109E-3</v>
      </c>
      <c r="BP123" s="30">
        <f t="shared" si="311"/>
        <v>1.0014664033855102E-3</v>
      </c>
      <c r="BQ123" s="30">
        <f t="shared" si="312"/>
        <v>6.1022737154563175E-3</v>
      </c>
      <c r="BR123" s="30">
        <f t="shared" si="313"/>
        <v>9.5694658971190991E-2</v>
      </c>
      <c r="BS123" s="30">
        <f t="shared" si="314"/>
        <v>7.6533640054550989E-2</v>
      </c>
      <c r="BT123" s="30">
        <f t="shared" si="315"/>
        <v>1.1022672762266811E-2</v>
      </c>
      <c r="BU123" s="30">
        <f t="shared" si="316"/>
        <v>0.99999999999999967</v>
      </c>
      <c r="BV123" s="30"/>
      <c r="BW123" s="28">
        <f t="shared" si="317"/>
        <v>0.52220546520153766</v>
      </c>
      <c r="BX123" s="28">
        <f t="shared" si="318"/>
        <v>0.41764384280094191</v>
      </c>
      <c r="BY123" s="28">
        <f t="shared" si="319"/>
        <v>6.0150691997520433E-2</v>
      </c>
      <c r="BZ123" s="28"/>
      <c r="CA123" s="28">
        <f t="shared" si="320"/>
        <v>61.424569827931187</v>
      </c>
      <c r="CB123" s="28">
        <f t="shared" si="321"/>
        <v>10.344137655062028</v>
      </c>
      <c r="CC123" s="28">
        <f t="shared" si="322"/>
        <v>32.125342459828929</v>
      </c>
      <c r="CD123" s="28">
        <f t="shared" si="323"/>
        <v>52.220546520153768</v>
      </c>
      <c r="CF123" s="28">
        <f t="shared" si="324"/>
        <v>7.1002319179901949</v>
      </c>
      <c r="CG123" s="28">
        <f t="shared" si="325"/>
        <v>0.53549032443577049</v>
      </c>
      <c r="CH123" s="30"/>
      <c r="CI123" s="107">
        <f t="shared" si="271"/>
        <v>2.9374290420703257</v>
      </c>
    </row>
    <row r="124" spans="1:89" ht="15" customHeight="1" x14ac:dyDescent="0.2">
      <c r="A124" s="150" t="s">
        <v>194</v>
      </c>
      <c r="C124" s="135">
        <v>49</v>
      </c>
      <c r="D124" s="26">
        <f t="shared" si="272"/>
        <v>1008</v>
      </c>
      <c r="F124" s="4">
        <v>61.4</v>
      </c>
      <c r="G124" s="4">
        <v>0.44</v>
      </c>
      <c r="H124" s="4">
        <v>17.2</v>
      </c>
      <c r="I124" s="4">
        <v>4.5199999999999996</v>
      </c>
      <c r="J124" s="4">
        <v>0.1</v>
      </c>
      <c r="K124" s="4">
        <v>1.67</v>
      </c>
      <c r="L124" s="4">
        <v>4</v>
      </c>
      <c r="M124" s="4">
        <v>4.46</v>
      </c>
      <c r="N124" s="4">
        <v>5.88</v>
      </c>
      <c r="O124" s="4">
        <v>0.28999999999999998</v>
      </c>
      <c r="P124" s="28">
        <f t="shared" si="273"/>
        <v>99.95999999999998</v>
      </c>
      <c r="R124" s="28">
        <v>54.14</v>
      </c>
      <c r="S124" s="28">
        <v>0.22</v>
      </c>
      <c r="T124" s="28">
        <v>28.74</v>
      </c>
      <c r="U124" s="28">
        <v>0.69</v>
      </c>
      <c r="V124" s="28">
        <v>0.1</v>
      </c>
      <c r="W124" s="28">
        <v>0.36</v>
      </c>
      <c r="X124" s="28">
        <v>11.13</v>
      </c>
      <c r="Y124" s="28">
        <v>3.57</v>
      </c>
      <c r="Z124" s="28">
        <v>0.93</v>
      </c>
      <c r="AA124" s="28">
        <f t="shared" si="274"/>
        <v>99.879999999999981</v>
      </c>
      <c r="AC124" s="30">
        <f t="shared" si="275"/>
        <v>1.021970705725699</v>
      </c>
      <c r="AD124" s="30">
        <f t="shared" si="276"/>
        <v>5.5068836045056319E-3</v>
      </c>
      <c r="AE124" s="30">
        <f t="shared" si="277"/>
        <v>0.33738721067085131</v>
      </c>
      <c r="AF124" s="30">
        <f t="shared" si="278"/>
        <v>6.2908837856645791E-2</v>
      </c>
      <c r="AG124" s="30">
        <f t="shared" si="279"/>
        <v>1.4096419509444602E-3</v>
      </c>
      <c r="AH124" s="30">
        <f t="shared" si="280"/>
        <v>4.1439205955334991E-2</v>
      </c>
      <c r="AI124" s="30">
        <f t="shared" si="281"/>
        <v>7.1326676176890161E-2</v>
      </c>
      <c r="AJ124" s="30">
        <f t="shared" si="282"/>
        <v>0.14391739270732495</v>
      </c>
      <c r="AK124" s="30">
        <f t="shared" si="283"/>
        <v>0.12484076433121019</v>
      </c>
      <c r="AL124" s="30">
        <f t="shared" si="284"/>
        <v>4.0863199870365017E-3</v>
      </c>
      <c r="AM124" s="30">
        <f t="shared" si="285"/>
        <v>1.814793638966443</v>
      </c>
      <c r="AO124" s="30">
        <f t="shared" si="286"/>
        <v>0.56313328622185899</v>
      </c>
      <c r="AP124" s="30">
        <f t="shared" si="287"/>
        <v>3.0344406583009071E-3</v>
      </c>
      <c r="AQ124" s="30">
        <f t="shared" si="288"/>
        <v>0.18590940778423673</v>
      </c>
      <c r="AR124" s="30">
        <f t="shared" si="289"/>
        <v>3.4664457988993994E-2</v>
      </c>
      <c r="AS124" s="30">
        <f t="shared" si="290"/>
        <v>7.7675054655099857E-4</v>
      </c>
      <c r="AT124" s="30">
        <f t="shared" si="291"/>
        <v>2.2834114615331885E-2</v>
      </c>
      <c r="AU124" s="30">
        <f t="shared" si="292"/>
        <v>3.9302912819064083E-2</v>
      </c>
      <c r="AV124" s="30">
        <f t="shared" si="293"/>
        <v>7.9302345796896476E-2</v>
      </c>
      <c r="AW124" s="30">
        <f t="shared" si="294"/>
        <v>6.8790611588383802E-2</v>
      </c>
      <c r="AX124" s="30">
        <f t="shared" si="295"/>
        <v>2.2516719803821516E-3</v>
      </c>
      <c r="AY124" s="30">
        <f t="shared" si="296"/>
        <v>1</v>
      </c>
      <c r="AZ124" s="30"/>
      <c r="BA124" s="30">
        <f t="shared" si="297"/>
        <v>0.90113182423435423</v>
      </c>
      <c r="BB124" s="30">
        <f t="shared" si="298"/>
        <v>2.753441802252816E-3</v>
      </c>
      <c r="BC124" s="30">
        <f t="shared" si="299"/>
        <v>0.56375049038838765</v>
      </c>
      <c r="BD124" s="30">
        <f t="shared" si="300"/>
        <v>9.6033402922755737E-3</v>
      </c>
      <c r="BE124" s="30">
        <f t="shared" si="301"/>
        <v>1.4096419509444602E-3</v>
      </c>
      <c r="BF124" s="30">
        <f t="shared" si="302"/>
        <v>8.9330024813895782E-3</v>
      </c>
      <c r="BG124" s="30">
        <f t="shared" si="303"/>
        <v>0.19846647646219689</v>
      </c>
      <c r="BH124" s="30">
        <f t="shared" si="304"/>
        <v>0.11519845111326234</v>
      </c>
      <c r="BI124" s="30">
        <f t="shared" si="305"/>
        <v>1.9745222929936305E-2</v>
      </c>
      <c r="BJ124" s="30">
        <f t="shared" si="306"/>
        <v>1.8209918916549999</v>
      </c>
      <c r="BK124" s="30"/>
      <c r="BL124" s="30">
        <f t="shared" si="307"/>
        <v>0.49485768078591763</v>
      </c>
      <c r="BM124" s="30">
        <f t="shared" si="308"/>
        <v>1.5120560475150515E-3</v>
      </c>
      <c r="BN124" s="30">
        <f t="shared" si="309"/>
        <v>0.309584294675813</v>
      </c>
      <c r="BO124" s="30">
        <f t="shared" si="310"/>
        <v>5.2736864652085979E-3</v>
      </c>
      <c r="BP124" s="30">
        <f t="shared" si="311"/>
        <v>7.7410665989474225E-4</v>
      </c>
      <c r="BQ124" s="30">
        <f t="shared" si="312"/>
        <v>4.9055696086987306E-3</v>
      </c>
      <c r="BR124" s="30">
        <f t="shared" si="313"/>
        <v>0.10898811651589595</v>
      </c>
      <c r="BS124" s="30">
        <f t="shared" si="314"/>
        <v>6.3261375100668218E-2</v>
      </c>
      <c r="BT124" s="30">
        <f t="shared" si="315"/>
        <v>1.0843114140388046E-2</v>
      </c>
      <c r="BU124" s="30">
        <f t="shared" si="316"/>
        <v>1</v>
      </c>
      <c r="BV124" s="30"/>
      <c r="BW124" s="28">
        <f t="shared" si="317"/>
        <v>0.59526225029848079</v>
      </c>
      <c r="BX124" s="28">
        <f t="shared" si="318"/>
        <v>0.34551572871623798</v>
      </c>
      <c r="BY124" s="28">
        <f t="shared" si="319"/>
        <v>5.9222020985281232E-2</v>
      </c>
      <c r="BZ124" s="28"/>
      <c r="CA124" s="28">
        <f t="shared" si="320"/>
        <v>61.424569827931187</v>
      </c>
      <c r="CB124" s="28">
        <f t="shared" si="321"/>
        <v>10.344137655062028</v>
      </c>
      <c r="CC124" s="28">
        <f t="shared" si="322"/>
        <v>35.685314613452164</v>
      </c>
      <c r="CD124" s="28">
        <f t="shared" si="323"/>
        <v>59.526225029848078</v>
      </c>
      <c r="CF124" s="28">
        <f t="shared" si="324"/>
        <v>7.2311728613000925</v>
      </c>
      <c r="CG124" s="28">
        <f t="shared" si="325"/>
        <v>0.53549032443577049</v>
      </c>
      <c r="CH124" s="30"/>
      <c r="CI124" s="107">
        <f t="shared" si="271"/>
        <v>3.7820233056361259</v>
      </c>
    </row>
    <row r="125" spans="1:89" ht="15" customHeight="1" x14ac:dyDescent="0.2">
      <c r="A125" s="150" t="s">
        <v>194</v>
      </c>
      <c r="C125" s="135">
        <v>56</v>
      </c>
      <c r="D125" s="26">
        <f t="shared" si="272"/>
        <v>1008</v>
      </c>
      <c r="F125" s="4">
        <v>61.4</v>
      </c>
      <c r="G125" s="4">
        <v>0.44</v>
      </c>
      <c r="H125" s="4">
        <v>17.2</v>
      </c>
      <c r="I125" s="4">
        <v>4.5199999999999996</v>
      </c>
      <c r="J125" s="4">
        <v>0.1</v>
      </c>
      <c r="K125" s="4">
        <v>1.67</v>
      </c>
      <c r="L125" s="4">
        <v>4</v>
      </c>
      <c r="M125" s="4">
        <v>4.46</v>
      </c>
      <c r="N125" s="4">
        <v>5.88</v>
      </c>
      <c r="O125" s="4">
        <v>0.28999999999999998</v>
      </c>
      <c r="P125" s="28">
        <f t="shared" si="273"/>
        <v>99.95999999999998</v>
      </c>
      <c r="R125" s="28">
        <v>54.29</v>
      </c>
      <c r="S125" s="28">
        <v>0.21</v>
      </c>
      <c r="T125" s="28">
        <v>28.54</v>
      </c>
      <c r="U125" s="28">
        <v>0.77</v>
      </c>
      <c r="V125" s="28">
        <v>0.09</v>
      </c>
      <c r="W125" s="28">
        <v>0.31</v>
      </c>
      <c r="X125" s="28">
        <v>10.75</v>
      </c>
      <c r="Y125" s="28">
        <v>3.92</v>
      </c>
      <c r="Z125" s="28">
        <v>0.94</v>
      </c>
      <c r="AA125" s="28">
        <f t="shared" si="274"/>
        <v>99.82</v>
      </c>
      <c r="AC125" s="30">
        <f t="shared" si="275"/>
        <v>1.021970705725699</v>
      </c>
      <c r="AD125" s="30">
        <f t="shared" si="276"/>
        <v>5.5068836045056319E-3</v>
      </c>
      <c r="AE125" s="30">
        <f t="shared" si="277"/>
        <v>0.33738721067085131</v>
      </c>
      <c r="AF125" s="30">
        <f t="shared" si="278"/>
        <v>6.2908837856645791E-2</v>
      </c>
      <c r="AG125" s="30">
        <f t="shared" si="279"/>
        <v>1.4096419509444602E-3</v>
      </c>
      <c r="AH125" s="30">
        <f t="shared" si="280"/>
        <v>4.1439205955334991E-2</v>
      </c>
      <c r="AI125" s="30">
        <f t="shared" si="281"/>
        <v>7.1326676176890161E-2</v>
      </c>
      <c r="AJ125" s="30">
        <f t="shared" si="282"/>
        <v>0.14391739270732495</v>
      </c>
      <c r="AK125" s="30">
        <f t="shared" si="283"/>
        <v>0.12484076433121019</v>
      </c>
      <c r="AL125" s="30">
        <f t="shared" si="284"/>
        <v>4.0863199870365017E-3</v>
      </c>
      <c r="AM125" s="30">
        <f t="shared" si="285"/>
        <v>1.814793638966443</v>
      </c>
      <c r="AO125" s="30">
        <f t="shared" si="286"/>
        <v>0.56313328622185899</v>
      </c>
      <c r="AP125" s="30">
        <f t="shared" si="287"/>
        <v>3.0344406583009071E-3</v>
      </c>
      <c r="AQ125" s="30">
        <f t="shared" si="288"/>
        <v>0.18590940778423673</v>
      </c>
      <c r="AR125" s="30">
        <f t="shared" si="289"/>
        <v>3.4664457988993994E-2</v>
      </c>
      <c r="AS125" s="30">
        <f t="shared" si="290"/>
        <v>7.7675054655099857E-4</v>
      </c>
      <c r="AT125" s="30">
        <f t="shared" si="291"/>
        <v>2.2834114615331885E-2</v>
      </c>
      <c r="AU125" s="30">
        <f t="shared" si="292"/>
        <v>3.9302912819064083E-2</v>
      </c>
      <c r="AV125" s="30">
        <f t="shared" si="293"/>
        <v>7.9302345796896476E-2</v>
      </c>
      <c r="AW125" s="30">
        <f t="shared" si="294"/>
        <v>6.8790611588383802E-2</v>
      </c>
      <c r="AX125" s="30">
        <f t="shared" si="295"/>
        <v>2.2516719803821516E-3</v>
      </c>
      <c r="AY125" s="30">
        <f t="shared" si="296"/>
        <v>1</v>
      </c>
      <c r="AZ125" s="30"/>
      <c r="BA125" s="30">
        <f t="shared" si="297"/>
        <v>0.90362849533954726</v>
      </c>
      <c r="BB125" s="30">
        <f t="shared" si="298"/>
        <v>2.6282853566958696E-3</v>
      </c>
      <c r="BC125" s="30">
        <f t="shared" si="299"/>
        <v>0.55982738328756376</v>
      </c>
      <c r="BD125" s="30">
        <f t="shared" si="300"/>
        <v>1.0716771050800279E-2</v>
      </c>
      <c r="BE125" s="30">
        <f t="shared" si="301"/>
        <v>1.268677755850014E-3</v>
      </c>
      <c r="BF125" s="30">
        <f t="shared" si="302"/>
        <v>7.6923076923076927E-3</v>
      </c>
      <c r="BG125" s="30">
        <f t="shared" si="303"/>
        <v>0.1916904422253923</v>
      </c>
      <c r="BH125" s="30">
        <f t="shared" si="304"/>
        <v>0.12649241690868021</v>
      </c>
      <c r="BI125" s="30">
        <f t="shared" si="305"/>
        <v>1.9957537154989383E-2</v>
      </c>
      <c r="BJ125" s="30">
        <f t="shared" si="306"/>
        <v>1.8239023167718267</v>
      </c>
      <c r="BK125" s="30"/>
      <c r="BL125" s="30">
        <f t="shared" si="307"/>
        <v>0.49543689211322645</v>
      </c>
      <c r="BM125" s="30">
        <f t="shared" si="308"/>
        <v>1.4410230923702877E-3</v>
      </c>
      <c r="BN125" s="30">
        <f t="shared" si="309"/>
        <v>0.3069393454570622</v>
      </c>
      <c r="BO125" s="30">
        <f t="shared" si="310"/>
        <v>5.8757373968185847E-3</v>
      </c>
      <c r="BP125" s="30">
        <f t="shared" si="311"/>
        <v>6.9558426686769088E-4</v>
      </c>
      <c r="BQ125" s="30">
        <f t="shared" si="312"/>
        <v>4.2174998197943587E-3</v>
      </c>
      <c r="BR125" s="30">
        <f t="shared" si="313"/>
        <v>0.10509907272044608</v>
      </c>
      <c r="BS125" s="30">
        <f t="shared" si="314"/>
        <v>6.9352626917302512E-2</v>
      </c>
      <c r="BT125" s="30">
        <f t="shared" si="315"/>
        <v>1.0942218216111903E-2</v>
      </c>
      <c r="BU125" s="30">
        <f t="shared" si="316"/>
        <v>0.99999999999999989</v>
      </c>
      <c r="BV125" s="30"/>
      <c r="BW125" s="28">
        <f t="shared" si="317"/>
        <v>0.5668960122159562</v>
      </c>
      <c r="BX125" s="28">
        <f t="shared" si="318"/>
        <v>0.37408253582499262</v>
      </c>
      <c r="BY125" s="28">
        <f t="shared" si="319"/>
        <v>5.9021451959051174E-2</v>
      </c>
      <c r="BZ125" s="28"/>
      <c r="CA125" s="28">
        <f t="shared" si="320"/>
        <v>61.424569827931187</v>
      </c>
      <c r="CB125" s="28">
        <f t="shared" si="321"/>
        <v>10.344137655062028</v>
      </c>
      <c r="CC125" s="28">
        <f t="shared" si="322"/>
        <v>34.246945806702925</v>
      </c>
      <c r="CD125" s="28">
        <f t="shared" si="323"/>
        <v>56.689601221595623</v>
      </c>
      <c r="CF125" s="28">
        <f t="shared" si="324"/>
        <v>7.1823466829911036</v>
      </c>
      <c r="CG125" s="28">
        <f t="shared" si="325"/>
        <v>0.53549032443577049</v>
      </c>
      <c r="CH125" s="30"/>
      <c r="CI125" s="107">
        <f t="shared" si="271"/>
        <v>3.4465181185922811</v>
      </c>
    </row>
    <row r="126" spans="1:89" ht="15" customHeight="1" x14ac:dyDescent="0.2">
      <c r="A126" s="150" t="s">
        <v>194</v>
      </c>
      <c r="C126" s="135">
        <v>63</v>
      </c>
      <c r="D126" s="26">
        <f t="shared" si="272"/>
        <v>1008</v>
      </c>
      <c r="F126" s="4">
        <v>61.4</v>
      </c>
      <c r="G126" s="4">
        <v>0.44</v>
      </c>
      <c r="H126" s="4">
        <v>17.2</v>
      </c>
      <c r="I126" s="4">
        <v>4.5199999999999996</v>
      </c>
      <c r="J126" s="4">
        <v>0.1</v>
      </c>
      <c r="K126" s="4">
        <v>1.67</v>
      </c>
      <c r="L126" s="4">
        <v>4</v>
      </c>
      <c r="M126" s="4">
        <v>4.46</v>
      </c>
      <c r="N126" s="4">
        <v>5.88</v>
      </c>
      <c r="O126" s="4">
        <v>0.28999999999999998</v>
      </c>
      <c r="P126" s="28">
        <f t="shared" si="273"/>
        <v>99.95999999999998</v>
      </c>
      <c r="R126" s="28">
        <v>55.05</v>
      </c>
      <c r="S126" s="28">
        <v>0.21</v>
      </c>
      <c r="T126" s="28">
        <v>27.82</v>
      </c>
      <c r="U126" s="28">
        <v>0.98</v>
      </c>
      <c r="V126" s="28">
        <v>0.24</v>
      </c>
      <c r="W126" s="28">
        <v>0.38</v>
      </c>
      <c r="X126" s="28">
        <v>10.39</v>
      </c>
      <c r="Y126" s="28">
        <v>3.69</v>
      </c>
      <c r="Z126" s="28">
        <v>1.01</v>
      </c>
      <c r="AA126" s="28">
        <f t="shared" si="274"/>
        <v>99.77</v>
      </c>
      <c r="AC126" s="30">
        <f t="shared" si="275"/>
        <v>1.021970705725699</v>
      </c>
      <c r="AD126" s="30">
        <f t="shared" si="276"/>
        <v>5.5068836045056319E-3</v>
      </c>
      <c r="AE126" s="30">
        <f t="shared" si="277"/>
        <v>0.33738721067085131</v>
      </c>
      <c r="AF126" s="30">
        <f t="shared" si="278"/>
        <v>6.2908837856645791E-2</v>
      </c>
      <c r="AG126" s="30">
        <f t="shared" si="279"/>
        <v>1.4096419509444602E-3</v>
      </c>
      <c r="AH126" s="30">
        <f t="shared" si="280"/>
        <v>4.1439205955334991E-2</v>
      </c>
      <c r="AI126" s="30">
        <f t="shared" si="281"/>
        <v>7.1326676176890161E-2</v>
      </c>
      <c r="AJ126" s="30">
        <f t="shared" si="282"/>
        <v>0.14391739270732495</v>
      </c>
      <c r="AK126" s="30">
        <f t="shared" si="283"/>
        <v>0.12484076433121019</v>
      </c>
      <c r="AL126" s="30">
        <f t="shared" si="284"/>
        <v>4.0863199870365017E-3</v>
      </c>
      <c r="AM126" s="30">
        <f t="shared" si="285"/>
        <v>1.814793638966443</v>
      </c>
      <c r="AO126" s="30">
        <f t="shared" si="286"/>
        <v>0.56313328622185899</v>
      </c>
      <c r="AP126" s="30">
        <f t="shared" si="287"/>
        <v>3.0344406583009071E-3</v>
      </c>
      <c r="AQ126" s="30">
        <f t="shared" si="288"/>
        <v>0.18590940778423673</v>
      </c>
      <c r="AR126" s="30">
        <f t="shared" si="289"/>
        <v>3.4664457988993994E-2</v>
      </c>
      <c r="AS126" s="30">
        <f t="shared" si="290"/>
        <v>7.7675054655099857E-4</v>
      </c>
      <c r="AT126" s="30">
        <f t="shared" si="291"/>
        <v>2.2834114615331885E-2</v>
      </c>
      <c r="AU126" s="30">
        <f t="shared" si="292"/>
        <v>3.9302912819064083E-2</v>
      </c>
      <c r="AV126" s="30">
        <f t="shared" si="293"/>
        <v>7.9302345796896476E-2</v>
      </c>
      <c r="AW126" s="30">
        <f t="shared" si="294"/>
        <v>6.8790611588383802E-2</v>
      </c>
      <c r="AX126" s="30">
        <f t="shared" si="295"/>
        <v>2.2516719803821516E-3</v>
      </c>
      <c r="AY126" s="30">
        <f t="shared" si="296"/>
        <v>1</v>
      </c>
      <c r="AZ126" s="30"/>
      <c r="BA126" s="30">
        <f t="shared" si="297"/>
        <v>0.91627829560585883</v>
      </c>
      <c r="BB126" s="30">
        <f t="shared" si="298"/>
        <v>2.6282853566958696E-3</v>
      </c>
      <c r="BC126" s="30">
        <f t="shared" si="299"/>
        <v>0.54570419772459788</v>
      </c>
      <c r="BD126" s="30">
        <f t="shared" si="300"/>
        <v>1.3639526791927628E-2</v>
      </c>
      <c r="BE126" s="30">
        <f t="shared" si="301"/>
        <v>3.3831406822667043E-3</v>
      </c>
      <c r="BF126" s="30">
        <f t="shared" si="302"/>
        <v>9.4292803970223334E-3</v>
      </c>
      <c r="BG126" s="30">
        <f t="shared" si="303"/>
        <v>0.1852710413694722</v>
      </c>
      <c r="BH126" s="30">
        <f t="shared" si="304"/>
        <v>0.11907066795740562</v>
      </c>
      <c r="BI126" s="30">
        <f t="shared" si="305"/>
        <v>2.1443736730360933E-2</v>
      </c>
      <c r="BJ126" s="30">
        <f t="shared" si="306"/>
        <v>1.816848172615608</v>
      </c>
      <c r="BK126" s="30"/>
      <c r="BL126" s="30">
        <f t="shared" si="307"/>
        <v>0.50432298604607539</v>
      </c>
      <c r="BM126" s="30">
        <f t="shared" si="308"/>
        <v>1.446618047842756E-3</v>
      </c>
      <c r="BN126" s="30">
        <f t="shared" si="309"/>
        <v>0.30035762258492965</v>
      </c>
      <c r="BO126" s="30">
        <f t="shared" si="310"/>
        <v>7.5072463387469597E-3</v>
      </c>
      <c r="BP126" s="30">
        <f t="shared" si="311"/>
        <v>1.8620932300557609E-3</v>
      </c>
      <c r="BQ126" s="30">
        <f t="shared" si="312"/>
        <v>5.189911044381634E-3</v>
      </c>
      <c r="BR126" s="30">
        <f t="shared" si="313"/>
        <v>0.10197387110379648</v>
      </c>
      <c r="BS126" s="30">
        <f t="shared" si="314"/>
        <v>6.5536939053078211E-2</v>
      </c>
      <c r="BT126" s="30">
        <f t="shared" si="315"/>
        <v>1.1802712551093173E-2</v>
      </c>
      <c r="BU126" s="30">
        <f t="shared" si="316"/>
        <v>1</v>
      </c>
      <c r="BV126" s="30"/>
      <c r="BW126" s="28">
        <f t="shared" si="317"/>
        <v>0.5686903562196608</v>
      </c>
      <c r="BX126" s="28">
        <f t="shared" si="318"/>
        <v>0.36548799032749169</v>
      </c>
      <c r="BY126" s="28">
        <f t="shared" si="319"/>
        <v>6.5821653452847517E-2</v>
      </c>
      <c r="BZ126" s="28"/>
      <c r="CA126" s="28">
        <f t="shared" si="320"/>
        <v>61.424569827931187</v>
      </c>
      <c r="CB126" s="28">
        <f t="shared" si="321"/>
        <v>10.344137655062028</v>
      </c>
      <c r="CC126" s="28">
        <f t="shared" si="322"/>
        <v>35.016683156267788</v>
      </c>
      <c r="CD126" s="28">
        <f t="shared" si="323"/>
        <v>56.869035621966077</v>
      </c>
      <c r="CF126" s="28">
        <f t="shared" si="324"/>
        <v>7.1855068926359369</v>
      </c>
      <c r="CG126" s="28">
        <f t="shared" si="325"/>
        <v>0.53549032443577049</v>
      </c>
      <c r="CH126" s="30"/>
      <c r="CI126" s="107">
        <f t="shared" si="271"/>
        <v>3.5512507613144226</v>
      </c>
    </row>
    <row r="127" spans="1:89" ht="15" customHeight="1" x14ac:dyDescent="0.2">
      <c r="A127" s="150" t="s">
        <v>194</v>
      </c>
      <c r="C127" s="135">
        <v>70</v>
      </c>
      <c r="D127" s="26">
        <f t="shared" si="272"/>
        <v>1008</v>
      </c>
      <c r="F127" s="4">
        <v>61.4</v>
      </c>
      <c r="G127" s="4">
        <v>0.44</v>
      </c>
      <c r="H127" s="4">
        <v>17.2</v>
      </c>
      <c r="I127" s="4">
        <v>4.5199999999999996</v>
      </c>
      <c r="J127" s="4">
        <v>0.1</v>
      </c>
      <c r="K127" s="4">
        <v>1.67</v>
      </c>
      <c r="L127" s="4">
        <v>4</v>
      </c>
      <c r="M127" s="4">
        <v>4.46</v>
      </c>
      <c r="N127" s="4">
        <v>5.88</v>
      </c>
      <c r="O127" s="4">
        <v>0.28999999999999998</v>
      </c>
      <c r="P127" s="28">
        <f t="shared" si="273"/>
        <v>99.95999999999998</v>
      </c>
      <c r="R127" s="28">
        <v>54.57</v>
      </c>
      <c r="S127" s="28">
        <v>0.19</v>
      </c>
      <c r="T127" s="28">
        <v>28.24</v>
      </c>
      <c r="U127" s="28">
        <v>0.77</v>
      </c>
      <c r="V127" s="28">
        <v>0.17</v>
      </c>
      <c r="W127" s="28">
        <v>0.37</v>
      </c>
      <c r="X127" s="28">
        <v>10.65</v>
      </c>
      <c r="Y127" s="28">
        <v>3.92</v>
      </c>
      <c r="Z127" s="28">
        <v>0.92</v>
      </c>
      <c r="AA127" s="28">
        <f t="shared" si="274"/>
        <v>99.800000000000011</v>
      </c>
      <c r="AC127" s="30">
        <f t="shared" si="275"/>
        <v>1.021970705725699</v>
      </c>
      <c r="AD127" s="30">
        <f t="shared" si="276"/>
        <v>5.5068836045056319E-3</v>
      </c>
      <c r="AE127" s="30">
        <f t="shared" si="277"/>
        <v>0.33738721067085131</v>
      </c>
      <c r="AF127" s="30">
        <f t="shared" si="278"/>
        <v>6.2908837856645791E-2</v>
      </c>
      <c r="AG127" s="30">
        <f t="shared" si="279"/>
        <v>1.4096419509444602E-3</v>
      </c>
      <c r="AH127" s="30">
        <f t="shared" si="280"/>
        <v>4.1439205955334991E-2</v>
      </c>
      <c r="AI127" s="30">
        <f t="shared" si="281"/>
        <v>7.1326676176890161E-2</v>
      </c>
      <c r="AJ127" s="30">
        <f t="shared" si="282"/>
        <v>0.14391739270732495</v>
      </c>
      <c r="AK127" s="30">
        <f t="shared" si="283"/>
        <v>0.12484076433121019</v>
      </c>
      <c r="AL127" s="30">
        <f t="shared" si="284"/>
        <v>4.0863199870365017E-3</v>
      </c>
      <c r="AM127" s="30">
        <f t="shared" si="285"/>
        <v>1.814793638966443</v>
      </c>
      <c r="AO127" s="30">
        <f t="shared" si="286"/>
        <v>0.56313328622185899</v>
      </c>
      <c r="AP127" s="30">
        <f t="shared" si="287"/>
        <v>3.0344406583009071E-3</v>
      </c>
      <c r="AQ127" s="30">
        <f t="shared" si="288"/>
        <v>0.18590940778423673</v>
      </c>
      <c r="AR127" s="30">
        <f t="shared" si="289"/>
        <v>3.4664457988993994E-2</v>
      </c>
      <c r="AS127" s="30">
        <f t="shared" si="290"/>
        <v>7.7675054655099857E-4</v>
      </c>
      <c r="AT127" s="30">
        <f t="shared" si="291"/>
        <v>2.2834114615331885E-2</v>
      </c>
      <c r="AU127" s="30">
        <f t="shared" si="292"/>
        <v>3.9302912819064083E-2</v>
      </c>
      <c r="AV127" s="30">
        <f t="shared" si="293"/>
        <v>7.9302345796896476E-2</v>
      </c>
      <c r="AW127" s="30">
        <f t="shared" si="294"/>
        <v>6.8790611588383802E-2</v>
      </c>
      <c r="AX127" s="30">
        <f t="shared" si="295"/>
        <v>2.2516719803821516E-3</v>
      </c>
      <c r="AY127" s="30">
        <f t="shared" si="296"/>
        <v>1</v>
      </c>
      <c r="AZ127" s="30"/>
      <c r="BA127" s="30">
        <f t="shared" si="297"/>
        <v>0.9082889480692411</v>
      </c>
      <c r="BB127" s="30">
        <f t="shared" si="298"/>
        <v>2.3779724655819774E-3</v>
      </c>
      <c r="BC127" s="30">
        <f t="shared" si="299"/>
        <v>0.55394272263632793</v>
      </c>
      <c r="BD127" s="30">
        <f t="shared" si="300"/>
        <v>1.0716771050800279E-2</v>
      </c>
      <c r="BE127" s="30">
        <f t="shared" si="301"/>
        <v>2.3963913166055823E-3</v>
      </c>
      <c r="BF127" s="30">
        <f t="shared" si="302"/>
        <v>9.1811414392059566E-3</v>
      </c>
      <c r="BG127" s="30">
        <f t="shared" si="303"/>
        <v>0.18990727532097004</v>
      </c>
      <c r="BH127" s="30">
        <f t="shared" si="304"/>
        <v>0.12649241690868021</v>
      </c>
      <c r="BI127" s="30">
        <f t="shared" si="305"/>
        <v>1.9532908704883226E-2</v>
      </c>
      <c r="BJ127" s="30">
        <f t="shared" si="306"/>
        <v>1.8228365479122965</v>
      </c>
      <c r="BK127" s="30"/>
      <c r="BL127" s="30">
        <f t="shared" si="307"/>
        <v>0.498283265775809</v>
      </c>
      <c r="BM127" s="30">
        <f t="shared" si="308"/>
        <v>1.3045450884257728E-3</v>
      </c>
      <c r="BN127" s="30">
        <f t="shared" si="309"/>
        <v>0.30389050695234371</v>
      </c>
      <c r="BO127" s="30">
        <f t="shared" si="310"/>
        <v>5.8791727997083709E-3</v>
      </c>
      <c r="BP127" s="30">
        <f t="shared" si="311"/>
        <v>1.3146495879458753E-3</v>
      </c>
      <c r="BQ127" s="30">
        <f t="shared" si="312"/>
        <v>5.036733243976901E-3</v>
      </c>
      <c r="BR127" s="30">
        <f t="shared" si="313"/>
        <v>0.10418228421987245</v>
      </c>
      <c r="BS127" s="30">
        <f t="shared" si="314"/>
        <v>6.9393175736767287E-2</v>
      </c>
      <c r="BT127" s="30">
        <f t="shared" si="315"/>
        <v>1.0715666595150487E-2</v>
      </c>
      <c r="BU127" s="30">
        <f t="shared" si="316"/>
        <v>0.99999999999999989</v>
      </c>
      <c r="BV127" s="30"/>
      <c r="BW127" s="28">
        <f t="shared" si="317"/>
        <v>0.56531362181778577</v>
      </c>
      <c r="BX127" s="28">
        <f t="shared" si="318"/>
        <v>0.37654105780978081</v>
      </c>
      <c r="BY127" s="28">
        <f t="shared" si="319"/>
        <v>5.8145320372433418E-2</v>
      </c>
      <c r="BZ127" s="28"/>
      <c r="CA127" s="28">
        <f t="shared" si="320"/>
        <v>61.424569827931187</v>
      </c>
      <c r="CB127" s="28">
        <f t="shared" si="321"/>
        <v>10.344137655062028</v>
      </c>
      <c r="CC127" s="28">
        <f t="shared" si="322"/>
        <v>34.080213128132627</v>
      </c>
      <c r="CD127" s="28">
        <f t="shared" si="323"/>
        <v>56.531362181778576</v>
      </c>
      <c r="CF127" s="28">
        <f t="shared" si="324"/>
        <v>7.1795514560633134</v>
      </c>
      <c r="CG127" s="28">
        <f t="shared" si="325"/>
        <v>0.53549032443577049</v>
      </c>
      <c r="CH127" s="30"/>
      <c r="CI127" s="107">
        <f t="shared" si="271"/>
        <v>3.417180939028599</v>
      </c>
    </row>
    <row r="128" spans="1:89" ht="15" customHeight="1" x14ac:dyDescent="0.2">
      <c r="A128" s="150" t="s">
        <v>194</v>
      </c>
      <c r="C128" s="135">
        <v>77</v>
      </c>
      <c r="D128" s="26">
        <f t="shared" si="272"/>
        <v>1008</v>
      </c>
      <c r="F128" s="4">
        <v>61.4</v>
      </c>
      <c r="G128" s="4">
        <v>0.44</v>
      </c>
      <c r="H128" s="4">
        <v>17.2</v>
      </c>
      <c r="I128" s="4">
        <v>4.5199999999999996</v>
      </c>
      <c r="J128" s="4">
        <v>0.1</v>
      </c>
      <c r="K128" s="4">
        <v>1.67</v>
      </c>
      <c r="L128" s="4">
        <v>4</v>
      </c>
      <c r="M128" s="4">
        <v>4.46</v>
      </c>
      <c r="N128" s="4">
        <v>5.88</v>
      </c>
      <c r="O128" s="4">
        <v>0.28999999999999998</v>
      </c>
      <c r="P128" s="28">
        <f t="shared" si="273"/>
        <v>99.95999999999998</v>
      </c>
      <c r="R128" s="28">
        <v>54</v>
      </c>
      <c r="S128" s="28">
        <v>0.28000000000000003</v>
      </c>
      <c r="T128" s="28">
        <v>28.63</v>
      </c>
      <c r="U128" s="28">
        <v>0.73</v>
      </c>
      <c r="V128" s="28">
        <v>0.11</v>
      </c>
      <c r="W128" s="28">
        <v>0.2</v>
      </c>
      <c r="X128" s="28">
        <v>11.3</v>
      </c>
      <c r="Y128" s="28">
        <v>3.8</v>
      </c>
      <c r="Z128" s="28">
        <v>0.8</v>
      </c>
      <c r="AA128" s="28">
        <f t="shared" si="274"/>
        <v>99.85</v>
      </c>
      <c r="AC128" s="30">
        <f t="shared" si="275"/>
        <v>1.021970705725699</v>
      </c>
      <c r="AD128" s="30">
        <f t="shared" si="276"/>
        <v>5.5068836045056319E-3</v>
      </c>
      <c r="AE128" s="30">
        <f t="shared" si="277"/>
        <v>0.33738721067085131</v>
      </c>
      <c r="AF128" s="30">
        <f t="shared" si="278"/>
        <v>6.2908837856645791E-2</v>
      </c>
      <c r="AG128" s="30">
        <f t="shared" si="279"/>
        <v>1.4096419509444602E-3</v>
      </c>
      <c r="AH128" s="30">
        <f t="shared" si="280"/>
        <v>4.1439205955334991E-2</v>
      </c>
      <c r="AI128" s="30">
        <f t="shared" si="281"/>
        <v>7.1326676176890161E-2</v>
      </c>
      <c r="AJ128" s="30">
        <f t="shared" si="282"/>
        <v>0.14391739270732495</v>
      </c>
      <c r="AK128" s="30">
        <f t="shared" si="283"/>
        <v>0.12484076433121019</v>
      </c>
      <c r="AL128" s="30">
        <f t="shared" si="284"/>
        <v>4.0863199870365017E-3</v>
      </c>
      <c r="AM128" s="30">
        <f t="shared" si="285"/>
        <v>1.814793638966443</v>
      </c>
      <c r="AO128" s="30">
        <f t="shared" si="286"/>
        <v>0.56313328622185899</v>
      </c>
      <c r="AP128" s="30">
        <f t="shared" si="287"/>
        <v>3.0344406583009071E-3</v>
      </c>
      <c r="AQ128" s="30">
        <f t="shared" si="288"/>
        <v>0.18590940778423673</v>
      </c>
      <c r="AR128" s="30">
        <f t="shared" si="289"/>
        <v>3.4664457988993994E-2</v>
      </c>
      <c r="AS128" s="30">
        <f t="shared" si="290"/>
        <v>7.7675054655099857E-4</v>
      </c>
      <c r="AT128" s="30">
        <f t="shared" si="291"/>
        <v>2.2834114615331885E-2</v>
      </c>
      <c r="AU128" s="30">
        <f t="shared" si="292"/>
        <v>3.9302912819064083E-2</v>
      </c>
      <c r="AV128" s="30">
        <f t="shared" si="293"/>
        <v>7.9302345796896476E-2</v>
      </c>
      <c r="AW128" s="30">
        <f t="shared" si="294"/>
        <v>6.8790611588383802E-2</v>
      </c>
      <c r="AX128" s="30">
        <f t="shared" si="295"/>
        <v>2.2516719803821516E-3</v>
      </c>
      <c r="AY128" s="30">
        <f t="shared" si="296"/>
        <v>1</v>
      </c>
      <c r="AZ128" s="30"/>
      <c r="BA128" s="30">
        <f t="shared" si="297"/>
        <v>0.89880159786950731</v>
      </c>
      <c r="BB128" s="30">
        <f t="shared" si="298"/>
        <v>3.5043804755944931E-3</v>
      </c>
      <c r="BC128" s="30">
        <f t="shared" si="299"/>
        <v>0.56159278148293446</v>
      </c>
      <c r="BD128" s="30">
        <f t="shared" si="300"/>
        <v>1.0160055671537927E-2</v>
      </c>
      <c r="BE128" s="30">
        <f t="shared" si="301"/>
        <v>1.5506061460389062E-3</v>
      </c>
      <c r="BF128" s="30">
        <f t="shared" si="302"/>
        <v>4.9627791563275443E-3</v>
      </c>
      <c r="BG128" s="30">
        <f t="shared" si="303"/>
        <v>0.20149786019971472</v>
      </c>
      <c r="BH128" s="30">
        <f t="shared" si="304"/>
        <v>0.12262020006453694</v>
      </c>
      <c r="BI128" s="30">
        <f t="shared" si="305"/>
        <v>1.6985138004246284E-2</v>
      </c>
      <c r="BJ128" s="30">
        <f t="shared" si="306"/>
        <v>1.8216753990704388</v>
      </c>
      <c r="BK128" s="30"/>
      <c r="BL128" s="30">
        <f t="shared" si="307"/>
        <v>0.49339283954108737</v>
      </c>
      <c r="BM128" s="30">
        <f t="shared" si="308"/>
        <v>1.923712905923142E-3</v>
      </c>
      <c r="BN128" s="30">
        <f t="shared" si="309"/>
        <v>0.30828367214570884</v>
      </c>
      <c r="BO128" s="30">
        <f t="shared" si="310"/>
        <v>5.5773139807028084E-3</v>
      </c>
      <c r="BP128" s="30">
        <f t="shared" si="311"/>
        <v>8.5119782966281842E-4</v>
      </c>
      <c r="BQ128" s="30">
        <f t="shared" si="312"/>
        <v>2.7242938883952333E-3</v>
      </c>
      <c r="BR128" s="30">
        <f t="shared" si="313"/>
        <v>0.11061128689696016</v>
      </c>
      <c r="BS128" s="30">
        <f t="shared" si="314"/>
        <v>6.7311772518368174E-2</v>
      </c>
      <c r="BT128" s="30">
        <f t="shared" si="315"/>
        <v>9.3239102931913283E-3</v>
      </c>
      <c r="BU128" s="30">
        <f t="shared" si="316"/>
        <v>1</v>
      </c>
      <c r="BV128" s="30"/>
      <c r="BW128" s="28">
        <f t="shared" si="317"/>
        <v>0.59072404252599986</v>
      </c>
      <c r="BX128" s="28">
        <f t="shared" si="318"/>
        <v>0.35948123819119687</v>
      </c>
      <c r="BY128" s="28">
        <f t="shared" si="319"/>
        <v>4.9794719282803268E-2</v>
      </c>
      <c r="BZ128" s="28"/>
      <c r="CA128" s="28">
        <f t="shared" si="320"/>
        <v>61.424569827931187</v>
      </c>
      <c r="CB128" s="28">
        <f t="shared" si="321"/>
        <v>10.344137655062028</v>
      </c>
      <c r="CC128" s="28">
        <f t="shared" si="322"/>
        <v>34.515674054580323</v>
      </c>
      <c r="CD128" s="28">
        <f t="shared" si="323"/>
        <v>59.072404252599988</v>
      </c>
      <c r="CF128" s="28">
        <f t="shared" si="324"/>
        <v>7.2235197712937884</v>
      </c>
      <c r="CG128" s="28">
        <f t="shared" si="325"/>
        <v>0.53549032443577049</v>
      </c>
      <c r="CH128" s="30"/>
      <c r="CI128" s="107">
        <f t="shared" si="271"/>
        <v>3.6126688365828006</v>
      </c>
    </row>
    <row r="129" spans="1:87" ht="15" customHeight="1" x14ac:dyDescent="0.2">
      <c r="A129" s="150" t="s">
        <v>194</v>
      </c>
      <c r="C129" s="135">
        <v>84</v>
      </c>
      <c r="D129" s="26">
        <f t="shared" si="272"/>
        <v>1008</v>
      </c>
      <c r="F129" s="4">
        <v>61.4</v>
      </c>
      <c r="G129" s="4">
        <v>0.44</v>
      </c>
      <c r="H129" s="4">
        <v>17.2</v>
      </c>
      <c r="I129" s="4">
        <v>4.5199999999999996</v>
      </c>
      <c r="J129" s="4">
        <v>0.1</v>
      </c>
      <c r="K129" s="4">
        <v>1.67</v>
      </c>
      <c r="L129" s="4">
        <v>4</v>
      </c>
      <c r="M129" s="4">
        <v>4.46</v>
      </c>
      <c r="N129" s="4">
        <v>5.88</v>
      </c>
      <c r="O129" s="4">
        <v>0.28999999999999998</v>
      </c>
      <c r="P129" s="28">
        <f t="shared" si="273"/>
        <v>99.95999999999998</v>
      </c>
      <c r="R129" s="28">
        <v>54.14</v>
      </c>
      <c r="S129" s="28">
        <v>0.31</v>
      </c>
      <c r="T129" s="28">
        <v>28.16</v>
      </c>
      <c r="U129" s="28">
        <v>0.89</v>
      </c>
      <c r="V129" s="28">
        <v>0.18</v>
      </c>
      <c r="W129" s="28">
        <v>0.36</v>
      </c>
      <c r="X129" s="28">
        <v>11.06</v>
      </c>
      <c r="Y129" s="28">
        <v>3.83</v>
      </c>
      <c r="Z129" s="28">
        <v>0.94</v>
      </c>
      <c r="AA129" s="28">
        <f t="shared" si="274"/>
        <v>99.87</v>
      </c>
      <c r="AC129" s="30">
        <f t="shared" si="275"/>
        <v>1.021970705725699</v>
      </c>
      <c r="AD129" s="30">
        <f t="shared" si="276"/>
        <v>5.5068836045056319E-3</v>
      </c>
      <c r="AE129" s="30">
        <f t="shared" si="277"/>
        <v>0.33738721067085131</v>
      </c>
      <c r="AF129" s="30">
        <f t="shared" si="278"/>
        <v>6.2908837856645791E-2</v>
      </c>
      <c r="AG129" s="30">
        <f t="shared" si="279"/>
        <v>1.4096419509444602E-3</v>
      </c>
      <c r="AH129" s="30">
        <f t="shared" si="280"/>
        <v>4.1439205955334991E-2</v>
      </c>
      <c r="AI129" s="30">
        <f t="shared" si="281"/>
        <v>7.1326676176890161E-2</v>
      </c>
      <c r="AJ129" s="30">
        <f t="shared" si="282"/>
        <v>0.14391739270732495</v>
      </c>
      <c r="AK129" s="30">
        <f t="shared" si="283"/>
        <v>0.12484076433121019</v>
      </c>
      <c r="AL129" s="30">
        <f t="shared" si="284"/>
        <v>4.0863199870365017E-3</v>
      </c>
      <c r="AM129" s="30">
        <f t="shared" si="285"/>
        <v>1.814793638966443</v>
      </c>
      <c r="AO129" s="30">
        <f t="shared" si="286"/>
        <v>0.56313328622185899</v>
      </c>
      <c r="AP129" s="30">
        <f t="shared" si="287"/>
        <v>3.0344406583009071E-3</v>
      </c>
      <c r="AQ129" s="30">
        <f t="shared" si="288"/>
        <v>0.18590940778423673</v>
      </c>
      <c r="AR129" s="30">
        <f t="shared" si="289"/>
        <v>3.4664457988993994E-2</v>
      </c>
      <c r="AS129" s="30">
        <f t="shared" si="290"/>
        <v>7.7675054655099857E-4</v>
      </c>
      <c r="AT129" s="30">
        <f t="shared" si="291"/>
        <v>2.2834114615331885E-2</v>
      </c>
      <c r="AU129" s="30">
        <f t="shared" si="292"/>
        <v>3.9302912819064083E-2</v>
      </c>
      <c r="AV129" s="30">
        <f t="shared" si="293"/>
        <v>7.9302345796896476E-2</v>
      </c>
      <c r="AW129" s="30">
        <f t="shared" si="294"/>
        <v>6.8790611588383802E-2</v>
      </c>
      <c r="AX129" s="30">
        <f t="shared" si="295"/>
        <v>2.2516719803821516E-3</v>
      </c>
      <c r="AY129" s="30">
        <f t="shared" si="296"/>
        <v>1</v>
      </c>
      <c r="AZ129" s="30"/>
      <c r="BA129" s="30">
        <f t="shared" si="297"/>
        <v>0.90113182423435423</v>
      </c>
      <c r="BB129" s="30">
        <f t="shared" si="298"/>
        <v>3.8798498122653313E-3</v>
      </c>
      <c r="BC129" s="30">
        <f t="shared" si="299"/>
        <v>0.55237347979599849</v>
      </c>
      <c r="BD129" s="30">
        <f t="shared" si="300"/>
        <v>1.2386917188587336E-2</v>
      </c>
      <c r="BE129" s="30">
        <f t="shared" si="301"/>
        <v>2.5373555117000281E-3</v>
      </c>
      <c r="BF129" s="30">
        <f t="shared" si="302"/>
        <v>8.9330024813895782E-3</v>
      </c>
      <c r="BG129" s="30">
        <f t="shared" si="303"/>
        <v>0.19721825962910131</v>
      </c>
      <c r="BH129" s="30">
        <f t="shared" si="304"/>
        <v>0.12358825427557277</v>
      </c>
      <c r="BI129" s="30">
        <f t="shared" si="305"/>
        <v>1.9957537154989383E-2</v>
      </c>
      <c r="BJ129" s="30">
        <f t="shared" si="306"/>
        <v>1.8220064800839586</v>
      </c>
      <c r="BK129" s="30"/>
      <c r="BL129" s="30">
        <f t="shared" si="307"/>
        <v>0.49458211816723607</v>
      </c>
      <c r="BM129" s="30">
        <f t="shared" si="308"/>
        <v>2.1294379875567439E-3</v>
      </c>
      <c r="BN129" s="30">
        <f t="shared" si="309"/>
        <v>0.30316768125355126</v>
      </c>
      <c r="BO129" s="30">
        <f t="shared" si="310"/>
        <v>6.7985033664735061E-3</v>
      </c>
      <c r="BP129" s="30">
        <f t="shared" si="311"/>
        <v>1.3926160743309244E-3</v>
      </c>
      <c r="BQ129" s="30">
        <f t="shared" si="312"/>
        <v>4.9028379311680291E-3</v>
      </c>
      <c r="BR129" s="30">
        <f t="shared" si="313"/>
        <v>0.10824234808430178</v>
      </c>
      <c r="BS129" s="30">
        <f t="shared" si="314"/>
        <v>6.7830853307326203E-2</v>
      </c>
      <c r="BT129" s="30">
        <f t="shared" si="315"/>
        <v>1.0953603828055394E-2</v>
      </c>
      <c r="BU129" s="30">
        <f t="shared" si="316"/>
        <v>1</v>
      </c>
      <c r="BV129" s="30"/>
      <c r="BW129" s="28">
        <f t="shared" si="317"/>
        <v>0.57875312555951197</v>
      </c>
      <c r="BX129" s="28">
        <f t="shared" si="318"/>
        <v>0.36267984809798509</v>
      </c>
      <c r="BY129" s="28">
        <f t="shared" si="319"/>
        <v>5.8567026342502937E-2</v>
      </c>
      <c r="BZ129" s="28"/>
      <c r="CA129" s="28">
        <f t="shared" si="320"/>
        <v>61.424569827931187</v>
      </c>
      <c r="CB129" s="28">
        <f t="shared" si="321"/>
        <v>10.344137655062028</v>
      </c>
      <c r="CC129" s="28">
        <f t="shared" si="322"/>
        <v>34.794358912225896</v>
      </c>
      <c r="CD129" s="28">
        <f t="shared" si="323"/>
        <v>57.875312555951197</v>
      </c>
      <c r="CF129" s="28">
        <f t="shared" si="324"/>
        <v>7.2030468019756961</v>
      </c>
      <c r="CG129" s="28">
        <f t="shared" si="325"/>
        <v>0.53549032443577049</v>
      </c>
      <c r="CH129" s="30"/>
      <c r="CI129" s="107">
        <f t="shared" si="271"/>
        <v>3.5800395718431748</v>
      </c>
    </row>
    <row r="130" spans="1:87" ht="15" customHeight="1" x14ac:dyDescent="0.2">
      <c r="A130" s="150" t="s">
        <v>194</v>
      </c>
      <c r="C130" s="135">
        <v>91</v>
      </c>
      <c r="D130" s="26">
        <f t="shared" si="272"/>
        <v>1008</v>
      </c>
      <c r="F130" s="4">
        <v>61.4</v>
      </c>
      <c r="G130" s="4">
        <v>0.44</v>
      </c>
      <c r="H130" s="4">
        <v>17.2</v>
      </c>
      <c r="I130" s="4">
        <v>4.5199999999999996</v>
      </c>
      <c r="J130" s="4">
        <v>0.1</v>
      </c>
      <c r="K130" s="4">
        <v>1.67</v>
      </c>
      <c r="L130" s="4">
        <v>4</v>
      </c>
      <c r="M130" s="4">
        <v>4.46</v>
      </c>
      <c r="N130" s="4">
        <v>5.88</v>
      </c>
      <c r="O130" s="4">
        <v>0.28999999999999998</v>
      </c>
      <c r="P130" s="28">
        <f t="shared" si="273"/>
        <v>99.95999999999998</v>
      </c>
      <c r="R130" s="28">
        <v>54.21</v>
      </c>
      <c r="S130" s="28">
        <v>0.27</v>
      </c>
      <c r="T130" s="28">
        <v>28.51</v>
      </c>
      <c r="U130" s="28">
        <v>0.81</v>
      </c>
      <c r="V130" s="28">
        <v>0.14000000000000001</v>
      </c>
      <c r="W130" s="28">
        <v>0.27</v>
      </c>
      <c r="X130" s="28">
        <v>10.86</v>
      </c>
      <c r="Y130" s="28">
        <v>3.96</v>
      </c>
      <c r="Z130" s="28">
        <v>0.8</v>
      </c>
      <c r="AA130" s="28">
        <f t="shared" si="274"/>
        <v>99.83</v>
      </c>
      <c r="AC130" s="30">
        <f t="shared" si="275"/>
        <v>1.021970705725699</v>
      </c>
      <c r="AD130" s="30">
        <f t="shared" si="276"/>
        <v>5.5068836045056319E-3</v>
      </c>
      <c r="AE130" s="30">
        <f t="shared" si="277"/>
        <v>0.33738721067085131</v>
      </c>
      <c r="AF130" s="30">
        <f t="shared" si="278"/>
        <v>6.2908837856645791E-2</v>
      </c>
      <c r="AG130" s="30">
        <f t="shared" si="279"/>
        <v>1.4096419509444602E-3</v>
      </c>
      <c r="AH130" s="30">
        <f t="shared" si="280"/>
        <v>4.1439205955334991E-2</v>
      </c>
      <c r="AI130" s="30">
        <f t="shared" si="281"/>
        <v>7.1326676176890161E-2</v>
      </c>
      <c r="AJ130" s="30">
        <f t="shared" si="282"/>
        <v>0.14391739270732495</v>
      </c>
      <c r="AK130" s="30">
        <f t="shared" si="283"/>
        <v>0.12484076433121019</v>
      </c>
      <c r="AL130" s="30">
        <f t="shared" si="284"/>
        <v>4.0863199870365017E-3</v>
      </c>
      <c r="AM130" s="30">
        <f t="shared" si="285"/>
        <v>1.814793638966443</v>
      </c>
      <c r="AO130" s="30">
        <f t="shared" si="286"/>
        <v>0.56313328622185899</v>
      </c>
      <c r="AP130" s="30">
        <f t="shared" si="287"/>
        <v>3.0344406583009071E-3</v>
      </c>
      <c r="AQ130" s="30">
        <f t="shared" si="288"/>
        <v>0.18590940778423673</v>
      </c>
      <c r="AR130" s="30">
        <f t="shared" si="289"/>
        <v>3.4664457988993994E-2</v>
      </c>
      <c r="AS130" s="30">
        <f t="shared" si="290"/>
        <v>7.7675054655099857E-4</v>
      </c>
      <c r="AT130" s="30">
        <f t="shared" si="291"/>
        <v>2.2834114615331885E-2</v>
      </c>
      <c r="AU130" s="30">
        <f t="shared" si="292"/>
        <v>3.9302912819064083E-2</v>
      </c>
      <c r="AV130" s="30">
        <f t="shared" si="293"/>
        <v>7.9302345796896476E-2</v>
      </c>
      <c r="AW130" s="30">
        <f t="shared" si="294"/>
        <v>6.8790611588383802E-2</v>
      </c>
      <c r="AX130" s="30">
        <f t="shared" si="295"/>
        <v>2.2516719803821516E-3</v>
      </c>
      <c r="AY130" s="30">
        <f t="shared" si="296"/>
        <v>1</v>
      </c>
      <c r="AZ130" s="30"/>
      <c r="BA130" s="30">
        <f t="shared" si="297"/>
        <v>0.90229693741677763</v>
      </c>
      <c r="BB130" s="30">
        <f t="shared" si="298"/>
        <v>3.3792240300375468E-3</v>
      </c>
      <c r="BC130" s="30">
        <f t="shared" si="299"/>
        <v>0.55923891722244023</v>
      </c>
      <c r="BD130" s="30">
        <f t="shared" si="300"/>
        <v>1.1273486430062632E-2</v>
      </c>
      <c r="BE130" s="30">
        <f t="shared" si="301"/>
        <v>1.9734987313222443E-3</v>
      </c>
      <c r="BF130" s="30">
        <f t="shared" si="302"/>
        <v>6.6997518610421849E-3</v>
      </c>
      <c r="BG130" s="30">
        <f t="shared" si="303"/>
        <v>0.19365192582025678</v>
      </c>
      <c r="BH130" s="30">
        <f t="shared" si="304"/>
        <v>0.12778315585672798</v>
      </c>
      <c r="BI130" s="30">
        <f t="shared" si="305"/>
        <v>1.6985138004246284E-2</v>
      </c>
      <c r="BJ130" s="30">
        <f t="shared" si="306"/>
        <v>1.8232820353729133</v>
      </c>
      <c r="BK130" s="30"/>
      <c r="BL130" s="30">
        <f t="shared" si="307"/>
        <v>0.49487513171939529</v>
      </c>
      <c r="BM130" s="30">
        <f t="shared" si="308"/>
        <v>1.8533742802694804E-3</v>
      </c>
      <c r="BN130" s="30">
        <f t="shared" si="309"/>
        <v>0.30672101538479751</v>
      </c>
      <c r="BO130" s="30">
        <f t="shared" si="310"/>
        <v>6.1830732773917128E-3</v>
      </c>
      <c r="BP130" s="30">
        <f t="shared" si="311"/>
        <v>1.0823880743818153E-3</v>
      </c>
      <c r="BQ130" s="30">
        <f t="shared" si="312"/>
        <v>3.6745559551744798E-3</v>
      </c>
      <c r="BR130" s="30">
        <f t="shared" si="313"/>
        <v>0.10621062570862737</v>
      </c>
      <c r="BS130" s="30">
        <f t="shared" si="314"/>
        <v>7.0084141332853456E-2</v>
      </c>
      <c r="BT130" s="30">
        <f t="shared" si="315"/>
        <v>9.3156942671090044E-3</v>
      </c>
      <c r="BU130" s="30">
        <f t="shared" si="316"/>
        <v>1.0000000000000002</v>
      </c>
      <c r="BV130" s="30"/>
      <c r="BW130" s="28">
        <f t="shared" si="317"/>
        <v>0.57222327319172528</v>
      </c>
      <c r="BX130" s="28">
        <f t="shared" si="318"/>
        <v>0.37758723747975531</v>
      </c>
      <c r="BY130" s="28">
        <f t="shared" si="319"/>
        <v>5.018948932851941E-2</v>
      </c>
      <c r="BZ130" s="28"/>
      <c r="CA130" s="28">
        <f t="shared" si="320"/>
        <v>61.424569827931187</v>
      </c>
      <c r="CB130" s="28">
        <f t="shared" si="321"/>
        <v>10.344137655062028</v>
      </c>
      <c r="CC130" s="28">
        <f t="shared" si="322"/>
        <v>33.630112592438202</v>
      </c>
      <c r="CD130" s="28">
        <f t="shared" si="323"/>
        <v>57.222327319172528</v>
      </c>
      <c r="CF130" s="28">
        <f t="shared" si="324"/>
        <v>7.1917000490206506</v>
      </c>
      <c r="CG130" s="28">
        <f t="shared" si="325"/>
        <v>0.53549032443577049</v>
      </c>
      <c r="CH130" s="30"/>
      <c r="CI130" s="107">
        <f t="shared" si="271"/>
        <v>3.4003087072367855</v>
      </c>
    </row>
    <row r="131" spans="1:87" ht="15" customHeight="1" x14ac:dyDescent="0.2">
      <c r="A131" s="150" t="s">
        <v>194</v>
      </c>
      <c r="C131" s="135">
        <v>98</v>
      </c>
      <c r="D131" s="26">
        <f t="shared" si="272"/>
        <v>1008</v>
      </c>
      <c r="F131" s="4">
        <v>61.4</v>
      </c>
      <c r="G131" s="4">
        <v>0.44</v>
      </c>
      <c r="H131" s="4">
        <v>17.2</v>
      </c>
      <c r="I131" s="4">
        <v>4.5199999999999996</v>
      </c>
      <c r="J131" s="4">
        <v>0.1</v>
      </c>
      <c r="K131" s="4">
        <v>1.67</v>
      </c>
      <c r="L131" s="4">
        <v>4</v>
      </c>
      <c r="M131" s="4">
        <v>4.46</v>
      </c>
      <c r="N131" s="4">
        <v>5.88</v>
      </c>
      <c r="O131" s="4">
        <v>0.28999999999999998</v>
      </c>
      <c r="P131" s="28">
        <f t="shared" si="273"/>
        <v>99.95999999999998</v>
      </c>
      <c r="R131" s="28">
        <v>54.37</v>
      </c>
      <c r="S131" s="28">
        <v>0.12</v>
      </c>
      <c r="T131" s="28">
        <v>28.6</v>
      </c>
      <c r="U131" s="28">
        <v>0.61</v>
      </c>
      <c r="V131" s="28">
        <v>0</v>
      </c>
      <c r="W131" s="28">
        <v>0.31</v>
      </c>
      <c r="X131" s="28">
        <v>11.18</v>
      </c>
      <c r="Y131" s="28">
        <v>3.97</v>
      </c>
      <c r="Z131" s="28">
        <v>0.76</v>
      </c>
      <c r="AA131" s="28">
        <f t="shared" si="274"/>
        <v>99.92</v>
      </c>
      <c r="AC131" s="30">
        <f t="shared" si="275"/>
        <v>1.021970705725699</v>
      </c>
      <c r="AD131" s="30">
        <f t="shared" si="276"/>
        <v>5.5068836045056319E-3</v>
      </c>
      <c r="AE131" s="30">
        <f t="shared" si="277"/>
        <v>0.33738721067085131</v>
      </c>
      <c r="AF131" s="30">
        <f t="shared" si="278"/>
        <v>6.2908837856645791E-2</v>
      </c>
      <c r="AG131" s="30">
        <f t="shared" si="279"/>
        <v>1.4096419509444602E-3</v>
      </c>
      <c r="AH131" s="30">
        <f t="shared" si="280"/>
        <v>4.1439205955334991E-2</v>
      </c>
      <c r="AI131" s="30">
        <f t="shared" si="281"/>
        <v>7.1326676176890161E-2</v>
      </c>
      <c r="AJ131" s="30">
        <f t="shared" si="282"/>
        <v>0.14391739270732495</v>
      </c>
      <c r="AK131" s="30">
        <f t="shared" si="283"/>
        <v>0.12484076433121019</v>
      </c>
      <c r="AL131" s="30">
        <f t="shared" si="284"/>
        <v>4.0863199870365017E-3</v>
      </c>
      <c r="AM131" s="30">
        <f t="shared" si="285"/>
        <v>1.814793638966443</v>
      </c>
      <c r="AO131" s="30">
        <f t="shared" si="286"/>
        <v>0.56313328622185899</v>
      </c>
      <c r="AP131" s="30">
        <f t="shared" si="287"/>
        <v>3.0344406583009071E-3</v>
      </c>
      <c r="AQ131" s="30">
        <f t="shared" si="288"/>
        <v>0.18590940778423673</v>
      </c>
      <c r="AR131" s="30">
        <f t="shared" si="289"/>
        <v>3.4664457988993994E-2</v>
      </c>
      <c r="AS131" s="30">
        <f t="shared" si="290"/>
        <v>7.7675054655099857E-4</v>
      </c>
      <c r="AT131" s="30">
        <f t="shared" si="291"/>
        <v>2.2834114615331885E-2</v>
      </c>
      <c r="AU131" s="30">
        <f t="shared" si="292"/>
        <v>3.9302912819064083E-2</v>
      </c>
      <c r="AV131" s="30">
        <f t="shared" si="293"/>
        <v>7.9302345796896476E-2</v>
      </c>
      <c r="AW131" s="30">
        <f t="shared" si="294"/>
        <v>6.8790611588383802E-2</v>
      </c>
      <c r="AX131" s="30">
        <f t="shared" si="295"/>
        <v>2.2516719803821516E-3</v>
      </c>
      <c r="AY131" s="30">
        <f t="shared" si="296"/>
        <v>1</v>
      </c>
      <c r="AZ131" s="30"/>
      <c r="BA131" s="30">
        <f t="shared" si="297"/>
        <v>0.90496005326231688</v>
      </c>
      <c r="BB131" s="30">
        <f t="shared" si="298"/>
        <v>1.5018773466833541E-3</v>
      </c>
      <c r="BC131" s="30">
        <f t="shared" si="299"/>
        <v>0.56100431541781093</v>
      </c>
      <c r="BD131" s="30">
        <f t="shared" si="300"/>
        <v>8.4899095337508702E-3</v>
      </c>
      <c r="BE131" s="30">
        <f t="shared" si="301"/>
        <v>0</v>
      </c>
      <c r="BF131" s="30">
        <f t="shared" si="302"/>
        <v>7.6923076923076927E-3</v>
      </c>
      <c r="BG131" s="30">
        <f t="shared" si="303"/>
        <v>0.199358059914408</v>
      </c>
      <c r="BH131" s="30">
        <f t="shared" si="304"/>
        <v>0.12810584059373992</v>
      </c>
      <c r="BI131" s="30">
        <f t="shared" si="305"/>
        <v>1.613588110403397E-2</v>
      </c>
      <c r="BJ131" s="30">
        <f t="shared" si="306"/>
        <v>1.8272482448650518</v>
      </c>
      <c r="BK131" s="30"/>
      <c r="BL131" s="30">
        <f t="shared" si="307"/>
        <v>0.4952584060788911</v>
      </c>
      <c r="BM131" s="30">
        <f t="shared" si="308"/>
        <v>8.2193393858986724E-4</v>
      </c>
      <c r="BN131" s="30">
        <f t="shared" si="309"/>
        <v>0.30702140061940131</v>
      </c>
      <c r="BO131" s="30">
        <f t="shared" si="310"/>
        <v>4.6462814002472212E-3</v>
      </c>
      <c r="BP131" s="30">
        <f t="shared" si="311"/>
        <v>0</v>
      </c>
      <c r="BQ131" s="30">
        <f t="shared" si="312"/>
        <v>4.2097770316237432E-3</v>
      </c>
      <c r="BR131" s="30">
        <f t="shared" si="313"/>
        <v>0.10910288762057684</v>
      </c>
      <c r="BS131" s="30">
        <f t="shared" si="314"/>
        <v>7.0108613295289252E-2</v>
      </c>
      <c r="BT131" s="30">
        <f t="shared" si="315"/>
        <v>8.8307000153805913E-3</v>
      </c>
      <c r="BU131" s="30">
        <f t="shared" si="316"/>
        <v>1</v>
      </c>
      <c r="BV131" s="30"/>
      <c r="BW131" s="28">
        <f t="shared" si="317"/>
        <v>0.58020426840498329</v>
      </c>
      <c r="BX131" s="28">
        <f t="shared" si="318"/>
        <v>0.37283446454087649</v>
      </c>
      <c r="BY131" s="28">
        <f t="shared" si="319"/>
        <v>4.6961267054140221E-2</v>
      </c>
      <c r="BZ131" s="28"/>
      <c r="CA131" s="28">
        <f t="shared" si="320"/>
        <v>61.424569827931187</v>
      </c>
      <c r="CB131" s="28">
        <f t="shared" si="321"/>
        <v>10.344137655062028</v>
      </c>
      <c r="CC131" s="28">
        <f t="shared" si="322"/>
        <v>33.706340125663189</v>
      </c>
      <c r="CD131" s="28">
        <f t="shared" si="323"/>
        <v>58.020426840498331</v>
      </c>
      <c r="CF131" s="28">
        <f t="shared" si="324"/>
        <v>7.2055510244973995</v>
      </c>
      <c r="CG131" s="28">
        <f t="shared" si="325"/>
        <v>0.53549032443577049</v>
      </c>
      <c r="CH131" s="30"/>
      <c r="CI131" s="107">
        <f t="shared" si="271"/>
        <v>3.4542436191250596</v>
      </c>
    </row>
    <row r="132" spans="1:87" ht="15" customHeight="1" x14ac:dyDescent="0.2">
      <c r="A132" s="150" t="s">
        <v>194</v>
      </c>
      <c r="C132" s="136">
        <v>105</v>
      </c>
      <c r="D132" s="26">
        <f t="shared" si="272"/>
        <v>1008</v>
      </c>
      <c r="F132" s="4">
        <v>61.4</v>
      </c>
      <c r="G132" s="4">
        <v>0.44</v>
      </c>
      <c r="H132" s="4">
        <v>17.2</v>
      </c>
      <c r="I132" s="4">
        <v>4.5199999999999996</v>
      </c>
      <c r="J132" s="4">
        <v>0.1</v>
      </c>
      <c r="K132" s="4">
        <v>1.67</v>
      </c>
      <c r="L132" s="4">
        <v>4</v>
      </c>
      <c r="M132" s="4">
        <v>4.46</v>
      </c>
      <c r="N132" s="4">
        <v>5.88</v>
      </c>
      <c r="O132" s="4">
        <v>0.28999999999999998</v>
      </c>
      <c r="P132" s="28">
        <f t="shared" si="273"/>
        <v>99.95999999999998</v>
      </c>
      <c r="R132" s="28">
        <v>55.19</v>
      </c>
      <c r="S132" s="28">
        <v>0.22</v>
      </c>
      <c r="T132" s="28">
        <v>27.71</v>
      </c>
      <c r="U132" s="28">
        <v>0.77</v>
      </c>
      <c r="V132" s="28">
        <v>0.11</v>
      </c>
      <c r="W132" s="28">
        <v>0.21</v>
      </c>
      <c r="X132" s="28">
        <v>10.24</v>
      </c>
      <c r="Y132" s="28">
        <v>4.34</v>
      </c>
      <c r="Z132" s="28">
        <v>0.88</v>
      </c>
      <c r="AA132" s="28">
        <f t="shared" si="274"/>
        <v>99.669999999999987</v>
      </c>
      <c r="AC132" s="30">
        <f t="shared" si="275"/>
        <v>1.021970705725699</v>
      </c>
      <c r="AD132" s="30">
        <f t="shared" si="276"/>
        <v>5.5068836045056319E-3</v>
      </c>
      <c r="AE132" s="30">
        <f t="shared" si="277"/>
        <v>0.33738721067085131</v>
      </c>
      <c r="AF132" s="30">
        <f t="shared" si="278"/>
        <v>6.2908837856645791E-2</v>
      </c>
      <c r="AG132" s="30">
        <f t="shared" si="279"/>
        <v>1.4096419509444602E-3</v>
      </c>
      <c r="AH132" s="30">
        <f t="shared" si="280"/>
        <v>4.1439205955334991E-2</v>
      </c>
      <c r="AI132" s="30">
        <f t="shared" si="281"/>
        <v>7.1326676176890161E-2</v>
      </c>
      <c r="AJ132" s="30">
        <f t="shared" si="282"/>
        <v>0.14391739270732495</v>
      </c>
      <c r="AK132" s="30">
        <f t="shared" si="283"/>
        <v>0.12484076433121019</v>
      </c>
      <c r="AL132" s="30">
        <f t="shared" si="284"/>
        <v>4.0863199870365017E-3</v>
      </c>
      <c r="AM132" s="30">
        <f t="shared" si="285"/>
        <v>1.814793638966443</v>
      </c>
      <c r="AO132" s="30">
        <f t="shared" si="286"/>
        <v>0.56313328622185899</v>
      </c>
      <c r="AP132" s="30">
        <f t="shared" si="287"/>
        <v>3.0344406583009071E-3</v>
      </c>
      <c r="AQ132" s="30">
        <f t="shared" si="288"/>
        <v>0.18590940778423673</v>
      </c>
      <c r="AR132" s="30">
        <f t="shared" si="289"/>
        <v>3.4664457988993994E-2</v>
      </c>
      <c r="AS132" s="30">
        <f t="shared" si="290"/>
        <v>7.7675054655099857E-4</v>
      </c>
      <c r="AT132" s="30">
        <f t="shared" si="291"/>
        <v>2.2834114615331885E-2</v>
      </c>
      <c r="AU132" s="30">
        <f t="shared" si="292"/>
        <v>3.9302912819064083E-2</v>
      </c>
      <c r="AV132" s="30">
        <f t="shared" si="293"/>
        <v>7.9302345796896476E-2</v>
      </c>
      <c r="AW132" s="30">
        <f t="shared" si="294"/>
        <v>6.8790611588383802E-2</v>
      </c>
      <c r="AX132" s="30">
        <f t="shared" si="295"/>
        <v>2.2516719803821516E-3</v>
      </c>
      <c r="AY132" s="30">
        <f t="shared" si="296"/>
        <v>1</v>
      </c>
      <c r="AZ132" s="30"/>
      <c r="BA132" s="30">
        <f t="shared" si="297"/>
        <v>0.91860852197070575</v>
      </c>
      <c r="BB132" s="30">
        <f t="shared" si="298"/>
        <v>2.753441802252816E-3</v>
      </c>
      <c r="BC132" s="30">
        <f t="shared" si="299"/>
        <v>0.5435464888191448</v>
      </c>
      <c r="BD132" s="30">
        <f t="shared" si="300"/>
        <v>1.0716771050800279E-2</v>
      </c>
      <c r="BE132" s="30">
        <f t="shared" si="301"/>
        <v>1.5506061460389062E-3</v>
      </c>
      <c r="BF132" s="30">
        <f t="shared" si="302"/>
        <v>5.210918114143921E-3</v>
      </c>
      <c r="BG132" s="30">
        <f t="shared" si="303"/>
        <v>0.18259629101283881</v>
      </c>
      <c r="BH132" s="30">
        <f t="shared" si="304"/>
        <v>0.14004517586318169</v>
      </c>
      <c r="BI132" s="30">
        <f t="shared" si="305"/>
        <v>1.8683651804670912E-2</v>
      </c>
      <c r="BJ132" s="30">
        <f t="shared" si="306"/>
        <v>1.8237118665837777</v>
      </c>
      <c r="BK132" s="30"/>
      <c r="BL132" s="30">
        <f t="shared" si="307"/>
        <v>0.50370266202822156</v>
      </c>
      <c r="BM132" s="30">
        <f t="shared" si="308"/>
        <v>1.5098008916346153E-3</v>
      </c>
      <c r="BN132" s="30">
        <f t="shared" si="309"/>
        <v>0.29804405990806515</v>
      </c>
      <c r="BO132" s="30">
        <f t="shared" si="310"/>
        <v>5.876350999939042E-3</v>
      </c>
      <c r="BP132" s="30">
        <f t="shared" si="311"/>
        <v>8.5024733043139106E-4</v>
      </c>
      <c r="BQ132" s="30">
        <f t="shared" si="312"/>
        <v>2.8573143650729993E-3</v>
      </c>
      <c r="BR132" s="30">
        <f t="shared" si="313"/>
        <v>0.10012343197332083</v>
      </c>
      <c r="BS132" s="30">
        <f t="shared" si="314"/>
        <v>7.6791283990226916E-2</v>
      </c>
      <c r="BT132" s="30">
        <f t="shared" si="315"/>
        <v>1.0244848513087537E-2</v>
      </c>
      <c r="BU132" s="30">
        <f t="shared" si="316"/>
        <v>1</v>
      </c>
      <c r="BV132" s="30"/>
      <c r="BW132" s="28">
        <f t="shared" si="317"/>
        <v>0.53496294594028126</v>
      </c>
      <c r="BX132" s="28">
        <f t="shared" si="318"/>
        <v>0.41029847555460314</v>
      </c>
      <c r="BY132" s="28">
        <f t="shared" si="319"/>
        <v>5.4738578505115598E-2</v>
      </c>
      <c r="BZ132" s="28"/>
      <c r="CA132" s="28">
        <f t="shared" si="320"/>
        <v>61.424569827931187</v>
      </c>
      <c r="CB132" s="28">
        <f t="shared" si="321"/>
        <v>10.344137655062028</v>
      </c>
      <c r="CC132" s="28">
        <f t="shared" si="322"/>
        <v>32.222005147525621</v>
      </c>
      <c r="CD132" s="28">
        <f t="shared" si="323"/>
        <v>53.496294594028129</v>
      </c>
      <c r="CF132" s="28">
        <f t="shared" si="324"/>
        <v>7.1243682806277606</v>
      </c>
      <c r="CG132" s="28">
        <f t="shared" si="325"/>
        <v>0.53549032443577049</v>
      </c>
      <c r="CH132" s="30"/>
      <c r="CI132" s="107">
        <f t="shared" si="271"/>
        <v>3.0198868288054506</v>
      </c>
    </row>
    <row r="133" spans="1:87" ht="15" customHeight="1" x14ac:dyDescent="0.2">
      <c r="A133" s="150" t="s">
        <v>194</v>
      </c>
      <c r="C133" s="135">
        <v>112</v>
      </c>
      <c r="D133" s="26">
        <f t="shared" si="272"/>
        <v>1008</v>
      </c>
      <c r="F133" s="4">
        <v>61.4</v>
      </c>
      <c r="G133" s="4">
        <v>0.44</v>
      </c>
      <c r="H133" s="4">
        <v>17.2</v>
      </c>
      <c r="I133" s="4">
        <v>4.5199999999999996</v>
      </c>
      <c r="J133" s="4">
        <v>0.1</v>
      </c>
      <c r="K133" s="4">
        <v>1.67</v>
      </c>
      <c r="L133" s="4">
        <v>4</v>
      </c>
      <c r="M133" s="4">
        <v>4.46</v>
      </c>
      <c r="N133" s="4">
        <v>5.88</v>
      </c>
      <c r="O133" s="4">
        <v>0.28999999999999998</v>
      </c>
      <c r="P133" s="28">
        <f t="shared" si="273"/>
        <v>99.95999999999998</v>
      </c>
      <c r="R133" s="28">
        <v>54.4</v>
      </c>
      <c r="S133" s="28">
        <v>0.3</v>
      </c>
      <c r="T133" s="28">
        <v>28.02</v>
      </c>
      <c r="U133" s="28">
        <v>0.9</v>
      </c>
      <c r="V133" s="28">
        <v>0.19</v>
      </c>
      <c r="W133" s="28">
        <v>0.34</v>
      </c>
      <c r="X133" s="28">
        <v>10.58</v>
      </c>
      <c r="Y133" s="28">
        <v>4.1100000000000003</v>
      </c>
      <c r="Z133" s="28">
        <v>0.95</v>
      </c>
      <c r="AA133" s="28">
        <f t="shared" si="274"/>
        <v>99.79</v>
      </c>
      <c r="AC133" s="30">
        <f t="shared" si="275"/>
        <v>1.021970705725699</v>
      </c>
      <c r="AD133" s="30">
        <f t="shared" si="276"/>
        <v>5.5068836045056319E-3</v>
      </c>
      <c r="AE133" s="30">
        <f t="shared" si="277"/>
        <v>0.33738721067085131</v>
      </c>
      <c r="AF133" s="30">
        <f t="shared" si="278"/>
        <v>6.2908837856645791E-2</v>
      </c>
      <c r="AG133" s="30">
        <f t="shared" si="279"/>
        <v>1.4096419509444602E-3</v>
      </c>
      <c r="AH133" s="30">
        <f t="shared" si="280"/>
        <v>4.1439205955334991E-2</v>
      </c>
      <c r="AI133" s="30">
        <f t="shared" si="281"/>
        <v>7.1326676176890161E-2</v>
      </c>
      <c r="AJ133" s="30">
        <f t="shared" si="282"/>
        <v>0.14391739270732495</v>
      </c>
      <c r="AK133" s="30">
        <f t="shared" si="283"/>
        <v>0.12484076433121019</v>
      </c>
      <c r="AL133" s="30">
        <f t="shared" si="284"/>
        <v>4.0863199870365017E-3</v>
      </c>
      <c r="AM133" s="30">
        <f t="shared" si="285"/>
        <v>1.814793638966443</v>
      </c>
      <c r="AO133" s="30">
        <f t="shared" si="286"/>
        <v>0.56313328622185899</v>
      </c>
      <c r="AP133" s="30">
        <f t="shared" si="287"/>
        <v>3.0344406583009071E-3</v>
      </c>
      <c r="AQ133" s="30">
        <f t="shared" si="288"/>
        <v>0.18590940778423673</v>
      </c>
      <c r="AR133" s="30">
        <f t="shared" si="289"/>
        <v>3.4664457988993994E-2</v>
      </c>
      <c r="AS133" s="30">
        <f t="shared" si="290"/>
        <v>7.7675054655099857E-4</v>
      </c>
      <c r="AT133" s="30">
        <f t="shared" si="291"/>
        <v>2.2834114615331885E-2</v>
      </c>
      <c r="AU133" s="30">
        <f t="shared" si="292"/>
        <v>3.9302912819064083E-2</v>
      </c>
      <c r="AV133" s="30">
        <f t="shared" si="293"/>
        <v>7.9302345796896476E-2</v>
      </c>
      <c r="AW133" s="30">
        <f t="shared" si="294"/>
        <v>6.8790611588383802E-2</v>
      </c>
      <c r="AX133" s="30">
        <f t="shared" si="295"/>
        <v>2.2516719803821516E-3</v>
      </c>
      <c r="AY133" s="30">
        <f t="shared" si="296"/>
        <v>1</v>
      </c>
      <c r="AZ133" s="30"/>
      <c r="BA133" s="30">
        <f t="shared" si="297"/>
        <v>0.90545938748335553</v>
      </c>
      <c r="BB133" s="30">
        <f t="shared" si="298"/>
        <v>3.7546933667083849E-3</v>
      </c>
      <c r="BC133" s="30">
        <f t="shared" si="299"/>
        <v>0.54962730482542177</v>
      </c>
      <c r="BD133" s="30">
        <f t="shared" si="300"/>
        <v>1.2526096033402923E-2</v>
      </c>
      <c r="BE133" s="30">
        <f t="shared" si="301"/>
        <v>2.6783197067944743E-3</v>
      </c>
      <c r="BF133" s="30">
        <f t="shared" si="302"/>
        <v>8.4367245657568247E-3</v>
      </c>
      <c r="BG133" s="30">
        <f t="shared" si="303"/>
        <v>0.18865905848787448</v>
      </c>
      <c r="BH133" s="30">
        <f t="shared" si="304"/>
        <v>0.13262342691190709</v>
      </c>
      <c r="BI133" s="30">
        <f t="shared" si="305"/>
        <v>2.0169851380042462E-2</v>
      </c>
      <c r="BJ133" s="30">
        <f t="shared" si="306"/>
        <v>1.8239348627612642</v>
      </c>
      <c r="BK133" s="30"/>
      <c r="BL133" s="30">
        <f t="shared" si="307"/>
        <v>0.49643186605500594</v>
      </c>
      <c r="BM133" s="30">
        <f t="shared" si="308"/>
        <v>2.0585676842780096E-3</v>
      </c>
      <c r="BN133" s="30">
        <f t="shared" si="309"/>
        <v>0.30134152049341184</v>
      </c>
      <c r="BO133" s="30">
        <f t="shared" si="310"/>
        <v>6.8676224623721504E-3</v>
      </c>
      <c r="BP133" s="30">
        <f t="shared" si="311"/>
        <v>1.4684294716203585E-3</v>
      </c>
      <c r="BQ133" s="30">
        <f t="shared" si="312"/>
        <v>4.6255624244083068E-3</v>
      </c>
      <c r="BR133" s="30">
        <f t="shared" si="313"/>
        <v>0.1034351951594711</v>
      </c>
      <c r="BS133" s="30">
        <f t="shared" si="314"/>
        <v>7.2712808784809249E-2</v>
      </c>
      <c r="BT133" s="30">
        <f t="shared" si="315"/>
        <v>1.1058427464622954E-2</v>
      </c>
      <c r="BU133" s="30">
        <f t="shared" si="316"/>
        <v>0.99999999999999989</v>
      </c>
      <c r="BV133" s="30"/>
      <c r="BW133" s="28">
        <f t="shared" si="317"/>
        <v>0.55251945342381992</v>
      </c>
      <c r="BX133" s="28">
        <f t="shared" si="318"/>
        <v>0.38840977971524498</v>
      </c>
      <c r="BY133" s="28">
        <f t="shared" si="319"/>
        <v>5.9070766860935098E-2</v>
      </c>
      <c r="BZ133" s="28"/>
      <c r="CA133" s="28">
        <f t="shared" si="320"/>
        <v>61.424569827931187</v>
      </c>
      <c r="CB133" s="28">
        <f t="shared" si="321"/>
        <v>10.344137655062028</v>
      </c>
      <c r="CC133" s="28">
        <f t="shared" si="322"/>
        <v>33.533049357284504</v>
      </c>
      <c r="CD133" s="28">
        <f t="shared" si="323"/>
        <v>55.251945342381994</v>
      </c>
      <c r="CF133" s="28">
        <f t="shared" si="324"/>
        <v>7.1566594386439668</v>
      </c>
      <c r="CG133" s="28">
        <f t="shared" si="325"/>
        <v>0.53549032443577049</v>
      </c>
      <c r="CH133" s="30"/>
      <c r="CI133" s="107">
        <f t="shared" si="271"/>
        <v>3.2786451927359099</v>
      </c>
    </row>
    <row r="134" spans="1:87" ht="15" customHeight="1" x14ac:dyDescent="0.2">
      <c r="A134" s="150" t="s">
        <v>194</v>
      </c>
      <c r="C134" s="135">
        <v>119</v>
      </c>
      <c r="D134" s="26">
        <f t="shared" si="272"/>
        <v>1008</v>
      </c>
      <c r="F134" s="4">
        <v>61.4</v>
      </c>
      <c r="G134" s="4">
        <v>0.44</v>
      </c>
      <c r="H134" s="4">
        <v>17.2</v>
      </c>
      <c r="I134" s="4">
        <v>4.5199999999999996</v>
      </c>
      <c r="J134" s="4">
        <v>0.1</v>
      </c>
      <c r="K134" s="4">
        <v>1.67</v>
      </c>
      <c r="L134" s="4">
        <v>4</v>
      </c>
      <c r="M134" s="4">
        <v>4.46</v>
      </c>
      <c r="N134" s="4">
        <v>5.88</v>
      </c>
      <c r="O134" s="4">
        <v>0.28999999999999998</v>
      </c>
      <c r="P134" s="28">
        <f t="shared" si="273"/>
        <v>99.95999999999998</v>
      </c>
      <c r="R134" s="28">
        <v>54.69</v>
      </c>
      <c r="S134" s="28">
        <v>0.19</v>
      </c>
      <c r="T134" s="28">
        <v>28.22</v>
      </c>
      <c r="U134" s="28">
        <v>0.81</v>
      </c>
      <c r="V134" s="28">
        <v>0.09</v>
      </c>
      <c r="W134" s="28">
        <v>0.3</v>
      </c>
      <c r="X134" s="28">
        <v>10.57</v>
      </c>
      <c r="Y134" s="28">
        <v>4.0599999999999996</v>
      </c>
      <c r="Z134" s="28">
        <v>0.94</v>
      </c>
      <c r="AA134" s="28">
        <f t="shared" si="274"/>
        <v>99.87</v>
      </c>
      <c r="AC134" s="30">
        <f t="shared" si="275"/>
        <v>1.021970705725699</v>
      </c>
      <c r="AD134" s="30">
        <f t="shared" si="276"/>
        <v>5.5068836045056319E-3</v>
      </c>
      <c r="AE134" s="30">
        <f t="shared" si="277"/>
        <v>0.33738721067085131</v>
      </c>
      <c r="AF134" s="30">
        <f t="shared" si="278"/>
        <v>6.2908837856645791E-2</v>
      </c>
      <c r="AG134" s="30">
        <f t="shared" si="279"/>
        <v>1.4096419509444602E-3</v>
      </c>
      <c r="AH134" s="30">
        <f t="shared" si="280"/>
        <v>4.1439205955334991E-2</v>
      </c>
      <c r="AI134" s="30">
        <f t="shared" si="281"/>
        <v>7.1326676176890161E-2</v>
      </c>
      <c r="AJ134" s="30">
        <f t="shared" si="282"/>
        <v>0.14391739270732495</v>
      </c>
      <c r="AK134" s="30">
        <f t="shared" si="283"/>
        <v>0.12484076433121019</v>
      </c>
      <c r="AL134" s="30">
        <f t="shared" si="284"/>
        <v>4.0863199870365017E-3</v>
      </c>
      <c r="AM134" s="30">
        <f t="shared" si="285"/>
        <v>1.814793638966443</v>
      </c>
      <c r="AO134" s="30">
        <f t="shared" si="286"/>
        <v>0.56313328622185899</v>
      </c>
      <c r="AP134" s="30">
        <f t="shared" si="287"/>
        <v>3.0344406583009071E-3</v>
      </c>
      <c r="AQ134" s="30">
        <f t="shared" si="288"/>
        <v>0.18590940778423673</v>
      </c>
      <c r="AR134" s="30">
        <f t="shared" si="289"/>
        <v>3.4664457988993994E-2</v>
      </c>
      <c r="AS134" s="30">
        <f t="shared" si="290"/>
        <v>7.7675054655099857E-4</v>
      </c>
      <c r="AT134" s="30">
        <f t="shared" si="291"/>
        <v>2.2834114615331885E-2</v>
      </c>
      <c r="AU134" s="30">
        <f t="shared" si="292"/>
        <v>3.9302912819064083E-2</v>
      </c>
      <c r="AV134" s="30">
        <f t="shared" si="293"/>
        <v>7.9302345796896476E-2</v>
      </c>
      <c r="AW134" s="30">
        <f t="shared" si="294"/>
        <v>6.8790611588383802E-2</v>
      </c>
      <c r="AX134" s="30">
        <f t="shared" si="295"/>
        <v>2.2516719803821516E-3</v>
      </c>
      <c r="AY134" s="30">
        <f t="shared" si="296"/>
        <v>1</v>
      </c>
      <c r="AZ134" s="30"/>
      <c r="BA134" s="30">
        <f t="shared" si="297"/>
        <v>0.91028628495339547</v>
      </c>
      <c r="BB134" s="30">
        <f t="shared" si="298"/>
        <v>2.3779724655819774E-3</v>
      </c>
      <c r="BC134" s="30">
        <f t="shared" si="299"/>
        <v>0.55355041192624554</v>
      </c>
      <c r="BD134" s="30">
        <f t="shared" si="300"/>
        <v>1.1273486430062632E-2</v>
      </c>
      <c r="BE134" s="30">
        <f t="shared" si="301"/>
        <v>1.268677755850014E-3</v>
      </c>
      <c r="BF134" s="30">
        <f t="shared" si="302"/>
        <v>7.4441687344913151E-3</v>
      </c>
      <c r="BG134" s="30">
        <f t="shared" si="303"/>
        <v>0.18848074179743224</v>
      </c>
      <c r="BH134" s="30">
        <f t="shared" si="304"/>
        <v>0.13101000322684736</v>
      </c>
      <c r="BI134" s="30">
        <f t="shared" si="305"/>
        <v>1.9957537154989383E-2</v>
      </c>
      <c r="BJ134" s="30">
        <f t="shared" si="306"/>
        <v>1.8256492844448959</v>
      </c>
      <c r="BK134" s="30"/>
      <c r="BL134" s="30">
        <f t="shared" si="307"/>
        <v>0.49860961396546416</v>
      </c>
      <c r="BM134" s="30">
        <f t="shared" si="308"/>
        <v>1.3025352053338218E-3</v>
      </c>
      <c r="BN134" s="30">
        <f t="shared" si="309"/>
        <v>0.30320742140490431</v>
      </c>
      <c r="BO134" s="30">
        <f t="shared" si="310"/>
        <v>6.175055924550389E-3</v>
      </c>
      <c r="BP134" s="30">
        <f t="shared" si="311"/>
        <v>6.9491866080716928E-4</v>
      </c>
      <c r="BQ134" s="30">
        <f t="shared" si="312"/>
        <v>4.0775458889711E-3</v>
      </c>
      <c r="BR134" s="30">
        <f t="shared" si="313"/>
        <v>0.1032403887227121</v>
      </c>
      <c r="BS134" s="30">
        <f t="shared" si="314"/>
        <v>7.1760772642967985E-2</v>
      </c>
      <c r="BT134" s="30">
        <f t="shared" si="315"/>
        <v>1.0931747584288973E-2</v>
      </c>
      <c r="BU134" s="30">
        <f t="shared" si="316"/>
        <v>1</v>
      </c>
      <c r="BV134" s="30"/>
      <c r="BW134" s="28">
        <f t="shared" si="317"/>
        <v>0.5552561367740021</v>
      </c>
      <c r="BX134" s="28">
        <f t="shared" si="318"/>
        <v>0.38594981947105134</v>
      </c>
      <c r="BY134" s="28">
        <f t="shared" si="319"/>
        <v>5.8794043754946568E-2</v>
      </c>
      <c r="BZ134" s="28"/>
      <c r="CA134" s="28">
        <f t="shared" si="320"/>
        <v>61.424569827931187</v>
      </c>
      <c r="CB134" s="28">
        <f t="shared" si="321"/>
        <v>10.344137655062028</v>
      </c>
      <c r="CC134" s="28">
        <f t="shared" si="322"/>
        <v>33.642211214194759</v>
      </c>
      <c r="CD134" s="28">
        <f t="shared" si="323"/>
        <v>55.525613677400209</v>
      </c>
      <c r="CF134" s="28">
        <f t="shared" si="324"/>
        <v>7.1616003110404556</v>
      </c>
      <c r="CG134" s="28">
        <f t="shared" si="325"/>
        <v>0.53549032443577049</v>
      </c>
      <c r="CH134" s="30"/>
      <c r="CI134" s="107">
        <f t="shared" si="271"/>
        <v>3.3072941385133667</v>
      </c>
    </row>
    <row r="135" spans="1:87" ht="15" customHeight="1" x14ac:dyDescent="0.2">
      <c r="A135" s="150" t="s">
        <v>194</v>
      </c>
      <c r="C135" s="135">
        <v>126</v>
      </c>
      <c r="D135" s="26">
        <f t="shared" si="272"/>
        <v>1008</v>
      </c>
      <c r="F135" s="4">
        <v>61.4</v>
      </c>
      <c r="G135" s="4">
        <v>0.44</v>
      </c>
      <c r="H135" s="4">
        <v>17.2</v>
      </c>
      <c r="I135" s="4">
        <v>4.5199999999999996</v>
      </c>
      <c r="J135" s="4">
        <v>0.1</v>
      </c>
      <c r="K135" s="4">
        <v>1.67</v>
      </c>
      <c r="L135" s="4">
        <v>4</v>
      </c>
      <c r="M135" s="4">
        <v>4.46</v>
      </c>
      <c r="N135" s="4">
        <v>5.88</v>
      </c>
      <c r="O135" s="4">
        <v>0.28999999999999998</v>
      </c>
      <c r="P135" s="28">
        <f t="shared" si="273"/>
        <v>99.95999999999998</v>
      </c>
      <c r="R135" s="28">
        <v>56.52</v>
      </c>
      <c r="S135" s="28">
        <v>0.24</v>
      </c>
      <c r="T135" s="28">
        <v>26.76</v>
      </c>
      <c r="U135" s="28">
        <v>0.87</v>
      </c>
      <c r="V135" s="28">
        <v>0.09</v>
      </c>
      <c r="W135" s="28">
        <v>0.39</v>
      </c>
      <c r="X135" s="28">
        <v>9.42</v>
      </c>
      <c r="Y135" s="28">
        <v>4.5199999999999996</v>
      </c>
      <c r="Z135" s="28">
        <v>1</v>
      </c>
      <c r="AA135" s="28">
        <f t="shared" si="274"/>
        <v>99.810000000000016</v>
      </c>
      <c r="AC135" s="30">
        <f t="shared" si="275"/>
        <v>1.021970705725699</v>
      </c>
      <c r="AD135" s="30">
        <f t="shared" si="276"/>
        <v>5.5068836045056319E-3</v>
      </c>
      <c r="AE135" s="30">
        <f t="shared" si="277"/>
        <v>0.33738721067085131</v>
      </c>
      <c r="AF135" s="30">
        <f t="shared" si="278"/>
        <v>6.2908837856645791E-2</v>
      </c>
      <c r="AG135" s="30">
        <f t="shared" si="279"/>
        <v>1.4096419509444602E-3</v>
      </c>
      <c r="AH135" s="30">
        <f t="shared" si="280"/>
        <v>4.1439205955334991E-2</v>
      </c>
      <c r="AI135" s="30">
        <f t="shared" si="281"/>
        <v>7.1326676176890161E-2</v>
      </c>
      <c r="AJ135" s="30">
        <f t="shared" si="282"/>
        <v>0.14391739270732495</v>
      </c>
      <c r="AK135" s="30">
        <f t="shared" si="283"/>
        <v>0.12484076433121019</v>
      </c>
      <c r="AL135" s="30">
        <f t="shared" si="284"/>
        <v>4.0863199870365017E-3</v>
      </c>
      <c r="AM135" s="30">
        <f t="shared" si="285"/>
        <v>1.814793638966443</v>
      </c>
      <c r="AO135" s="30">
        <f t="shared" si="286"/>
        <v>0.56313328622185899</v>
      </c>
      <c r="AP135" s="30">
        <f t="shared" si="287"/>
        <v>3.0344406583009071E-3</v>
      </c>
      <c r="AQ135" s="30">
        <f t="shared" si="288"/>
        <v>0.18590940778423673</v>
      </c>
      <c r="AR135" s="30">
        <f t="shared" si="289"/>
        <v>3.4664457988993994E-2</v>
      </c>
      <c r="AS135" s="30">
        <f t="shared" si="290"/>
        <v>7.7675054655099857E-4</v>
      </c>
      <c r="AT135" s="30">
        <f t="shared" si="291"/>
        <v>2.2834114615331885E-2</v>
      </c>
      <c r="AU135" s="30">
        <f t="shared" si="292"/>
        <v>3.9302912819064083E-2</v>
      </c>
      <c r="AV135" s="30">
        <f t="shared" si="293"/>
        <v>7.9302345796896476E-2</v>
      </c>
      <c r="AW135" s="30">
        <f t="shared" si="294"/>
        <v>6.8790611588383802E-2</v>
      </c>
      <c r="AX135" s="30">
        <f t="shared" si="295"/>
        <v>2.2516719803821516E-3</v>
      </c>
      <c r="AY135" s="30">
        <f t="shared" si="296"/>
        <v>1</v>
      </c>
      <c r="AZ135" s="30"/>
      <c r="BA135" s="30">
        <f t="shared" si="297"/>
        <v>0.94074567243675111</v>
      </c>
      <c r="BB135" s="30">
        <f t="shared" si="298"/>
        <v>3.0037546933667082E-3</v>
      </c>
      <c r="BC135" s="30">
        <f t="shared" si="299"/>
        <v>0.52491173009023151</v>
      </c>
      <c r="BD135" s="30">
        <f t="shared" si="300"/>
        <v>1.2108559498956159E-2</v>
      </c>
      <c r="BE135" s="30">
        <f t="shared" si="301"/>
        <v>1.268677755850014E-3</v>
      </c>
      <c r="BF135" s="30">
        <f t="shared" si="302"/>
        <v>9.6774193548387101E-3</v>
      </c>
      <c r="BG135" s="30">
        <f t="shared" si="303"/>
        <v>0.16797432239657634</v>
      </c>
      <c r="BH135" s="30">
        <f t="shared" si="304"/>
        <v>0.14585350112939657</v>
      </c>
      <c r="BI135" s="30">
        <f t="shared" si="305"/>
        <v>2.1231422505307854E-2</v>
      </c>
      <c r="BJ135" s="30">
        <f t="shared" si="306"/>
        <v>1.8267750598612749</v>
      </c>
      <c r="BK135" s="30"/>
      <c r="BL135" s="30">
        <f t="shared" si="307"/>
        <v>0.51497619663594008</v>
      </c>
      <c r="BM135" s="30">
        <f t="shared" si="308"/>
        <v>1.6442936841905499E-3</v>
      </c>
      <c r="BN135" s="30">
        <f t="shared" si="309"/>
        <v>0.28734338541390708</v>
      </c>
      <c r="BO135" s="30">
        <f t="shared" si="310"/>
        <v>6.6283801246310439E-3</v>
      </c>
      <c r="BP135" s="30">
        <f t="shared" si="311"/>
        <v>6.9449040756356577E-4</v>
      </c>
      <c r="BQ135" s="30">
        <f t="shared" si="312"/>
        <v>5.2975429583397163E-3</v>
      </c>
      <c r="BR135" s="30">
        <f t="shared" si="313"/>
        <v>9.1951289508699713E-2</v>
      </c>
      <c r="BS135" s="30">
        <f t="shared" si="314"/>
        <v>7.984206941191363E-2</v>
      </c>
      <c r="BT135" s="30">
        <f t="shared" si="315"/>
        <v>1.1622351854814663E-2</v>
      </c>
      <c r="BU135" s="30">
        <f t="shared" si="316"/>
        <v>1</v>
      </c>
      <c r="BV135" s="30"/>
      <c r="BW135" s="28">
        <f t="shared" si="317"/>
        <v>0.50132722611360025</v>
      </c>
      <c r="BX135" s="28">
        <f t="shared" si="318"/>
        <v>0.43530659982378117</v>
      </c>
      <c r="BY135" s="28">
        <f t="shared" si="319"/>
        <v>6.3366174062618574E-2</v>
      </c>
      <c r="BZ135" s="28"/>
      <c r="CA135" s="28">
        <f t="shared" si="320"/>
        <v>61.424569827931187</v>
      </c>
      <c r="CB135" s="28">
        <f t="shared" si="321"/>
        <v>10.344137655062028</v>
      </c>
      <c r="CC135" s="28">
        <f t="shared" si="322"/>
        <v>31.40297871194187</v>
      </c>
      <c r="CD135" s="28">
        <f t="shared" si="323"/>
        <v>50.132722611360023</v>
      </c>
      <c r="CF135" s="28">
        <f t="shared" si="324"/>
        <v>7.059429829868261</v>
      </c>
      <c r="CG135" s="28">
        <f t="shared" si="325"/>
        <v>0.53549032443577049</v>
      </c>
      <c r="CH135" s="30"/>
      <c r="CI135" s="107">
        <f t="shared" si="271"/>
        <v>2.733479128861612</v>
      </c>
    </row>
    <row r="136" spans="1:87" ht="15" customHeight="1" x14ac:dyDescent="0.2">
      <c r="A136" s="150" t="s">
        <v>194</v>
      </c>
      <c r="C136" s="135">
        <v>133</v>
      </c>
      <c r="D136" s="26">
        <f t="shared" si="272"/>
        <v>1008</v>
      </c>
      <c r="F136" s="4">
        <v>61.4</v>
      </c>
      <c r="G136" s="4">
        <v>0.44</v>
      </c>
      <c r="H136" s="4">
        <v>17.2</v>
      </c>
      <c r="I136" s="4">
        <v>4.5199999999999996</v>
      </c>
      <c r="J136" s="4">
        <v>0.1</v>
      </c>
      <c r="K136" s="4">
        <v>1.67</v>
      </c>
      <c r="L136" s="4">
        <v>4</v>
      </c>
      <c r="M136" s="4">
        <v>4.46</v>
      </c>
      <c r="N136" s="4">
        <v>5.88</v>
      </c>
      <c r="O136" s="4">
        <v>0.28999999999999998</v>
      </c>
      <c r="P136" s="28">
        <f t="shared" si="273"/>
        <v>99.95999999999998</v>
      </c>
      <c r="R136" s="28">
        <v>54.02</v>
      </c>
      <c r="S136" s="28">
        <v>0.27</v>
      </c>
      <c r="T136" s="28">
        <v>28.58</v>
      </c>
      <c r="U136" s="28">
        <v>0.76</v>
      </c>
      <c r="V136" s="28">
        <v>0.23</v>
      </c>
      <c r="W136" s="28">
        <v>0.25</v>
      </c>
      <c r="X136" s="28">
        <v>10.89</v>
      </c>
      <c r="Y136" s="28">
        <v>3.94</v>
      </c>
      <c r="Z136" s="28">
        <v>0.75</v>
      </c>
      <c r="AA136" s="28">
        <f t="shared" si="274"/>
        <v>99.690000000000012</v>
      </c>
      <c r="AC136" s="30">
        <f t="shared" si="275"/>
        <v>1.021970705725699</v>
      </c>
      <c r="AD136" s="30">
        <f t="shared" si="276"/>
        <v>5.5068836045056319E-3</v>
      </c>
      <c r="AE136" s="30">
        <f t="shared" si="277"/>
        <v>0.33738721067085131</v>
      </c>
      <c r="AF136" s="30">
        <f t="shared" si="278"/>
        <v>6.2908837856645791E-2</v>
      </c>
      <c r="AG136" s="30">
        <f t="shared" si="279"/>
        <v>1.4096419509444602E-3</v>
      </c>
      <c r="AH136" s="30">
        <f t="shared" si="280"/>
        <v>4.1439205955334991E-2</v>
      </c>
      <c r="AI136" s="30">
        <f t="shared" si="281"/>
        <v>7.1326676176890161E-2</v>
      </c>
      <c r="AJ136" s="30">
        <f t="shared" si="282"/>
        <v>0.14391739270732495</v>
      </c>
      <c r="AK136" s="30">
        <f t="shared" si="283"/>
        <v>0.12484076433121019</v>
      </c>
      <c r="AL136" s="30">
        <f t="shared" si="284"/>
        <v>4.0863199870365017E-3</v>
      </c>
      <c r="AM136" s="30">
        <f t="shared" si="285"/>
        <v>1.814793638966443</v>
      </c>
      <c r="AO136" s="30">
        <f t="shared" si="286"/>
        <v>0.56313328622185899</v>
      </c>
      <c r="AP136" s="30">
        <f t="shared" si="287"/>
        <v>3.0344406583009071E-3</v>
      </c>
      <c r="AQ136" s="30">
        <f t="shared" si="288"/>
        <v>0.18590940778423673</v>
      </c>
      <c r="AR136" s="30">
        <f t="shared" si="289"/>
        <v>3.4664457988993994E-2</v>
      </c>
      <c r="AS136" s="30">
        <f t="shared" si="290"/>
        <v>7.7675054655099857E-4</v>
      </c>
      <c r="AT136" s="30">
        <f t="shared" si="291"/>
        <v>2.2834114615331885E-2</v>
      </c>
      <c r="AU136" s="30">
        <f t="shared" si="292"/>
        <v>3.9302912819064083E-2</v>
      </c>
      <c r="AV136" s="30">
        <f t="shared" si="293"/>
        <v>7.9302345796896476E-2</v>
      </c>
      <c r="AW136" s="30">
        <f t="shared" si="294"/>
        <v>6.8790611588383802E-2</v>
      </c>
      <c r="AX136" s="30">
        <f t="shared" si="295"/>
        <v>2.2516719803821516E-3</v>
      </c>
      <c r="AY136" s="30">
        <f t="shared" si="296"/>
        <v>1</v>
      </c>
      <c r="AZ136" s="30"/>
      <c r="BA136" s="30">
        <f t="shared" si="297"/>
        <v>0.89913448735019985</v>
      </c>
      <c r="BB136" s="30">
        <f t="shared" si="298"/>
        <v>3.3792240300375468E-3</v>
      </c>
      <c r="BC136" s="30">
        <f t="shared" si="299"/>
        <v>0.56061200470772854</v>
      </c>
      <c r="BD136" s="30">
        <f t="shared" si="300"/>
        <v>1.0577592205984691E-2</v>
      </c>
      <c r="BE136" s="30">
        <f t="shared" si="301"/>
        <v>3.2421764871722585E-3</v>
      </c>
      <c r="BF136" s="30">
        <f t="shared" si="302"/>
        <v>6.2034739454094297E-3</v>
      </c>
      <c r="BG136" s="30">
        <f t="shared" si="303"/>
        <v>0.19418687589158345</v>
      </c>
      <c r="BH136" s="30">
        <f t="shared" si="304"/>
        <v>0.12713778638270409</v>
      </c>
      <c r="BI136" s="30">
        <f t="shared" si="305"/>
        <v>1.5923566878980892E-2</v>
      </c>
      <c r="BJ136" s="30">
        <f t="shared" si="306"/>
        <v>1.8203971878798009</v>
      </c>
      <c r="BK136" s="30"/>
      <c r="BL136" s="30">
        <f t="shared" si="307"/>
        <v>0.49392214695596909</v>
      </c>
      <c r="BM136" s="30">
        <f t="shared" si="308"/>
        <v>1.8563113877215426E-3</v>
      </c>
      <c r="BN136" s="30">
        <f t="shared" si="309"/>
        <v>0.30796136603609453</v>
      </c>
      <c r="BO136" s="30">
        <f t="shared" si="310"/>
        <v>5.8105957734994702E-3</v>
      </c>
      <c r="BP136" s="30">
        <f t="shared" si="311"/>
        <v>1.7810269696957675E-3</v>
      </c>
      <c r="BQ136" s="30">
        <f t="shared" si="312"/>
        <v>3.4077584752998636E-3</v>
      </c>
      <c r="BR136" s="30">
        <f t="shared" si="313"/>
        <v>0.10667280590438126</v>
      </c>
      <c r="BS136" s="30">
        <f t="shared" si="314"/>
        <v>6.9840684895135577E-2</v>
      </c>
      <c r="BT136" s="30">
        <f t="shared" si="315"/>
        <v>8.7473036022028341E-3</v>
      </c>
      <c r="BU136" s="30">
        <f t="shared" si="316"/>
        <v>0.99999999999999989</v>
      </c>
      <c r="BV136" s="30"/>
      <c r="BW136" s="28">
        <f t="shared" si="317"/>
        <v>0.57579805942681994</v>
      </c>
      <c r="BX136" s="28">
        <f t="shared" si="318"/>
        <v>0.37698577899700125</v>
      </c>
      <c r="BY136" s="28">
        <f t="shared" si="319"/>
        <v>4.7216161576178806E-2</v>
      </c>
      <c r="BZ136" s="28"/>
      <c r="CA136" s="28">
        <f t="shared" si="320"/>
        <v>61.424569827931187</v>
      </c>
      <c r="CB136" s="28">
        <f t="shared" si="321"/>
        <v>10.344137655062028</v>
      </c>
      <c r="CC136" s="28">
        <f t="shared" si="322"/>
        <v>33.511519128958881</v>
      </c>
      <c r="CD136" s="28">
        <f t="shared" si="323"/>
        <v>57.579805942681993</v>
      </c>
      <c r="CF136" s="28">
        <f t="shared" si="324"/>
        <v>7.1979278040065617</v>
      </c>
      <c r="CG136" s="28">
        <f t="shared" si="325"/>
        <v>0.53549032443577049</v>
      </c>
      <c r="CH136" s="30"/>
      <c r="CI136" s="107">
        <f t="shared" si="271"/>
        <v>3.4056618275207127</v>
      </c>
    </row>
    <row r="137" spans="1:87" ht="15" customHeight="1" x14ac:dyDescent="0.2">
      <c r="A137" s="150" t="s">
        <v>194</v>
      </c>
      <c r="C137" s="135">
        <v>140</v>
      </c>
      <c r="D137" s="26">
        <f t="shared" si="272"/>
        <v>1008</v>
      </c>
      <c r="F137" s="4">
        <v>61.4</v>
      </c>
      <c r="G137" s="4">
        <v>0.44</v>
      </c>
      <c r="H137" s="4">
        <v>17.2</v>
      </c>
      <c r="I137" s="4">
        <v>4.5199999999999996</v>
      </c>
      <c r="J137" s="4">
        <v>0.1</v>
      </c>
      <c r="K137" s="4">
        <v>1.67</v>
      </c>
      <c r="L137" s="4">
        <v>4</v>
      </c>
      <c r="M137" s="4">
        <v>4.46</v>
      </c>
      <c r="N137" s="4">
        <v>5.88</v>
      </c>
      <c r="O137" s="4">
        <v>0.28999999999999998</v>
      </c>
      <c r="P137" s="28">
        <f t="shared" si="273"/>
        <v>99.95999999999998</v>
      </c>
      <c r="R137" s="28">
        <v>55.13</v>
      </c>
      <c r="S137" s="28">
        <v>0.12</v>
      </c>
      <c r="T137" s="28">
        <v>28.16</v>
      </c>
      <c r="U137" s="28">
        <v>0.7</v>
      </c>
      <c r="V137" s="28">
        <v>0.06</v>
      </c>
      <c r="W137" s="28">
        <v>0.26</v>
      </c>
      <c r="X137" s="28">
        <v>10.82</v>
      </c>
      <c r="Y137" s="28">
        <v>3.81</v>
      </c>
      <c r="Z137" s="28">
        <v>0.88</v>
      </c>
      <c r="AA137" s="28">
        <f t="shared" si="274"/>
        <v>99.94</v>
      </c>
      <c r="AC137" s="30">
        <f t="shared" si="275"/>
        <v>1.021970705725699</v>
      </c>
      <c r="AD137" s="30">
        <f t="shared" si="276"/>
        <v>5.5068836045056319E-3</v>
      </c>
      <c r="AE137" s="30">
        <f t="shared" si="277"/>
        <v>0.33738721067085131</v>
      </c>
      <c r="AF137" s="30">
        <f t="shared" si="278"/>
        <v>6.2908837856645791E-2</v>
      </c>
      <c r="AG137" s="30">
        <f t="shared" si="279"/>
        <v>1.4096419509444602E-3</v>
      </c>
      <c r="AH137" s="30">
        <f t="shared" si="280"/>
        <v>4.1439205955334991E-2</v>
      </c>
      <c r="AI137" s="30">
        <f t="shared" si="281"/>
        <v>7.1326676176890161E-2</v>
      </c>
      <c r="AJ137" s="30">
        <f t="shared" si="282"/>
        <v>0.14391739270732495</v>
      </c>
      <c r="AK137" s="30">
        <f t="shared" si="283"/>
        <v>0.12484076433121019</v>
      </c>
      <c r="AL137" s="30">
        <f t="shared" si="284"/>
        <v>4.0863199870365017E-3</v>
      </c>
      <c r="AM137" s="30">
        <f t="shared" si="285"/>
        <v>1.814793638966443</v>
      </c>
      <c r="AO137" s="30">
        <f t="shared" si="286"/>
        <v>0.56313328622185899</v>
      </c>
      <c r="AP137" s="30">
        <f t="shared" si="287"/>
        <v>3.0344406583009071E-3</v>
      </c>
      <c r="AQ137" s="30">
        <f t="shared" si="288"/>
        <v>0.18590940778423673</v>
      </c>
      <c r="AR137" s="30">
        <f t="shared" si="289"/>
        <v>3.4664457988993994E-2</v>
      </c>
      <c r="AS137" s="30">
        <f t="shared" si="290"/>
        <v>7.7675054655099857E-4</v>
      </c>
      <c r="AT137" s="30">
        <f t="shared" si="291"/>
        <v>2.2834114615331885E-2</v>
      </c>
      <c r="AU137" s="30">
        <f t="shared" si="292"/>
        <v>3.9302912819064083E-2</v>
      </c>
      <c r="AV137" s="30">
        <f t="shared" si="293"/>
        <v>7.9302345796896476E-2</v>
      </c>
      <c r="AW137" s="30">
        <f t="shared" si="294"/>
        <v>6.8790611588383802E-2</v>
      </c>
      <c r="AX137" s="30">
        <f t="shared" si="295"/>
        <v>2.2516719803821516E-3</v>
      </c>
      <c r="AY137" s="30">
        <f t="shared" si="296"/>
        <v>1</v>
      </c>
      <c r="AZ137" s="30"/>
      <c r="BA137" s="30">
        <f t="shared" si="297"/>
        <v>0.91760985352862856</v>
      </c>
      <c r="BB137" s="30">
        <f t="shared" si="298"/>
        <v>1.5018773466833541E-3</v>
      </c>
      <c r="BC137" s="30">
        <f t="shared" si="299"/>
        <v>0.55237347979599849</v>
      </c>
      <c r="BD137" s="30">
        <f t="shared" si="300"/>
        <v>9.7425191370911629E-3</v>
      </c>
      <c r="BE137" s="30">
        <f t="shared" si="301"/>
        <v>8.4578517056667607E-4</v>
      </c>
      <c r="BF137" s="30">
        <f t="shared" si="302"/>
        <v>6.4516129032258073E-3</v>
      </c>
      <c r="BG137" s="30">
        <f t="shared" si="303"/>
        <v>0.19293865905848789</v>
      </c>
      <c r="BH137" s="30">
        <f t="shared" si="304"/>
        <v>0.1229428848015489</v>
      </c>
      <c r="BI137" s="30">
        <f t="shared" si="305"/>
        <v>1.8683651804670912E-2</v>
      </c>
      <c r="BJ137" s="30">
        <f t="shared" si="306"/>
        <v>1.8230903235469018</v>
      </c>
      <c r="BK137" s="30"/>
      <c r="BL137" s="30">
        <f t="shared" si="307"/>
        <v>0.50332659971743943</v>
      </c>
      <c r="BM137" s="30">
        <f t="shared" si="308"/>
        <v>8.2380852297070297E-4</v>
      </c>
      <c r="BN137" s="30">
        <f t="shared" si="309"/>
        <v>0.30298744536218686</v>
      </c>
      <c r="BO137" s="30">
        <f t="shared" si="310"/>
        <v>5.3439585583103019E-3</v>
      </c>
      <c r="BP137" s="30">
        <f t="shared" si="311"/>
        <v>4.6392938388327578E-4</v>
      </c>
      <c r="BQ137" s="30">
        <f t="shared" si="312"/>
        <v>3.5388333863096331E-3</v>
      </c>
      <c r="BR137" s="30">
        <f t="shared" si="313"/>
        <v>0.1058305540688282</v>
      </c>
      <c r="BS137" s="30">
        <f t="shared" si="314"/>
        <v>6.7436529728465755E-2</v>
      </c>
      <c r="BT137" s="30">
        <f t="shared" si="315"/>
        <v>1.0248341271605815E-2</v>
      </c>
      <c r="BU137" s="30">
        <f t="shared" si="316"/>
        <v>1.0000000000000002</v>
      </c>
      <c r="BV137" s="30"/>
      <c r="BW137" s="28">
        <f t="shared" si="317"/>
        <v>0.57668478837184811</v>
      </c>
      <c r="BX137" s="28">
        <f t="shared" si="318"/>
        <v>0.36747063470630392</v>
      </c>
      <c r="BY137" s="28">
        <f t="shared" si="319"/>
        <v>5.5844576921847966E-2</v>
      </c>
      <c r="BZ137" s="28"/>
      <c r="CA137" s="28">
        <f t="shared" si="320"/>
        <v>61.424569827931187</v>
      </c>
      <c r="CB137" s="28">
        <f t="shared" si="321"/>
        <v>10.344137655062028</v>
      </c>
      <c r="CC137" s="28">
        <f t="shared" si="322"/>
        <v>34.418697110777202</v>
      </c>
      <c r="CD137" s="28">
        <f t="shared" si="323"/>
        <v>57.668478837184814</v>
      </c>
      <c r="CF137" s="28">
        <f t="shared" si="324"/>
        <v>7.1994666193072838</v>
      </c>
      <c r="CG137" s="28">
        <f t="shared" si="325"/>
        <v>0.53549032443577049</v>
      </c>
      <c r="CH137" s="30"/>
      <c r="CI137" s="107">
        <f t="shared" si="271"/>
        <v>3.5222576567354551</v>
      </c>
    </row>
    <row r="138" spans="1:87" ht="15" customHeight="1" x14ac:dyDescent="0.2">
      <c r="A138" s="150" t="s">
        <v>194</v>
      </c>
      <c r="C138" s="135">
        <v>147</v>
      </c>
      <c r="D138" s="26">
        <f t="shared" si="272"/>
        <v>1008</v>
      </c>
      <c r="F138" s="4">
        <v>61.4</v>
      </c>
      <c r="G138" s="4">
        <v>0.44</v>
      </c>
      <c r="H138" s="4">
        <v>17.2</v>
      </c>
      <c r="I138" s="4">
        <v>4.5199999999999996</v>
      </c>
      <c r="J138" s="4">
        <v>0.1</v>
      </c>
      <c r="K138" s="4">
        <v>1.67</v>
      </c>
      <c r="L138" s="4">
        <v>4</v>
      </c>
      <c r="M138" s="4">
        <v>4.46</v>
      </c>
      <c r="N138" s="4">
        <v>5.88</v>
      </c>
      <c r="O138" s="4">
        <v>0.28999999999999998</v>
      </c>
      <c r="P138" s="28">
        <f t="shared" si="273"/>
        <v>99.95999999999998</v>
      </c>
      <c r="R138" s="28">
        <v>54.88</v>
      </c>
      <c r="S138" s="28">
        <v>0.3</v>
      </c>
      <c r="T138" s="28">
        <v>27.97</v>
      </c>
      <c r="U138" s="28">
        <v>0.75</v>
      </c>
      <c r="V138" s="28">
        <v>0.24</v>
      </c>
      <c r="W138" s="28">
        <v>0.37</v>
      </c>
      <c r="X138" s="28">
        <v>10.130000000000001</v>
      </c>
      <c r="Y138" s="28">
        <v>4.2</v>
      </c>
      <c r="Z138" s="28">
        <v>0.81</v>
      </c>
      <c r="AA138" s="28">
        <f t="shared" si="274"/>
        <v>99.65</v>
      </c>
      <c r="AC138" s="30">
        <f t="shared" si="275"/>
        <v>1.021970705725699</v>
      </c>
      <c r="AD138" s="30">
        <f t="shared" si="276"/>
        <v>5.5068836045056319E-3</v>
      </c>
      <c r="AE138" s="30">
        <f t="shared" si="277"/>
        <v>0.33738721067085131</v>
      </c>
      <c r="AF138" s="30">
        <f t="shared" si="278"/>
        <v>6.2908837856645791E-2</v>
      </c>
      <c r="AG138" s="30">
        <f t="shared" si="279"/>
        <v>1.4096419509444602E-3</v>
      </c>
      <c r="AH138" s="30">
        <f t="shared" si="280"/>
        <v>4.1439205955334991E-2</v>
      </c>
      <c r="AI138" s="30">
        <f t="shared" si="281"/>
        <v>7.1326676176890161E-2</v>
      </c>
      <c r="AJ138" s="30">
        <f t="shared" si="282"/>
        <v>0.14391739270732495</v>
      </c>
      <c r="AK138" s="30">
        <f t="shared" si="283"/>
        <v>0.12484076433121019</v>
      </c>
      <c r="AL138" s="30">
        <f t="shared" si="284"/>
        <v>4.0863199870365017E-3</v>
      </c>
      <c r="AM138" s="30">
        <f t="shared" si="285"/>
        <v>1.814793638966443</v>
      </c>
      <c r="AO138" s="30">
        <f t="shared" si="286"/>
        <v>0.56313328622185899</v>
      </c>
      <c r="AP138" s="30">
        <f t="shared" si="287"/>
        <v>3.0344406583009071E-3</v>
      </c>
      <c r="AQ138" s="30">
        <f t="shared" si="288"/>
        <v>0.18590940778423673</v>
      </c>
      <c r="AR138" s="30">
        <f t="shared" si="289"/>
        <v>3.4664457988993994E-2</v>
      </c>
      <c r="AS138" s="30">
        <f t="shared" si="290"/>
        <v>7.7675054655099857E-4</v>
      </c>
      <c r="AT138" s="30">
        <f t="shared" si="291"/>
        <v>2.2834114615331885E-2</v>
      </c>
      <c r="AU138" s="30">
        <f t="shared" si="292"/>
        <v>3.9302912819064083E-2</v>
      </c>
      <c r="AV138" s="30">
        <f t="shared" si="293"/>
        <v>7.9302345796896476E-2</v>
      </c>
      <c r="AW138" s="30">
        <f t="shared" si="294"/>
        <v>6.8790611588383802E-2</v>
      </c>
      <c r="AX138" s="30">
        <f t="shared" si="295"/>
        <v>2.2516719803821516E-3</v>
      </c>
      <c r="AY138" s="30">
        <f t="shared" si="296"/>
        <v>1</v>
      </c>
      <c r="AZ138" s="30"/>
      <c r="BA138" s="30">
        <f t="shared" si="297"/>
        <v>0.91344873501997348</v>
      </c>
      <c r="BB138" s="30">
        <f t="shared" si="298"/>
        <v>3.7546933667083849E-3</v>
      </c>
      <c r="BC138" s="30">
        <f t="shared" si="299"/>
        <v>0.54864652805021574</v>
      </c>
      <c r="BD138" s="30">
        <f t="shared" si="300"/>
        <v>1.0438413361169104E-2</v>
      </c>
      <c r="BE138" s="30">
        <f t="shared" si="301"/>
        <v>3.3831406822667043E-3</v>
      </c>
      <c r="BF138" s="30">
        <f t="shared" si="302"/>
        <v>9.1811414392059566E-3</v>
      </c>
      <c r="BG138" s="30">
        <f t="shared" si="303"/>
        <v>0.18063480741797433</v>
      </c>
      <c r="BH138" s="30">
        <f t="shared" si="304"/>
        <v>0.13552758954501454</v>
      </c>
      <c r="BI138" s="30">
        <f t="shared" si="305"/>
        <v>1.7197452229299363E-2</v>
      </c>
      <c r="BJ138" s="30">
        <f t="shared" si="306"/>
        <v>1.8222125011118275</v>
      </c>
      <c r="BK138" s="30"/>
      <c r="BL138" s="30">
        <f t="shared" si="307"/>
        <v>0.50128551662477916</v>
      </c>
      <c r="BM138" s="30">
        <f t="shared" si="308"/>
        <v>2.0605134496758468E-3</v>
      </c>
      <c r="BN138" s="30">
        <f t="shared" si="309"/>
        <v>0.30108811552739195</v>
      </c>
      <c r="BO138" s="30">
        <f t="shared" si="310"/>
        <v>5.7284281360160134E-3</v>
      </c>
      <c r="BP138" s="30">
        <f t="shared" si="311"/>
        <v>1.8566114984956323E-3</v>
      </c>
      <c r="BQ138" s="30">
        <f t="shared" si="312"/>
        <v>5.0384581565564171E-3</v>
      </c>
      <c r="BR138" s="30">
        <f t="shared" si="313"/>
        <v>9.9129386560436586E-2</v>
      </c>
      <c r="BS138" s="30">
        <f t="shared" si="314"/>
        <v>7.4375293475553508E-2</v>
      </c>
      <c r="BT138" s="30">
        <f t="shared" si="315"/>
        <v>9.4376765710949152E-3</v>
      </c>
      <c r="BU138" s="30">
        <f t="shared" si="316"/>
        <v>1</v>
      </c>
      <c r="BV138" s="30"/>
      <c r="BW138" s="28">
        <f t="shared" si="317"/>
        <v>0.54186131849903962</v>
      </c>
      <c r="BX138" s="28">
        <f t="shared" si="318"/>
        <v>0.40655042853358048</v>
      </c>
      <c r="BY138" s="28">
        <f t="shared" si="319"/>
        <v>5.15882529673799E-2</v>
      </c>
      <c r="BZ138" s="28"/>
      <c r="CA138" s="28">
        <f t="shared" si="320"/>
        <v>61.424569827931187</v>
      </c>
      <c r="CB138" s="28">
        <f t="shared" si="321"/>
        <v>10.344137655062028</v>
      </c>
      <c r="CC138" s="28">
        <f t="shared" si="322"/>
        <v>32.251891221689974</v>
      </c>
      <c r="CD138" s="28">
        <f t="shared" si="323"/>
        <v>54.186131849903965</v>
      </c>
      <c r="CF138" s="28">
        <f t="shared" si="324"/>
        <v>7.1371808948264217</v>
      </c>
      <c r="CG138" s="28">
        <f t="shared" si="325"/>
        <v>0.53549032443577049</v>
      </c>
      <c r="CH138" s="30"/>
      <c r="CI138" s="107">
        <f t="shared" si="271"/>
        <v>3.06179828911334</v>
      </c>
    </row>
    <row r="139" spans="1:87" ht="15" customHeight="1" x14ac:dyDescent="0.2">
      <c r="A139" s="150" t="s">
        <v>194</v>
      </c>
      <c r="C139" s="135">
        <v>154</v>
      </c>
      <c r="D139" s="26">
        <f t="shared" si="272"/>
        <v>1008</v>
      </c>
      <c r="F139" s="4">
        <v>61.4</v>
      </c>
      <c r="G139" s="4">
        <v>0.44</v>
      </c>
      <c r="H139" s="4">
        <v>17.2</v>
      </c>
      <c r="I139" s="4">
        <v>4.5199999999999996</v>
      </c>
      <c r="J139" s="4">
        <v>0.1</v>
      </c>
      <c r="K139" s="4">
        <v>1.67</v>
      </c>
      <c r="L139" s="4">
        <v>4</v>
      </c>
      <c r="M139" s="4">
        <v>4.46</v>
      </c>
      <c r="N139" s="4">
        <v>5.88</v>
      </c>
      <c r="O139" s="4">
        <v>0.28999999999999998</v>
      </c>
      <c r="P139" s="28">
        <f t="shared" si="273"/>
        <v>99.95999999999998</v>
      </c>
      <c r="R139" s="28">
        <v>54.29</v>
      </c>
      <c r="S139" s="28">
        <v>0.17</v>
      </c>
      <c r="T139" s="28">
        <v>28.52</v>
      </c>
      <c r="U139" s="28">
        <v>0.77</v>
      </c>
      <c r="V139" s="28">
        <v>0.13</v>
      </c>
      <c r="W139" s="28">
        <v>0.35</v>
      </c>
      <c r="X139" s="28">
        <v>11.01</v>
      </c>
      <c r="Y139" s="28">
        <v>3.83</v>
      </c>
      <c r="Z139" s="28">
        <v>0.8</v>
      </c>
      <c r="AA139" s="28">
        <f t="shared" si="274"/>
        <v>99.86999999999999</v>
      </c>
      <c r="AC139" s="30">
        <f t="shared" si="275"/>
        <v>1.021970705725699</v>
      </c>
      <c r="AD139" s="30">
        <f t="shared" si="276"/>
        <v>5.5068836045056319E-3</v>
      </c>
      <c r="AE139" s="30">
        <f t="shared" si="277"/>
        <v>0.33738721067085131</v>
      </c>
      <c r="AF139" s="30">
        <f t="shared" si="278"/>
        <v>6.2908837856645791E-2</v>
      </c>
      <c r="AG139" s="30">
        <f t="shared" si="279"/>
        <v>1.4096419509444602E-3</v>
      </c>
      <c r="AH139" s="30">
        <f t="shared" si="280"/>
        <v>4.1439205955334991E-2</v>
      </c>
      <c r="AI139" s="30">
        <f t="shared" si="281"/>
        <v>7.1326676176890161E-2</v>
      </c>
      <c r="AJ139" s="30">
        <f t="shared" si="282"/>
        <v>0.14391739270732495</v>
      </c>
      <c r="AK139" s="30">
        <f t="shared" si="283"/>
        <v>0.12484076433121019</v>
      </c>
      <c r="AL139" s="30">
        <f t="shared" si="284"/>
        <v>4.0863199870365017E-3</v>
      </c>
      <c r="AM139" s="30">
        <f t="shared" si="285"/>
        <v>1.814793638966443</v>
      </c>
      <c r="AO139" s="30">
        <f t="shared" si="286"/>
        <v>0.56313328622185899</v>
      </c>
      <c r="AP139" s="30">
        <f t="shared" si="287"/>
        <v>3.0344406583009071E-3</v>
      </c>
      <c r="AQ139" s="30">
        <f t="shared" si="288"/>
        <v>0.18590940778423673</v>
      </c>
      <c r="AR139" s="30">
        <f t="shared" si="289"/>
        <v>3.4664457988993994E-2</v>
      </c>
      <c r="AS139" s="30">
        <f t="shared" si="290"/>
        <v>7.7675054655099857E-4</v>
      </c>
      <c r="AT139" s="30">
        <f t="shared" si="291"/>
        <v>2.2834114615331885E-2</v>
      </c>
      <c r="AU139" s="30">
        <f t="shared" si="292"/>
        <v>3.9302912819064083E-2</v>
      </c>
      <c r="AV139" s="30">
        <f t="shared" si="293"/>
        <v>7.9302345796896476E-2</v>
      </c>
      <c r="AW139" s="30">
        <f t="shared" si="294"/>
        <v>6.8790611588383802E-2</v>
      </c>
      <c r="AX139" s="30">
        <f t="shared" si="295"/>
        <v>2.2516719803821516E-3</v>
      </c>
      <c r="AY139" s="30">
        <f t="shared" si="296"/>
        <v>1</v>
      </c>
      <c r="AZ139" s="30"/>
      <c r="BA139" s="30">
        <f t="shared" si="297"/>
        <v>0.90362849533954726</v>
      </c>
      <c r="BB139" s="30">
        <f t="shared" si="298"/>
        <v>2.1276595744680851E-3</v>
      </c>
      <c r="BC139" s="30">
        <f t="shared" si="299"/>
        <v>0.55943507257748137</v>
      </c>
      <c r="BD139" s="30">
        <f t="shared" si="300"/>
        <v>1.0716771050800279E-2</v>
      </c>
      <c r="BE139" s="30">
        <f t="shared" si="301"/>
        <v>1.8325345362277983E-3</v>
      </c>
      <c r="BF139" s="30">
        <f t="shared" si="302"/>
        <v>8.6848635235732014E-3</v>
      </c>
      <c r="BG139" s="30">
        <f t="shared" si="303"/>
        <v>0.19632667617689015</v>
      </c>
      <c r="BH139" s="30">
        <f t="shared" si="304"/>
        <v>0.12358825427557277</v>
      </c>
      <c r="BI139" s="30">
        <f t="shared" si="305"/>
        <v>1.6985138004246284E-2</v>
      </c>
      <c r="BJ139" s="30">
        <f t="shared" si="306"/>
        <v>1.8233254650588071</v>
      </c>
      <c r="BK139" s="30"/>
      <c r="BL139" s="30">
        <f t="shared" si="307"/>
        <v>0.495593635177142</v>
      </c>
      <c r="BM139" s="30">
        <f t="shared" si="308"/>
        <v>1.1669115663886494E-3</v>
      </c>
      <c r="BN139" s="30">
        <f t="shared" si="309"/>
        <v>0.30682129071204417</v>
      </c>
      <c r="BO139" s="30">
        <f t="shared" si="310"/>
        <v>5.8775963239534055E-3</v>
      </c>
      <c r="BP139" s="30">
        <f t="shared" si="311"/>
        <v>1.0050507006815123E-3</v>
      </c>
      <c r="BQ139" s="30">
        <f t="shared" si="312"/>
        <v>4.7631998181372906E-3</v>
      </c>
      <c r="BR139" s="30">
        <f t="shared" si="313"/>
        <v>0.10767505853408245</v>
      </c>
      <c r="BS139" s="30">
        <f t="shared" si="314"/>
        <v>6.7781784790455241E-2</v>
      </c>
      <c r="BT139" s="30">
        <f t="shared" si="315"/>
        <v>9.315472377115332E-3</v>
      </c>
      <c r="BU139" s="30">
        <f t="shared" si="316"/>
        <v>1</v>
      </c>
      <c r="BV139" s="30"/>
      <c r="BW139" s="28">
        <f t="shared" si="317"/>
        <v>0.5827445422502715</v>
      </c>
      <c r="BX139" s="28">
        <f t="shared" si="318"/>
        <v>0.3668395047876149</v>
      </c>
      <c r="BY139" s="28">
        <f t="shared" si="319"/>
        <v>5.0415952962113597E-2</v>
      </c>
      <c r="BZ139" s="28"/>
      <c r="CA139" s="28">
        <f t="shared" si="320"/>
        <v>61.424569827931187</v>
      </c>
      <c r="CB139" s="28">
        <f t="shared" si="321"/>
        <v>10.344137655062028</v>
      </c>
      <c r="CC139" s="28">
        <f t="shared" si="322"/>
        <v>34.178822408724933</v>
      </c>
      <c r="CD139" s="28">
        <f t="shared" si="323"/>
        <v>58.274454225027149</v>
      </c>
      <c r="CF139" s="28">
        <f t="shared" si="324"/>
        <v>7.209919708419152</v>
      </c>
      <c r="CG139" s="28">
        <f t="shared" si="325"/>
        <v>0.53549032443577049</v>
      </c>
      <c r="CH139" s="30"/>
      <c r="CI139" s="107">
        <f t="shared" si="271"/>
        <v>3.5265857726385885</v>
      </c>
    </row>
    <row r="140" spans="1:87" ht="15" customHeight="1" x14ac:dyDescent="0.2">
      <c r="A140" s="150" t="s">
        <v>194</v>
      </c>
      <c r="C140" s="135">
        <v>161</v>
      </c>
      <c r="D140" s="26">
        <f t="shared" si="272"/>
        <v>1008</v>
      </c>
      <c r="F140" s="4">
        <v>61.4</v>
      </c>
      <c r="G140" s="4">
        <v>0.44</v>
      </c>
      <c r="H140" s="4">
        <v>17.2</v>
      </c>
      <c r="I140" s="4">
        <v>4.5199999999999996</v>
      </c>
      <c r="J140" s="4">
        <v>0.1</v>
      </c>
      <c r="K140" s="4">
        <v>1.67</v>
      </c>
      <c r="L140" s="4">
        <v>4</v>
      </c>
      <c r="M140" s="4">
        <v>4.46</v>
      </c>
      <c r="N140" s="4">
        <v>5.88</v>
      </c>
      <c r="O140" s="4">
        <v>0.28999999999999998</v>
      </c>
      <c r="P140" s="28">
        <f t="shared" si="273"/>
        <v>99.95999999999998</v>
      </c>
      <c r="R140" s="28">
        <v>54.87</v>
      </c>
      <c r="S140" s="28">
        <v>0.24</v>
      </c>
      <c r="T140" s="28">
        <v>27.71</v>
      </c>
      <c r="U140" s="28">
        <v>0.8</v>
      </c>
      <c r="V140" s="28">
        <v>0.21</v>
      </c>
      <c r="W140" s="28">
        <v>0.32</v>
      </c>
      <c r="X140" s="28">
        <v>10.32</v>
      </c>
      <c r="Y140" s="28">
        <v>4.42</v>
      </c>
      <c r="Z140" s="28">
        <v>0.92</v>
      </c>
      <c r="AA140" s="28">
        <f t="shared" si="274"/>
        <v>99.809999999999974</v>
      </c>
      <c r="AC140" s="30">
        <f t="shared" si="275"/>
        <v>1.021970705725699</v>
      </c>
      <c r="AD140" s="30">
        <f t="shared" si="276"/>
        <v>5.5068836045056319E-3</v>
      </c>
      <c r="AE140" s="30">
        <f t="shared" si="277"/>
        <v>0.33738721067085131</v>
      </c>
      <c r="AF140" s="30">
        <f t="shared" si="278"/>
        <v>6.2908837856645791E-2</v>
      </c>
      <c r="AG140" s="30">
        <f t="shared" si="279"/>
        <v>1.4096419509444602E-3</v>
      </c>
      <c r="AH140" s="30">
        <f t="shared" si="280"/>
        <v>4.1439205955334991E-2</v>
      </c>
      <c r="AI140" s="30">
        <f t="shared" si="281"/>
        <v>7.1326676176890161E-2</v>
      </c>
      <c r="AJ140" s="30">
        <f t="shared" si="282"/>
        <v>0.14391739270732495</v>
      </c>
      <c r="AK140" s="30">
        <f t="shared" si="283"/>
        <v>0.12484076433121019</v>
      </c>
      <c r="AL140" s="30">
        <f t="shared" si="284"/>
        <v>4.0863199870365017E-3</v>
      </c>
      <c r="AM140" s="30">
        <f t="shared" si="285"/>
        <v>1.814793638966443</v>
      </c>
      <c r="AO140" s="30">
        <f t="shared" si="286"/>
        <v>0.56313328622185899</v>
      </c>
      <c r="AP140" s="30">
        <f t="shared" si="287"/>
        <v>3.0344406583009071E-3</v>
      </c>
      <c r="AQ140" s="30">
        <f t="shared" si="288"/>
        <v>0.18590940778423673</v>
      </c>
      <c r="AR140" s="30">
        <f t="shared" si="289"/>
        <v>3.4664457988993994E-2</v>
      </c>
      <c r="AS140" s="30">
        <f t="shared" si="290"/>
        <v>7.7675054655099857E-4</v>
      </c>
      <c r="AT140" s="30">
        <f t="shared" si="291"/>
        <v>2.2834114615331885E-2</v>
      </c>
      <c r="AU140" s="30">
        <f t="shared" si="292"/>
        <v>3.9302912819064083E-2</v>
      </c>
      <c r="AV140" s="30">
        <f t="shared" si="293"/>
        <v>7.9302345796896476E-2</v>
      </c>
      <c r="AW140" s="30">
        <f t="shared" si="294"/>
        <v>6.8790611588383802E-2</v>
      </c>
      <c r="AX140" s="30">
        <f t="shared" si="295"/>
        <v>2.2516719803821516E-3</v>
      </c>
      <c r="AY140" s="30">
        <f t="shared" si="296"/>
        <v>1</v>
      </c>
      <c r="AZ140" s="30"/>
      <c r="BA140" s="30">
        <f t="shared" si="297"/>
        <v>0.91328229027962715</v>
      </c>
      <c r="BB140" s="30">
        <f t="shared" si="298"/>
        <v>3.0037546933667082E-3</v>
      </c>
      <c r="BC140" s="30">
        <f t="shared" si="299"/>
        <v>0.5435464888191448</v>
      </c>
      <c r="BD140" s="30">
        <f t="shared" si="300"/>
        <v>1.1134307585247045E-2</v>
      </c>
      <c r="BE140" s="30">
        <f t="shared" si="301"/>
        <v>2.9602480969833662E-3</v>
      </c>
      <c r="BF140" s="30">
        <f t="shared" si="302"/>
        <v>7.9404466501240695E-3</v>
      </c>
      <c r="BG140" s="30">
        <f t="shared" si="303"/>
        <v>0.18402282453637661</v>
      </c>
      <c r="BH140" s="30">
        <f t="shared" si="304"/>
        <v>0.14262665375927719</v>
      </c>
      <c r="BI140" s="30">
        <f t="shared" si="305"/>
        <v>1.9532908704883226E-2</v>
      </c>
      <c r="BJ140" s="30">
        <f t="shared" si="306"/>
        <v>1.8280499231250302</v>
      </c>
      <c r="BK140" s="30"/>
      <c r="BL140" s="30">
        <f t="shared" si="307"/>
        <v>0.49959373577630833</v>
      </c>
      <c r="BM140" s="30">
        <f t="shared" si="308"/>
        <v>1.6431469706428062E-3</v>
      </c>
      <c r="BN140" s="30">
        <f t="shared" si="309"/>
        <v>0.29733678601619279</v>
      </c>
      <c r="BO140" s="30">
        <f t="shared" si="310"/>
        <v>6.090811549726757E-3</v>
      </c>
      <c r="BP140" s="30">
        <f t="shared" si="311"/>
        <v>1.6193475131810714E-3</v>
      </c>
      <c r="BQ140" s="30">
        <f t="shared" si="312"/>
        <v>4.3436705692096022E-3</v>
      </c>
      <c r="BR140" s="30">
        <f t="shared" si="313"/>
        <v>0.1006661919942491</v>
      </c>
      <c r="BS140" s="30">
        <f t="shared" si="314"/>
        <v>7.802120278830163E-2</v>
      </c>
      <c r="BT140" s="30">
        <f t="shared" si="315"/>
        <v>1.0685106822187845E-2</v>
      </c>
      <c r="BU140" s="30">
        <f t="shared" si="316"/>
        <v>0.99999999999999989</v>
      </c>
      <c r="BV140" s="30"/>
      <c r="BW140" s="28">
        <f t="shared" si="317"/>
        <v>0.53157766381711136</v>
      </c>
      <c r="BX140" s="28">
        <f t="shared" si="318"/>
        <v>0.4119985854712358</v>
      </c>
      <c r="BY140" s="28">
        <f t="shared" si="319"/>
        <v>5.6423750711652843E-2</v>
      </c>
      <c r="BZ140" s="28"/>
      <c r="CA140" s="28">
        <f t="shared" si="320"/>
        <v>61.424569827931187</v>
      </c>
      <c r="CB140" s="28">
        <f t="shared" si="321"/>
        <v>10.344137655062028</v>
      </c>
      <c r="CC140" s="28">
        <f t="shared" si="322"/>
        <v>32.221258262020854</v>
      </c>
      <c r="CD140" s="28">
        <f t="shared" si="323"/>
        <v>53.157766381711134</v>
      </c>
      <c r="CF140" s="28">
        <f t="shared" si="324"/>
        <v>7.1180201051135628</v>
      </c>
      <c r="CG140" s="28">
        <f t="shared" si="325"/>
        <v>0.53549032443577049</v>
      </c>
      <c r="CH140" s="30"/>
      <c r="CI140" s="107">
        <f t="shared" si="271"/>
        <v>3.0010523134416278</v>
      </c>
    </row>
    <row r="141" spans="1:87" ht="15" customHeight="1" x14ac:dyDescent="0.2">
      <c r="A141" s="150" t="s">
        <v>194</v>
      </c>
      <c r="C141" s="135">
        <v>168</v>
      </c>
      <c r="D141" s="26">
        <f t="shared" si="272"/>
        <v>1008</v>
      </c>
      <c r="F141" s="4">
        <v>61.4</v>
      </c>
      <c r="G141" s="4">
        <v>0.44</v>
      </c>
      <c r="H141" s="4">
        <v>17.2</v>
      </c>
      <c r="I141" s="4">
        <v>4.5199999999999996</v>
      </c>
      <c r="J141" s="4">
        <v>0.1</v>
      </c>
      <c r="K141" s="4">
        <v>1.67</v>
      </c>
      <c r="L141" s="4">
        <v>4</v>
      </c>
      <c r="M141" s="4">
        <v>4.46</v>
      </c>
      <c r="N141" s="4">
        <v>5.88</v>
      </c>
      <c r="O141" s="4">
        <v>0.28999999999999998</v>
      </c>
      <c r="P141" s="28">
        <f t="shared" si="273"/>
        <v>99.95999999999998</v>
      </c>
      <c r="R141" s="28">
        <v>55.13</v>
      </c>
      <c r="S141" s="28">
        <v>0.16</v>
      </c>
      <c r="T141" s="28">
        <v>28.3</v>
      </c>
      <c r="U141" s="28">
        <v>0.74</v>
      </c>
      <c r="V141" s="28">
        <v>0.09</v>
      </c>
      <c r="W141" s="28">
        <v>0.28999999999999998</v>
      </c>
      <c r="X141" s="28">
        <v>10.43</v>
      </c>
      <c r="Y141" s="28">
        <v>4.03</v>
      </c>
      <c r="Z141" s="28">
        <v>0.83</v>
      </c>
      <c r="AA141" s="28">
        <f t="shared" si="274"/>
        <v>100.00000000000001</v>
      </c>
      <c r="AC141" s="30">
        <f t="shared" si="275"/>
        <v>1.021970705725699</v>
      </c>
      <c r="AD141" s="30">
        <f t="shared" si="276"/>
        <v>5.5068836045056319E-3</v>
      </c>
      <c r="AE141" s="30">
        <f t="shared" si="277"/>
        <v>0.33738721067085131</v>
      </c>
      <c r="AF141" s="30">
        <f t="shared" si="278"/>
        <v>6.2908837856645791E-2</v>
      </c>
      <c r="AG141" s="30">
        <f t="shared" si="279"/>
        <v>1.4096419509444602E-3</v>
      </c>
      <c r="AH141" s="30">
        <f t="shared" si="280"/>
        <v>4.1439205955334991E-2</v>
      </c>
      <c r="AI141" s="30">
        <f t="shared" si="281"/>
        <v>7.1326676176890161E-2</v>
      </c>
      <c r="AJ141" s="30">
        <f t="shared" si="282"/>
        <v>0.14391739270732495</v>
      </c>
      <c r="AK141" s="30">
        <f t="shared" si="283"/>
        <v>0.12484076433121019</v>
      </c>
      <c r="AL141" s="30">
        <f t="shared" si="284"/>
        <v>4.0863199870365017E-3</v>
      </c>
      <c r="AM141" s="30">
        <f t="shared" si="285"/>
        <v>1.814793638966443</v>
      </c>
      <c r="AO141" s="30">
        <f t="shared" si="286"/>
        <v>0.56313328622185899</v>
      </c>
      <c r="AP141" s="30">
        <f t="shared" si="287"/>
        <v>3.0344406583009071E-3</v>
      </c>
      <c r="AQ141" s="30">
        <f t="shared" si="288"/>
        <v>0.18590940778423673</v>
      </c>
      <c r="AR141" s="30">
        <f t="shared" si="289"/>
        <v>3.4664457988993994E-2</v>
      </c>
      <c r="AS141" s="30">
        <f t="shared" si="290"/>
        <v>7.7675054655099857E-4</v>
      </c>
      <c r="AT141" s="30">
        <f t="shared" si="291"/>
        <v>2.2834114615331885E-2</v>
      </c>
      <c r="AU141" s="30">
        <f t="shared" si="292"/>
        <v>3.9302912819064083E-2</v>
      </c>
      <c r="AV141" s="30">
        <f t="shared" si="293"/>
        <v>7.9302345796896476E-2</v>
      </c>
      <c r="AW141" s="30">
        <f t="shared" si="294"/>
        <v>6.8790611588383802E-2</v>
      </c>
      <c r="AX141" s="30">
        <f t="shared" si="295"/>
        <v>2.2516719803821516E-3</v>
      </c>
      <c r="AY141" s="30">
        <f t="shared" si="296"/>
        <v>1</v>
      </c>
      <c r="AZ141" s="30"/>
      <c r="BA141" s="30">
        <f t="shared" si="297"/>
        <v>0.91760985352862856</v>
      </c>
      <c r="BB141" s="30">
        <f t="shared" si="298"/>
        <v>2.0025031289111388E-3</v>
      </c>
      <c r="BC141" s="30">
        <f t="shared" si="299"/>
        <v>0.55511965476657521</v>
      </c>
      <c r="BD141" s="30">
        <f t="shared" si="300"/>
        <v>1.0299234516353515E-2</v>
      </c>
      <c r="BE141" s="30">
        <f t="shared" si="301"/>
        <v>1.268677755850014E-3</v>
      </c>
      <c r="BF141" s="30">
        <f t="shared" si="302"/>
        <v>7.1960297766749384E-3</v>
      </c>
      <c r="BG141" s="30">
        <f t="shared" si="303"/>
        <v>0.18598430813124109</v>
      </c>
      <c r="BH141" s="30">
        <f t="shared" si="304"/>
        <v>0.13004194901581156</v>
      </c>
      <c r="BI141" s="30">
        <f t="shared" si="305"/>
        <v>1.762208067940552E-2</v>
      </c>
      <c r="BJ141" s="30">
        <f t="shared" si="306"/>
        <v>1.8271442912994516</v>
      </c>
      <c r="BK141" s="30"/>
      <c r="BL141" s="30">
        <f t="shared" si="307"/>
        <v>0.50220984620543085</v>
      </c>
      <c r="BM141" s="30">
        <f t="shared" si="308"/>
        <v>1.0959742689434634E-3</v>
      </c>
      <c r="BN141" s="30">
        <f t="shared" si="309"/>
        <v>0.30381818086834195</v>
      </c>
      <c r="BO141" s="30">
        <f t="shared" si="310"/>
        <v>5.6367931998565777E-3</v>
      </c>
      <c r="BP141" s="30">
        <f t="shared" si="311"/>
        <v>6.9435006413628108E-4</v>
      </c>
      <c r="BQ141" s="30">
        <f t="shared" si="312"/>
        <v>3.938402572222238E-3</v>
      </c>
      <c r="BR141" s="30">
        <f t="shared" si="313"/>
        <v>0.10178961180945946</v>
      </c>
      <c r="BS141" s="30">
        <f t="shared" si="314"/>
        <v>7.1172238358540738E-2</v>
      </c>
      <c r="BT141" s="30">
        <f t="shared" si="315"/>
        <v>9.6446026530684261E-3</v>
      </c>
      <c r="BU141" s="30">
        <f t="shared" si="316"/>
        <v>1</v>
      </c>
      <c r="BV141" s="30"/>
      <c r="BW141" s="28">
        <f t="shared" si="317"/>
        <v>0.55742614916900268</v>
      </c>
      <c r="BX141" s="28">
        <f t="shared" si="318"/>
        <v>0.3897575209364621</v>
      </c>
      <c r="BY141" s="28">
        <f t="shared" si="319"/>
        <v>5.2816329894535219E-2</v>
      </c>
      <c r="BZ141" s="28"/>
      <c r="CA141" s="28">
        <f t="shared" si="320"/>
        <v>61.424569827931187</v>
      </c>
      <c r="CB141" s="28">
        <f t="shared" si="321"/>
        <v>10.344137655062028</v>
      </c>
      <c r="CC141" s="28">
        <f t="shared" si="322"/>
        <v>33.152940447903653</v>
      </c>
      <c r="CD141" s="28">
        <f t="shared" si="323"/>
        <v>55.742614916900266</v>
      </c>
      <c r="CF141" s="28">
        <f t="shared" si="324"/>
        <v>7.1655008227563819</v>
      </c>
      <c r="CG141" s="28">
        <f t="shared" si="325"/>
        <v>0.53549032443577049</v>
      </c>
      <c r="CH141" s="30"/>
      <c r="CI141" s="107">
        <f t="shared" si="271"/>
        <v>3.2591497651756951</v>
      </c>
    </row>
    <row r="142" spans="1:87" ht="15" customHeight="1" x14ac:dyDescent="0.2">
      <c r="A142" s="150" t="s">
        <v>194</v>
      </c>
      <c r="C142" s="135">
        <v>175</v>
      </c>
      <c r="D142" s="26">
        <f t="shared" si="272"/>
        <v>1008</v>
      </c>
      <c r="F142" s="4">
        <v>61.4</v>
      </c>
      <c r="G142" s="4">
        <v>0.44</v>
      </c>
      <c r="H142" s="4">
        <v>17.2</v>
      </c>
      <c r="I142" s="4">
        <v>4.5199999999999996</v>
      </c>
      <c r="J142" s="4">
        <v>0.1</v>
      </c>
      <c r="K142" s="4">
        <v>1.67</v>
      </c>
      <c r="L142" s="4">
        <v>4</v>
      </c>
      <c r="M142" s="4">
        <v>4.46</v>
      </c>
      <c r="N142" s="4">
        <v>5.88</v>
      </c>
      <c r="O142" s="4">
        <v>0.28999999999999998</v>
      </c>
      <c r="P142" s="28">
        <f t="shared" si="273"/>
        <v>99.95999999999998</v>
      </c>
      <c r="R142" s="28">
        <v>53.52</v>
      </c>
      <c r="S142" s="28">
        <v>0.19</v>
      </c>
      <c r="T142" s="28">
        <v>28.97</v>
      </c>
      <c r="U142" s="28">
        <v>1</v>
      </c>
      <c r="V142" s="28">
        <v>0.17</v>
      </c>
      <c r="W142" s="28">
        <v>0.25</v>
      </c>
      <c r="X142" s="28">
        <v>11.35</v>
      </c>
      <c r="Y142" s="28">
        <v>3.76</v>
      </c>
      <c r="Z142" s="28">
        <v>0.69</v>
      </c>
      <c r="AA142" s="28">
        <f t="shared" si="274"/>
        <v>99.9</v>
      </c>
      <c r="AC142" s="30">
        <f t="shared" si="275"/>
        <v>1.021970705725699</v>
      </c>
      <c r="AD142" s="30">
        <f t="shared" si="276"/>
        <v>5.5068836045056319E-3</v>
      </c>
      <c r="AE142" s="30">
        <f t="shared" si="277"/>
        <v>0.33738721067085131</v>
      </c>
      <c r="AF142" s="30">
        <f t="shared" si="278"/>
        <v>6.2908837856645791E-2</v>
      </c>
      <c r="AG142" s="30">
        <f t="shared" si="279"/>
        <v>1.4096419509444602E-3</v>
      </c>
      <c r="AH142" s="30">
        <f t="shared" si="280"/>
        <v>4.1439205955334991E-2</v>
      </c>
      <c r="AI142" s="30">
        <f t="shared" si="281"/>
        <v>7.1326676176890161E-2</v>
      </c>
      <c r="AJ142" s="30">
        <f t="shared" si="282"/>
        <v>0.14391739270732495</v>
      </c>
      <c r="AK142" s="30">
        <f t="shared" si="283"/>
        <v>0.12484076433121019</v>
      </c>
      <c r="AL142" s="30">
        <f t="shared" si="284"/>
        <v>4.0863199870365017E-3</v>
      </c>
      <c r="AM142" s="30">
        <f t="shared" si="285"/>
        <v>1.814793638966443</v>
      </c>
      <c r="AO142" s="30">
        <f t="shared" si="286"/>
        <v>0.56313328622185899</v>
      </c>
      <c r="AP142" s="30">
        <f t="shared" si="287"/>
        <v>3.0344406583009071E-3</v>
      </c>
      <c r="AQ142" s="30">
        <f t="shared" si="288"/>
        <v>0.18590940778423673</v>
      </c>
      <c r="AR142" s="30">
        <f t="shared" si="289"/>
        <v>3.4664457988993994E-2</v>
      </c>
      <c r="AS142" s="30">
        <f t="shared" si="290"/>
        <v>7.7675054655099857E-4</v>
      </c>
      <c r="AT142" s="30">
        <f t="shared" si="291"/>
        <v>2.2834114615331885E-2</v>
      </c>
      <c r="AU142" s="30">
        <f t="shared" si="292"/>
        <v>3.9302912819064083E-2</v>
      </c>
      <c r="AV142" s="30">
        <f t="shared" si="293"/>
        <v>7.9302345796896476E-2</v>
      </c>
      <c r="AW142" s="30">
        <f t="shared" si="294"/>
        <v>6.8790611588383802E-2</v>
      </c>
      <c r="AX142" s="30">
        <f t="shared" si="295"/>
        <v>2.2516719803821516E-3</v>
      </c>
      <c r="AY142" s="30">
        <f t="shared" si="296"/>
        <v>1</v>
      </c>
      <c r="AZ142" s="30"/>
      <c r="BA142" s="30">
        <f t="shared" si="297"/>
        <v>0.89081225033288958</v>
      </c>
      <c r="BB142" s="30">
        <f t="shared" si="298"/>
        <v>2.3779724655819774E-3</v>
      </c>
      <c r="BC142" s="30">
        <f t="shared" si="299"/>
        <v>0.56826206355433506</v>
      </c>
      <c r="BD142" s="30">
        <f t="shared" si="300"/>
        <v>1.3917884481558803E-2</v>
      </c>
      <c r="BE142" s="30">
        <f t="shared" si="301"/>
        <v>2.3963913166055823E-3</v>
      </c>
      <c r="BF142" s="30">
        <f t="shared" si="302"/>
        <v>6.2034739454094297E-3</v>
      </c>
      <c r="BG142" s="30">
        <f t="shared" si="303"/>
        <v>0.20238944365192582</v>
      </c>
      <c r="BH142" s="30">
        <f t="shared" si="304"/>
        <v>0.12132946111648919</v>
      </c>
      <c r="BI142" s="30">
        <f t="shared" si="305"/>
        <v>1.4649681528662419E-2</v>
      </c>
      <c r="BJ142" s="30">
        <f t="shared" si="306"/>
        <v>1.8223386223934581</v>
      </c>
      <c r="BK142" s="30"/>
      <c r="BL142" s="30">
        <f t="shared" si="307"/>
        <v>0.4888291557816502</v>
      </c>
      <c r="BM142" s="30">
        <f t="shared" si="308"/>
        <v>1.3049015349621193E-3</v>
      </c>
      <c r="BN142" s="30">
        <f t="shared" si="309"/>
        <v>0.31183121323960095</v>
      </c>
      <c r="BO142" s="30">
        <f t="shared" si="310"/>
        <v>7.6373755736346433E-3</v>
      </c>
      <c r="BP142" s="30">
        <f t="shared" si="311"/>
        <v>1.3150087953786348E-3</v>
      </c>
      <c r="BQ142" s="30">
        <f t="shared" si="312"/>
        <v>3.404128008471769E-3</v>
      </c>
      <c r="BR142" s="30">
        <f t="shared" si="313"/>
        <v>0.11106028328923177</v>
      </c>
      <c r="BS142" s="30">
        <f t="shared" si="314"/>
        <v>6.6578987914515678E-2</v>
      </c>
      <c r="BT142" s="30">
        <f t="shared" si="315"/>
        <v>8.0389458625540946E-3</v>
      </c>
      <c r="BU142" s="30">
        <f t="shared" si="316"/>
        <v>0.99999999999999978</v>
      </c>
      <c r="BV142" s="30"/>
      <c r="BW142" s="28">
        <f t="shared" si="317"/>
        <v>0.59813307691108764</v>
      </c>
      <c r="BX142" s="28">
        <f t="shared" si="318"/>
        <v>0.35857188294059184</v>
      </c>
      <c r="BY142" s="28">
        <f t="shared" si="319"/>
        <v>4.3295040148320529E-2</v>
      </c>
      <c r="BZ142" s="28"/>
      <c r="CA142" s="28">
        <f t="shared" si="320"/>
        <v>61.424569827931187</v>
      </c>
      <c r="CB142" s="28">
        <f t="shared" si="321"/>
        <v>10.344137655062028</v>
      </c>
      <c r="CC142" s="28">
        <f t="shared" si="322"/>
        <v>34.236157860386434</v>
      </c>
      <c r="CD142" s="28">
        <f t="shared" si="323"/>
        <v>59.813307691108761</v>
      </c>
      <c r="CF142" s="28">
        <f t="shared" si="324"/>
        <v>7.2359840618886828</v>
      </c>
      <c r="CG142" s="28">
        <f t="shared" si="325"/>
        <v>0.53549032443577049</v>
      </c>
      <c r="CH142" s="30"/>
      <c r="CI142" s="107">
        <f t="shared" si="271"/>
        <v>3.6197593479612822</v>
      </c>
    </row>
    <row r="143" spans="1:87" ht="15" customHeight="1" x14ac:dyDescent="0.2">
      <c r="A143" s="150" t="s">
        <v>194</v>
      </c>
      <c r="C143" s="135">
        <v>182</v>
      </c>
      <c r="D143" s="26">
        <f t="shared" si="272"/>
        <v>1008</v>
      </c>
      <c r="F143" s="4">
        <v>61.4</v>
      </c>
      <c r="G143" s="4">
        <v>0.44</v>
      </c>
      <c r="H143" s="4">
        <v>17.2</v>
      </c>
      <c r="I143" s="4">
        <v>4.5199999999999996</v>
      </c>
      <c r="J143" s="4">
        <v>0.1</v>
      </c>
      <c r="K143" s="4">
        <v>1.67</v>
      </c>
      <c r="L143" s="4">
        <v>4</v>
      </c>
      <c r="M143" s="4">
        <v>4.46</v>
      </c>
      <c r="N143" s="4">
        <v>5.88</v>
      </c>
      <c r="O143" s="4">
        <v>0.28999999999999998</v>
      </c>
      <c r="P143" s="28">
        <f t="shared" si="273"/>
        <v>99.95999999999998</v>
      </c>
      <c r="R143" s="28">
        <v>54.7</v>
      </c>
      <c r="S143" s="28">
        <v>0.25</v>
      </c>
      <c r="T143" s="28">
        <v>27.88</v>
      </c>
      <c r="U143" s="28">
        <v>0.83</v>
      </c>
      <c r="V143" s="28">
        <v>0.22</v>
      </c>
      <c r="W143" s="28">
        <v>0.63</v>
      </c>
      <c r="X143" s="28">
        <v>10.67</v>
      </c>
      <c r="Y143" s="28">
        <v>3.94</v>
      </c>
      <c r="Z143" s="28">
        <v>0.74</v>
      </c>
      <c r="AA143" s="28">
        <f t="shared" si="274"/>
        <v>99.859999999999985</v>
      </c>
      <c r="AC143" s="30">
        <f t="shared" si="275"/>
        <v>1.021970705725699</v>
      </c>
      <c r="AD143" s="30">
        <f t="shared" si="276"/>
        <v>5.5068836045056319E-3</v>
      </c>
      <c r="AE143" s="30">
        <f t="shared" si="277"/>
        <v>0.33738721067085131</v>
      </c>
      <c r="AF143" s="30">
        <f t="shared" si="278"/>
        <v>6.2908837856645791E-2</v>
      </c>
      <c r="AG143" s="30">
        <f t="shared" si="279"/>
        <v>1.4096419509444602E-3</v>
      </c>
      <c r="AH143" s="30">
        <f t="shared" si="280"/>
        <v>4.1439205955334991E-2</v>
      </c>
      <c r="AI143" s="30">
        <f t="shared" si="281"/>
        <v>7.1326676176890161E-2</v>
      </c>
      <c r="AJ143" s="30">
        <f t="shared" si="282"/>
        <v>0.14391739270732495</v>
      </c>
      <c r="AK143" s="30">
        <f t="shared" si="283"/>
        <v>0.12484076433121019</v>
      </c>
      <c r="AL143" s="30">
        <f t="shared" si="284"/>
        <v>4.0863199870365017E-3</v>
      </c>
      <c r="AM143" s="30">
        <f t="shared" si="285"/>
        <v>1.814793638966443</v>
      </c>
      <c r="AO143" s="30">
        <f t="shared" si="286"/>
        <v>0.56313328622185899</v>
      </c>
      <c r="AP143" s="30">
        <f t="shared" si="287"/>
        <v>3.0344406583009071E-3</v>
      </c>
      <c r="AQ143" s="30">
        <f t="shared" si="288"/>
        <v>0.18590940778423673</v>
      </c>
      <c r="AR143" s="30">
        <f t="shared" si="289"/>
        <v>3.4664457988993994E-2</v>
      </c>
      <c r="AS143" s="30">
        <f t="shared" si="290"/>
        <v>7.7675054655099857E-4</v>
      </c>
      <c r="AT143" s="30">
        <f t="shared" si="291"/>
        <v>2.2834114615331885E-2</v>
      </c>
      <c r="AU143" s="30">
        <f t="shared" si="292"/>
        <v>3.9302912819064083E-2</v>
      </c>
      <c r="AV143" s="30">
        <f t="shared" si="293"/>
        <v>7.9302345796896476E-2</v>
      </c>
      <c r="AW143" s="30">
        <f t="shared" si="294"/>
        <v>6.8790611588383802E-2</v>
      </c>
      <c r="AX143" s="30">
        <f t="shared" si="295"/>
        <v>2.2516719803821516E-3</v>
      </c>
      <c r="AY143" s="30">
        <f t="shared" si="296"/>
        <v>1</v>
      </c>
      <c r="AZ143" s="30"/>
      <c r="BA143" s="30">
        <f t="shared" si="297"/>
        <v>0.9104527296937418</v>
      </c>
      <c r="BB143" s="30">
        <f t="shared" si="298"/>
        <v>3.1289111389236545E-3</v>
      </c>
      <c r="BC143" s="30">
        <f t="shared" si="299"/>
        <v>0.54688112985484505</v>
      </c>
      <c r="BD143" s="30">
        <f t="shared" si="300"/>
        <v>1.1551844119693807E-2</v>
      </c>
      <c r="BE143" s="30">
        <f t="shared" si="301"/>
        <v>3.1012122920778123E-3</v>
      </c>
      <c r="BF143" s="30">
        <f t="shared" si="302"/>
        <v>1.5632754342431762E-2</v>
      </c>
      <c r="BG143" s="30">
        <f t="shared" si="303"/>
        <v>0.1902639087018545</v>
      </c>
      <c r="BH143" s="30">
        <f t="shared" si="304"/>
        <v>0.12713778638270409</v>
      </c>
      <c r="BI143" s="30">
        <f t="shared" si="305"/>
        <v>1.5711252653927813E-2</v>
      </c>
      <c r="BJ143" s="30">
        <f t="shared" si="306"/>
        <v>1.8238615291802001</v>
      </c>
      <c r="BK143" s="30"/>
      <c r="BL143" s="30">
        <f t="shared" si="307"/>
        <v>0.4991896123292745</v>
      </c>
      <c r="BM143" s="30">
        <f t="shared" si="308"/>
        <v>1.7155420457440405E-3</v>
      </c>
      <c r="BN143" s="30">
        <f t="shared" si="309"/>
        <v>0.29984794410388182</v>
      </c>
      <c r="BO143" s="30">
        <f t="shared" si="310"/>
        <v>6.3337287041117631E-3</v>
      </c>
      <c r="BP143" s="30">
        <f t="shared" si="311"/>
        <v>1.7003551215161402E-3</v>
      </c>
      <c r="BQ143" s="30">
        <f t="shared" si="312"/>
        <v>8.5712396979273232E-3</v>
      </c>
      <c r="BR143" s="30">
        <f t="shared" si="313"/>
        <v>0.10431927295893753</v>
      </c>
      <c r="BS143" s="30">
        <f t="shared" si="314"/>
        <v>6.9708025718296027E-2</v>
      </c>
      <c r="BT143" s="30">
        <f t="shared" si="315"/>
        <v>8.6142793203110093E-3</v>
      </c>
      <c r="BU143" s="30">
        <f t="shared" si="316"/>
        <v>1.0000000000000002</v>
      </c>
      <c r="BV143" s="30"/>
      <c r="BW143" s="28">
        <f t="shared" si="317"/>
        <v>0.57116935860212514</v>
      </c>
      <c r="BX143" s="28">
        <f t="shared" si="318"/>
        <v>0.38166570001510386</v>
      </c>
      <c r="BY143" s="28">
        <f t="shared" si="319"/>
        <v>4.7164941382770997E-2</v>
      </c>
      <c r="BZ143" s="28"/>
      <c r="CA143" s="28">
        <f t="shared" si="320"/>
        <v>61.424569827931187</v>
      </c>
      <c r="CB143" s="28">
        <f t="shared" si="321"/>
        <v>10.344137655062028</v>
      </c>
      <c r="CC143" s="28">
        <f t="shared" si="322"/>
        <v>33.27496206838336</v>
      </c>
      <c r="CD143" s="28">
        <f t="shared" si="323"/>
        <v>57.116935860212514</v>
      </c>
      <c r="CF143" s="28">
        <f t="shared" si="324"/>
        <v>7.1898565617376882</v>
      </c>
      <c r="CG143" s="28">
        <f t="shared" si="325"/>
        <v>0.53549032443577049</v>
      </c>
      <c r="CH143" s="30"/>
      <c r="CI143" s="107">
        <f t="shared" si="271"/>
        <v>3.3507219203968273</v>
      </c>
    </row>
    <row r="144" spans="1:87" ht="15" customHeight="1" x14ac:dyDescent="0.2">
      <c r="A144" s="150" t="s">
        <v>194</v>
      </c>
      <c r="C144" s="135">
        <v>189</v>
      </c>
      <c r="D144" s="26">
        <f t="shared" si="272"/>
        <v>1008</v>
      </c>
      <c r="F144" s="4">
        <v>61.4</v>
      </c>
      <c r="G144" s="4">
        <v>0.44</v>
      </c>
      <c r="H144" s="4">
        <v>17.2</v>
      </c>
      <c r="I144" s="4">
        <v>4.5199999999999996</v>
      </c>
      <c r="J144" s="4">
        <v>0.1</v>
      </c>
      <c r="K144" s="4">
        <v>1.67</v>
      </c>
      <c r="L144" s="4">
        <v>4</v>
      </c>
      <c r="M144" s="4">
        <v>4.46</v>
      </c>
      <c r="N144" s="4">
        <v>5.88</v>
      </c>
      <c r="O144" s="4">
        <v>0.28999999999999998</v>
      </c>
      <c r="P144" s="28">
        <f t="shared" si="273"/>
        <v>99.95999999999998</v>
      </c>
      <c r="R144" s="28">
        <v>54.74</v>
      </c>
      <c r="S144" s="28">
        <v>0.18</v>
      </c>
      <c r="T144" s="28">
        <v>28.13</v>
      </c>
      <c r="U144" s="28">
        <v>0.84</v>
      </c>
      <c r="V144" s="28">
        <v>7.0000000000000007E-2</v>
      </c>
      <c r="W144" s="28">
        <v>0.44</v>
      </c>
      <c r="X144" s="28">
        <v>10.67</v>
      </c>
      <c r="Y144" s="28">
        <v>3.92</v>
      </c>
      <c r="Z144" s="28">
        <v>0.82</v>
      </c>
      <c r="AA144" s="28">
        <f t="shared" si="274"/>
        <v>99.809999999999988</v>
      </c>
      <c r="AC144" s="30">
        <f t="shared" si="275"/>
        <v>1.021970705725699</v>
      </c>
      <c r="AD144" s="30">
        <f t="shared" si="276"/>
        <v>5.5068836045056319E-3</v>
      </c>
      <c r="AE144" s="30">
        <f t="shared" si="277"/>
        <v>0.33738721067085131</v>
      </c>
      <c r="AF144" s="30">
        <f t="shared" si="278"/>
        <v>6.2908837856645791E-2</v>
      </c>
      <c r="AG144" s="30">
        <f t="shared" si="279"/>
        <v>1.4096419509444602E-3</v>
      </c>
      <c r="AH144" s="30">
        <f t="shared" si="280"/>
        <v>4.1439205955334991E-2</v>
      </c>
      <c r="AI144" s="30">
        <f t="shared" si="281"/>
        <v>7.1326676176890161E-2</v>
      </c>
      <c r="AJ144" s="30">
        <f t="shared" si="282"/>
        <v>0.14391739270732495</v>
      </c>
      <c r="AK144" s="30">
        <f t="shared" si="283"/>
        <v>0.12484076433121019</v>
      </c>
      <c r="AL144" s="30">
        <f t="shared" si="284"/>
        <v>4.0863199870365017E-3</v>
      </c>
      <c r="AM144" s="30">
        <f t="shared" si="285"/>
        <v>1.814793638966443</v>
      </c>
      <c r="AO144" s="30">
        <f t="shared" si="286"/>
        <v>0.56313328622185899</v>
      </c>
      <c r="AP144" s="30">
        <f t="shared" si="287"/>
        <v>3.0344406583009071E-3</v>
      </c>
      <c r="AQ144" s="30">
        <f t="shared" si="288"/>
        <v>0.18590940778423673</v>
      </c>
      <c r="AR144" s="30">
        <f t="shared" si="289"/>
        <v>3.4664457988993994E-2</v>
      </c>
      <c r="AS144" s="30">
        <f t="shared" si="290"/>
        <v>7.7675054655099857E-4</v>
      </c>
      <c r="AT144" s="30">
        <f t="shared" si="291"/>
        <v>2.2834114615331885E-2</v>
      </c>
      <c r="AU144" s="30">
        <f t="shared" si="292"/>
        <v>3.9302912819064083E-2</v>
      </c>
      <c r="AV144" s="30">
        <f t="shared" si="293"/>
        <v>7.9302345796896476E-2</v>
      </c>
      <c r="AW144" s="30">
        <f t="shared" si="294"/>
        <v>6.8790611588383802E-2</v>
      </c>
      <c r="AX144" s="30">
        <f t="shared" si="295"/>
        <v>2.2516719803821516E-3</v>
      </c>
      <c r="AY144" s="30">
        <f t="shared" si="296"/>
        <v>1</v>
      </c>
      <c r="AZ144" s="30"/>
      <c r="BA144" s="30">
        <f t="shared" si="297"/>
        <v>0.91111850865512656</v>
      </c>
      <c r="BB144" s="30">
        <f t="shared" si="298"/>
        <v>2.252816020025031E-3</v>
      </c>
      <c r="BC144" s="30">
        <f t="shared" si="299"/>
        <v>0.55178501373087485</v>
      </c>
      <c r="BD144" s="30">
        <f t="shared" si="300"/>
        <v>1.1691022964509395E-2</v>
      </c>
      <c r="BE144" s="30">
        <f t="shared" si="301"/>
        <v>9.8674936566112213E-4</v>
      </c>
      <c r="BF144" s="30">
        <f t="shared" si="302"/>
        <v>1.0918114143920596E-2</v>
      </c>
      <c r="BG144" s="30">
        <f t="shared" si="303"/>
        <v>0.1902639087018545</v>
      </c>
      <c r="BH144" s="30">
        <f t="shared" si="304"/>
        <v>0.12649241690868021</v>
      </c>
      <c r="BI144" s="30">
        <f t="shared" si="305"/>
        <v>1.7409766454352441E-2</v>
      </c>
      <c r="BJ144" s="30">
        <f t="shared" si="306"/>
        <v>1.8229183169450047</v>
      </c>
      <c r="BK144" s="30"/>
      <c r="BL144" s="30">
        <f t="shared" si="307"/>
        <v>0.49981312941221268</v>
      </c>
      <c r="BM144" s="30">
        <f t="shared" si="308"/>
        <v>1.2358293836228953E-3</v>
      </c>
      <c r="BN144" s="30">
        <f t="shared" si="309"/>
        <v>0.30269321921982834</v>
      </c>
      <c r="BO144" s="30">
        <f t="shared" si="310"/>
        <v>6.4133553631202551E-3</v>
      </c>
      <c r="BP144" s="30">
        <f t="shared" si="311"/>
        <v>5.4130201912436606E-4</v>
      </c>
      <c r="BQ144" s="30">
        <f t="shared" si="312"/>
        <v>5.9893600510954664E-3</v>
      </c>
      <c r="BR144" s="30">
        <f t="shared" si="313"/>
        <v>0.10437324971352216</v>
      </c>
      <c r="BS144" s="30">
        <f t="shared" si="314"/>
        <v>6.939006302853247E-2</v>
      </c>
      <c r="BT144" s="30">
        <f t="shared" si="315"/>
        <v>9.5504918089413613E-3</v>
      </c>
      <c r="BU144" s="30">
        <f t="shared" si="316"/>
        <v>1</v>
      </c>
      <c r="BV144" s="30"/>
      <c r="BW144" s="28">
        <f t="shared" si="317"/>
        <v>0.56936928437643441</v>
      </c>
      <c r="BX144" s="28">
        <f t="shared" si="318"/>
        <v>0.37853157430502665</v>
      </c>
      <c r="BY144" s="28">
        <f t="shared" si="319"/>
        <v>5.2099141318538933E-2</v>
      </c>
      <c r="BZ144" s="28"/>
      <c r="CA144" s="28">
        <f t="shared" si="320"/>
        <v>61.424569827931187</v>
      </c>
      <c r="CB144" s="28">
        <f t="shared" si="321"/>
        <v>10.344137655062028</v>
      </c>
      <c r="CC144" s="28">
        <f t="shared" si="322"/>
        <v>33.678378350675615</v>
      </c>
      <c r="CD144" s="28">
        <f t="shared" si="323"/>
        <v>56.936928437643445</v>
      </c>
      <c r="CF144" s="28">
        <f t="shared" si="324"/>
        <v>7.1867000256020788</v>
      </c>
      <c r="CG144" s="28">
        <f t="shared" si="325"/>
        <v>0.53549032443577049</v>
      </c>
      <c r="CH144" s="30"/>
      <c r="CI144" s="107">
        <f t="shared" si="271"/>
        <v>3.3903318775130344</v>
      </c>
    </row>
    <row r="145" spans="1:87" ht="15" customHeight="1" x14ac:dyDescent="0.2">
      <c r="A145" s="150" t="s">
        <v>194</v>
      </c>
      <c r="C145" s="135">
        <v>196</v>
      </c>
      <c r="D145" s="26">
        <f t="shared" si="272"/>
        <v>1008</v>
      </c>
      <c r="F145" s="4">
        <v>61.4</v>
      </c>
      <c r="G145" s="4">
        <v>0.44</v>
      </c>
      <c r="H145" s="4">
        <v>17.2</v>
      </c>
      <c r="I145" s="4">
        <v>4.5199999999999996</v>
      </c>
      <c r="J145" s="4">
        <v>0.1</v>
      </c>
      <c r="K145" s="4">
        <v>1.67</v>
      </c>
      <c r="L145" s="4">
        <v>4</v>
      </c>
      <c r="M145" s="4">
        <v>4.46</v>
      </c>
      <c r="N145" s="4">
        <v>5.88</v>
      </c>
      <c r="O145" s="4">
        <v>0.28999999999999998</v>
      </c>
      <c r="P145" s="28">
        <f t="shared" si="273"/>
        <v>99.95999999999998</v>
      </c>
      <c r="R145" s="28">
        <v>55.16</v>
      </c>
      <c r="S145" s="28">
        <v>0.28999999999999998</v>
      </c>
      <c r="T145" s="28">
        <v>27.99</v>
      </c>
      <c r="U145" s="28">
        <v>0.91</v>
      </c>
      <c r="V145" s="28">
        <v>0.25</v>
      </c>
      <c r="W145" s="28">
        <v>0.35</v>
      </c>
      <c r="X145" s="28">
        <v>10.25</v>
      </c>
      <c r="Y145" s="28">
        <v>4.03</v>
      </c>
      <c r="Z145" s="28">
        <v>0.77</v>
      </c>
      <c r="AA145" s="28">
        <f t="shared" si="274"/>
        <v>99.999999999999986</v>
      </c>
      <c r="AC145" s="30">
        <f t="shared" si="275"/>
        <v>1.021970705725699</v>
      </c>
      <c r="AD145" s="30">
        <f t="shared" si="276"/>
        <v>5.5068836045056319E-3</v>
      </c>
      <c r="AE145" s="30">
        <f t="shared" si="277"/>
        <v>0.33738721067085131</v>
      </c>
      <c r="AF145" s="30">
        <f t="shared" si="278"/>
        <v>6.2908837856645791E-2</v>
      </c>
      <c r="AG145" s="30">
        <f t="shared" si="279"/>
        <v>1.4096419509444602E-3</v>
      </c>
      <c r="AH145" s="30">
        <f t="shared" si="280"/>
        <v>4.1439205955334991E-2</v>
      </c>
      <c r="AI145" s="30">
        <f t="shared" si="281"/>
        <v>7.1326676176890161E-2</v>
      </c>
      <c r="AJ145" s="30">
        <f t="shared" si="282"/>
        <v>0.14391739270732495</v>
      </c>
      <c r="AK145" s="30">
        <f t="shared" si="283"/>
        <v>0.12484076433121019</v>
      </c>
      <c r="AL145" s="30">
        <f t="shared" si="284"/>
        <v>4.0863199870365017E-3</v>
      </c>
      <c r="AM145" s="30">
        <f t="shared" si="285"/>
        <v>1.814793638966443</v>
      </c>
      <c r="AO145" s="30">
        <f t="shared" si="286"/>
        <v>0.56313328622185899</v>
      </c>
      <c r="AP145" s="30">
        <f t="shared" si="287"/>
        <v>3.0344406583009071E-3</v>
      </c>
      <c r="AQ145" s="30">
        <f t="shared" si="288"/>
        <v>0.18590940778423673</v>
      </c>
      <c r="AR145" s="30">
        <f t="shared" si="289"/>
        <v>3.4664457988993994E-2</v>
      </c>
      <c r="AS145" s="30">
        <f t="shared" si="290"/>
        <v>7.7675054655099857E-4</v>
      </c>
      <c r="AT145" s="30">
        <f t="shared" si="291"/>
        <v>2.2834114615331885E-2</v>
      </c>
      <c r="AU145" s="30">
        <f t="shared" si="292"/>
        <v>3.9302912819064083E-2</v>
      </c>
      <c r="AV145" s="30">
        <f t="shared" si="293"/>
        <v>7.9302345796896476E-2</v>
      </c>
      <c r="AW145" s="30">
        <f t="shared" si="294"/>
        <v>6.8790611588383802E-2</v>
      </c>
      <c r="AX145" s="30">
        <f t="shared" si="295"/>
        <v>2.2516719803821516E-3</v>
      </c>
      <c r="AY145" s="30">
        <f t="shared" si="296"/>
        <v>1</v>
      </c>
      <c r="AZ145" s="30"/>
      <c r="BA145" s="30">
        <f t="shared" si="297"/>
        <v>0.9181091877496671</v>
      </c>
      <c r="BB145" s="30">
        <f t="shared" si="298"/>
        <v>3.6295369211514386E-3</v>
      </c>
      <c r="BC145" s="30">
        <f t="shared" si="299"/>
        <v>0.54903883876029813</v>
      </c>
      <c r="BD145" s="30">
        <f t="shared" si="300"/>
        <v>1.2665274878218512E-2</v>
      </c>
      <c r="BE145" s="30">
        <f t="shared" si="301"/>
        <v>3.5241048773611504E-3</v>
      </c>
      <c r="BF145" s="30">
        <f t="shared" si="302"/>
        <v>8.6848635235732014E-3</v>
      </c>
      <c r="BG145" s="30">
        <f t="shared" si="303"/>
        <v>0.18277460770328102</v>
      </c>
      <c r="BH145" s="30">
        <f t="shared" si="304"/>
        <v>0.13004194901581156</v>
      </c>
      <c r="BI145" s="30">
        <f t="shared" si="305"/>
        <v>1.6348195329087049E-2</v>
      </c>
      <c r="BJ145" s="30">
        <f t="shared" si="306"/>
        <v>1.8248165587584493</v>
      </c>
      <c r="BK145" s="30"/>
      <c r="BL145" s="30">
        <f t="shared" si="307"/>
        <v>0.50312409942965508</v>
      </c>
      <c r="BM145" s="30">
        <f t="shared" si="308"/>
        <v>1.9889872786012348E-3</v>
      </c>
      <c r="BN145" s="30">
        <f t="shared" si="309"/>
        <v>0.30087344184001036</v>
      </c>
      <c r="BO145" s="30">
        <f t="shared" si="310"/>
        <v>6.9405742826202689E-3</v>
      </c>
      <c r="BP145" s="30">
        <f t="shared" si="311"/>
        <v>1.9312104882250993E-3</v>
      </c>
      <c r="BQ145" s="30">
        <f t="shared" si="312"/>
        <v>4.7593077133638697E-3</v>
      </c>
      <c r="BR145" s="30">
        <f t="shared" si="313"/>
        <v>0.10016053768584575</v>
      </c>
      <c r="BS145" s="30">
        <f t="shared" si="314"/>
        <v>7.126302553078992E-2</v>
      </c>
      <c r="BT145" s="30">
        <f t="shared" si="315"/>
        <v>8.9588157508883378E-3</v>
      </c>
      <c r="BU145" s="30">
        <f t="shared" si="316"/>
        <v>0.99999999999999978</v>
      </c>
      <c r="BV145" s="30"/>
      <c r="BW145" s="28">
        <f t="shared" si="317"/>
        <v>0.55526786074752144</v>
      </c>
      <c r="BX145" s="28">
        <f t="shared" si="318"/>
        <v>0.39506644683747133</v>
      </c>
      <c r="BY145" s="28">
        <f t="shared" si="319"/>
        <v>4.9665692415007234E-2</v>
      </c>
      <c r="BZ145" s="28"/>
      <c r="CA145" s="28">
        <f t="shared" si="320"/>
        <v>61.424569827931187</v>
      </c>
      <c r="CB145" s="28">
        <f t="shared" si="321"/>
        <v>10.344137655062028</v>
      </c>
      <c r="CC145" s="28">
        <f t="shared" si="322"/>
        <v>32.729962278876798</v>
      </c>
      <c r="CD145" s="28">
        <f t="shared" si="323"/>
        <v>55.526786074752145</v>
      </c>
      <c r="CF145" s="28">
        <f t="shared" si="324"/>
        <v>7.1616214253496393</v>
      </c>
      <c r="CG145" s="28">
        <f t="shared" si="325"/>
        <v>0.53549032443577049</v>
      </c>
      <c r="CH145" s="30"/>
      <c r="CI145" s="107">
        <f t="shared" si="271"/>
        <v>3.1950895956924965</v>
      </c>
    </row>
    <row r="146" spans="1:87" ht="15" customHeight="1" x14ac:dyDescent="0.2">
      <c r="A146" s="150" t="s">
        <v>194</v>
      </c>
      <c r="C146" s="136">
        <v>203</v>
      </c>
      <c r="D146" s="26">
        <f t="shared" si="272"/>
        <v>1008</v>
      </c>
      <c r="F146" s="4">
        <v>61.4</v>
      </c>
      <c r="G146" s="4">
        <v>0.44</v>
      </c>
      <c r="H146" s="4">
        <v>17.2</v>
      </c>
      <c r="I146" s="4">
        <v>4.5199999999999996</v>
      </c>
      <c r="J146" s="4">
        <v>0.1</v>
      </c>
      <c r="K146" s="4">
        <v>1.67</v>
      </c>
      <c r="L146" s="4">
        <v>4</v>
      </c>
      <c r="M146" s="4">
        <v>4.46</v>
      </c>
      <c r="N146" s="4">
        <v>5.88</v>
      </c>
      <c r="O146" s="4">
        <v>0.28999999999999998</v>
      </c>
      <c r="P146" s="28">
        <f t="shared" si="273"/>
        <v>99.95999999999998</v>
      </c>
      <c r="R146" s="28">
        <v>56.88</v>
      </c>
      <c r="S146" s="28">
        <v>0.15</v>
      </c>
      <c r="T146" s="28">
        <v>26.72</v>
      </c>
      <c r="U146" s="28">
        <v>0.93</v>
      </c>
      <c r="V146" s="28">
        <v>0.17</v>
      </c>
      <c r="W146" s="28">
        <v>0.37</v>
      </c>
      <c r="X146" s="28">
        <v>9.5500000000000007</v>
      </c>
      <c r="Y146" s="28">
        <v>3.75</v>
      </c>
      <c r="Z146" s="28">
        <v>1.46</v>
      </c>
      <c r="AA146" s="28">
        <f t="shared" si="274"/>
        <v>99.98</v>
      </c>
      <c r="AC146" s="30">
        <f t="shared" si="275"/>
        <v>1.021970705725699</v>
      </c>
      <c r="AD146" s="30">
        <f t="shared" si="276"/>
        <v>5.5068836045056319E-3</v>
      </c>
      <c r="AE146" s="30">
        <f t="shared" si="277"/>
        <v>0.33738721067085131</v>
      </c>
      <c r="AF146" s="30">
        <f t="shared" si="278"/>
        <v>6.2908837856645791E-2</v>
      </c>
      <c r="AG146" s="30">
        <f t="shared" si="279"/>
        <v>1.4096419509444602E-3</v>
      </c>
      <c r="AH146" s="30">
        <f t="shared" si="280"/>
        <v>4.1439205955334991E-2</v>
      </c>
      <c r="AI146" s="30">
        <f t="shared" si="281"/>
        <v>7.1326676176890161E-2</v>
      </c>
      <c r="AJ146" s="30">
        <f t="shared" si="282"/>
        <v>0.14391739270732495</v>
      </c>
      <c r="AK146" s="30">
        <f t="shared" si="283"/>
        <v>0.12484076433121019</v>
      </c>
      <c r="AL146" s="30">
        <f t="shared" si="284"/>
        <v>4.0863199870365017E-3</v>
      </c>
      <c r="AM146" s="30">
        <f t="shared" si="285"/>
        <v>1.814793638966443</v>
      </c>
      <c r="AO146" s="30">
        <f t="shared" si="286"/>
        <v>0.56313328622185899</v>
      </c>
      <c r="AP146" s="30">
        <f t="shared" si="287"/>
        <v>3.0344406583009071E-3</v>
      </c>
      <c r="AQ146" s="30">
        <f t="shared" si="288"/>
        <v>0.18590940778423673</v>
      </c>
      <c r="AR146" s="30">
        <f t="shared" si="289"/>
        <v>3.4664457988993994E-2</v>
      </c>
      <c r="AS146" s="30">
        <f t="shared" si="290"/>
        <v>7.7675054655099857E-4</v>
      </c>
      <c r="AT146" s="30">
        <f t="shared" si="291"/>
        <v>2.2834114615331885E-2</v>
      </c>
      <c r="AU146" s="30">
        <f t="shared" si="292"/>
        <v>3.9302912819064083E-2</v>
      </c>
      <c r="AV146" s="30">
        <f t="shared" si="293"/>
        <v>7.9302345796896476E-2</v>
      </c>
      <c r="AW146" s="30">
        <f t="shared" si="294"/>
        <v>6.8790611588383802E-2</v>
      </c>
      <c r="AX146" s="30">
        <f t="shared" si="295"/>
        <v>2.2516719803821516E-3</v>
      </c>
      <c r="AY146" s="30">
        <f t="shared" si="296"/>
        <v>1</v>
      </c>
      <c r="AZ146" s="30"/>
      <c r="BA146" s="30">
        <f t="shared" si="297"/>
        <v>0.94673768308921447</v>
      </c>
      <c r="BB146" s="30">
        <f t="shared" si="298"/>
        <v>1.8773466833541925E-3</v>
      </c>
      <c r="BC146" s="30">
        <f t="shared" si="299"/>
        <v>0.52412710867006673</v>
      </c>
      <c r="BD146" s="30">
        <f t="shared" si="300"/>
        <v>1.2943632567849689E-2</v>
      </c>
      <c r="BE146" s="30">
        <f t="shared" si="301"/>
        <v>2.3963913166055823E-3</v>
      </c>
      <c r="BF146" s="30">
        <f t="shared" si="302"/>
        <v>9.1811414392059566E-3</v>
      </c>
      <c r="BG146" s="30">
        <f t="shared" si="303"/>
        <v>0.17029243937232527</v>
      </c>
      <c r="BH146" s="30">
        <f t="shared" si="304"/>
        <v>0.12100677637947725</v>
      </c>
      <c r="BI146" s="30">
        <f t="shared" si="305"/>
        <v>3.0997876857749466E-2</v>
      </c>
      <c r="BJ146" s="30">
        <f t="shared" si="306"/>
        <v>1.8195603963758487</v>
      </c>
      <c r="BK146" s="30"/>
      <c r="BL146" s="30">
        <f t="shared" si="307"/>
        <v>0.52031121636572275</v>
      </c>
      <c r="BM146" s="30">
        <f t="shared" si="308"/>
        <v>1.0317583780639769E-3</v>
      </c>
      <c r="BN146" s="30">
        <f t="shared" si="309"/>
        <v>0.28805150393139406</v>
      </c>
      <c r="BO146" s="30">
        <f t="shared" si="310"/>
        <v>7.1136042494827148E-3</v>
      </c>
      <c r="BP146" s="30">
        <f t="shared" si="311"/>
        <v>1.3170166384026878E-3</v>
      </c>
      <c r="BQ146" s="30">
        <f t="shared" si="312"/>
        <v>5.0458019736485289E-3</v>
      </c>
      <c r="BR146" s="30">
        <f t="shared" si="313"/>
        <v>9.3589880122423613E-2</v>
      </c>
      <c r="BS146" s="30">
        <f t="shared" si="314"/>
        <v>6.6503303006866535E-2</v>
      </c>
      <c r="BT146" s="30">
        <f t="shared" si="315"/>
        <v>1.703591533399507E-2</v>
      </c>
      <c r="BU146" s="30">
        <f t="shared" si="316"/>
        <v>1</v>
      </c>
      <c r="BV146" s="30"/>
      <c r="BW146" s="28">
        <f t="shared" si="317"/>
        <v>0.5283710069908284</v>
      </c>
      <c r="BX146" s="28">
        <f t="shared" si="318"/>
        <v>0.37545103308167704</v>
      </c>
      <c r="BY146" s="28">
        <f t="shared" si="319"/>
        <v>9.6177959927494561E-2</v>
      </c>
      <c r="BZ146" s="28"/>
      <c r="CA146" s="28">
        <f t="shared" si="320"/>
        <v>61.424569827931187</v>
      </c>
      <c r="CB146" s="28">
        <f t="shared" si="321"/>
        <v>10.344137655062028</v>
      </c>
      <c r="CC146" s="28">
        <f t="shared" si="322"/>
        <v>36.036346342290877</v>
      </c>
      <c r="CD146" s="28">
        <f t="shared" si="323"/>
        <v>52.837100699082839</v>
      </c>
      <c r="CF146" s="28">
        <f t="shared" si="324"/>
        <v>7.1119694977633632</v>
      </c>
      <c r="CG146" s="28">
        <f t="shared" si="325"/>
        <v>0.53549032443577049</v>
      </c>
      <c r="CH146" s="30"/>
      <c r="CI146" s="107">
        <f t="shared" si="271"/>
        <v>3.4528307840099055</v>
      </c>
    </row>
    <row r="147" spans="1:87" ht="15" customHeight="1" x14ac:dyDescent="0.2">
      <c r="A147" s="150" t="s">
        <v>194</v>
      </c>
      <c r="C147" s="135">
        <v>210</v>
      </c>
      <c r="D147" s="26">
        <f t="shared" si="272"/>
        <v>1008</v>
      </c>
      <c r="F147" s="4">
        <v>61.4</v>
      </c>
      <c r="G147" s="4">
        <v>0.44</v>
      </c>
      <c r="H147" s="4">
        <v>17.2</v>
      </c>
      <c r="I147" s="4">
        <v>4.5199999999999996</v>
      </c>
      <c r="J147" s="4">
        <v>0.1</v>
      </c>
      <c r="K147" s="4">
        <v>1.67</v>
      </c>
      <c r="L147" s="4">
        <v>4</v>
      </c>
      <c r="M147" s="4">
        <v>4.46</v>
      </c>
      <c r="N147" s="4">
        <v>5.88</v>
      </c>
      <c r="O147" s="4">
        <v>0.28999999999999998</v>
      </c>
      <c r="P147" s="28">
        <f t="shared" si="273"/>
        <v>99.95999999999998</v>
      </c>
      <c r="R147" s="28">
        <v>54.71</v>
      </c>
      <c r="S147" s="28">
        <v>0.16</v>
      </c>
      <c r="T147" s="28">
        <v>28.04</v>
      </c>
      <c r="U147" s="28">
        <v>0.76</v>
      </c>
      <c r="V147" s="28">
        <v>0.12</v>
      </c>
      <c r="W147" s="28">
        <v>0.45</v>
      </c>
      <c r="X147" s="28">
        <v>10.61</v>
      </c>
      <c r="Y147" s="28">
        <v>4.01</v>
      </c>
      <c r="Z147" s="28">
        <v>0.71</v>
      </c>
      <c r="AA147" s="28">
        <f t="shared" si="274"/>
        <v>99.570000000000007</v>
      </c>
      <c r="AC147" s="30">
        <f t="shared" si="275"/>
        <v>1.021970705725699</v>
      </c>
      <c r="AD147" s="30">
        <f t="shared" si="276"/>
        <v>5.5068836045056319E-3</v>
      </c>
      <c r="AE147" s="30">
        <f t="shared" si="277"/>
        <v>0.33738721067085131</v>
      </c>
      <c r="AF147" s="30">
        <f t="shared" si="278"/>
        <v>6.2908837856645791E-2</v>
      </c>
      <c r="AG147" s="30">
        <f t="shared" si="279"/>
        <v>1.4096419509444602E-3</v>
      </c>
      <c r="AH147" s="30">
        <f t="shared" si="280"/>
        <v>4.1439205955334991E-2</v>
      </c>
      <c r="AI147" s="30">
        <f t="shared" si="281"/>
        <v>7.1326676176890161E-2</v>
      </c>
      <c r="AJ147" s="30">
        <f t="shared" si="282"/>
        <v>0.14391739270732495</v>
      </c>
      <c r="AK147" s="30">
        <f t="shared" si="283"/>
        <v>0.12484076433121019</v>
      </c>
      <c r="AL147" s="30">
        <f t="shared" si="284"/>
        <v>4.0863199870365017E-3</v>
      </c>
      <c r="AM147" s="30">
        <f t="shared" si="285"/>
        <v>1.814793638966443</v>
      </c>
      <c r="AO147" s="30">
        <f t="shared" si="286"/>
        <v>0.56313328622185899</v>
      </c>
      <c r="AP147" s="30">
        <f t="shared" si="287"/>
        <v>3.0344406583009071E-3</v>
      </c>
      <c r="AQ147" s="30">
        <f t="shared" si="288"/>
        <v>0.18590940778423673</v>
      </c>
      <c r="AR147" s="30">
        <f t="shared" si="289"/>
        <v>3.4664457988993994E-2</v>
      </c>
      <c r="AS147" s="30">
        <f t="shared" si="290"/>
        <v>7.7675054655099857E-4</v>
      </c>
      <c r="AT147" s="30">
        <f t="shared" si="291"/>
        <v>2.2834114615331885E-2</v>
      </c>
      <c r="AU147" s="30">
        <f t="shared" si="292"/>
        <v>3.9302912819064083E-2</v>
      </c>
      <c r="AV147" s="30">
        <f t="shared" si="293"/>
        <v>7.9302345796896476E-2</v>
      </c>
      <c r="AW147" s="30">
        <f t="shared" si="294"/>
        <v>6.8790611588383802E-2</v>
      </c>
      <c r="AX147" s="30">
        <f t="shared" si="295"/>
        <v>2.2516719803821516E-3</v>
      </c>
      <c r="AY147" s="30">
        <f t="shared" si="296"/>
        <v>1</v>
      </c>
      <c r="AZ147" s="30"/>
      <c r="BA147" s="30">
        <f t="shared" si="297"/>
        <v>0.91061917443408791</v>
      </c>
      <c r="BB147" s="30">
        <f t="shared" si="298"/>
        <v>2.0025031289111388E-3</v>
      </c>
      <c r="BC147" s="30">
        <f t="shared" si="299"/>
        <v>0.55001961553550416</v>
      </c>
      <c r="BD147" s="30">
        <f t="shared" si="300"/>
        <v>1.0577592205984691E-2</v>
      </c>
      <c r="BE147" s="30">
        <f t="shared" si="301"/>
        <v>1.6915703411333521E-3</v>
      </c>
      <c r="BF147" s="30">
        <f t="shared" si="302"/>
        <v>1.1166253101736974E-2</v>
      </c>
      <c r="BG147" s="30">
        <f t="shared" si="303"/>
        <v>0.18919400855920113</v>
      </c>
      <c r="BH147" s="30">
        <f t="shared" si="304"/>
        <v>0.12939657954178768</v>
      </c>
      <c r="BI147" s="30">
        <f t="shared" si="305"/>
        <v>1.5074309978768576E-2</v>
      </c>
      <c r="BJ147" s="30">
        <f t="shared" si="306"/>
        <v>1.8197416068271159</v>
      </c>
      <c r="BK147" s="30"/>
      <c r="BL147" s="30">
        <f t="shared" si="307"/>
        <v>0.50041125125552022</v>
      </c>
      <c r="BM147" s="30">
        <f t="shared" si="308"/>
        <v>1.100432677583651E-3</v>
      </c>
      <c r="BN147" s="30">
        <f t="shared" si="309"/>
        <v>0.30225149189972805</v>
      </c>
      <c r="BO147" s="30">
        <f t="shared" si="310"/>
        <v>5.8126891017388346E-3</v>
      </c>
      <c r="BP147" s="30">
        <f t="shared" si="311"/>
        <v>9.2956622785734838E-4</v>
      </c>
      <c r="BQ147" s="30">
        <f t="shared" si="312"/>
        <v>6.1361750810360084E-3</v>
      </c>
      <c r="BR147" s="30">
        <f t="shared" si="313"/>
        <v>0.10396751266740446</v>
      </c>
      <c r="BS147" s="30">
        <f t="shared" si="314"/>
        <v>7.1107117107358078E-2</v>
      </c>
      <c r="BT147" s="30">
        <f t="shared" si="315"/>
        <v>8.2837639817732144E-3</v>
      </c>
      <c r="BU147" s="30">
        <f t="shared" si="316"/>
        <v>0.99999999999999978</v>
      </c>
      <c r="BV147" s="30"/>
      <c r="BW147" s="28">
        <f t="shared" si="317"/>
        <v>0.56701801612340186</v>
      </c>
      <c r="BX147" s="28">
        <f t="shared" si="318"/>
        <v>0.38780399222832679</v>
      </c>
      <c r="BY147" s="28">
        <f t="shared" si="319"/>
        <v>4.5177991648271354E-2</v>
      </c>
      <c r="BZ147" s="28"/>
      <c r="CA147" s="28">
        <f t="shared" si="320"/>
        <v>61.424569827931187</v>
      </c>
      <c r="CB147" s="28">
        <f t="shared" si="321"/>
        <v>10.344137655062028</v>
      </c>
      <c r="CC147" s="28">
        <f t="shared" si="322"/>
        <v>32.868699970997227</v>
      </c>
      <c r="CD147" s="28">
        <f t="shared" si="323"/>
        <v>56.701801612340184</v>
      </c>
      <c r="CF147" s="28">
        <f t="shared" si="324"/>
        <v>7.1825618737460761</v>
      </c>
      <c r="CG147" s="28">
        <f t="shared" si="325"/>
        <v>0.53549032443577049</v>
      </c>
      <c r="CH147" s="30"/>
      <c r="CI147" s="107">
        <f t="shared" si="271"/>
        <v>3.2775784643648453</v>
      </c>
    </row>
    <row r="148" spans="1:87" ht="15" customHeight="1" x14ac:dyDescent="0.2">
      <c r="A148" s="150" t="s">
        <v>194</v>
      </c>
      <c r="C148" s="135">
        <v>217</v>
      </c>
      <c r="D148" s="26">
        <f t="shared" si="272"/>
        <v>1008</v>
      </c>
      <c r="F148" s="4">
        <v>61.4</v>
      </c>
      <c r="G148" s="4">
        <v>0.44</v>
      </c>
      <c r="H148" s="4">
        <v>17.2</v>
      </c>
      <c r="I148" s="4">
        <v>4.5199999999999996</v>
      </c>
      <c r="J148" s="4">
        <v>0.1</v>
      </c>
      <c r="K148" s="4">
        <v>1.67</v>
      </c>
      <c r="L148" s="4">
        <v>4</v>
      </c>
      <c r="M148" s="4">
        <v>4.46</v>
      </c>
      <c r="N148" s="4">
        <v>5.88</v>
      </c>
      <c r="O148" s="4">
        <v>0.28999999999999998</v>
      </c>
      <c r="P148" s="28">
        <f t="shared" si="273"/>
        <v>99.95999999999998</v>
      </c>
      <c r="R148" s="28">
        <v>55.04</v>
      </c>
      <c r="S148" s="28">
        <v>0.13</v>
      </c>
      <c r="T148" s="28">
        <v>28.43</v>
      </c>
      <c r="U148" s="28">
        <v>0.65</v>
      </c>
      <c r="V148" s="28">
        <v>0</v>
      </c>
      <c r="W148" s="28">
        <v>0.27</v>
      </c>
      <c r="X148" s="28">
        <v>10.61</v>
      </c>
      <c r="Y148" s="28">
        <v>3.96</v>
      </c>
      <c r="Z148" s="28">
        <v>0.74</v>
      </c>
      <c r="AA148" s="28">
        <f t="shared" si="274"/>
        <v>99.829999999999984</v>
      </c>
      <c r="AC148" s="30">
        <f t="shared" si="275"/>
        <v>1.021970705725699</v>
      </c>
      <c r="AD148" s="30">
        <f t="shared" si="276"/>
        <v>5.5068836045056319E-3</v>
      </c>
      <c r="AE148" s="30">
        <f t="shared" si="277"/>
        <v>0.33738721067085131</v>
      </c>
      <c r="AF148" s="30">
        <f t="shared" si="278"/>
        <v>6.2908837856645791E-2</v>
      </c>
      <c r="AG148" s="30">
        <f t="shared" si="279"/>
        <v>1.4096419509444602E-3</v>
      </c>
      <c r="AH148" s="30">
        <f t="shared" si="280"/>
        <v>4.1439205955334991E-2</v>
      </c>
      <c r="AI148" s="30">
        <f t="shared" si="281"/>
        <v>7.1326676176890161E-2</v>
      </c>
      <c r="AJ148" s="30">
        <f t="shared" si="282"/>
        <v>0.14391739270732495</v>
      </c>
      <c r="AK148" s="30">
        <f t="shared" si="283"/>
        <v>0.12484076433121019</v>
      </c>
      <c r="AL148" s="30">
        <f t="shared" si="284"/>
        <v>4.0863199870365017E-3</v>
      </c>
      <c r="AM148" s="30">
        <f t="shared" si="285"/>
        <v>1.814793638966443</v>
      </c>
      <c r="AO148" s="30">
        <f t="shared" si="286"/>
        <v>0.56313328622185899</v>
      </c>
      <c r="AP148" s="30">
        <f t="shared" si="287"/>
        <v>3.0344406583009071E-3</v>
      </c>
      <c r="AQ148" s="30">
        <f t="shared" si="288"/>
        <v>0.18590940778423673</v>
      </c>
      <c r="AR148" s="30">
        <f t="shared" si="289"/>
        <v>3.4664457988993994E-2</v>
      </c>
      <c r="AS148" s="30">
        <f t="shared" si="290"/>
        <v>7.7675054655099857E-4</v>
      </c>
      <c r="AT148" s="30">
        <f t="shared" si="291"/>
        <v>2.2834114615331885E-2</v>
      </c>
      <c r="AU148" s="30">
        <f t="shared" si="292"/>
        <v>3.9302912819064083E-2</v>
      </c>
      <c r="AV148" s="30">
        <f t="shared" si="293"/>
        <v>7.9302345796896476E-2</v>
      </c>
      <c r="AW148" s="30">
        <f t="shared" si="294"/>
        <v>6.8790611588383802E-2</v>
      </c>
      <c r="AX148" s="30">
        <f t="shared" si="295"/>
        <v>2.2516719803821516E-3</v>
      </c>
      <c r="AY148" s="30">
        <f t="shared" si="296"/>
        <v>1</v>
      </c>
      <c r="AZ148" s="30"/>
      <c r="BA148" s="30">
        <f t="shared" si="297"/>
        <v>0.91611185086551261</v>
      </c>
      <c r="BB148" s="30">
        <f t="shared" si="298"/>
        <v>1.6270337922403002E-3</v>
      </c>
      <c r="BC148" s="30">
        <f t="shared" si="299"/>
        <v>0.55766967438211068</v>
      </c>
      <c r="BD148" s="30">
        <f t="shared" si="300"/>
        <v>9.0466249130132237E-3</v>
      </c>
      <c r="BE148" s="30">
        <f t="shared" si="301"/>
        <v>0</v>
      </c>
      <c r="BF148" s="30">
        <f t="shared" si="302"/>
        <v>6.6997518610421849E-3</v>
      </c>
      <c r="BG148" s="30">
        <f t="shared" si="303"/>
        <v>0.18919400855920113</v>
      </c>
      <c r="BH148" s="30">
        <f t="shared" si="304"/>
        <v>0.12778315585672798</v>
      </c>
      <c r="BI148" s="30">
        <f t="shared" si="305"/>
        <v>1.5711252653927813E-2</v>
      </c>
      <c r="BJ148" s="30">
        <f t="shared" si="306"/>
        <v>1.8238433528837759</v>
      </c>
      <c r="BK148" s="30"/>
      <c r="BL148" s="30">
        <f t="shared" si="307"/>
        <v>0.5022974420566324</v>
      </c>
      <c r="BM148" s="30">
        <f t="shared" si="308"/>
        <v>8.9209075421291554E-4</v>
      </c>
      <c r="BN148" s="30">
        <f t="shared" si="309"/>
        <v>0.30576621259734255</v>
      </c>
      <c r="BO148" s="30">
        <f t="shared" si="310"/>
        <v>4.9601984176487106E-3</v>
      </c>
      <c r="BP148" s="30">
        <f t="shared" si="311"/>
        <v>0</v>
      </c>
      <c r="BQ148" s="30">
        <f t="shared" si="312"/>
        <v>3.6734250507034229E-3</v>
      </c>
      <c r="BR148" s="30">
        <f t="shared" si="313"/>
        <v>0.10373369415748146</v>
      </c>
      <c r="BS148" s="30">
        <f t="shared" si="314"/>
        <v>7.0062571796356971E-2</v>
      </c>
      <c r="BT148" s="30">
        <f t="shared" si="315"/>
        <v>8.6143651696215656E-3</v>
      </c>
      <c r="BU148" s="30">
        <f t="shared" si="316"/>
        <v>1.0000000000000002</v>
      </c>
      <c r="BV148" s="30"/>
      <c r="BW148" s="28">
        <f t="shared" si="317"/>
        <v>0.56868228303684742</v>
      </c>
      <c r="BX148" s="28">
        <f t="shared" si="318"/>
        <v>0.38409259024457237</v>
      </c>
      <c r="BY148" s="28">
        <f t="shared" si="319"/>
        <v>4.7225126718580202E-2</v>
      </c>
      <c r="BZ148" s="28"/>
      <c r="CA148" s="28">
        <f t="shared" si="320"/>
        <v>61.424569827931187</v>
      </c>
      <c r="CB148" s="28">
        <f t="shared" si="321"/>
        <v>10.344137655062028</v>
      </c>
      <c r="CC148" s="28">
        <f t="shared" si="322"/>
        <v>33.156626823700392</v>
      </c>
      <c r="CD148" s="28">
        <f t="shared" si="323"/>
        <v>56.868228303684745</v>
      </c>
      <c r="CF148" s="28">
        <f t="shared" si="324"/>
        <v>7.185492696439308</v>
      </c>
      <c r="CG148" s="28">
        <f t="shared" si="325"/>
        <v>0.53549032443577049</v>
      </c>
      <c r="CH148" s="30"/>
      <c r="CI148" s="107">
        <f t="shared" si="271"/>
        <v>3.3222901247186893</v>
      </c>
    </row>
    <row r="149" spans="1:87" ht="15" customHeight="1" x14ac:dyDescent="0.2">
      <c r="A149" s="150" t="s">
        <v>194</v>
      </c>
      <c r="C149" s="135">
        <v>224</v>
      </c>
      <c r="D149" s="26">
        <f t="shared" si="272"/>
        <v>1008</v>
      </c>
      <c r="F149" s="4">
        <v>61.4</v>
      </c>
      <c r="G149" s="4">
        <v>0.44</v>
      </c>
      <c r="H149" s="4">
        <v>17.2</v>
      </c>
      <c r="I149" s="4">
        <v>4.5199999999999996</v>
      </c>
      <c r="J149" s="4">
        <v>0.1</v>
      </c>
      <c r="K149" s="4">
        <v>1.67</v>
      </c>
      <c r="L149" s="4">
        <v>4</v>
      </c>
      <c r="M149" s="4">
        <v>4.46</v>
      </c>
      <c r="N149" s="4">
        <v>5.88</v>
      </c>
      <c r="O149" s="4">
        <v>0.28999999999999998</v>
      </c>
      <c r="P149" s="28">
        <f t="shared" si="273"/>
        <v>99.95999999999998</v>
      </c>
      <c r="R149" s="28">
        <v>54.41</v>
      </c>
      <c r="S149" s="28">
        <v>0.25</v>
      </c>
      <c r="T149" s="28">
        <v>28.37</v>
      </c>
      <c r="U149" s="28">
        <v>0.69</v>
      </c>
      <c r="V149" s="28">
        <v>0.21</v>
      </c>
      <c r="W149" s="28">
        <v>0.39</v>
      </c>
      <c r="X149" s="28">
        <v>10.7</v>
      </c>
      <c r="Y149" s="28">
        <v>4.04</v>
      </c>
      <c r="Z149" s="28">
        <v>0.8</v>
      </c>
      <c r="AA149" s="28">
        <f t="shared" si="274"/>
        <v>99.86</v>
      </c>
      <c r="AC149" s="30">
        <f t="shared" si="275"/>
        <v>1.021970705725699</v>
      </c>
      <c r="AD149" s="30">
        <f t="shared" si="276"/>
        <v>5.5068836045056319E-3</v>
      </c>
      <c r="AE149" s="30">
        <f t="shared" si="277"/>
        <v>0.33738721067085131</v>
      </c>
      <c r="AF149" s="30">
        <f t="shared" si="278"/>
        <v>6.2908837856645791E-2</v>
      </c>
      <c r="AG149" s="30">
        <f t="shared" si="279"/>
        <v>1.4096419509444602E-3</v>
      </c>
      <c r="AH149" s="30">
        <f t="shared" si="280"/>
        <v>4.1439205955334991E-2</v>
      </c>
      <c r="AI149" s="30">
        <f t="shared" si="281"/>
        <v>7.1326676176890161E-2</v>
      </c>
      <c r="AJ149" s="30">
        <f t="shared" si="282"/>
        <v>0.14391739270732495</v>
      </c>
      <c r="AK149" s="30">
        <f t="shared" si="283"/>
        <v>0.12484076433121019</v>
      </c>
      <c r="AL149" s="30">
        <f t="shared" si="284"/>
        <v>4.0863199870365017E-3</v>
      </c>
      <c r="AM149" s="30">
        <f t="shared" si="285"/>
        <v>1.814793638966443</v>
      </c>
      <c r="AO149" s="30">
        <f t="shared" si="286"/>
        <v>0.56313328622185899</v>
      </c>
      <c r="AP149" s="30">
        <f t="shared" si="287"/>
        <v>3.0344406583009071E-3</v>
      </c>
      <c r="AQ149" s="30">
        <f t="shared" si="288"/>
        <v>0.18590940778423673</v>
      </c>
      <c r="AR149" s="30">
        <f t="shared" si="289"/>
        <v>3.4664457988993994E-2</v>
      </c>
      <c r="AS149" s="30">
        <f t="shared" si="290"/>
        <v>7.7675054655099857E-4</v>
      </c>
      <c r="AT149" s="30">
        <f t="shared" si="291"/>
        <v>2.2834114615331885E-2</v>
      </c>
      <c r="AU149" s="30">
        <f t="shared" si="292"/>
        <v>3.9302912819064083E-2</v>
      </c>
      <c r="AV149" s="30">
        <f t="shared" si="293"/>
        <v>7.9302345796896476E-2</v>
      </c>
      <c r="AW149" s="30">
        <f t="shared" si="294"/>
        <v>6.8790611588383802E-2</v>
      </c>
      <c r="AX149" s="30">
        <f t="shared" si="295"/>
        <v>2.2516719803821516E-3</v>
      </c>
      <c r="AY149" s="30">
        <f t="shared" si="296"/>
        <v>1</v>
      </c>
      <c r="AZ149" s="30"/>
      <c r="BA149" s="30">
        <f t="shared" si="297"/>
        <v>0.90562583222370174</v>
      </c>
      <c r="BB149" s="30">
        <f t="shared" si="298"/>
        <v>3.1289111389236545E-3</v>
      </c>
      <c r="BC149" s="30">
        <f t="shared" si="299"/>
        <v>0.55649274225186351</v>
      </c>
      <c r="BD149" s="30">
        <f t="shared" si="300"/>
        <v>9.6033402922755737E-3</v>
      </c>
      <c r="BE149" s="30">
        <f t="shared" si="301"/>
        <v>2.9602480969833662E-3</v>
      </c>
      <c r="BF149" s="30">
        <f t="shared" si="302"/>
        <v>9.6774193548387101E-3</v>
      </c>
      <c r="BG149" s="30">
        <f t="shared" si="303"/>
        <v>0.19079885877318117</v>
      </c>
      <c r="BH149" s="30">
        <f t="shared" si="304"/>
        <v>0.13036463375282351</v>
      </c>
      <c r="BI149" s="30">
        <f t="shared" si="305"/>
        <v>1.6985138004246284E-2</v>
      </c>
      <c r="BJ149" s="30">
        <f t="shared" si="306"/>
        <v>1.8256371238888376</v>
      </c>
      <c r="BK149" s="30"/>
      <c r="BL149" s="30">
        <f t="shared" si="307"/>
        <v>0.49606015367095757</v>
      </c>
      <c r="BM149" s="30">
        <f t="shared" si="308"/>
        <v>1.7138735283048357E-3</v>
      </c>
      <c r="BN149" s="30">
        <f t="shared" si="309"/>
        <v>0.30482111421269947</v>
      </c>
      <c r="BO149" s="30">
        <f t="shared" si="310"/>
        <v>5.2602678629908922E-3</v>
      </c>
      <c r="BP149" s="30">
        <f t="shared" si="311"/>
        <v>1.6214876758628045E-3</v>
      </c>
      <c r="BQ149" s="30">
        <f t="shared" si="312"/>
        <v>5.3008449643183117E-3</v>
      </c>
      <c r="BR149" s="30">
        <f t="shared" si="313"/>
        <v>0.10451083420496814</v>
      </c>
      <c r="BS149" s="30">
        <f t="shared" si="314"/>
        <v>7.1407746943231723E-2</v>
      </c>
      <c r="BT149" s="30">
        <f t="shared" si="315"/>
        <v>9.3036769366662501E-3</v>
      </c>
      <c r="BU149" s="30">
        <f t="shared" si="316"/>
        <v>0.99999999999999989</v>
      </c>
      <c r="BV149" s="30"/>
      <c r="BW149" s="28">
        <f t="shared" si="317"/>
        <v>0.56424554632674229</v>
      </c>
      <c r="BX149" s="28">
        <f t="shared" si="318"/>
        <v>0.38552465390263058</v>
      </c>
      <c r="BY149" s="28">
        <f t="shared" si="319"/>
        <v>5.0229799770627137E-2</v>
      </c>
      <c r="BZ149" s="28"/>
      <c r="CA149" s="28">
        <f t="shared" si="320"/>
        <v>61.424569827931187</v>
      </c>
      <c r="CB149" s="28">
        <f t="shared" si="321"/>
        <v>10.344137655062028</v>
      </c>
      <c r="CC149" s="28">
        <f t="shared" si="322"/>
        <v>33.235257293399826</v>
      </c>
      <c r="CD149" s="28">
        <f t="shared" si="323"/>
        <v>56.42455463267423</v>
      </c>
      <c r="CF149" s="28">
        <f t="shared" si="324"/>
        <v>7.1776603186364536</v>
      </c>
      <c r="CG149" s="28">
        <f t="shared" si="325"/>
        <v>0.53549032443577049</v>
      </c>
      <c r="CH149" s="30"/>
      <c r="CI149" s="107">
        <f t="shared" ref="CI149:CI180" si="326">$CK$1+$CK$2*CF149+$CK$3*D149+$CK$4*BX149+$CK$5*CG149</f>
        <v>3.3072427472824035</v>
      </c>
    </row>
    <row r="150" spans="1:87" ht="15" customHeight="1" x14ac:dyDescent="0.2">
      <c r="A150" s="150" t="s">
        <v>194</v>
      </c>
      <c r="C150" s="135">
        <v>231</v>
      </c>
      <c r="D150" s="26">
        <f t="shared" si="272"/>
        <v>1008</v>
      </c>
      <c r="F150" s="4">
        <v>61.4</v>
      </c>
      <c r="G150" s="4">
        <v>0.44</v>
      </c>
      <c r="H150" s="4">
        <v>17.2</v>
      </c>
      <c r="I150" s="4">
        <v>4.5199999999999996</v>
      </c>
      <c r="J150" s="4">
        <v>0.1</v>
      </c>
      <c r="K150" s="4">
        <v>1.67</v>
      </c>
      <c r="L150" s="4">
        <v>4</v>
      </c>
      <c r="M150" s="4">
        <v>4.46</v>
      </c>
      <c r="N150" s="4">
        <v>5.88</v>
      </c>
      <c r="O150" s="4">
        <v>0.28999999999999998</v>
      </c>
      <c r="P150" s="28">
        <f t="shared" si="273"/>
        <v>99.95999999999998</v>
      </c>
      <c r="R150" s="28">
        <v>54.45</v>
      </c>
      <c r="S150" s="28">
        <v>0.26</v>
      </c>
      <c r="T150" s="28">
        <v>28.3</v>
      </c>
      <c r="U150" s="28">
        <v>0.8</v>
      </c>
      <c r="V150" s="28">
        <v>0.15</v>
      </c>
      <c r="W150" s="28">
        <v>0.43</v>
      </c>
      <c r="X150" s="28">
        <v>10.77</v>
      </c>
      <c r="Y150" s="28">
        <v>3.85</v>
      </c>
      <c r="Z150" s="28">
        <v>0.86</v>
      </c>
      <c r="AA150" s="28">
        <f t="shared" si="274"/>
        <v>99.87</v>
      </c>
      <c r="AC150" s="30">
        <f t="shared" si="275"/>
        <v>1.021970705725699</v>
      </c>
      <c r="AD150" s="30">
        <f t="shared" si="276"/>
        <v>5.5068836045056319E-3</v>
      </c>
      <c r="AE150" s="30">
        <f t="shared" si="277"/>
        <v>0.33738721067085131</v>
      </c>
      <c r="AF150" s="30">
        <f t="shared" si="278"/>
        <v>6.2908837856645791E-2</v>
      </c>
      <c r="AG150" s="30">
        <f t="shared" si="279"/>
        <v>1.4096419509444602E-3</v>
      </c>
      <c r="AH150" s="30">
        <f t="shared" si="280"/>
        <v>4.1439205955334991E-2</v>
      </c>
      <c r="AI150" s="30">
        <f t="shared" si="281"/>
        <v>7.1326676176890161E-2</v>
      </c>
      <c r="AJ150" s="30">
        <f t="shared" si="282"/>
        <v>0.14391739270732495</v>
      </c>
      <c r="AK150" s="30">
        <f t="shared" si="283"/>
        <v>0.12484076433121019</v>
      </c>
      <c r="AL150" s="30">
        <f t="shared" si="284"/>
        <v>4.0863199870365017E-3</v>
      </c>
      <c r="AM150" s="30">
        <f t="shared" si="285"/>
        <v>1.814793638966443</v>
      </c>
      <c r="AO150" s="30">
        <f t="shared" si="286"/>
        <v>0.56313328622185899</v>
      </c>
      <c r="AP150" s="30">
        <f t="shared" si="287"/>
        <v>3.0344406583009071E-3</v>
      </c>
      <c r="AQ150" s="30">
        <f t="shared" si="288"/>
        <v>0.18590940778423673</v>
      </c>
      <c r="AR150" s="30">
        <f t="shared" si="289"/>
        <v>3.4664457988993994E-2</v>
      </c>
      <c r="AS150" s="30">
        <f t="shared" si="290"/>
        <v>7.7675054655099857E-4</v>
      </c>
      <c r="AT150" s="30">
        <f t="shared" si="291"/>
        <v>2.2834114615331885E-2</v>
      </c>
      <c r="AU150" s="30">
        <f t="shared" si="292"/>
        <v>3.9302912819064083E-2</v>
      </c>
      <c r="AV150" s="30">
        <f t="shared" si="293"/>
        <v>7.9302345796896476E-2</v>
      </c>
      <c r="AW150" s="30">
        <f t="shared" si="294"/>
        <v>6.8790611588383802E-2</v>
      </c>
      <c r="AX150" s="30">
        <f t="shared" si="295"/>
        <v>2.2516719803821516E-3</v>
      </c>
      <c r="AY150" s="30">
        <f t="shared" si="296"/>
        <v>1</v>
      </c>
      <c r="AZ150" s="30"/>
      <c r="BA150" s="30">
        <f t="shared" si="297"/>
        <v>0.90629161118508661</v>
      </c>
      <c r="BB150" s="30">
        <f t="shared" si="298"/>
        <v>3.2540675844806004E-3</v>
      </c>
      <c r="BC150" s="30">
        <f t="shared" si="299"/>
        <v>0.55511965476657521</v>
      </c>
      <c r="BD150" s="30">
        <f t="shared" si="300"/>
        <v>1.1134307585247045E-2</v>
      </c>
      <c r="BE150" s="30">
        <f t="shared" si="301"/>
        <v>2.11446292641669E-3</v>
      </c>
      <c r="BF150" s="30">
        <f t="shared" si="302"/>
        <v>1.0669975186104219E-2</v>
      </c>
      <c r="BG150" s="30">
        <f t="shared" si="303"/>
        <v>0.19204707560627673</v>
      </c>
      <c r="BH150" s="30">
        <f t="shared" si="304"/>
        <v>0.12423362374959665</v>
      </c>
      <c r="BI150" s="30">
        <f t="shared" si="305"/>
        <v>1.8259023354564755E-2</v>
      </c>
      <c r="BJ150" s="30">
        <f t="shared" si="306"/>
        <v>1.8231238019443483</v>
      </c>
      <c r="BK150" s="30"/>
      <c r="BL150" s="30">
        <f t="shared" si="307"/>
        <v>0.49710919807998405</v>
      </c>
      <c r="BM150" s="30">
        <f t="shared" si="308"/>
        <v>1.7848856896115124E-3</v>
      </c>
      <c r="BN150" s="30">
        <f t="shared" si="309"/>
        <v>0.30448818350928453</v>
      </c>
      <c r="BO150" s="30">
        <f t="shared" si="310"/>
        <v>6.1072690583998668E-3</v>
      </c>
      <c r="BP150" s="30">
        <f t="shared" si="311"/>
        <v>1.1598021616313881E-3</v>
      </c>
      <c r="BQ150" s="30">
        <f t="shared" si="312"/>
        <v>5.8525785109737292E-3</v>
      </c>
      <c r="BR150" s="30">
        <f t="shared" si="313"/>
        <v>0.10533956904158671</v>
      </c>
      <c r="BS150" s="30">
        <f t="shared" si="314"/>
        <v>6.8143273439303681E-2</v>
      </c>
      <c r="BT150" s="30">
        <f t="shared" si="315"/>
        <v>1.0015240509224683E-2</v>
      </c>
      <c r="BU150" s="30">
        <f t="shared" si="316"/>
        <v>1.0000000000000002</v>
      </c>
      <c r="BV150" s="30"/>
      <c r="BW150" s="28">
        <f t="shared" si="317"/>
        <v>0.57406359415352193</v>
      </c>
      <c r="BX150" s="28">
        <f t="shared" si="318"/>
        <v>0.37135686830567333</v>
      </c>
      <c r="BY150" s="28">
        <f t="shared" si="319"/>
        <v>5.4579537540804746E-2</v>
      </c>
      <c r="BZ150" s="28"/>
      <c r="CA150" s="28">
        <f t="shared" si="320"/>
        <v>61.424569827931187</v>
      </c>
      <c r="CB150" s="28">
        <f t="shared" si="321"/>
        <v>10.344137655062028</v>
      </c>
      <c r="CC150" s="28">
        <f t="shared" si="322"/>
        <v>34.16113346175657</v>
      </c>
      <c r="CD150" s="28">
        <f t="shared" si="323"/>
        <v>57.406359415352192</v>
      </c>
      <c r="CF150" s="28">
        <f t="shared" si="324"/>
        <v>7.1949109774459412</v>
      </c>
      <c r="CG150" s="28">
        <f t="shared" si="325"/>
        <v>0.53549032443577049</v>
      </c>
      <c r="CH150" s="30"/>
      <c r="CI150" s="107">
        <f t="shared" si="326"/>
        <v>3.4759289361774535</v>
      </c>
    </row>
    <row r="151" spans="1:87" ht="15" customHeight="1" x14ac:dyDescent="0.2">
      <c r="A151" s="150" t="s">
        <v>194</v>
      </c>
      <c r="C151" s="135">
        <v>238</v>
      </c>
      <c r="D151" s="26">
        <f t="shared" si="272"/>
        <v>1008</v>
      </c>
      <c r="F151" s="4">
        <v>61.4</v>
      </c>
      <c r="G151" s="4">
        <v>0.44</v>
      </c>
      <c r="H151" s="4">
        <v>17.2</v>
      </c>
      <c r="I151" s="4">
        <v>4.5199999999999996</v>
      </c>
      <c r="J151" s="4">
        <v>0.1</v>
      </c>
      <c r="K151" s="4">
        <v>1.67</v>
      </c>
      <c r="L151" s="4">
        <v>4</v>
      </c>
      <c r="M151" s="4">
        <v>4.46</v>
      </c>
      <c r="N151" s="4">
        <v>5.88</v>
      </c>
      <c r="O151" s="4">
        <v>0.28999999999999998</v>
      </c>
      <c r="P151" s="28">
        <f t="shared" si="273"/>
        <v>99.95999999999998</v>
      </c>
      <c r="R151" s="28">
        <v>54.94</v>
      </c>
      <c r="S151" s="28">
        <v>0.27</v>
      </c>
      <c r="T151" s="28">
        <v>28.18</v>
      </c>
      <c r="U151" s="28">
        <v>0.76</v>
      </c>
      <c r="V151" s="28">
        <v>0.15</v>
      </c>
      <c r="W151" s="28">
        <v>0.26</v>
      </c>
      <c r="X151" s="28">
        <v>10.64</v>
      </c>
      <c r="Y151" s="28">
        <v>3.9</v>
      </c>
      <c r="Z151" s="28">
        <v>0.9</v>
      </c>
      <c r="AA151" s="28">
        <f t="shared" si="274"/>
        <v>100.00000000000003</v>
      </c>
      <c r="AC151" s="30">
        <f t="shared" si="275"/>
        <v>1.021970705725699</v>
      </c>
      <c r="AD151" s="30">
        <f t="shared" si="276"/>
        <v>5.5068836045056319E-3</v>
      </c>
      <c r="AE151" s="30">
        <f t="shared" si="277"/>
        <v>0.33738721067085131</v>
      </c>
      <c r="AF151" s="30">
        <f t="shared" si="278"/>
        <v>6.2908837856645791E-2</v>
      </c>
      <c r="AG151" s="30">
        <f t="shared" si="279"/>
        <v>1.4096419509444602E-3</v>
      </c>
      <c r="AH151" s="30">
        <f t="shared" si="280"/>
        <v>4.1439205955334991E-2</v>
      </c>
      <c r="AI151" s="30">
        <f t="shared" si="281"/>
        <v>7.1326676176890161E-2</v>
      </c>
      <c r="AJ151" s="30">
        <f t="shared" si="282"/>
        <v>0.14391739270732495</v>
      </c>
      <c r="AK151" s="30">
        <f t="shared" si="283"/>
        <v>0.12484076433121019</v>
      </c>
      <c r="AL151" s="30">
        <f t="shared" si="284"/>
        <v>4.0863199870365017E-3</v>
      </c>
      <c r="AM151" s="30">
        <f t="shared" si="285"/>
        <v>1.814793638966443</v>
      </c>
      <c r="AO151" s="30">
        <f t="shared" si="286"/>
        <v>0.56313328622185899</v>
      </c>
      <c r="AP151" s="30">
        <f t="shared" si="287"/>
        <v>3.0344406583009071E-3</v>
      </c>
      <c r="AQ151" s="30">
        <f t="shared" si="288"/>
        <v>0.18590940778423673</v>
      </c>
      <c r="AR151" s="30">
        <f t="shared" si="289"/>
        <v>3.4664457988993994E-2</v>
      </c>
      <c r="AS151" s="30">
        <f t="shared" si="290"/>
        <v>7.7675054655099857E-4</v>
      </c>
      <c r="AT151" s="30">
        <f t="shared" si="291"/>
        <v>2.2834114615331885E-2</v>
      </c>
      <c r="AU151" s="30">
        <f t="shared" si="292"/>
        <v>3.9302912819064083E-2</v>
      </c>
      <c r="AV151" s="30">
        <f t="shared" si="293"/>
        <v>7.9302345796896476E-2</v>
      </c>
      <c r="AW151" s="30">
        <f t="shared" si="294"/>
        <v>6.8790611588383802E-2</v>
      </c>
      <c r="AX151" s="30">
        <f t="shared" si="295"/>
        <v>2.2516719803821516E-3</v>
      </c>
      <c r="AY151" s="30">
        <f t="shared" si="296"/>
        <v>1</v>
      </c>
      <c r="AZ151" s="30"/>
      <c r="BA151" s="30">
        <f t="shared" si="297"/>
        <v>0.91444740346205056</v>
      </c>
      <c r="BB151" s="30">
        <f t="shared" si="298"/>
        <v>3.3792240300375468E-3</v>
      </c>
      <c r="BC151" s="30">
        <f t="shared" si="299"/>
        <v>0.55276579050608088</v>
      </c>
      <c r="BD151" s="30">
        <f t="shared" si="300"/>
        <v>1.0577592205984691E-2</v>
      </c>
      <c r="BE151" s="30">
        <f t="shared" si="301"/>
        <v>2.11446292641669E-3</v>
      </c>
      <c r="BF151" s="30">
        <f t="shared" si="302"/>
        <v>6.4516129032258073E-3</v>
      </c>
      <c r="BG151" s="30">
        <f t="shared" si="303"/>
        <v>0.18972895863052783</v>
      </c>
      <c r="BH151" s="30">
        <f t="shared" si="304"/>
        <v>0.12584704743465636</v>
      </c>
      <c r="BI151" s="30">
        <f t="shared" si="305"/>
        <v>1.9108280254777069E-2</v>
      </c>
      <c r="BJ151" s="30">
        <f t="shared" si="306"/>
        <v>1.8244203723537573</v>
      </c>
      <c r="BK151" s="30"/>
      <c r="BL151" s="30">
        <f t="shared" si="307"/>
        <v>0.50122626195095898</v>
      </c>
      <c r="BM151" s="30">
        <f t="shared" si="308"/>
        <v>1.8522178776582479E-3</v>
      </c>
      <c r="BN151" s="30">
        <f t="shared" si="309"/>
        <v>0.30298159288417492</v>
      </c>
      <c r="BO151" s="30">
        <f t="shared" si="310"/>
        <v>5.7977823347467438E-3</v>
      </c>
      <c r="BP151" s="30">
        <f t="shared" si="311"/>
        <v>1.1589779189369264E-3</v>
      </c>
      <c r="BQ151" s="30">
        <f t="shared" si="312"/>
        <v>3.5362534868552935E-3</v>
      </c>
      <c r="BR151" s="30">
        <f t="shared" si="313"/>
        <v>0.10399410218476729</v>
      </c>
      <c r="BS151" s="30">
        <f t="shared" si="314"/>
        <v>6.8979194346693293E-2</v>
      </c>
      <c r="BT151" s="30">
        <f t="shared" si="315"/>
        <v>1.0473617015208351E-2</v>
      </c>
      <c r="BU151" s="30">
        <f t="shared" si="316"/>
        <v>0.99999999999999989</v>
      </c>
      <c r="BV151" s="30"/>
      <c r="BW151" s="28">
        <f t="shared" si="317"/>
        <v>0.56688935329681167</v>
      </c>
      <c r="BX151" s="28">
        <f t="shared" si="318"/>
        <v>0.37601719763546182</v>
      </c>
      <c r="BY151" s="28">
        <f t="shared" si="319"/>
        <v>5.7093449067726509E-2</v>
      </c>
      <c r="BZ151" s="28"/>
      <c r="CA151" s="28">
        <f t="shared" si="320"/>
        <v>61.424569827931187</v>
      </c>
      <c r="CB151" s="28">
        <f t="shared" si="321"/>
        <v>10.344137655062028</v>
      </c>
      <c r="CC151" s="28">
        <f t="shared" si="322"/>
        <v>34.053812571613236</v>
      </c>
      <c r="CD151" s="28">
        <f t="shared" si="323"/>
        <v>56.688935329681165</v>
      </c>
      <c r="CF151" s="28">
        <f t="shared" si="324"/>
        <v>7.1823349366423725</v>
      </c>
      <c r="CG151" s="28">
        <f t="shared" si="325"/>
        <v>0.53549032443577049</v>
      </c>
      <c r="CH151" s="30"/>
      <c r="CI151" s="107">
        <f t="shared" si="326"/>
        <v>3.4227122567229298</v>
      </c>
    </row>
    <row r="152" spans="1:87" ht="15" customHeight="1" x14ac:dyDescent="0.2">
      <c r="A152" s="150" t="s">
        <v>194</v>
      </c>
      <c r="C152" s="135">
        <v>245</v>
      </c>
      <c r="D152" s="26">
        <f t="shared" si="272"/>
        <v>1008</v>
      </c>
      <c r="F152" s="4">
        <v>61.4</v>
      </c>
      <c r="G152" s="4">
        <v>0.44</v>
      </c>
      <c r="H152" s="4">
        <v>17.2</v>
      </c>
      <c r="I152" s="4">
        <v>4.5199999999999996</v>
      </c>
      <c r="J152" s="4">
        <v>0.1</v>
      </c>
      <c r="K152" s="4">
        <v>1.67</v>
      </c>
      <c r="L152" s="4">
        <v>4</v>
      </c>
      <c r="M152" s="4">
        <v>4.46</v>
      </c>
      <c r="N152" s="4">
        <v>5.88</v>
      </c>
      <c r="O152" s="4">
        <v>0.28999999999999998</v>
      </c>
      <c r="P152" s="28">
        <f t="shared" si="273"/>
        <v>99.95999999999998</v>
      </c>
      <c r="R152" s="28">
        <v>54.95</v>
      </c>
      <c r="S152" s="28">
        <v>0.16</v>
      </c>
      <c r="T152" s="28">
        <v>27.85</v>
      </c>
      <c r="U152" s="28">
        <v>0.83</v>
      </c>
      <c r="V152" s="28">
        <v>0.09</v>
      </c>
      <c r="W152" s="28">
        <v>0.42</v>
      </c>
      <c r="X152" s="28">
        <v>10.210000000000001</v>
      </c>
      <c r="Y152" s="28">
        <v>4</v>
      </c>
      <c r="Z152" s="28">
        <v>1.1200000000000001</v>
      </c>
      <c r="AA152" s="28">
        <f t="shared" si="274"/>
        <v>99.630000000000024</v>
      </c>
      <c r="AC152" s="30">
        <f t="shared" si="275"/>
        <v>1.021970705725699</v>
      </c>
      <c r="AD152" s="30">
        <f t="shared" si="276"/>
        <v>5.5068836045056319E-3</v>
      </c>
      <c r="AE152" s="30">
        <f t="shared" si="277"/>
        <v>0.33738721067085131</v>
      </c>
      <c r="AF152" s="30">
        <f t="shared" si="278"/>
        <v>6.2908837856645791E-2</v>
      </c>
      <c r="AG152" s="30">
        <f t="shared" si="279"/>
        <v>1.4096419509444602E-3</v>
      </c>
      <c r="AH152" s="30">
        <f t="shared" si="280"/>
        <v>4.1439205955334991E-2</v>
      </c>
      <c r="AI152" s="30">
        <f t="shared" si="281"/>
        <v>7.1326676176890161E-2</v>
      </c>
      <c r="AJ152" s="30">
        <f t="shared" si="282"/>
        <v>0.14391739270732495</v>
      </c>
      <c r="AK152" s="30">
        <f t="shared" si="283"/>
        <v>0.12484076433121019</v>
      </c>
      <c r="AL152" s="30">
        <f t="shared" si="284"/>
        <v>4.0863199870365017E-3</v>
      </c>
      <c r="AM152" s="30">
        <f t="shared" si="285"/>
        <v>1.814793638966443</v>
      </c>
      <c r="AO152" s="30">
        <f t="shared" si="286"/>
        <v>0.56313328622185899</v>
      </c>
      <c r="AP152" s="30">
        <f t="shared" si="287"/>
        <v>3.0344406583009071E-3</v>
      </c>
      <c r="AQ152" s="30">
        <f t="shared" si="288"/>
        <v>0.18590940778423673</v>
      </c>
      <c r="AR152" s="30">
        <f t="shared" si="289"/>
        <v>3.4664457988993994E-2</v>
      </c>
      <c r="AS152" s="30">
        <f t="shared" si="290"/>
        <v>7.7675054655099857E-4</v>
      </c>
      <c r="AT152" s="30">
        <f t="shared" si="291"/>
        <v>2.2834114615331885E-2</v>
      </c>
      <c r="AU152" s="30">
        <f t="shared" si="292"/>
        <v>3.9302912819064083E-2</v>
      </c>
      <c r="AV152" s="30">
        <f t="shared" si="293"/>
        <v>7.9302345796896476E-2</v>
      </c>
      <c r="AW152" s="30">
        <f t="shared" si="294"/>
        <v>6.8790611588383802E-2</v>
      </c>
      <c r="AX152" s="30">
        <f t="shared" si="295"/>
        <v>2.2516719803821516E-3</v>
      </c>
      <c r="AY152" s="30">
        <f t="shared" si="296"/>
        <v>1</v>
      </c>
      <c r="AZ152" s="30"/>
      <c r="BA152" s="30">
        <f t="shared" si="297"/>
        <v>0.91461384820239688</v>
      </c>
      <c r="BB152" s="30">
        <f t="shared" si="298"/>
        <v>2.0025031289111388E-3</v>
      </c>
      <c r="BC152" s="30">
        <f t="shared" si="299"/>
        <v>0.54629266378972152</v>
      </c>
      <c r="BD152" s="30">
        <f t="shared" si="300"/>
        <v>1.1551844119693807E-2</v>
      </c>
      <c r="BE152" s="30">
        <f t="shared" si="301"/>
        <v>1.268677755850014E-3</v>
      </c>
      <c r="BF152" s="30">
        <f t="shared" si="302"/>
        <v>1.0421836228287842E-2</v>
      </c>
      <c r="BG152" s="30">
        <f t="shared" si="303"/>
        <v>0.18206134094151213</v>
      </c>
      <c r="BH152" s="30">
        <f t="shared" si="304"/>
        <v>0.12907389480477574</v>
      </c>
      <c r="BI152" s="30">
        <f t="shared" si="305"/>
        <v>2.37791932059448E-2</v>
      </c>
      <c r="BJ152" s="30">
        <f t="shared" si="306"/>
        <v>1.8210658021770938</v>
      </c>
      <c r="BK152" s="30"/>
      <c r="BL152" s="30">
        <f t="shared" si="307"/>
        <v>0.50224096631158044</v>
      </c>
      <c r="BM152" s="30">
        <f t="shared" si="308"/>
        <v>1.099632493519529E-3</v>
      </c>
      <c r="BN152" s="30">
        <f t="shared" si="309"/>
        <v>0.29998513130971199</v>
      </c>
      <c r="BO152" s="30">
        <f t="shared" si="310"/>
        <v>6.3434523375725995E-3</v>
      </c>
      <c r="BP152" s="30">
        <f t="shared" si="311"/>
        <v>6.966677175164693E-4</v>
      </c>
      <c r="BQ152" s="30">
        <f t="shared" si="312"/>
        <v>5.7229322607829335E-3</v>
      </c>
      <c r="BR152" s="30">
        <f t="shared" si="313"/>
        <v>9.9975157802566411E-2</v>
      </c>
      <c r="BS152" s="30">
        <f t="shared" si="314"/>
        <v>7.0878215740731179E-2</v>
      </c>
      <c r="BT152" s="30">
        <f t="shared" si="315"/>
        <v>1.3057844026018527E-2</v>
      </c>
      <c r="BU152" s="30">
        <f t="shared" si="316"/>
        <v>1</v>
      </c>
      <c r="BV152" s="30"/>
      <c r="BW152" s="28">
        <f t="shared" si="317"/>
        <v>0.54360554578399101</v>
      </c>
      <c r="BX152" s="28">
        <f t="shared" si="318"/>
        <v>0.38539365177122586</v>
      </c>
      <c r="BY152" s="28">
        <f t="shared" si="319"/>
        <v>7.1000802444783129E-2</v>
      </c>
      <c r="BZ152" s="28"/>
      <c r="CA152" s="28">
        <f t="shared" si="320"/>
        <v>61.424569827931187</v>
      </c>
      <c r="CB152" s="28">
        <f t="shared" si="321"/>
        <v>10.344137655062028</v>
      </c>
      <c r="CC152" s="28">
        <f t="shared" si="322"/>
        <v>34.280357533677865</v>
      </c>
      <c r="CD152" s="28">
        <f t="shared" si="323"/>
        <v>54.360554578399103</v>
      </c>
      <c r="CF152" s="28">
        <f t="shared" si="324"/>
        <v>7.1403946802372955</v>
      </c>
      <c r="CG152" s="28">
        <f t="shared" si="325"/>
        <v>0.53549032443577049</v>
      </c>
      <c r="CH152" s="30"/>
      <c r="CI152" s="107">
        <f t="shared" si="326"/>
        <v>3.3211156696798367</v>
      </c>
    </row>
    <row r="153" spans="1:87" ht="15" customHeight="1" x14ac:dyDescent="0.2">
      <c r="A153" s="150" t="s">
        <v>194</v>
      </c>
      <c r="C153" s="135">
        <v>252</v>
      </c>
      <c r="D153" s="26">
        <f t="shared" si="272"/>
        <v>1008</v>
      </c>
      <c r="F153" s="4">
        <v>61.4</v>
      </c>
      <c r="G153" s="4">
        <v>0.44</v>
      </c>
      <c r="H153" s="4">
        <v>17.2</v>
      </c>
      <c r="I153" s="4">
        <v>4.5199999999999996</v>
      </c>
      <c r="J153" s="4">
        <v>0.1</v>
      </c>
      <c r="K153" s="4">
        <v>1.67</v>
      </c>
      <c r="L153" s="4">
        <v>4</v>
      </c>
      <c r="M153" s="4">
        <v>4.46</v>
      </c>
      <c r="N153" s="4">
        <v>5.88</v>
      </c>
      <c r="O153" s="4">
        <v>0.28999999999999998</v>
      </c>
      <c r="P153" s="28">
        <f t="shared" si="273"/>
        <v>99.95999999999998</v>
      </c>
      <c r="R153" s="28">
        <v>54.59</v>
      </c>
      <c r="S153" s="28">
        <v>0.18</v>
      </c>
      <c r="T153" s="28">
        <v>28.5</v>
      </c>
      <c r="U153" s="28">
        <v>0.73</v>
      </c>
      <c r="V153" s="28">
        <v>0.13</v>
      </c>
      <c r="W153" s="28">
        <v>0.37</v>
      </c>
      <c r="X153" s="28">
        <v>10.57</v>
      </c>
      <c r="Y153" s="28">
        <v>4.01</v>
      </c>
      <c r="Z153" s="28">
        <v>0.82</v>
      </c>
      <c r="AA153" s="28">
        <f t="shared" si="274"/>
        <v>99.90000000000002</v>
      </c>
      <c r="AC153" s="30">
        <f t="shared" si="275"/>
        <v>1.021970705725699</v>
      </c>
      <c r="AD153" s="30">
        <f t="shared" si="276"/>
        <v>5.5068836045056319E-3</v>
      </c>
      <c r="AE153" s="30">
        <f t="shared" si="277"/>
        <v>0.33738721067085131</v>
      </c>
      <c r="AF153" s="30">
        <f t="shared" si="278"/>
        <v>6.2908837856645791E-2</v>
      </c>
      <c r="AG153" s="30">
        <f t="shared" si="279"/>
        <v>1.4096419509444602E-3</v>
      </c>
      <c r="AH153" s="30">
        <f t="shared" si="280"/>
        <v>4.1439205955334991E-2</v>
      </c>
      <c r="AI153" s="30">
        <f t="shared" si="281"/>
        <v>7.1326676176890161E-2</v>
      </c>
      <c r="AJ153" s="30">
        <f t="shared" si="282"/>
        <v>0.14391739270732495</v>
      </c>
      <c r="AK153" s="30">
        <f t="shared" si="283"/>
        <v>0.12484076433121019</v>
      </c>
      <c r="AL153" s="30">
        <f t="shared" si="284"/>
        <v>4.0863199870365017E-3</v>
      </c>
      <c r="AM153" s="30">
        <f t="shared" si="285"/>
        <v>1.814793638966443</v>
      </c>
      <c r="AO153" s="30">
        <f t="shared" si="286"/>
        <v>0.56313328622185899</v>
      </c>
      <c r="AP153" s="30">
        <f t="shared" si="287"/>
        <v>3.0344406583009071E-3</v>
      </c>
      <c r="AQ153" s="30">
        <f t="shared" si="288"/>
        <v>0.18590940778423673</v>
      </c>
      <c r="AR153" s="30">
        <f t="shared" si="289"/>
        <v>3.4664457988993994E-2</v>
      </c>
      <c r="AS153" s="30">
        <f t="shared" si="290"/>
        <v>7.7675054655099857E-4</v>
      </c>
      <c r="AT153" s="30">
        <f t="shared" si="291"/>
        <v>2.2834114615331885E-2</v>
      </c>
      <c r="AU153" s="30">
        <f t="shared" si="292"/>
        <v>3.9302912819064083E-2</v>
      </c>
      <c r="AV153" s="30">
        <f t="shared" si="293"/>
        <v>7.9302345796896476E-2</v>
      </c>
      <c r="AW153" s="30">
        <f t="shared" si="294"/>
        <v>6.8790611588383802E-2</v>
      </c>
      <c r="AX153" s="30">
        <f t="shared" si="295"/>
        <v>2.2516719803821516E-3</v>
      </c>
      <c r="AY153" s="30">
        <f t="shared" si="296"/>
        <v>1</v>
      </c>
      <c r="AZ153" s="30"/>
      <c r="BA153" s="30">
        <f t="shared" si="297"/>
        <v>0.90862183754993353</v>
      </c>
      <c r="BB153" s="30">
        <f t="shared" si="298"/>
        <v>2.252816020025031E-3</v>
      </c>
      <c r="BC153" s="30">
        <f t="shared" si="299"/>
        <v>0.55904276186739899</v>
      </c>
      <c r="BD153" s="30">
        <f t="shared" si="300"/>
        <v>1.0160055671537927E-2</v>
      </c>
      <c r="BE153" s="30">
        <f t="shared" si="301"/>
        <v>1.8325345362277983E-3</v>
      </c>
      <c r="BF153" s="30">
        <f t="shared" si="302"/>
        <v>9.1811414392059566E-3</v>
      </c>
      <c r="BG153" s="30">
        <f t="shared" si="303"/>
        <v>0.18848074179743224</v>
      </c>
      <c r="BH153" s="30">
        <f t="shared" si="304"/>
        <v>0.12939657954178768</v>
      </c>
      <c r="BI153" s="30">
        <f t="shared" si="305"/>
        <v>1.7409766454352441E-2</v>
      </c>
      <c r="BJ153" s="30">
        <f t="shared" si="306"/>
        <v>1.8263782348779019</v>
      </c>
      <c r="BK153" s="30"/>
      <c r="BL153" s="30">
        <f t="shared" si="307"/>
        <v>0.49749926942743999</v>
      </c>
      <c r="BM153" s="30">
        <f t="shared" si="308"/>
        <v>1.2334882101656438E-3</v>
      </c>
      <c r="BN153" s="30">
        <f t="shared" si="309"/>
        <v>0.30609363996542177</v>
      </c>
      <c r="BO153" s="30">
        <f t="shared" si="310"/>
        <v>5.5629526663830142E-3</v>
      </c>
      <c r="BP153" s="30">
        <f t="shared" si="311"/>
        <v>1.0033707702119588E-3</v>
      </c>
      <c r="BQ153" s="30">
        <f t="shared" si="312"/>
        <v>5.0269660817655005E-3</v>
      </c>
      <c r="BR153" s="30">
        <f t="shared" si="313"/>
        <v>0.1031991830597087</v>
      </c>
      <c r="BS153" s="30">
        <f t="shared" si="314"/>
        <v>7.0848730602857943E-2</v>
      </c>
      <c r="BT153" s="30">
        <f t="shared" si="315"/>
        <v>9.5323992160453713E-3</v>
      </c>
      <c r="BU153" s="30">
        <f t="shared" si="316"/>
        <v>0.99999999999999967</v>
      </c>
      <c r="BV153" s="30"/>
      <c r="BW153" s="28">
        <f t="shared" si="317"/>
        <v>0.56214733182172227</v>
      </c>
      <c r="BX153" s="28">
        <f t="shared" si="318"/>
        <v>0.38592771464391679</v>
      </c>
      <c r="BY153" s="28">
        <f t="shared" si="319"/>
        <v>5.192495353436094E-2</v>
      </c>
      <c r="BZ153" s="28"/>
      <c r="CA153" s="28">
        <f t="shared" si="320"/>
        <v>61.424569827931187</v>
      </c>
      <c r="CB153" s="28">
        <f t="shared" si="321"/>
        <v>10.344137655062028</v>
      </c>
      <c r="CC153" s="28">
        <f t="shared" si="322"/>
        <v>33.299861944522206</v>
      </c>
      <c r="CD153" s="28">
        <f t="shared" si="323"/>
        <v>56.214733182172225</v>
      </c>
      <c r="CF153" s="28">
        <f t="shared" si="324"/>
        <v>7.1739347678581922</v>
      </c>
      <c r="CG153" s="28">
        <f t="shared" si="325"/>
        <v>0.53549032443577049</v>
      </c>
      <c r="CH153" s="30"/>
      <c r="CI153" s="107">
        <f t="shared" si="326"/>
        <v>3.3035080469915385</v>
      </c>
    </row>
    <row r="154" spans="1:87" ht="15" customHeight="1" x14ac:dyDescent="0.2">
      <c r="A154" s="150" t="s">
        <v>194</v>
      </c>
      <c r="C154" s="135">
        <v>259</v>
      </c>
      <c r="D154" s="26">
        <f t="shared" si="272"/>
        <v>1008</v>
      </c>
      <c r="F154" s="4">
        <v>61.4</v>
      </c>
      <c r="G154" s="4">
        <v>0.44</v>
      </c>
      <c r="H154" s="4">
        <v>17.2</v>
      </c>
      <c r="I154" s="4">
        <v>4.5199999999999996</v>
      </c>
      <c r="J154" s="4">
        <v>0.1</v>
      </c>
      <c r="K154" s="4">
        <v>1.67</v>
      </c>
      <c r="L154" s="4">
        <v>4</v>
      </c>
      <c r="M154" s="4">
        <v>4.46</v>
      </c>
      <c r="N154" s="4">
        <v>5.88</v>
      </c>
      <c r="O154" s="4">
        <v>0.28999999999999998</v>
      </c>
      <c r="P154" s="28">
        <f t="shared" si="273"/>
        <v>99.95999999999998</v>
      </c>
      <c r="R154" s="28">
        <v>55.3</v>
      </c>
      <c r="S154" s="28">
        <v>0.16</v>
      </c>
      <c r="T154" s="28">
        <v>27.74</v>
      </c>
      <c r="U154" s="28">
        <v>0.73</v>
      </c>
      <c r="V154" s="28">
        <v>0.14000000000000001</v>
      </c>
      <c r="W154" s="28">
        <v>0.34</v>
      </c>
      <c r="X154" s="28">
        <v>10.55</v>
      </c>
      <c r="Y154" s="28">
        <v>3.9</v>
      </c>
      <c r="Z154" s="28">
        <v>0.92</v>
      </c>
      <c r="AA154" s="28">
        <f t="shared" si="274"/>
        <v>99.78</v>
      </c>
      <c r="AC154" s="30">
        <f t="shared" si="275"/>
        <v>1.021970705725699</v>
      </c>
      <c r="AD154" s="30">
        <f t="shared" si="276"/>
        <v>5.5068836045056319E-3</v>
      </c>
      <c r="AE154" s="30">
        <f t="shared" si="277"/>
        <v>0.33738721067085131</v>
      </c>
      <c r="AF154" s="30">
        <f t="shared" si="278"/>
        <v>6.2908837856645791E-2</v>
      </c>
      <c r="AG154" s="30">
        <f t="shared" si="279"/>
        <v>1.4096419509444602E-3</v>
      </c>
      <c r="AH154" s="30">
        <f t="shared" si="280"/>
        <v>4.1439205955334991E-2</v>
      </c>
      <c r="AI154" s="30">
        <f t="shared" si="281"/>
        <v>7.1326676176890161E-2</v>
      </c>
      <c r="AJ154" s="30">
        <f t="shared" si="282"/>
        <v>0.14391739270732495</v>
      </c>
      <c r="AK154" s="30">
        <f t="shared" si="283"/>
        <v>0.12484076433121019</v>
      </c>
      <c r="AL154" s="30">
        <f t="shared" si="284"/>
        <v>4.0863199870365017E-3</v>
      </c>
      <c r="AM154" s="30">
        <f t="shared" si="285"/>
        <v>1.814793638966443</v>
      </c>
      <c r="AO154" s="30">
        <f t="shared" si="286"/>
        <v>0.56313328622185899</v>
      </c>
      <c r="AP154" s="30">
        <f t="shared" si="287"/>
        <v>3.0344406583009071E-3</v>
      </c>
      <c r="AQ154" s="30">
        <f t="shared" si="288"/>
        <v>0.18590940778423673</v>
      </c>
      <c r="AR154" s="30">
        <f t="shared" si="289"/>
        <v>3.4664457988993994E-2</v>
      </c>
      <c r="AS154" s="30">
        <f t="shared" si="290"/>
        <v>7.7675054655099857E-4</v>
      </c>
      <c r="AT154" s="30">
        <f t="shared" si="291"/>
        <v>2.2834114615331885E-2</v>
      </c>
      <c r="AU154" s="30">
        <f t="shared" si="292"/>
        <v>3.9302912819064083E-2</v>
      </c>
      <c r="AV154" s="30">
        <f t="shared" si="293"/>
        <v>7.9302345796896476E-2</v>
      </c>
      <c r="AW154" s="30">
        <f t="shared" si="294"/>
        <v>6.8790611588383802E-2</v>
      </c>
      <c r="AX154" s="30">
        <f t="shared" si="295"/>
        <v>2.2516719803821516E-3</v>
      </c>
      <c r="AY154" s="30">
        <f t="shared" si="296"/>
        <v>1</v>
      </c>
      <c r="AZ154" s="30"/>
      <c r="BA154" s="30">
        <f t="shared" si="297"/>
        <v>0.92043941411451391</v>
      </c>
      <c r="BB154" s="30">
        <f t="shared" si="298"/>
        <v>2.0025031289111388E-3</v>
      </c>
      <c r="BC154" s="30">
        <f t="shared" si="299"/>
        <v>0.54413495488426833</v>
      </c>
      <c r="BD154" s="30">
        <f t="shared" si="300"/>
        <v>1.0160055671537927E-2</v>
      </c>
      <c r="BE154" s="30">
        <f t="shared" si="301"/>
        <v>1.9734987313222443E-3</v>
      </c>
      <c r="BF154" s="30">
        <f t="shared" si="302"/>
        <v>8.4367245657568247E-3</v>
      </c>
      <c r="BG154" s="30">
        <f t="shared" si="303"/>
        <v>0.18812410841654781</v>
      </c>
      <c r="BH154" s="30">
        <f t="shared" si="304"/>
        <v>0.12584704743465636</v>
      </c>
      <c r="BI154" s="30">
        <f t="shared" si="305"/>
        <v>1.9532908704883226E-2</v>
      </c>
      <c r="BJ154" s="30">
        <f t="shared" si="306"/>
        <v>1.820651215652398</v>
      </c>
      <c r="BK154" s="30"/>
      <c r="BL154" s="30">
        <f t="shared" si="307"/>
        <v>0.50555504876571911</v>
      </c>
      <c r="BM154" s="30">
        <f t="shared" si="308"/>
        <v>1.0998828944804662E-3</v>
      </c>
      <c r="BN154" s="30">
        <f t="shared" si="309"/>
        <v>0.29886831162732463</v>
      </c>
      <c r="BO154" s="30">
        <f t="shared" si="310"/>
        <v>5.5804514253968472E-3</v>
      </c>
      <c r="BP154" s="30">
        <f t="shared" si="311"/>
        <v>1.0839521124945814E-3</v>
      </c>
      <c r="BQ154" s="30">
        <f t="shared" si="312"/>
        <v>4.6339048870124612E-3</v>
      </c>
      <c r="BR154" s="30">
        <f t="shared" si="313"/>
        <v>0.1033279228878206</v>
      </c>
      <c r="BS154" s="30">
        <f t="shared" si="314"/>
        <v>6.9121996762878779E-2</v>
      </c>
      <c r="BT154" s="30">
        <f t="shared" si="315"/>
        <v>1.072852863687236E-2</v>
      </c>
      <c r="BU154" s="30">
        <f t="shared" si="316"/>
        <v>0.99999999999999978</v>
      </c>
      <c r="BV154" s="30"/>
      <c r="BW154" s="28">
        <f t="shared" si="317"/>
        <v>0.56408340530107648</v>
      </c>
      <c r="BX154" s="28">
        <f t="shared" si="318"/>
        <v>0.37734786711570018</v>
      </c>
      <c r="BY154" s="28">
        <f t="shared" si="319"/>
        <v>5.8568727583223346E-2</v>
      </c>
      <c r="BZ154" s="28"/>
      <c r="CA154" s="28">
        <f t="shared" si="320"/>
        <v>61.424569827931187</v>
      </c>
      <c r="CB154" s="28">
        <f t="shared" si="321"/>
        <v>10.344137655062028</v>
      </c>
      <c r="CC154" s="28">
        <f t="shared" si="322"/>
        <v>34.061043023376158</v>
      </c>
      <c r="CD154" s="28">
        <f t="shared" si="323"/>
        <v>56.408340530107651</v>
      </c>
      <c r="CF154" s="28">
        <f t="shared" si="324"/>
        <v>7.177372918359171</v>
      </c>
      <c r="CG154" s="28">
        <f t="shared" si="325"/>
        <v>0.53549032443577049</v>
      </c>
      <c r="CH154" s="30"/>
      <c r="CI154" s="107">
        <f t="shared" si="326"/>
        <v>3.4079683582540001</v>
      </c>
    </row>
    <row r="155" spans="1:87" ht="15" customHeight="1" x14ac:dyDescent="0.2">
      <c r="A155" s="150" t="s">
        <v>194</v>
      </c>
      <c r="C155" s="135">
        <v>266</v>
      </c>
      <c r="D155" s="26">
        <f t="shared" si="272"/>
        <v>1008</v>
      </c>
      <c r="F155" s="4">
        <v>61.4</v>
      </c>
      <c r="G155" s="4">
        <v>0.44</v>
      </c>
      <c r="H155" s="4">
        <v>17.2</v>
      </c>
      <c r="I155" s="4">
        <v>4.5199999999999996</v>
      </c>
      <c r="J155" s="4">
        <v>0.1</v>
      </c>
      <c r="K155" s="4">
        <v>1.67</v>
      </c>
      <c r="L155" s="4">
        <v>4</v>
      </c>
      <c r="M155" s="4">
        <v>4.46</v>
      </c>
      <c r="N155" s="4">
        <v>5.88</v>
      </c>
      <c r="O155" s="4">
        <v>0.28999999999999998</v>
      </c>
      <c r="P155" s="28">
        <f t="shared" si="273"/>
        <v>99.95999999999998</v>
      </c>
      <c r="R155" s="28">
        <v>56.08</v>
      </c>
      <c r="S155" s="28">
        <v>0.3</v>
      </c>
      <c r="T155" s="28">
        <v>27.16</v>
      </c>
      <c r="U155" s="28">
        <v>0.63</v>
      </c>
      <c r="V155" s="28">
        <v>0.19</v>
      </c>
      <c r="W155" s="28">
        <v>0.38</v>
      </c>
      <c r="X155" s="28">
        <v>9.39</v>
      </c>
      <c r="Y155" s="28">
        <v>4.3899999999999997</v>
      </c>
      <c r="Z155" s="28">
        <v>1.1499999999999999</v>
      </c>
      <c r="AA155" s="28">
        <f t="shared" si="274"/>
        <v>99.669999999999987</v>
      </c>
      <c r="AC155" s="30">
        <f t="shared" si="275"/>
        <v>1.021970705725699</v>
      </c>
      <c r="AD155" s="30">
        <f t="shared" si="276"/>
        <v>5.5068836045056319E-3</v>
      </c>
      <c r="AE155" s="30">
        <f t="shared" si="277"/>
        <v>0.33738721067085131</v>
      </c>
      <c r="AF155" s="30">
        <f t="shared" si="278"/>
        <v>6.2908837856645791E-2</v>
      </c>
      <c r="AG155" s="30">
        <f t="shared" si="279"/>
        <v>1.4096419509444602E-3</v>
      </c>
      <c r="AH155" s="30">
        <f t="shared" si="280"/>
        <v>4.1439205955334991E-2</v>
      </c>
      <c r="AI155" s="30">
        <f t="shared" si="281"/>
        <v>7.1326676176890161E-2</v>
      </c>
      <c r="AJ155" s="30">
        <f t="shared" si="282"/>
        <v>0.14391739270732495</v>
      </c>
      <c r="AK155" s="30">
        <f t="shared" si="283"/>
        <v>0.12484076433121019</v>
      </c>
      <c r="AL155" s="30">
        <f t="shared" si="284"/>
        <v>4.0863199870365017E-3</v>
      </c>
      <c r="AM155" s="30">
        <f t="shared" si="285"/>
        <v>1.814793638966443</v>
      </c>
      <c r="AO155" s="30">
        <f t="shared" si="286"/>
        <v>0.56313328622185899</v>
      </c>
      <c r="AP155" s="30">
        <f t="shared" si="287"/>
        <v>3.0344406583009071E-3</v>
      </c>
      <c r="AQ155" s="30">
        <f t="shared" si="288"/>
        <v>0.18590940778423673</v>
      </c>
      <c r="AR155" s="30">
        <f t="shared" si="289"/>
        <v>3.4664457988993994E-2</v>
      </c>
      <c r="AS155" s="30">
        <f t="shared" si="290"/>
        <v>7.7675054655099857E-4</v>
      </c>
      <c r="AT155" s="30">
        <f t="shared" si="291"/>
        <v>2.2834114615331885E-2</v>
      </c>
      <c r="AU155" s="30">
        <f t="shared" si="292"/>
        <v>3.9302912819064083E-2</v>
      </c>
      <c r="AV155" s="30">
        <f t="shared" si="293"/>
        <v>7.9302345796896476E-2</v>
      </c>
      <c r="AW155" s="30">
        <f t="shared" si="294"/>
        <v>6.8790611588383802E-2</v>
      </c>
      <c r="AX155" s="30">
        <f t="shared" si="295"/>
        <v>2.2516719803821516E-3</v>
      </c>
      <c r="AY155" s="30">
        <f t="shared" si="296"/>
        <v>1</v>
      </c>
      <c r="AZ155" s="30"/>
      <c r="BA155" s="30">
        <f t="shared" si="297"/>
        <v>0.93342210386151803</v>
      </c>
      <c r="BB155" s="30">
        <f t="shared" si="298"/>
        <v>3.7546933667083849E-3</v>
      </c>
      <c r="BC155" s="30">
        <f t="shared" si="299"/>
        <v>0.53275794429187917</v>
      </c>
      <c r="BD155" s="30">
        <f t="shared" si="300"/>
        <v>8.768267223382047E-3</v>
      </c>
      <c r="BE155" s="30">
        <f t="shared" si="301"/>
        <v>2.6783197067944743E-3</v>
      </c>
      <c r="BF155" s="30">
        <f t="shared" si="302"/>
        <v>9.4292803970223334E-3</v>
      </c>
      <c r="BG155" s="30">
        <f t="shared" si="303"/>
        <v>0.16743937232524966</v>
      </c>
      <c r="BH155" s="30">
        <f t="shared" si="304"/>
        <v>0.14165859954824137</v>
      </c>
      <c r="BI155" s="30">
        <f t="shared" si="305"/>
        <v>2.4416135881104032E-2</v>
      </c>
      <c r="BJ155" s="30">
        <f t="shared" si="306"/>
        <v>1.8243247166018997</v>
      </c>
      <c r="BK155" s="30"/>
      <c r="BL155" s="30">
        <f t="shared" si="307"/>
        <v>0.51165348765332075</v>
      </c>
      <c r="BM155" s="30">
        <f t="shared" si="308"/>
        <v>2.0581277732738884E-3</v>
      </c>
      <c r="BN155" s="30">
        <f t="shared" si="309"/>
        <v>0.29203021778065208</v>
      </c>
      <c r="BO155" s="30">
        <f t="shared" si="310"/>
        <v>4.8063084074826141E-3</v>
      </c>
      <c r="BP155" s="30">
        <f t="shared" si="311"/>
        <v>1.4681156717447092E-3</v>
      </c>
      <c r="BQ155" s="30">
        <f t="shared" si="312"/>
        <v>5.1686414766039541E-3</v>
      </c>
      <c r="BR155" s="30">
        <f t="shared" si="313"/>
        <v>9.1781562131730929E-2</v>
      </c>
      <c r="BS155" s="30">
        <f t="shared" si="314"/>
        <v>7.7649882314867413E-2</v>
      </c>
      <c r="BT155" s="30">
        <f t="shared" si="315"/>
        <v>1.3383656790323512E-2</v>
      </c>
      <c r="BU155" s="30">
        <f t="shared" si="316"/>
        <v>0.99999999999999989</v>
      </c>
      <c r="BV155" s="30"/>
      <c r="BW155" s="28">
        <f t="shared" si="317"/>
        <v>0.50204584583406642</v>
      </c>
      <c r="BX155" s="28">
        <f t="shared" si="318"/>
        <v>0.42474544930637825</v>
      </c>
      <c r="BY155" s="28">
        <f t="shared" si="319"/>
        <v>7.3208704859555329E-2</v>
      </c>
      <c r="BZ155" s="28"/>
      <c r="CA155" s="28">
        <f t="shared" si="320"/>
        <v>61.424569827931187</v>
      </c>
      <c r="CB155" s="28">
        <f t="shared" si="321"/>
        <v>10.344137655062028</v>
      </c>
      <c r="CC155" s="28">
        <f t="shared" si="322"/>
        <v>32.423162777658852</v>
      </c>
      <c r="CD155" s="28">
        <f t="shared" si="323"/>
        <v>50.204584583406643</v>
      </c>
      <c r="CF155" s="28">
        <f t="shared" si="324"/>
        <v>7.0608622379394541</v>
      </c>
      <c r="CG155" s="28">
        <f t="shared" si="325"/>
        <v>0.53549032443577049</v>
      </c>
      <c r="CH155" s="30"/>
      <c r="CI155" s="107">
        <f t="shared" si="326"/>
        <v>2.8629830809734402</v>
      </c>
    </row>
    <row r="156" spans="1:87" ht="15" customHeight="1" x14ac:dyDescent="0.2">
      <c r="A156" s="150" t="s">
        <v>194</v>
      </c>
      <c r="C156" s="135">
        <v>273</v>
      </c>
      <c r="D156" s="26">
        <f t="shared" si="272"/>
        <v>1008</v>
      </c>
      <c r="F156" s="4">
        <v>61.4</v>
      </c>
      <c r="G156" s="4">
        <v>0.44</v>
      </c>
      <c r="H156" s="4">
        <v>17.2</v>
      </c>
      <c r="I156" s="4">
        <v>4.5199999999999996</v>
      </c>
      <c r="J156" s="4">
        <v>0.1</v>
      </c>
      <c r="K156" s="4">
        <v>1.67</v>
      </c>
      <c r="L156" s="4">
        <v>4</v>
      </c>
      <c r="M156" s="4">
        <v>4.46</v>
      </c>
      <c r="N156" s="4">
        <v>5.88</v>
      </c>
      <c r="O156" s="4">
        <v>0.28999999999999998</v>
      </c>
      <c r="P156" s="28">
        <f t="shared" si="273"/>
        <v>99.95999999999998</v>
      </c>
      <c r="R156" s="28">
        <v>55.64</v>
      </c>
      <c r="S156" s="28">
        <v>0.27</v>
      </c>
      <c r="T156" s="28">
        <v>27.61</v>
      </c>
      <c r="U156" s="28">
        <v>1.04</v>
      </c>
      <c r="V156" s="28">
        <v>0.05</v>
      </c>
      <c r="W156" s="28">
        <v>0.32</v>
      </c>
      <c r="X156" s="28">
        <v>10.050000000000001</v>
      </c>
      <c r="Y156" s="28">
        <v>3.94</v>
      </c>
      <c r="Z156" s="28">
        <v>0.97</v>
      </c>
      <c r="AA156" s="28">
        <f t="shared" si="274"/>
        <v>99.89</v>
      </c>
      <c r="AC156" s="30">
        <f t="shared" si="275"/>
        <v>1.021970705725699</v>
      </c>
      <c r="AD156" s="30">
        <f t="shared" si="276"/>
        <v>5.5068836045056319E-3</v>
      </c>
      <c r="AE156" s="30">
        <f t="shared" si="277"/>
        <v>0.33738721067085131</v>
      </c>
      <c r="AF156" s="30">
        <f t="shared" si="278"/>
        <v>6.2908837856645791E-2</v>
      </c>
      <c r="AG156" s="30">
        <f t="shared" si="279"/>
        <v>1.4096419509444602E-3</v>
      </c>
      <c r="AH156" s="30">
        <f t="shared" si="280"/>
        <v>4.1439205955334991E-2</v>
      </c>
      <c r="AI156" s="30">
        <f t="shared" si="281"/>
        <v>7.1326676176890161E-2</v>
      </c>
      <c r="AJ156" s="30">
        <f t="shared" si="282"/>
        <v>0.14391739270732495</v>
      </c>
      <c r="AK156" s="30">
        <f t="shared" si="283"/>
        <v>0.12484076433121019</v>
      </c>
      <c r="AL156" s="30">
        <f t="shared" si="284"/>
        <v>4.0863199870365017E-3</v>
      </c>
      <c r="AM156" s="30">
        <f t="shared" si="285"/>
        <v>1.814793638966443</v>
      </c>
      <c r="AO156" s="30">
        <f t="shared" si="286"/>
        <v>0.56313328622185899</v>
      </c>
      <c r="AP156" s="30">
        <f t="shared" si="287"/>
        <v>3.0344406583009071E-3</v>
      </c>
      <c r="AQ156" s="30">
        <f t="shared" si="288"/>
        <v>0.18590940778423673</v>
      </c>
      <c r="AR156" s="30">
        <f t="shared" si="289"/>
        <v>3.4664457988993994E-2</v>
      </c>
      <c r="AS156" s="30">
        <f t="shared" si="290"/>
        <v>7.7675054655099857E-4</v>
      </c>
      <c r="AT156" s="30">
        <f t="shared" si="291"/>
        <v>2.2834114615331885E-2</v>
      </c>
      <c r="AU156" s="30">
        <f t="shared" si="292"/>
        <v>3.9302912819064083E-2</v>
      </c>
      <c r="AV156" s="30">
        <f t="shared" si="293"/>
        <v>7.9302345796896476E-2</v>
      </c>
      <c r="AW156" s="30">
        <f t="shared" si="294"/>
        <v>6.8790611588383802E-2</v>
      </c>
      <c r="AX156" s="30">
        <f t="shared" si="295"/>
        <v>2.2516719803821516E-3</v>
      </c>
      <c r="AY156" s="30">
        <f t="shared" si="296"/>
        <v>1</v>
      </c>
      <c r="AZ156" s="30"/>
      <c r="BA156" s="30">
        <f t="shared" si="297"/>
        <v>0.92609853528628494</v>
      </c>
      <c r="BB156" s="30">
        <f t="shared" si="298"/>
        <v>3.3792240300375468E-3</v>
      </c>
      <c r="BC156" s="30">
        <f t="shared" si="299"/>
        <v>0.54158493526873286</v>
      </c>
      <c r="BD156" s="30">
        <f t="shared" si="300"/>
        <v>1.4474599860821157E-2</v>
      </c>
      <c r="BE156" s="30">
        <f t="shared" si="301"/>
        <v>7.0482097547223011E-4</v>
      </c>
      <c r="BF156" s="30">
        <f t="shared" si="302"/>
        <v>7.9404466501240695E-3</v>
      </c>
      <c r="BG156" s="30">
        <f t="shared" si="303"/>
        <v>0.17920827389443653</v>
      </c>
      <c r="BH156" s="30">
        <f t="shared" si="304"/>
        <v>0.12713778638270409</v>
      </c>
      <c r="BI156" s="30">
        <f t="shared" si="305"/>
        <v>2.0594479830148619E-2</v>
      </c>
      <c r="BJ156" s="30">
        <f t="shared" si="306"/>
        <v>1.8211231021787622</v>
      </c>
      <c r="BK156" s="30"/>
      <c r="BL156" s="30">
        <f t="shared" si="307"/>
        <v>0.50853153978350818</v>
      </c>
      <c r="BM156" s="30">
        <f t="shared" si="308"/>
        <v>1.8555714470892702E-3</v>
      </c>
      <c r="BN156" s="30">
        <f t="shared" si="309"/>
        <v>0.2973906237424529</v>
      </c>
      <c r="BO156" s="30">
        <f t="shared" si="310"/>
        <v>7.9481721161540255E-3</v>
      </c>
      <c r="BP156" s="30">
        <f t="shared" si="311"/>
        <v>3.8702544305159475E-4</v>
      </c>
      <c r="BQ156" s="30">
        <f t="shared" si="312"/>
        <v>4.3601921477050328E-3</v>
      </c>
      <c r="BR156" s="30">
        <f t="shared" si="313"/>
        <v>9.8405359681635274E-2</v>
      </c>
      <c r="BS156" s="30">
        <f t="shared" si="314"/>
        <v>6.9812845837054341E-2</v>
      </c>
      <c r="BT156" s="30">
        <f t="shared" si="315"/>
        <v>1.1308669801349352E-2</v>
      </c>
      <c r="BU156" s="30">
        <f t="shared" si="316"/>
        <v>1</v>
      </c>
      <c r="BV156" s="30"/>
      <c r="BW156" s="28">
        <f t="shared" si="317"/>
        <v>0.54813720511878805</v>
      </c>
      <c r="BX156" s="28">
        <f t="shared" si="318"/>
        <v>0.3888712802058209</v>
      </c>
      <c r="BY156" s="28">
        <f t="shared" si="319"/>
        <v>6.2991514675391047E-2</v>
      </c>
      <c r="BZ156" s="28"/>
      <c r="CA156" s="28">
        <f t="shared" si="320"/>
        <v>61.424569827931187</v>
      </c>
      <c r="CB156" s="28">
        <f t="shared" si="321"/>
        <v>10.344137655062028</v>
      </c>
      <c r="CC156" s="28">
        <f t="shared" si="322"/>
        <v>33.706011723478511</v>
      </c>
      <c r="CD156" s="28">
        <f t="shared" si="323"/>
        <v>54.813720511878806</v>
      </c>
      <c r="CF156" s="28">
        <f t="shared" si="324"/>
        <v>7.1486964259689989</v>
      </c>
      <c r="CG156" s="28">
        <f t="shared" si="325"/>
        <v>0.53549032443577049</v>
      </c>
      <c r="CH156" s="30"/>
      <c r="CI156" s="107">
        <f t="shared" si="326"/>
        <v>3.2755854376513893</v>
      </c>
    </row>
    <row r="157" spans="1:87" ht="15" customHeight="1" x14ac:dyDescent="0.2">
      <c r="A157" s="150" t="s">
        <v>194</v>
      </c>
      <c r="C157" s="135">
        <v>280</v>
      </c>
      <c r="D157" s="26">
        <f t="shared" si="272"/>
        <v>1008</v>
      </c>
      <c r="F157" s="4">
        <v>61.4</v>
      </c>
      <c r="G157" s="4">
        <v>0.44</v>
      </c>
      <c r="H157" s="4">
        <v>17.2</v>
      </c>
      <c r="I157" s="4">
        <v>4.5199999999999996</v>
      </c>
      <c r="J157" s="4">
        <v>0.1</v>
      </c>
      <c r="K157" s="4">
        <v>1.67</v>
      </c>
      <c r="L157" s="4">
        <v>4</v>
      </c>
      <c r="M157" s="4">
        <v>4.46</v>
      </c>
      <c r="N157" s="4">
        <v>5.88</v>
      </c>
      <c r="O157" s="4">
        <v>0.28999999999999998</v>
      </c>
      <c r="P157" s="28">
        <f t="shared" si="273"/>
        <v>99.95999999999998</v>
      </c>
      <c r="R157" s="28">
        <v>55.45</v>
      </c>
      <c r="S157" s="28">
        <v>0.18</v>
      </c>
      <c r="T157" s="28">
        <v>27.63</v>
      </c>
      <c r="U157" s="28">
        <v>0.74</v>
      </c>
      <c r="V157" s="28">
        <v>0.18</v>
      </c>
      <c r="W157" s="28">
        <v>0.38</v>
      </c>
      <c r="X157" s="28">
        <v>10.130000000000001</v>
      </c>
      <c r="Y157" s="28">
        <v>4.12</v>
      </c>
      <c r="Z157" s="28">
        <v>0.95</v>
      </c>
      <c r="AA157" s="28">
        <f t="shared" si="274"/>
        <v>99.76</v>
      </c>
      <c r="AC157" s="30">
        <f t="shared" si="275"/>
        <v>1.021970705725699</v>
      </c>
      <c r="AD157" s="30">
        <f t="shared" si="276"/>
        <v>5.5068836045056319E-3</v>
      </c>
      <c r="AE157" s="30">
        <f t="shared" si="277"/>
        <v>0.33738721067085131</v>
      </c>
      <c r="AF157" s="30">
        <f t="shared" si="278"/>
        <v>6.2908837856645791E-2</v>
      </c>
      <c r="AG157" s="30">
        <f t="shared" si="279"/>
        <v>1.4096419509444602E-3</v>
      </c>
      <c r="AH157" s="30">
        <f t="shared" si="280"/>
        <v>4.1439205955334991E-2</v>
      </c>
      <c r="AI157" s="30">
        <f t="shared" si="281"/>
        <v>7.1326676176890161E-2</v>
      </c>
      <c r="AJ157" s="30">
        <f t="shared" si="282"/>
        <v>0.14391739270732495</v>
      </c>
      <c r="AK157" s="30">
        <f t="shared" si="283"/>
        <v>0.12484076433121019</v>
      </c>
      <c r="AL157" s="30">
        <f t="shared" si="284"/>
        <v>4.0863199870365017E-3</v>
      </c>
      <c r="AM157" s="30">
        <f t="shared" si="285"/>
        <v>1.814793638966443</v>
      </c>
      <c r="AO157" s="30">
        <f t="shared" si="286"/>
        <v>0.56313328622185899</v>
      </c>
      <c r="AP157" s="30">
        <f t="shared" si="287"/>
        <v>3.0344406583009071E-3</v>
      </c>
      <c r="AQ157" s="30">
        <f t="shared" si="288"/>
        <v>0.18590940778423673</v>
      </c>
      <c r="AR157" s="30">
        <f t="shared" si="289"/>
        <v>3.4664457988993994E-2</v>
      </c>
      <c r="AS157" s="30">
        <f t="shared" si="290"/>
        <v>7.7675054655099857E-4</v>
      </c>
      <c r="AT157" s="30">
        <f t="shared" si="291"/>
        <v>2.2834114615331885E-2</v>
      </c>
      <c r="AU157" s="30">
        <f t="shared" si="292"/>
        <v>3.9302912819064083E-2</v>
      </c>
      <c r="AV157" s="30">
        <f t="shared" si="293"/>
        <v>7.9302345796896476E-2</v>
      </c>
      <c r="AW157" s="30">
        <f t="shared" si="294"/>
        <v>6.8790611588383802E-2</v>
      </c>
      <c r="AX157" s="30">
        <f t="shared" si="295"/>
        <v>2.2516719803821516E-3</v>
      </c>
      <c r="AY157" s="30">
        <f t="shared" si="296"/>
        <v>1</v>
      </c>
      <c r="AZ157" s="30"/>
      <c r="BA157" s="30">
        <f t="shared" si="297"/>
        <v>0.92293608521970716</v>
      </c>
      <c r="BB157" s="30">
        <f t="shared" si="298"/>
        <v>2.252816020025031E-3</v>
      </c>
      <c r="BC157" s="30">
        <f t="shared" si="299"/>
        <v>0.54197724597881525</v>
      </c>
      <c r="BD157" s="30">
        <f t="shared" si="300"/>
        <v>1.0299234516353515E-2</v>
      </c>
      <c r="BE157" s="30">
        <f t="shared" si="301"/>
        <v>2.5373555117000281E-3</v>
      </c>
      <c r="BF157" s="30">
        <f t="shared" si="302"/>
        <v>9.4292803970223334E-3</v>
      </c>
      <c r="BG157" s="30">
        <f t="shared" si="303"/>
        <v>0.18063480741797433</v>
      </c>
      <c r="BH157" s="30">
        <f t="shared" si="304"/>
        <v>0.13294611164891901</v>
      </c>
      <c r="BI157" s="30">
        <f t="shared" si="305"/>
        <v>2.0169851380042462E-2</v>
      </c>
      <c r="BJ157" s="30">
        <f t="shared" si="306"/>
        <v>1.8231827880905591</v>
      </c>
      <c r="BK157" s="30"/>
      <c r="BL157" s="30">
        <f t="shared" si="307"/>
        <v>0.50622246504768131</v>
      </c>
      <c r="BM157" s="30">
        <f t="shared" si="308"/>
        <v>1.2356501140428338E-3</v>
      </c>
      <c r="BN157" s="30">
        <f t="shared" si="309"/>
        <v>0.29726983466448498</v>
      </c>
      <c r="BO157" s="30">
        <f t="shared" si="310"/>
        <v>5.6490411074690021E-3</v>
      </c>
      <c r="BP157" s="30">
        <f t="shared" si="311"/>
        <v>1.3917175657178239E-3</v>
      </c>
      <c r="BQ157" s="30">
        <f t="shared" si="312"/>
        <v>5.1718787927444894E-3</v>
      </c>
      <c r="BR157" s="30">
        <f t="shared" si="313"/>
        <v>9.9076630493618964E-2</v>
      </c>
      <c r="BS157" s="30">
        <f t="shared" si="314"/>
        <v>7.2919793076894418E-2</v>
      </c>
      <c r="BT157" s="30">
        <f t="shared" si="315"/>
        <v>1.1062989137346227E-2</v>
      </c>
      <c r="BU157" s="30">
        <f t="shared" si="316"/>
        <v>1</v>
      </c>
      <c r="BV157" s="30"/>
      <c r="BW157" s="28">
        <f t="shared" si="317"/>
        <v>0.54122663799721205</v>
      </c>
      <c r="BX157" s="28">
        <f t="shared" si="318"/>
        <v>0.39833948988608131</v>
      </c>
      <c r="BY157" s="28">
        <f t="shared" si="319"/>
        <v>6.0433872116706644E-2</v>
      </c>
      <c r="BZ157" s="28"/>
      <c r="CA157" s="28">
        <f t="shared" si="320"/>
        <v>61.424569827931187</v>
      </c>
      <c r="CB157" s="28">
        <f t="shared" si="321"/>
        <v>10.344137655062028</v>
      </c>
      <c r="CC157" s="28">
        <f t="shared" si="322"/>
        <v>33.104719111531267</v>
      </c>
      <c r="CD157" s="28">
        <f t="shared" si="323"/>
        <v>54.122663799721202</v>
      </c>
      <c r="CF157" s="28">
        <f t="shared" si="324"/>
        <v>7.1360089113865399</v>
      </c>
      <c r="CG157" s="28">
        <f t="shared" si="325"/>
        <v>0.53549032443577049</v>
      </c>
      <c r="CH157" s="30"/>
      <c r="CI157" s="107">
        <f t="shared" si="326"/>
        <v>3.1632352391286496</v>
      </c>
    </row>
    <row r="158" spans="1:87" ht="15" customHeight="1" x14ac:dyDescent="0.2">
      <c r="A158" s="150" t="s">
        <v>194</v>
      </c>
      <c r="C158" s="135">
        <v>287</v>
      </c>
      <c r="D158" s="26">
        <f t="shared" si="272"/>
        <v>1008</v>
      </c>
      <c r="F158" s="4">
        <v>61.4</v>
      </c>
      <c r="G158" s="4">
        <v>0.44</v>
      </c>
      <c r="H158" s="4">
        <v>17.2</v>
      </c>
      <c r="I158" s="4">
        <v>4.5199999999999996</v>
      </c>
      <c r="J158" s="4">
        <v>0.1</v>
      </c>
      <c r="K158" s="4">
        <v>1.67</v>
      </c>
      <c r="L158" s="4">
        <v>4</v>
      </c>
      <c r="M158" s="4">
        <v>4.46</v>
      </c>
      <c r="N158" s="4">
        <v>5.88</v>
      </c>
      <c r="O158" s="4">
        <v>0.28999999999999998</v>
      </c>
      <c r="P158" s="28">
        <f t="shared" si="273"/>
        <v>99.95999999999998</v>
      </c>
      <c r="R158" s="28">
        <v>55.37</v>
      </c>
      <c r="S158" s="28">
        <v>0.22</v>
      </c>
      <c r="T158" s="28">
        <v>27.72</v>
      </c>
      <c r="U158" s="28">
        <v>0.74</v>
      </c>
      <c r="V158" s="28">
        <v>0.06</v>
      </c>
      <c r="W158" s="28">
        <v>0.24</v>
      </c>
      <c r="X158" s="28">
        <v>10.26</v>
      </c>
      <c r="Y158" s="28">
        <v>4.18</v>
      </c>
      <c r="Z158" s="28">
        <v>0.96</v>
      </c>
      <c r="AA158" s="28">
        <f t="shared" si="274"/>
        <v>99.749999999999986</v>
      </c>
      <c r="AC158" s="30">
        <f t="shared" si="275"/>
        <v>1.021970705725699</v>
      </c>
      <c r="AD158" s="30">
        <f t="shared" si="276"/>
        <v>5.5068836045056319E-3</v>
      </c>
      <c r="AE158" s="30">
        <f t="shared" si="277"/>
        <v>0.33738721067085131</v>
      </c>
      <c r="AF158" s="30">
        <f t="shared" si="278"/>
        <v>6.2908837856645791E-2</v>
      </c>
      <c r="AG158" s="30">
        <f t="shared" si="279"/>
        <v>1.4096419509444602E-3</v>
      </c>
      <c r="AH158" s="30">
        <f t="shared" si="280"/>
        <v>4.1439205955334991E-2</v>
      </c>
      <c r="AI158" s="30">
        <f t="shared" si="281"/>
        <v>7.1326676176890161E-2</v>
      </c>
      <c r="AJ158" s="30">
        <f t="shared" si="282"/>
        <v>0.14391739270732495</v>
      </c>
      <c r="AK158" s="30">
        <f t="shared" si="283"/>
        <v>0.12484076433121019</v>
      </c>
      <c r="AL158" s="30">
        <f t="shared" si="284"/>
        <v>4.0863199870365017E-3</v>
      </c>
      <c r="AM158" s="30">
        <f t="shared" si="285"/>
        <v>1.814793638966443</v>
      </c>
      <c r="AO158" s="30">
        <f t="shared" si="286"/>
        <v>0.56313328622185899</v>
      </c>
      <c r="AP158" s="30">
        <f t="shared" si="287"/>
        <v>3.0344406583009071E-3</v>
      </c>
      <c r="AQ158" s="30">
        <f t="shared" si="288"/>
        <v>0.18590940778423673</v>
      </c>
      <c r="AR158" s="30">
        <f t="shared" si="289"/>
        <v>3.4664457988993994E-2</v>
      </c>
      <c r="AS158" s="30">
        <f t="shared" si="290"/>
        <v>7.7675054655099857E-4</v>
      </c>
      <c r="AT158" s="30">
        <f t="shared" si="291"/>
        <v>2.2834114615331885E-2</v>
      </c>
      <c r="AU158" s="30">
        <f t="shared" si="292"/>
        <v>3.9302912819064083E-2</v>
      </c>
      <c r="AV158" s="30">
        <f t="shared" si="293"/>
        <v>7.9302345796896476E-2</v>
      </c>
      <c r="AW158" s="30">
        <f t="shared" si="294"/>
        <v>6.8790611588383802E-2</v>
      </c>
      <c r="AX158" s="30">
        <f t="shared" si="295"/>
        <v>2.2516719803821516E-3</v>
      </c>
      <c r="AY158" s="30">
        <f t="shared" si="296"/>
        <v>1</v>
      </c>
      <c r="AZ158" s="30"/>
      <c r="BA158" s="30">
        <f t="shared" si="297"/>
        <v>0.92160452729693743</v>
      </c>
      <c r="BB158" s="30">
        <f t="shared" si="298"/>
        <v>2.753441802252816E-3</v>
      </c>
      <c r="BC158" s="30">
        <f t="shared" si="299"/>
        <v>0.54374264417418594</v>
      </c>
      <c r="BD158" s="30">
        <f t="shared" si="300"/>
        <v>1.0299234516353515E-2</v>
      </c>
      <c r="BE158" s="30">
        <f t="shared" si="301"/>
        <v>8.4578517056667607E-4</v>
      </c>
      <c r="BF158" s="30">
        <f t="shared" si="302"/>
        <v>5.9553349875930521E-3</v>
      </c>
      <c r="BG158" s="30">
        <f t="shared" si="303"/>
        <v>0.18295292439372327</v>
      </c>
      <c r="BH158" s="30">
        <f t="shared" si="304"/>
        <v>0.13488222007099063</v>
      </c>
      <c r="BI158" s="30">
        <f t="shared" si="305"/>
        <v>2.038216560509554E-2</v>
      </c>
      <c r="BJ158" s="30">
        <f t="shared" si="306"/>
        <v>1.8234182780176993</v>
      </c>
      <c r="BK158" s="30"/>
      <c r="BL158" s="30">
        <f t="shared" si="307"/>
        <v>0.50542683398942634</v>
      </c>
      <c r="BM158" s="30">
        <f t="shared" si="308"/>
        <v>1.5100439846671809E-3</v>
      </c>
      <c r="BN158" s="30">
        <f t="shared" si="309"/>
        <v>0.29819962360216506</v>
      </c>
      <c r="BO158" s="30">
        <f t="shared" si="310"/>
        <v>5.648311547885857E-3</v>
      </c>
      <c r="BP158" s="30">
        <f t="shared" si="311"/>
        <v>4.6384594295399858E-4</v>
      </c>
      <c r="BQ158" s="30">
        <f t="shared" si="312"/>
        <v>3.2660279099907354E-3</v>
      </c>
      <c r="BR158" s="30">
        <f t="shared" si="313"/>
        <v>0.10033513791065958</v>
      </c>
      <c r="BS158" s="30">
        <f t="shared" si="314"/>
        <v>7.3972177254703037E-2</v>
      </c>
      <c r="BT158" s="30">
        <f t="shared" si="315"/>
        <v>1.117799785754791E-2</v>
      </c>
      <c r="BU158" s="30">
        <f t="shared" si="316"/>
        <v>0.99999999999999978</v>
      </c>
      <c r="BV158" s="30"/>
      <c r="BW158" s="28">
        <f t="shared" si="317"/>
        <v>0.54093305974185946</v>
      </c>
      <c r="BX158" s="28">
        <f t="shared" si="318"/>
        <v>0.39880342033100069</v>
      </c>
      <c r="BY158" s="28">
        <f t="shared" si="319"/>
        <v>6.0263519927139853E-2</v>
      </c>
      <c r="BZ158" s="28"/>
      <c r="CA158" s="28">
        <f t="shared" si="320"/>
        <v>61.424569827931187</v>
      </c>
      <c r="CB158" s="28">
        <f t="shared" si="321"/>
        <v>10.344137655062028</v>
      </c>
      <c r="CC158" s="28">
        <f t="shared" si="322"/>
        <v>33.07300497980696</v>
      </c>
      <c r="CD158" s="28">
        <f t="shared" si="323"/>
        <v>54.093305974185945</v>
      </c>
      <c r="CF158" s="28">
        <f t="shared" si="324"/>
        <v>7.1354663329424</v>
      </c>
      <c r="CG158" s="28">
        <f t="shared" si="325"/>
        <v>0.53549032443577049</v>
      </c>
      <c r="CH158" s="30"/>
      <c r="CI158" s="107">
        <f t="shared" si="326"/>
        <v>3.1577041972445556</v>
      </c>
    </row>
    <row r="159" spans="1:87" ht="15" customHeight="1" x14ac:dyDescent="0.2">
      <c r="A159" s="150" t="s">
        <v>194</v>
      </c>
      <c r="C159" s="136">
        <v>301</v>
      </c>
      <c r="D159" s="26">
        <f t="shared" si="272"/>
        <v>1008</v>
      </c>
      <c r="F159" s="4">
        <v>61.4</v>
      </c>
      <c r="G159" s="4">
        <v>0.44</v>
      </c>
      <c r="H159" s="4">
        <v>17.2</v>
      </c>
      <c r="I159" s="4">
        <v>4.5199999999999996</v>
      </c>
      <c r="J159" s="4">
        <v>0.1</v>
      </c>
      <c r="K159" s="4">
        <v>1.67</v>
      </c>
      <c r="L159" s="4">
        <v>4</v>
      </c>
      <c r="M159" s="4">
        <v>4.46</v>
      </c>
      <c r="N159" s="4">
        <v>5.88</v>
      </c>
      <c r="O159" s="4">
        <v>0.28999999999999998</v>
      </c>
      <c r="P159" s="28">
        <f t="shared" si="273"/>
        <v>99.95999999999998</v>
      </c>
      <c r="R159" s="28">
        <v>55.64</v>
      </c>
      <c r="S159" s="28">
        <v>0.21</v>
      </c>
      <c r="T159" s="28">
        <v>27.67</v>
      </c>
      <c r="U159" s="28">
        <v>0.7</v>
      </c>
      <c r="V159" s="28">
        <v>0.22</v>
      </c>
      <c r="W159" s="28">
        <v>0.34</v>
      </c>
      <c r="X159" s="28">
        <v>10.27</v>
      </c>
      <c r="Y159" s="28">
        <v>3.98</v>
      </c>
      <c r="Z159" s="28">
        <v>0.89</v>
      </c>
      <c r="AA159" s="28">
        <f t="shared" si="274"/>
        <v>99.920000000000016</v>
      </c>
      <c r="AC159" s="30">
        <f t="shared" si="275"/>
        <v>1.021970705725699</v>
      </c>
      <c r="AD159" s="30">
        <f t="shared" si="276"/>
        <v>5.5068836045056319E-3</v>
      </c>
      <c r="AE159" s="30">
        <f t="shared" si="277"/>
        <v>0.33738721067085131</v>
      </c>
      <c r="AF159" s="30">
        <f t="shared" si="278"/>
        <v>6.2908837856645791E-2</v>
      </c>
      <c r="AG159" s="30">
        <f t="shared" si="279"/>
        <v>1.4096419509444602E-3</v>
      </c>
      <c r="AH159" s="30">
        <f t="shared" si="280"/>
        <v>4.1439205955334991E-2</v>
      </c>
      <c r="AI159" s="30">
        <f t="shared" si="281"/>
        <v>7.1326676176890161E-2</v>
      </c>
      <c r="AJ159" s="30">
        <f t="shared" si="282"/>
        <v>0.14391739270732495</v>
      </c>
      <c r="AK159" s="30">
        <f t="shared" si="283"/>
        <v>0.12484076433121019</v>
      </c>
      <c r="AL159" s="30">
        <f t="shared" si="284"/>
        <v>4.0863199870365017E-3</v>
      </c>
      <c r="AM159" s="30">
        <f t="shared" si="285"/>
        <v>1.814793638966443</v>
      </c>
      <c r="AO159" s="30">
        <f t="shared" si="286"/>
        <v>0.56313328622185899</v>
      </c>
      <c r="AP159" s="30">
        <f t="shared" si="287"/>
        <v>3.0344406583009071E-3</v>
      </c>
      <c r="AQ159" s="30">
        <f t="shared" si="288"/>
        <v>0.18590940778423673</v>
      </c>
      <c r="AR159" s="30">
        <f t="shared" si="289"/>
        <v>3.4664457988993994E-2</v>
      </c>
      <c r="AS159" s="30">
        <f t="shared" si="290"/>
        <v>7.7675054655099857E-4</v>
      </c>
      <c r="AT159" s="30">
        <f t="shared" si="291"/>
        <v>2.2834114615331885E-2</v>
      </c>
      <c r="AU159" s="30">
        <f t="shared" si="292"/>
        <v>3.9302912819064083E-2</v>
      </c>
      <c r="AV159" s="30">
        <f t="shared" si="293"/>
        <v>7.9302345796896476E-2</v>
      </c>
      <c r="AW159" s="30">
        <f t="shared" si="294"/>
        <v>6.8790611588383802E-2</v>
      </c>
      <c r="AX159" s="30">
        <f t="shared" si="295"/>
        <v>2.2516719803821516E-3</v>
      </c>
      <c r="AY159" s="30">
        <f t="shared" si="296"/>
        <v>1</v>
      </c>
      <c r="AZ159" s="30"/>
      <c r="BA159" s="30">
        <f t="shared" si="297"/>
        <v>0.92609853528628494</v>
      </c>
      <c r="BB159" s="30">
        <f t="shared" si="298"/>
        <v>2.6282853566958696E-3</v>
      </c>
      <c r="BC159" s="30">
        <f t="shared" si="299"/>
        <v>0.54276186739898002</v>
      </c>
      <c r="BD159" s="30">
        <f t="shared" si="300"/>
        <v>9.7425191370911629E-3</v>
      </c>
      <c r="BE159" s="30">
        <f t="shared" si="301"/>
        <v>3.1012122920778123E-3</v>
      </c>
      <c r="BF159" s="30">
        <f t="shared" si="302"/>
        <v>8.4367245657568247E-3</v>
      </c>
      <c r="BG159" s="30">
        <f t="shared" si="303"/>
        <v>0.18313124108416548</v>
      </c>
      <c r="BH159" s="30">
        <f t="shared" si="304"/>
        <v>0.12842852533075186</v>
      </c>
      <c r="BI159" s="30">
        <f t="shared" si="305"/>
        <v>1.8895966029723991E-2</v>
      </c>
      <c r="BJ159" s="30">
        <f t="shared" si="306"/>
        <v>1.823224876481528</v>
      </c>
      <c r="BK159" s="30"/>
      <c r="BL159" s="30">
        <f t="shared" si="307"/>
        <v>0.50794531559566936</v>
      </c>
      <c r="BM159" s="30">
        <f t="shared" si="308"/>
        <v>1.4415585211671491E-3</v>
      </c>
      <c r="BN159" s="30">
        <f t="shared" si="309"/>
        <v>0.29769332044569602</v>
      </c>
      <c r="BO159" s="30">
        <f t="shared" si="310"/>
        <v>5.3435641772792966E-3</v>
      </c>
      <c r="BP159" s="30">
        <f t="shared" si="311"/>
        <v>1.7009488692708895E-3</v>
      </c>
      <c r="BQ159" s="30">
        <f t="shared" si="312"/>
        <v>4.6273636755319366E-3</v>
      </c>
      <c r="BR159" s="30">
        <f t="shared" si="313"/>
        <v>0.10044358402874221</v>
      </c>
      <c r="BS159" s="30">
        <f t="shared" si="314"/>
        <v>7.0440309907680784E-2</v>
      </c>
      <c r="BT159" s="30">
        <f t="shared" si="315"/>
        <v>1.0364034778962404E-2</v>
      </c>
      <c r="BU159" s="30">
        <f t="shared" si="316"/>
        <v>1</v>
      </c>
      <c r="BV159" s="30"/>
      <c r="BW159" s="28">
        <f t="shared" si="317"/>
        <v>0.55417783111038632</v>
      </c>
      <c r="BX159" s="28">
        <f t="shared" si="318"/>
        <v>0.38864063389266962</v>
      </c>
      <c r="BY159" s="28">
        <f t="shared" si="319"/>
        <v>5.7181534996944061E-2</v>
      </c>
      <c r="BZ159" s="28"/>
      <c r="CA159" s="28">
        <f t="shared" si="320"/>
        <v>61.424569827931187</v>
      </c>
      <c r="CB159" s="28">
        <f t="shared" si="321"/>
        <v>10.344137655062028</v>
      </c>
      <c r="CC159" s="28">
        <f t="shared" si="322"/>
        <v>33.427045055213725</v>
      </c>
      <c r="CD159" s="28">
        <f t="shared" si="323"/>
        <v>55.417783111038631</v>
      </c>
      <c r="CF159" s="28">
        <f t="shared" si="324"/>
        <v>7.1596564260786124</v>
      </c>
      <c r="CG159" s="28">
        <f t="shared" si="325"/>
        <v>0.53549032443577049</v>
      </c>
      <c r="CH159" s="30"/>
      <c r="CI159" s="107">
        <f t="shared" si="326"/>
        <v>3.2748180564674261</v>
      </c>
    </row>
    <row r="160" spans="1:87" ht="15" customHeight="1" x14ac:dyDescent="0.2">
      <c r="A160" s="150" t="s">
        <v>194</v>
      </c>
      <c r="C160" s="135">
        <v>308</v>
      </c>
      <c r="D160" s="26">
        <f t="shared" si="272"/>
        <v>1008</v>
      </c>
      <c r="F160" s="4">
        <v>61.4</v>
      </c>
      <c r="G160" s="4">
        <v>0.44</v>
      </c>
      <c r="H160" s="4">
        <v>17.2</v>
      </c>
      <c r="I160" s="4">
        <v>4.5199999999999996</v>
      </c>
      <c r="J160" s="4">
        <v>0.1</v>
      </c>
      <c r="K160" s="4">
        <v>1.67</v>
      </c>
      <c r="L160" s="4">
        <v>4</v>
      </c>
      <c r="M160" s="4">
        <v>4.46</v>
      </c>
      <c r="N160" s="4">
        <v>5.88</v>
      </c>
      <c r="O160" s="4">
        <v>0.28999999999999998</v>
      </c>
      <c r="P160" s="28">
        <f t="shared" si="273"/>
        <v>99.95999999999998</v>
      </c>
      <c r="R160" s="28">
        <v>54.78</v>
      </c>
      <c r="S160" s="28">
        <v>0.28000000000000003</v>
      </c>
      <c r="T160" s="28">
        <v>27.68</v>
      </c>
      <c r="U160" s="28">
        <v>1.17</v>
      </c>
      <c r="V160" s="28">
        <v>0.24</v>
      </c>
      <c r="W160" s="28">
        <v>0.38</v>
      </c>
      <c r="X160" s="28">
        <v>10.46</v>
      </c>
      <c r="Y160" s="28">
        <v>3.87</v>
      </c>
      <c r="Z160" s="28">
        <v>0.94</v>
      </c>
      <c r="AA160" s="28">
        <f t="shared" si="274"/>
        <v>99.800000000000011</v>
      </c>
      <c r="AC160" s="30">
        <f t="shared" si="275"/>
        <v>1.021970705725699</v>
      </c>
      <c r="AD160" s="30">
        <f t="shared" si="276"/>
        <v>5.5068836045056319E-3</v>
      </c>
      <c r="AE160" s="30">
        <f t="shared" si="277"/>
        <v>0.33738721067085131</v>
      </c>
      <c r="AF160" s="30">
        <f t="shared" si="278"/>
        <v>6.2908837856645791E-2</v>
      </c>
      <c r="AG160" s="30">
        <f t="shared" si="279"/>
        <v>1.4096419509444602E-3</v>
      </c>
      <c r="AH160" s="30">
        <f t="shared" si="280"/>
        <v>4.1439205955334991E-2</v>
      </c>
      <c r="AI160" s="30">
        <f t="shared" si="281"/>
        <v>7.1326676176890161E-2</v>
      </c>
      <c r="AJ160" s="30">
        <f t="shared" si="282"/>
        <v>0.14391739270732495</v>
      </c>
      <c r="AK160" s="30">
        <f t="shared" si="283"/>
        <v>0.12484076433121019</v>
      </c>
      <c r="AL160" s="30">
        <f t="shared" si="284"/>
        <v>4.0863199870365017E-3</v>
      </c>
      <c r="AM160" s="30">
        <f t="shared" si="285"/>
        <v>1.814793638966443</v>
      </c>
      <c r="AO160" s="30">
        <f t="shared" si="286"/>
        <v>0.56313328622185899</v>
      </c>
      <c r="AP160" s="30">
        <f t="shared" si="287"/>
        <v>3.0344406583009071E-3</v>
      </c>
      <c r="AQ160" s="30">
        <f t="shared" si="288"/>
        <v>0.18590940778423673</v>
      </c>
      <c r="AR160" s="30">
        <f t="shared" si="289"/>
        <v>3.4664457988993994E-2</v>
      </c>
      <c r="AS160" s="30">
        <f t="shared" si="290"/>
        <v>7.7675054655099857E-4</v>
      </c>
      <c r="AT160" s="30">
        <f t="shared" si="291"/>
        <v>2.2834114615331885E-2</v>
      </c>
      <c r="AU160" s="30">
        <f t="shared" si="292"/>
        <v>3.9302912819064083E-2</v>
      </c>
      <c r="AV160" s="30">
        <f t="shared" si="293"/>
        <v>7.9302345796896476E-2</v>
      </c>
      <c r="AW160" s="30">
        <f t="shared" si="294"/>
        <v>6.8790611588383802E-2</v>
      </c>
      <c r="AX160" s="30">
        <f t="shared" si="295"/>
        <v>2.2516719803821516E-3</v>
      </c>
      <c r="AY160" s="30">
        <f t="shared" si="296"/>
        <v>1</v>
      </c>
      <c r="AZ160" s="30"/>
      <c r="BA160" s="30">
        <f t="shared" si="297"/>
        <v>0.91178428761651131</v>
      </c>
      <c r="BB160" s="30">
        <f t="shared" si="298"/>
        <v>3.5043804755944931E-3</v>
      </c>
      <c r="BC160" s="30">
        <f t="shared" si="299"/>
        <v>0.54295802275402116</v>
      </c>
      <c r="BD160" s="30">
        <f t="shared" si="300"/>
        <v>1.6283924843423801E-2</v>
      </c>
      <c r="BE160" s="30">
        <f t="shared" si="301"/>
        <v>3.3831406822667043E-3</v>
      </c>
      <c r="BF160" s="30">
        <f t="shared" si="302"/>
        <v>9.4292803970223334E-3</v>
      </c>
      <c r="BG160" s="30">
        <f t="shared" si="303"/>
        <v>0.18651925820256779</v>
      </c>
      <c r="BH160" s="30">
        <f t="shared" si="304"/>
        <v>0.12487899322362053</v>
      </c>
      <c r="BI160" s="30">
        <f t="shared" si="305"/>
        <v>1.9957537154989383E-2</v>
      </c>
      <c r="BJ160" s="30">
        <f t="shared" si="306"/>
        <v>1.8186988253500176</v>
      </c>
      <c r="BK160" s="30"/>
      <c r="BL160" s="30">
        <f t="shared" si="307"/>
        <v>0.50133880052461899</v>
      </c>
      <c r="BM160" s="30">
        <f t="shared" si="308"/>
        <v>1.9268613509551575E-3</v>
      </c>
      <c r="BN160" s="30">
        <f t="shared" si="309"/>
        <v>0.2985420209140599</v>
      </c>
      <c r="BO160" s="30">
        <f t="shared" si="310"/>
        <v>8.9536126688210069E-3</v>
      </c>
      <c r="BP160" s="30">
        <f t="shared" si="311"/>
        <v>1.8601984204919702E-3</v>
      </c>
      <c r="BQ160" s="30">
        <f t="shared" si="312"/>
        <v>5.1846299483960029E-3</v>
      </c>
      <c r="BR160" s="30">
        <f t="shared" si="313"/>
        <v>0.10255642968630127</v>
      </c>
      <c r="BS160" s="30">
        <f t="shared" si="314"/>
        <v>6.8663921416228416E-2</v>
      </c>
      <c r="BT160" s="30">
        <f t="shared" si="315"/>
        <v>1.0973525070127242E-2</v>
      </c>
      <c r="BU160" s="30">
        <f t="shared" si="316"/>
        <v>1</v>
      </c>
      <c r="BV160" s="30"/>
      <c r="BW160" s="28">
        <f t="shared" si="317"/>
        <v>0.56289723804499969</v>
      </c>
      <c r="BX160" s="28">
        <f t="shared" si="318"/>
        <v>0.37687282832249919</v>
      </c>
      <c r="BY160" s="28">
        <f t="shared" si="319"/>
        <v>6.022993363250112E-2</v>
      </c>
      <c r="BZ160" s="28"/>
      <c r="CA160" s="28">
        <f t="shared" si="320"/>
        <v>61.424569827931187</v>
      </c>
      <c r="CB160" s="28">
        <f t="shared" si="321"/>
        <v>10.344137655062028</v>
      </c>
      <c r="CC160" s="28">
        <f t="shared" si="322"/>
        <v>34.167855265500094</v>
      </c>
      <c r="CD160" s="28">
        <f t="shared" si="323"/>
        <v>56.289723804499971</v>
      </c>
      <c r="CF160" s="28">
        <f t="shared" si="324"/>
        <v>7.1752678818599369</v>
      </c>
      <c r="CG160" s="28">
        <f t="shared" si="325"/>
        <v>0.53549032443577049</v>
      </c>
      <c r="CH160" s="30"/>
      <c r="CI160" s="107">
        <f t="shared" si="326"/>
        <v>3.4145071959379978</v>
      </c>
    </row>
    <row r="161" spans="1:87" ht="15" customHeight="1" x14ac:dyDescent="0.2">
      <c r="A161" s="150" t="s">
        <v>194</v>
      </c>
      <c r="C161" s="135">
        <v>315</v>
      </c>
      <c r="D161" s="26">
        <f t="shared" si="272"/>
        <v>1008</v>
      </c>
      <c r="F161" s="4">
        <v>61.4</v>
      </c>
      <c r="G161" s="4">
        <v>0.44</v>
      </c>
      <c r="H161" s="4">
        <v>17.2</v>
      </c>
      <c r="I161" s="4">
        <v>4.5199999999999996</v>
      </c>
      <c r="J161" s="4">
        <v>0.1</v>
      </c>
      <c r="K161" s="4">
        <v>1.67</v>
      </c>
      <c r="L161" s="4">
        <v>4</v>
      </c>
      <c r="M161" s="4">
        <v>4.46</v>
      </c>
      <c r="N161" s="4">
        <v>5.88</v>
      </c>
      <c r="O161" s="4">
        <v>0.28999999999999998</v>
      </c>
      <c r="P161" s="28">
        <f t="shared" si="273"/>
        <v>99.95999999999998</v>
      </c>
      <c r="R161" s="28">
        <v>55.84</v>
      </c>
      <c r="S161" s="28">
        <v>0.22</v>
      </c>
      <c r="T161" s="28">
        <v>27.17</v>
      </c>
      <c r="U161" s="28">
        <v>0.76</v>
      </c>
      <c r="V161" s="28">
        <v>0.15</v>
      </c>
      <c r="W161" s="28">
        <v>0.44</v>
      </c>
      <c r="X161" s="28">
        <v>10.19</v>
      </c>
      <c r="Y161" s="28">
        <v>3.83</v>
      </c>
      <c r="Z161" s="28">
        <v>1.05</v>
      </c>
      <c r="AA161" s="28">
        <f t="shared" si="274"/>
        <v>99.65</v>
      </c>
      <c r="AC161" s="30">
        <f t="shared" si="275"/>
        <v>1.021970705725699</v>
      </c>
      <c r="AD161" s="30">
        <f t="shared" si="276"/>
        <v>5.5068836045056319E-3</v>
      </c>
      <c r="AE161" s="30">
        <f t="shared" si="277"/>
        <v>0.33738721067085131</v>
      </c>
      <c r="AF161" s="30">
        <f t="shared" si="278"/>
        <v>6.2908837856645791E-2</v>
      </c>
      <c r="AG161" s="30">
        <f t="shared" si="279"/>
        <v>1.4096419509444602E-3</v>
      </c>
      <c r="AH161" s="30">
        <f t="shared" si="280"/>
        <v>4.1439205955334991E-2</v>
      </c>
      <c r="AI161" s="30">
        <f t="shared" si="281"/>
        <v>7.1326676176890161E-2</v>
      </c>
      <c r="AJ161" s="30">
        <f t="shared" si="282"/>
        <v>0.14391739270732495</v>
      </c>
      <c r="AK161" s="30">
        <f t="shared" si="283"/>
        <v>0.12484076433121019</v>
      </c>
      <c r="AL161" s="30">
        <f t="shared" si="284"/>
        <v>4.0863199870365017E-3</v>
      </c>
      <c r="AM161" s="30">
        <f t="shared" si="285"/>
        <v>1.814793638966443</v>
      </c>
      <c r="AO161" s="30">
        <f t="shared" si="286"/>
        <v>0.56313328622185899</v>
      </c>
      <c r="AP161" s="30">
        <f t="shared" si="287"/>
        <v>3.0344406583009071E-3</v>
      </c>
      <c r="AQ161" s="30">
        <f t="shared" si="288"/>
        <v>0.18590940778423673</v>
      </c>
      <c r="AR161" s="30">
        <f t="shared" si="289"/>
        <v>3.4664457988993994E-2</v>
      </c>
      <c r="AS161" s="30">
        <f t="shared" si="290"/>
        <v>7.7675054655099857E-4</v>
      </c>
      <c r="AT161" s="30">
        <f t="shared" si="291"/>
        <v>2.2834114615331885E-2</v>
      </c>
      <c r="AU161" s="30">
        <f t="shared" si="292"/>
        <v>3.9302912819064083E-2</v>
      </c>
      <c r="AV161" s="30">
        <f t="shared" si="293"/>
        <v>7.9302345796896476E-2</v>
      </c>
      <c r="AW161" s="30">
        <f t="shared" si="294"/>
        <v>6.8790611588383802E-2</v>
      </c>
      <c r="AX161" s="30">
        <f t="shared" si="295"/>
        <v>2.2516719803821516E-3</v>
      </c>
      <c r="AY161" s="30">
        <f t="shared" si="296"/>
        <v>1</v>
      </c>
      <c r="AZ161" s="30"/>
      <c r="BA161" s="30">
        <f t="shared" si="297"/>
        <v>0.92942743009320916</v>
      </c>
      <c r="BB161" s="30">
        <f t="shared" si="298"/>
        <v>2.753441802252816E-3</v>
      </c>
      <c r="BC161" s="30">
        <f t="shared" si="299"/>
        <v>0.53295409964692042</v>
      </c>
      <c r="BD161" s="30">
        <f t="shared" si="300"/>
        <v>1.0577592205984691E-2</v>
      </c>
      <c r="BE161" s="30">
        <f t="shared" si="301"/>
        <v>2.11446292641669E-3</v>
      </c>
      <c r="BF161" s="30">
        <f t="shared" si="302"/>
        <v>1.0918114143920596E-2</v>
      </c>
      <c r="BG161" s="30">
        <f t="shared" si="303"/>
        <v>0.18170470756062768</v>
      </c>
      <c r="BH161" s="30">
        <f t="shared" si="304"/>
        <v>0.12358825427557277</v>
      </c>
      <c r="BI161" s="30">
        <f t="shared" si="305"/>
        <v>2.229299363057325E-2</v>
      </c>
      <c r="BJ161" s="30">
        <f t="shared" si="306"/>
        <v>1.8163310962854784</v>
      </c>
      <c r="BK161" s="30"/>
      <c r="BL161" s="30">
        <f t="shared" si="307"/>
        <v>0.51170595052518342</v>
      </c>
      <c r="BM161" s="30">
        <f t="shared" si="308"/>
        <v>1.5159360580699153E-3</v>
      </c>
      <c r="BN161" s="30">
        <f t="shared" si="309"/>
        <v>0.29342342964718715</v>
      </c>
      <c r="BO161" s="30">
        <f t="shared" si="310"/>
        <v>5.8236035421166286E-3</v>
      </c>
      <c r="BP161" s="30">
        <f t="shared" si="311"/>
        <v>1.164139583769122E-3</v>
      </c>
      <c r="BQ161" s="30">
        <f t="shared" si="312"/>
        <v>6.0110814411804582E-3</v>
      </c>
      <c r="BR161" s="30">
        <f t="shared" si="313"/>
        <v>0.10003941898711433</v>
      </c>
      <c r="BS161" s="30">
        <f t="shared" si="314"/>
        <v>6.8042800416905941E-2</v>
      </c>
      <c r="BT161" s="30">
        <f t="shared" si="315"/>
        <v>1.2273639798472839E-2</v>
      </c>
      <c r="BU161" s="30">
        <f t="shared" si="316"/>
        <v>0.99999999999999978</v>
      </c>
      <c r="BV161" s="30"/>
      <c r="BW161" s="28">
        <f t="shared" si="317"/>
        <v>0.5546779540707677</v>
      </c>
      <c r="BX161" s="28">
        <f t="shared" si="318"/>
        <v>0.3772696973515644</v>
      </c>
      <c r="BY161" s="28">
        <f t="shared" si="319"/>
        <v>6.8052348577667898E-2</v>
      </c>
      <c r="BZ161" s="28"/>
      <c r="CA161" s="28">
        <f t="shared" si="320"/>
        <v>61.424569827931187</v>
      </c>
      <c r="CB161" s="28">
        <f t="shared" si="321"/>
        <v>10.344137655062028</v>
      </c>
      <c r="CC161" s="28">
        <f t="shared" si="322"/>
        <v>34.539132561305173</v>
      </c>
      <c r="CD161" s="28">
        <f t="shared" si="323"/>
        <v>55.467795407076771</v>
      </c>
      <c r="CF161" s="28">
        <f t="shared" si="324"/>
        <v>7.1605584784482303</v>
      </c>
      <c r="CG161" s="28">
        <f t="shared" si="325"/>
        <v>0.53549032443577049</v>
      </c>
      <c r="CH161" s="30"/>
      <c r="CI161" s="107">
        <f t="shared" si="326"/>
        <v>3.4144624709332785</v>
      </c>
    </row>
    <row r="162" spans="1:87" ht="15" customHeight="1" x14ac:dyDescent="0.2">
      <c r="A162" s="150" t="s">
        <v>194</v>
      </c>
      <c r="C162" s="135">
        <v>322</v>
      </c>
      <c r="D162" s="26">
        <f t="shared" si="272"/>
        <v>1008</v>
      </c>
      <c r="F162" s="4">
        <v>61.4</v>
      </c>
      <c r="G162" s="4">
        <v>0.44</v>
      </c>
      <c r="H162" s="4">
        <v>17.2</v>
      </c>
      <c r="I162" s="4">
        <v>4.5199999999999996</v>
      </c>
      <c r="J162" s="4">
        <v>0.1</v>
      </c>
      <c r="K162" s="4">
        <v>1.67</v>
      </c>
      <c r="L162" s="4">
        <v>4</v>
      </c>
      <c r="M162" s="4">
        <v>4.46</v>
      </c>
      <c r="N162" s="4">
        <v>5.88</v>
      </c>
      <c r="O162" s="4">
        <v>0.28999999999999998</v>
      </c>
      <c r="P162" s="28">
        <f t="shared" si="273"/>
        <v>99.95999999999998</v>
      </c>
      <c r="R162" s="28">
        <v>56.14</v>
      </c>
      <c r="S162" s="28">
        <v>0.23</v>
      </c>
      <c r="T162" s="28">
        <v>27.2</v>
      </c>
      <c r="U162" s="28">
        <v>0.91</v>
      </c>
      <c r="V162" s="28">
        <v>0.16</v>
      </c>
      <c r="W162" s="28">
        <v>0.74</v>
      </c>
      <c r="X162" s="28">
        <v>9.9600000000000009</v>
      </c>
      <c r="Y162" s="28">
        <v>3.43</v>
      </c>
      <c r="Z162" s="28">
        <v>1.25</v>
      </c>
      <c r="AA162" s="28">
        <f t="shared" si="274"/>
        <v>100.01999999999998</v>
      </c>
      <c r="AC162" s="30">
        <f t="shared" si="275"/>
        <v>1.021970705725699</v>
      </c>
      <c r="AD162" s="30">
        <f t="shared" si="276"/>
        <v>5.5068836045056319E-3</v>
      </c>
      <c r="AE162" s="30">
        <f t="shared" si="277"/>
        <v>0.33738721067085131</v>
      </c>
      <c r="AF162" s="30">
        <f t="shared" si="278"/>
        <v>6.2908837856645791E-2</v>
      </c>
      <c r="AG162" s="30">
        <f t="shared" si="279"/>
        <v>1.4096419509444602E-3</v>
      </c>
      <c r="AH162" s="30">
        <f t="shared" si="280"/>
        <v>4.1439205955334991E-2</v>
      </c>
      <c r="AI162" s="30">
        <f t="shared" si="281"/>
        <v>7.1326676176890161E-2</v>
      </c>
      <c r="AJ162" s="30">
        <f t="shared" si="282"/>
        <v>0.14391739270732495</v>
      </c>
      <c r="AK162" s="30">
        <f t="shared" si="283"/>
        <v>0.12484076433121019</v>
      </c>
      <c r="AL162" s="30">
        <f t="shared" si="284"/>
        <v>4.0863199870365017E-3</v>
      </c>
      <c r="AM162" s="30">
        <f t="shared" si="285"/>
        <v>1.814793638966443</v>
      </c>
      <c r="AO162" s="30">
        <f t="shared" si="286"/>
        <v>0.56313328622185899</v>
      </c>
      <c r="AP162" s="30">
        <f t="shared" si="287"/>
        <v>3.0344406583009071E-3</v>
      </c>
      <c r="AQ162" s="30">
        <f t="shared" si="288"/>
        <v>0.18590940778423673</v>
      </c>
      <c r="AR162" s="30">
        <f t="shared" si="289"/>
        <v>3.4664457988993994E-2</v>
      </c>
      <c r="AS162" s="30">
        <f t="shared" si="290"/>
        <v>7.7675054655099857E-4</v>
      </c>
      <c r="AT162" s="30">
        <f t="shared" si="291"/>
        <v>2.2834114615331885E-2</v>
      </c>
      <c r="AU162" s="30">
        <f t="shared" si="292"/>
        <v>3.9302912819064083E-2</v>
      </c>
      <c r="AV162" s="30">
        <f t="shared" si="293"/>
        <v>7.9302345796896476E-2</v>
      </c>
      <c r="AW162" s="30">
        <f t="shared" si="294"/>
        <v>6.8790611588383802E-2</v>
      </c>
      <c r="AX162" s="30">
        <f t="shared" si="295"/>
        <v>2.2516719803821516E-3</v>
      </c>
      <c r="AY162" s="30">
        <f t="shared" si="296"/>
        <v>1</v>
      </c>
      <c r="AZ162" s="30"/>
      <c r="BA162" s="30">
        <f t="shared" si="297"/>
        <v>0.93442077230359522</v>
      </c>
      <c r="BB162" s="30">
        <f t="shared" si="298"/>
        <v>2.8785982478097623E-3</v>
      </c>
      <c r="BC162" s="30">
        <f t="shared" si="299"/>
        <v>0.53354256571204395</v>
      </c>
      <c r="BD162" s="30">
        <f t="shared" si="300"/>
        <v>1.2665274878218512E-2</v>
      </c>
      <c r="BE162" s="30">
        <f t="shared" si="301"/>
        <v>2.2554271215111362E-3</v>
      </c>
      <c r="BF162" s="30">
        <f t="shared" si="302"/>
        <v>1.8362282878411913E-2</v>
      </c>
      <c r="BG162" s="30">
        <f t="shared" si="303"/>
        <v>0.17760342368045651</v>
      </c>
      <c r="BH162" s="30">
        <f t="shared" si="304"/>
        <v>0.1106808647950952</v>
      </c>
      <c r="BI162" s="30">
        <f t="shared" si="305"/>
        <v>2.6539278131634817E-2</v>
      </c>
      <c r="BJ162" s="30">
        <f t="shared" si="306"/>
        <v>1.8189484877487774</v>
      </c>
      <c r="BK162" s="30"/>
      <c r="BL162" s="30">
        <f t="shared" si="307"/>
        <v>0.51371480753700816</v>
      </c>
      <c r="BM162" s="30">
        <f t="shared" si="308"/>
        <v>1.5825617202455584E-3</v>
      </c>
      <c r="BN162" s="30">
        <f t="shared" si="309"/>
        <v>0.2933247254145076</v>
      </c>
      <c r="BO162" s="30">
        <f t="shared" si="310"/>
        <v>6.9629651216201825E-3</v>
      </c>
      <c r="BP162" s="30">
        <f t="shared" si="311"/>
        <v>1.2399620641827889E-3</v>
      </c>
      <c r="BQ162" s="30">
        <f t="shared" si="312"/>
        <v>1.009499884251148E-2</v>
      </c>
      <c r="BR162" s="30">
        <f t="shared" si="313"/>
        <v>9.7640711035345204E-2</v>
      </c>
      <c r="BS162" s="30">
        <f t="shared" si="314"/>
        <v>6.0848817622141373E-2</v>
      </c>
      <c r="BT162" s="30">
        <f t="shared" si="315"/>
        <v>1.4590450642437473E-2</v>
      </c>
      <c r="BU162" s="30">
        <f t="shared" si="316"/>
        <v>0.99999999999999978</v>
      </c>
      <c r="BV162" s="30"/>
      <c r="BW162" s="28">
        <f t="shared" si="317"/>
        <v>0.56413636880639517</v>
      </c>
      <c r="BX162" s="28">
        <f t="shared" si="318"/>
        <v>0.35156473826876677</v>
      </c>
      <c r="BY162" s="28">
        <f t="shared" si="319"/>
        <v>8.4298892924838054E-2</v>
      </c>
      <c r="BZ162" s="28"/>
      <c r="CA162" s="28">
        <f t="shared" si="320"/>
        <v>61.424569827931187</v>
      </c>
      <c r="CB162" s="28">
        <f t="shared" si="321"/>
        <v>10.344137655062028</v>
      </c>
      <c r="CC162" s="28">
        <f t="shared" si="322"/>
        <v>36.636707732803565</v>
      </c>
      <c r="CD162" s="28">
        <f t="shared" si="323"/>
        <v>56.413636880639515</v>
      </c>
      <c r="CF162" s="28">
        <f t="shared" si="324"/>
        <v>7.1774668069907532</v>
      </c>
      <c r="CG162" s="28">
        <f t="shared" si="325"/>
        <v>0.53549032443577049</v>
      </c>
      <c r="CH162" s="30"/>
      <c r="CI162" s="107">
        <f t="shared" si="326"/>
        <v>3.7252483506639749</v>
      </c>
    </row>
    <row r="163" spans="1:87" ht="15" customHeight="1" x14ac:dyDescent="0.2">
      <c r="A163" s="150" t="s">
        <v>194</v>
      </c>
      <c r="C163" s="135">
        <v>336</v>
      </c>
      <c r="D163" s="26">
        <f t="shared" si="272"/>
        <v>1008</v>
      </c>
      <c r="F163" s="4">
        <v>61.4</v>
      </c>
      <c r="G163" s="4">
        <v>0.44</v>
      </c>
      <c r="H163" s="4">
        <v>17.2</v>
      </c>
      <c r="I163" s="4">
        <v>4.5199999999999996</v>
      </c>
      <c r="J163" s="4">
        <v>0.1</v>
      </c>
      <c r="K163" s="4">
        <v>1.67</v>
      </c>
      <c r="L163" s="4">
        <v>4</v>
      </c>
      <c r="M163" s="4">
        <v>4.46</v>
      </c>
      <c r="N163" s="4">
        <v>5.88</v>
      </c>
      <c r="O163" s="4">
        <v>0.28999999999999998</v>
      </c>
      <c r="P163" s="28">
        <f t="shared" si="273"/>
        <v>99.95999999999998</v>
      </c>
      <c r="R163" s="28">
        <v>55</v>
      </c>
      <c r="S163" s="28">
        <v>0.25</v>
      </c>
      <c r="T163" s="28">
        <v>28.07</v>
      </c>
      <c r="U163" s="28">
        <v>0.81</v>
      </c>
      <c r="V163" s="28">
        <v>0.26</v>
      </c>
      <c r="W163" s="28">
        <v>0.31</v>
      </c>
      <c r="X163" s="28">
        <v>10.32</v>
      </c>
      <c r="Y163" s="28">
        <v>4.0199999999999996</v>
      </c>
      <c r="Z163" s="28">
        <v>0.95</v>
      </c>
      <c r="AA163" s="28">
        <f t="shared" si="274"/>
        <v>99.990000000000009</v>
      </c>
      <c r="AC163" s="30">
        <f t="shared" si="275"/>
        <v>1.021970705725699</v>
      </c>
      <c r="AD163" s="30">
        <f t="shared" si="276"/>
        <v>5.5068836045056319E-3</v>
      </c>
      <c r="AE163" s="30">
        <f t="shared" si="277"/>
        <v>0.33738721067085131</v>
      </c>
      <c r="AF163" s="30">
        <f t="shared" si="278"/>
        <v>6.2908837856645791E-2</v>
      </c>
      <c r="AG163" s="30">
        <f t="shared" si="279"/>
        <v>1.4096419509444602E-3</v>
      </c>
      <c r="AH163" s="30">
        <f t="shared" si="280"/>
        <v>4.1439205955334991E-2</v>
      </c>
      <c r="AI163" s="30">
        <f t="shared" si="281"/>
        <v>7.1326676176890161E-2</v>
      </c>
      <c r="AJ163" s="30">
        <f t="shared" si="282"/>
        <v>0.14391739270732495</v>
      </c>
      <c r="AK163" s="30">
        <f t="shared" si="283"/>
        <v>0.12484076433121019</v>
      </c>
      <c r="AL163" s="30">
        <f t="shared" si="284"/>
        <v>4.0863199870365017E-3</v>
      </c>
      <c r="AM163" s="30">
        <f t="shared" si="285"/>
        <v>1.814793638966443</v>
      </c>
      <c r="AO163" s="30">
        <f t="shared" si="286"/>
        <v>0.56313328622185899</v>
      </c>
      <c r="AP163" s="30">
        <f t="shared" si="287"/>
        <v>3.0344406583009071E-3</v>
      </c>
      <c r="AQ163" s="30">
        <f t="shared" si="288"/>
        <v>0.18590940778423673</v>
      </c>
      <c r="AR163" s="30">
        <f t="shared" si="289"/>
        <v>3.4664457988993994E-2</v>
      </c>
      <c r="AS163" s="30">
        <f t="shared" si="290"/>
        <v>7.7675054655099857E-4</v>
      </c>
      <c r="AT163" s="30">
        <f t="shared" si="291"/>
        <v>2.2834114615331885E-2</v>
      </c>
      <c r="AU163" s="30">
        <f t="shared" si="292"/>
        <v>3.9302912819064083E-2</v>
      </c>
      <c r="AV163" s="30">
        <f t="shared" si="293"/>
        <v>7.9302345796896476E-2</v>
      </c>
      <c r="AW163" s="30">
        <f t="shared" si="294"/>
        <v>6.8790611588383802E-2</v>
      </c>
      <c r="AX163" s="30">
        <f t="shared" si="295"/>
        <v>2.2516719803821516E-3</v>
      </c>
      <c r="AY163" s="30">
        <f t="shared" si="296"/>
        <v>1</v>
      </c>
      <c r="AZ163" s="30"/>
      <c r="BA163" s="30">
        <f t="shared" si="297"/>
        <v>0.91544607190412786</v>
      </c>
      <c r="BB163" s="30">
        <f t="shared" si="298"/>
        <v>3.1289111389236545E-3</v>
      </c>
      <c r="BC163" s="30">
        <f t="shared" si="299"/>
        <v>0.55060808160062769</v>
      </c>
      <c r="BD163" s="30">
        <f t="shared" si="300"/>
        <v>1.1273486430062632E-2</v>
      </c>
      <c r="BE163" s="30">
        <f t="shared" si="301"/>
        <v>3.6650690724555966E-3</v>
      </c>
      <c r="BF163" s="30">
        <f t="shared" si="302"/>
        <v>7.6923076923076927E-3</v>
      </c>
      <c r="BG163" s="30">
        <f t="shared" si="303"/>
        <v>0.18402282453637661</v>
      </c>
      <c r="BH163" s="30">
        <f t="shared" si="304"/>
        <v>0.1297192642787996</v>
      </c>
      <c r="BI163" s="30">
        <f t="shared" si="305"/>
        <v>2.0169851380042462E-2</v>
      </c>
      <c r="BJ163" s="30">
        <f t="shared" si="306"/>
        <v>1.8257258680337238</v>
      </c>
      <c r="BK163" s="30"/>
      <c r="BL163" s="30">
        <f t="shared" si="307"/>
        <v>0.50141485528166829</v>
      </c>
      <c r="BM163" s="30">
        <f t="shared" si="308"/>
        <v>1.7137902210332592E-3</v>
      </c>
      <c r="BN163" s="30">
        <f t="shared" si="309"/>
        <v>0.30158310797974469</v>
      </c>
      <c r="BO163" s="30">
        <f t="shared" si="310"/>
        <v>6.1747968999332787E-3</v>
      </c>
      <c r="BP163" s="30">
        <f t="shared" si="311"/>
        <v>2.0074585876371544E-3</v>
      </c>
      <c r="BQ163" s="30">
        <f t="shared" si="312"/>
        <v>4.2132873434017667E-3</v>
      </c>
      <c r="BR163" s="30">
        <f t="shared" si="313"/>
        <v>0.10079433487710075</v>
      </c>
      <c r="BS163" s="30">
        <f t="shared" si="314"/>
        <v>7.1050789469563183E-2</v>
      </c>
      <c r="BT163" s="30">
        <f t="shared" si="315"/>
        <v>1.1047579339917582E-2</v>
      </c>
      <c r="BU163" s="30">
        <f t="shared" si="316"/>
        <v>1</v>
      </c>
      <c r="BV163" s="30"/>
      <c r="BW163" s="28">
        <f t="shared" si="317"/>
        <v>0.55111184232821775</v>
      </c>
      <c r="BX163" s="28">
        <f t="shared" si="318"/>
        <v>0.38848345525757594</v>
      </c>
      <c r="BY163" s="28">
        <f t="shared" si="319"/>
        <v>6.0404702414206313E-2</v>
      </c>
      <c r="BZ163" s="28"/>
      <c r="CA163" s="28">
        <f t="shared" si="320"/>
        <v>61.424569827931187</v>
      </c>
      <c r="CB163" s="28">
        <f t="shared" si="321"/>
        <v>10.344137655062028</v>
      </c>
      <c r="CC163" s="28">
        <f t="shared" si="322"/>
        <v>33.596062357831521</v>
      </c>
      <c r="CD163" s="28">
        <f t="shared" si="323"/>
        <v>55.111184232821778</v>
      </c>
      <c r="CF163" s="28">
        <f t="shared" si="324"/>
        <v>7.154108565242149</v>
      </c>
      <c r="CG163" s="28">
        <f t="shared" si="325"/>
        <v>0.53549032443577049</v>
      </c>
      <c r="CH163" s="30"/>
      <c r="CI163" s="107">
        <f t="shared" si="326"/>
        <v>3.2785777313153659</v>
      </c>
    </row>
    <row r="164" spans="1:87" ht="15" customHeight="1" x14ac:dyDescent="0.2">
      <c r="A164" s="150" t="s">
        <v>194</v>
      </c>
      <c r="C164" s="135">
        <v>343</v>
      </c>
      <c r="D164" s="26">
        <f t="shared" si="272"/>
        <v>1008</v>
      </c>
      <c r="F164" s="4">
        <v>61.4</v>
      </c>
      <c r="G164" s="4">
        <v>0.44</v>
      </c>
      <c r="H164" s="4">
        <v>17.2</v>
      </c>
      <c r="I164" s="4">
        <v>4.5199999999999996</v>
      </c>
      <c r="J164" s="4">
        <v>0.1</v>
      </c>
      <c r="K164" s="4">
        <v>1.67</v>
      </c>
      <c r="L164" s="4">
        <v>4</v>
      </c>
      <c r="M164" s="4">
        <v>4.46</v>
      </c>
      <c r="N164" s="4">
        <v>5.88</v>
      </c>
      <c r="O164" s="4">
        <v>0.28999999999999998</v>
      </c>
      <c r="P164" s="28">
        <f t="shared" si="273"/>
        <v>99.95999999999998</v>
      </c>
      <c r="R164" s="28">
        <v>54.9</v>
      </c>
      <c r="S164" s="28">
        <v>0.17</v>
      </c>
      <c r="T164" s="28">
        <v>27.99</v>
      </c>
      <c r="U164" s="28">
        <v>0.82</v>
      </c>
      <c r="V164" s="28">
        <v>0.16</v>
      </c>
      <c r="W164" s="28">
        <v>0.31</v>
      </c>
      <c r="X164" s="28">
        <v>10.63</v>
      </c>
      <c r="Y164" s="28">
        <v>3.72</v>
      </c>
      <c r="Z164" s="28">
        <v>1</v>
      </c>
      <c r="AA164" s="28">
        <f t="shared" si="274"/>
        <v>99.699999999999989</v>
      </c>
      <c r="AC164" s="30">
        <f t="shared" si="275"/>
        <v>1.021970705725699</v>
      </c>
      <c r="AD164" s="30">
        <f t="shared" si="276"/>
        <v>5.5068836045056319E-3</v>
      </c>
      <c r="AE164" s="30">
        <f t="shared" si="277"/>
        <v>0.33738721067085131</v>
      </c>
      <c r="AF164" s="30">
        <f t="shared" si="278"/>
        <v>6.2908837856645791E-2</v>
      </c>
      <c r="AG164" s="30">
        <f t="shared" si="279"/>
        <v>1.4096419509444602E-3</v>
      </c>
      <c r="AH164" s="30">
        <f t="shared" si="280"/>
        <v>4.1439205955334991E-2</v>
      </c>
      <c r="AI164" s="30">
        <f t="shared" si="281"/>
        <v>7.1326676176890161E-2</v>
      </c>
      <c r="AJ164" s="30">
        <f t="shared" si="282"/>
        <v>0.14391739270732495</v>
      </c>
      <c r="AK164" s="30">
        <f t="shared" si="283"/>
        <v>0.12484076433121019</v>
      </c>
      <c r="AL164" s="30">
        <f t="shared" si="284"/>
        <v>4.0863199870365017E-3</v>
      </c>
      <c r="AM164" s="30">
        <f t="shared" si="285"/>
        <v>1.814793638966443</v>
      </c>
      <c r="AO164" s="30">
        <f t="shared" si="286"/>
        <v>0.56313328622185899</v>
      </c>
      <c r="AP164" s="30">
        <f t="shared" si="287"/>
        <v>3.0344406583009071E-3</v>
      </c>
      <c r="AQ164" s="30">
        <f t="shared" si="288"/>
        <v>0.18590940778423673</v>
      </c>
      <c r="AR164" s="30">
        <f t="shared" si="289"/>
        <v>3.4664457988993994E-2</v>
      </c>
      <c r="AS164" s="30">
        <f t="shared" si="290"/>
        <v>7.7675054655099857E-4</v>
      </c>
      <c r="AT164" s="30">
        <f t="shared" si="291"/>
        <v>2.2834114615331885E-2</v>
      </c>
      <c r="AU164" s="30">
        <f t="shared" si="292"/>
        <v>3.9302912819064083E-2</v>
      </c>
      <c r="AV164" s="30">
        <f t="shared" si="293"/>
        <v>7.9302345796896476E-2</v>
      </c>
      <c r="AW164" s="30">
        <f t="shared" si="294"/>
        <v>6.8790611588383802E-2</v>
      </c>
      <c r="AX164" s="30">
        <f t="shared" si="295"/>
        <v>2.2516719803821516E-3</v>
      </c>
      <c r="AY164" s="30">
        <f t="shared" si="296"/>
        <v>1</v>
      </c>
      <c r="AZ164" s="30"/>
      <c r="BA164" s="30">
        <f t="shared" si="297"/>
        <v>0.9137816245006658</v>
      </c>
      <c r="BB164" s="30">
        <f t="shared" si="298"/>
        <v>2.1276595744680851E-3</v>
      </c>
      <c r="BC164" s="30">
        <f t="shared" si="299"/>
        <v>0.54903883876029813</v>
      </c>
      <c r="BD164" s="30">
        <f t="shared" si="300"/>
        <v>1.1412665274878218E-2</v>
      </c>
      <c r="BE164" s="30">
        <f t="shared" si="301"/>
        <v>2.2554271215111362E-3</v>
      </c>
      <c r="BF164" s="30">
        <f t="shared" si="302"/>
        <v>7.6923076923076927E-3</v>
      </c>
      <c r="BG164" s="30">
        <f t="shared" si="303"/>
        <v>0.18955064194008561</v>
      </c>
      <c r="BH164" s="30">
        <f t="shared" si="304"/>
        <v>0.12003872216844144</v>
      </c>
      <c r="BI164" s="30">
        <f t="shared" si="305"/>
        <v>2.1231422505307854E-2</v>
      </c>
      <c r="BJ164" s="30">
        <f t="shared" si="306"/>
        <v>1.8171293095379639</v>
      </c>
      <c r="BK164" s="30"/>
      <c r="BL164" s="30">
        <f t="shared" si="307"/>
        <v>0.50287099531348722</v>
      </c>
      <c r="BM164" s="30">
        <f t="shared" si="308"/>
        <v>1.1708905708031746E-3</v>
      </c>
      <c r="BN164" s="30">
        <f t="shared" si="309"/>
        <v>0.30214626767530406</v>
      </c>
      <c r="BO164" s="30">
        <f t="shared" si="310"/>
        <v>6.2806016143012316E-3</v>
      </c>
      <c r="BP164" s="30">
        <f t="shared" si="311"/>
        <v>1.2412034243642336E-3</v>
      </c>
      <c r="BQ164" s="30">
        <f t="shared" si="312"/>
        <v>4.2332197559807085E-3</v>
      </c>
      <c r="BR164" s="30">
        <f t="shared" si="313"/>
        <v>0.10431323788854745</v>
      </c>
      <c r="BS164" s="30">
        <f t="shared" si="314"/>
        <v>6.605953772159634E-2</v>
      </c>
      <c r="BT164" s="30">
        <f t="shared" si="315"/>
        <v>1.1684046035615542E-2</v>
      </c>
      <c r="BU164" s="30">
        <f t="shared" si="316"/>
        <v>0.99999999999999989</v>
      </c>
      <c r="BV164" s="30"/>
      <c r="BW164" s="28">
        <f t="shared" si="317"/>
        <v>0.57297077333096036</v>
      </c>
      <c r="BX164" s="28">
        <f t="shared" si="318"/>
        <v>0.36285120834490336</v>
      </c>
      <c r="BY164" s="28">
        <f t="shared" si="319"/>
        <v>6.4178018324136277E-2</v>
      </c>
      <c r="BZ164" s="28"/>
      <c r="CA164" s="28">
        <f t="shared" si="320"/>
        <v>61.424569827931187</v>
      </c>
      <c r="CB164" s="28">
        <f t="shared" si="321"/>
        <v>10.344137655062028</v>
      </c>
      <c r="CC164" s="28">
        <f t="shared" si="322"/>
        <v>35.066340498961644</v>
      </c>
      <c r="CD164" s="28">
        <f t="shared" si="323"/>
        <v>57.297077333096034</v>
      </c>
      <c r="CF164" s="28">
        <f t="shared" si="324"/>
        <v>7.1930055050656998</v>
      </c>
      <c r="CG164" s="28">
        <f t="shared" si="325"/>
        <v>0.53549032443577049</v>
      </c>
      <c r="CH164" s="30"/>
      <c r="CI164" s="107">
        <f t="shared" si="326"/>
        <v>3.5812343212333957</v>
      </c>
    </row>
    <row r="165" spans="1:87" ht="15" customHeight="1" x14ac:dyDescent="0.2">
      <c r="A165" s="150" t="s">
        <v>194</v>
      </c>
      <c r="C165" s="135">
        <v>350</v>
      </c>
      <c r="D165" s="26">
        <f t="shared" si="272"/>
        <v>1008</v>
      </c>
      <c r="F165" s="4">
        <v>61.4</v>
      </c>
      <c r="G165" s="4">
        <v>0.44</v>
      </c>
      <c r="H165" s="4">
        <v>17.2</v>
      </c>
      <c r="I165" s="4">
        <v>4.5199999999999996</v>
      </c>
      <c r="J165" s="4">
        <v>0.1</v>
      </c>
      <c r="K165" s="4">
        <v>1.67</v>
      </c>
      <c r="L165" s="4">
        <v>4</v>
      </c>
      <c r="M165" s="4">
        <v>4.46</v>
      </c>
      <c r="N165" s="4">
        <v>5.88</v>
      </c>
      <c r="O165" s="4">
        <v>0.28999999999999998</v>
      </c>
      <c r="P165" s="28">
        <f t="shared" si="273"/>
        <v>99.95999999999998</v>
      </c>
      <c r="R165" s="28">
        <v>54.98</v>
      </c>
      <c r="S165" s="28">
        <v>0.2</v>
      </c>
      <c r="T165" s="28">
        <v>27.45</v>
      </c>
      <c r="U165" s="28">
        <v>0.98</v>
      </c>
      <c r="V165" s="28">
        <v>0.21</v>
      </c>
      <c r="W165" s="28">
        <v>0.74</v>
      </c>
      <c r="X165" s="28">
        <v>10.73</v>
      </c>
      <c r="Y165" s="28">
        <v>3.6</v>
      </c>
      <c r="Z165" s="28">
        <v>0.92</v>
      </c>
      <c r="AA165" s="28">
        <f t="shared" si="274"/>
        <v>99.809999999999988</v>
      </c>
      <c r="AC165" s="30">
        <f t="shared" si="275"/>
        <v>1.021970705725699</v>
      </c>
      <c r="AD165" s="30">
        <f t="shared" si="276"/>
        <v>5.5068836045056319E-3</v>
      </c>
      <c r="AE165" s="30">
        <f t="shared" si="277"/>
        <v>0.33738721067085131</v>
      </c>
      <c r="AF165" s="30">
        <f t="shared" si="278"/>
        <v>6.2908837856645791E-2</v>
      </c>
      <c r="AG165" s="30">
        <f t="shared" si="279"/>
        <v>1.4096419509444602E-3</v>
      </c>
      <c r="AH165" s="30">
        <f t="shared" si="280"/>
        <v>4.1439205955334991E-2</v>
      </c>
      <c r="AI165" s="30">
        <f t="shared" si="281"/>
        <v>7.1326676176890161E-2</v>
      </c>
      <c r="AJ165" s="30">
        <f t="shared" si="282"/>
        <v>0.14391739270732495</v>
      </c>
      <c r="AK165" s="30">
        <f t="shared" si="283"/>
        <v>0.12484076433121019</v>
      </c>
      <c r="AL165" s="30">
        <f t="shared" si="284"/>
        <v>4.0863199870365017E-3</v>
      </c>
      <c r="AM165" s="30">
        <f t="shared" si="285"/>
        <v>1.814793638966443</v>
      </c>
      <c r="AO165" s="30">
        <f t="shared" si="286"/>
        <v>0.56313328622185899</v>
      </c>
      <c r="AP165" s="30">
        <f t="shared" si="287"/>
        <v>3.0344406583009071E-3</v>
      </c>
      <c r="AQ165" s="30">
        <f t="shared" si="288"/>
        <v>0.18590940778423673</v>
      </c>
      <c r="AR165" s="30">
        <f t="shared" si="289"/>
        <v>3.4664457988993994E-2</v>
      </c>
      <c r="AS165" s="30">
        <f t="shared" si="290"/>
        <v>7.7675054655099857E-4</v>
      </c>
      <c r="AT165" s="30">
        <f t="shared" si="291"/>
        <v>2.2834114615331885E-2</v>
      </c>
      <c r="AU165" s="30">
        <f t="shared" si="292"/>
        <v>3.9302912819064083E-2</v>
      </c>
      <c r="AV165" s="30">
        <f t="shared" si="293"/>
        <v>7.9302345796896476E-2</v>
      </c>
      <c r="AW165" s="30">
        <f t="shared" si="294"/>
        <v>6.8790611588383802E-2</v>
      </c>
      <c r="AX165" s="30">
        <f t="shared" si="295"/>
        <v>2.2516719803821516E-3</v>
      </c>
      <c r="AY165" s="30">
        <f t="shared" si="296"/>
        <v>1</v>
      </c>
      <c r="AZ165" s="30"/>
      <c r="BA165" s="30">
        <f t="shared" si="297"/>
        <v>0.91511318242343542</v>
      </c>
      <c r="BB165" s="30">
        <f t="shared" si="298"/>
        <v>2.5031289111389237E-3</v>
      </c>
      <c r="BC165" s="30">
        <f t="shared" si="299"/>
        <v>0.53844644958807375</v>
      </c>
      <c r="BD165" s="30">
        <f t="shared" si="300"/>
        <v>1.3639526791927628E-2</v>
      </c>
      <c r="BE165" s="30">
        <f t="shared" si="301"/>
        <v>2.9602480969833662E-3</v>
      </c>
      <c r="BF165" s="30">
        <f t="shared" si="302"/>
        <v>1.8362282878411913E-2</v>
      </c>
      <c r="BG165" s="30">
        <f t="shared" si="303"/>
        <v>0.19133380884450785</v>
      </c>
      <c r="BH165" s="30">
        <f t="shared" si="304"/>
        <v>0.11616650532429817</v>
      </c>
      <c r="BI165" s="30">
        <f t="shared" si="305"/>
        <v>1.9532908704883226E-2</v>
      </c>
      <c r="BJ165" s="30">
        <f t="shared" si="306"/>
        <v>1.8180580415636605</v>
      </c>
      <c r="BK165" s="30"/>
      <c r="BL165" s="30">
        <f t="shared" si="307"/>
        <v>0.5033465167241703</v>
      </c>
      <c r="BM165" s="30">
        <f t="shared" si="308"/>
        <v>1.3768146307287599E-3</v>
      </c>
      <c r="BN165" s="30">
        <f t="shared" si="309"/>
        <v>0.29616570938789782</v>
      </c>
      <c r="BO165" s="30">
        <f t="shared" si="310"/>
        <v>7.5022504673154747E-3</v>
      </c>
      <c r="BP165" s="30">
        <f t="shared" si="311"/>
        <v>1.6282472997602101E-3</v>
      </c>
      <c r="BQ165" s="30">
        <f t="shared" si="312"/>
        <v>1.0099943158370803E-2</v>
      </c>
      <c r="BR165" s="30">
        <f t="shared" si="313"/>
        <v>0.10524075935438619</v>
      </c>
      <c r="BS165" s="30">
        <f t="shared" si="314"/>
        <v>6.3895927780384082E-2</v>
      </c>
      <c r="BT165" s="30">
        <f t="shared" si="315"/>
        <v>1.0743831196986166E-2</v>
      </c>
      <c r="BU165" s="30">
        <f t="shared" si="316"/>
        <v>0.99999999999999978</v>
      </c>
      <c r="BV165" s="30"/>
      <c r="BW165" s="28">
        <f t="shared" si="317"/>
        <v>0.58505924004671273</v>
      </c>
      <c r="BX165" s="28">
        <f t="shared" si="318"/>
        <v>0.35521316245342277</v>
      </c>
      <c r="BY165" s="28">
        <f t="shared" si="319"/>
        <v>5.9727597499864504E-2</v>
      </c>
      <c r="BZ165" s="28"/>
      <c r="CA165" s="28">
        <f t="shared" si="320"/>
        <v>61.424569827931187</v>
      </c>
      <c r="CB165" s="28">
        <f t="shared" si="321"/>
        <v>10.344137655062028</v>
      </c>
      <c r="CC165" s="28">
        <f t="shared" si="322"/>
        <v>35.225721752322087</v>
      </c>
      <c r="CD165" s="28">
        <f t="shared" si="323"/>
        <v>58.505924004671272</v>
      </c>
      <c r="CF165" s="28">
        <f t="shared" si="324"/>
        <v>7.2138839031970559</v>
      </c>
      <c r="CG165" s="28">
        <f t="shared" si="325"/>
        <v>0.53549032443577049</v>
      </c>
      <c r="CH165" s="30"/>
      <c r="CI165" s="107">
        <f t="shared" si="326"/>
        <v>3.6683659764840773</v>
      </c>
    </row>
    <row r="166" spans="1:87" ht="15" customHeight="1" x14ac:dyDescent="0.2">
      <c r="A166" s="150" t="s">
        <v>194</v>
      </c>
      <c r="C166" s="135">
        <v>364</v>
      </c>
      <c r="D166" s="26">
        <f t="shared" si="272"/>
        <v>1008</v>
      </c>
      <c r="F166" s="4">
        <v>61.4</v>
      </c>
      <c r="G166" s="4">
        <v>0.44</v>
      </c>
      <c r="H166" s="4">
        <v>17.2</v>
      </c>
      <c r="I166" s="4">
        <v>4.5199999999999996</v>
      </c>
      <c r="J166" s="4">
        <v>0.1</v>
      </c>
      <c r="K166" s="4">
        <v>1.67</v>
      </c>
      <c r="L166" s="4">
        <v>4</v>
      </c>
      <c r="M166" s="4">
        <v>4.46</v>
      </c>
      <c r="N166" s="4">
        <v>5.88</v>
      </c>
      <c r="O166" s="4">
        <v>0.28999999999999998</v>
      </c>
      <c r="P166" s="28">
        <f t="shared" si="273"/>
        <v>99.95999999999998</v>
      </c>
      <c r="R166" s="28">
        <v>54.06</v>
      </c>
      <c r="S166" s="28">
        <v>0.09</v>
      </c>
      <c r="T166" s="28">
        <v>28.76</v>
      </c>
      <c r="U166" s="28">
        <v>0.8</v>
      </c>
      <c r="V166" s="28">
        <v>0.08</v>
      </c>
      <c r="W166" s="28">
        <v>0.43</v>
      </c>
      <c r="X166" s="28">
        <v>11.22</v>
      </c>
      <c r="Y166" s="28">
        <v>3.9</v>
      </c>
      <c r="Z166" s="28">
        <v>0.66</v>
      </c>
      <c r="AA166" s="28">
        <f t="shared" si="274"/>
        <v>100.00000000000001</v>
      </c>
      <c r="AC166" s="30">
        <f t="shared" si="275"/>
        <v>1.021970705725699</v>
      </c>
      <c r="AD166" s="30">
        <f t="shared" si="276"/>
        <v>5.5068836045056319E-3</v>
      </c>
      <c r="AE166" s="30">
        <f t="shared" si="277"/>
        <v>0.33738721067085131</v>
      </c>
      <c r="AF166" s="30">
        <f t="shared" si="278"/>
        <v>6.2908837856645791E-2</v>
      </c>
      <c r="AG166" s="30">
        <f t="shared" si="279"/>
        <v>1.4096419509444602E-3</v>
      </c>
      <c r="AH166" s="30">
        <f t="shared" si="280"/>
        <v>4.1439205955334991E-2</v>
      </c>
      <c r="AI166" s="30">
        <f t="shared" si="281"/>
        <v>7.1326676176890161E-2</v>
      </c>
      <c r="AJ166" s="30">
        <f t="shared" si="282"/>
        <v>0.14391739270732495</v>
      </c>
      <c r="AK166" s="30">
        <f t="shared" si="283"/>
        <v>0.12484076433121019</v>
      </c>
      <c r="AL166" s="30">
        <f t="shared" si="284"/>
        <v>4.0863199870365017E-3</v>
      </c>
      <c r="AM166" s="30">
        <f t="shared" si="285"/>
        <v>1.814793638966443</v>
      </c>
      <c r="AO166" s="30">
        <f t="shared" si="286"/>
        <v>0.56313328622185899</v>
      </c>
      <c r="AP166" s="30">
        <f t="shared" si="287"/>
        <v>3.0344406583009071E-3</v>
      </c>
      <c r="AQ166" s="30">
        <f t="shared" si="288"/>
        <v>0.18590940778423673</v>
      </c>
      <c r="AR166" s="30">
        <f t="shared" si="289"/>
        <v>3.4664457988993994E-2</v>
      </c>
      <c r="AS166" s="30">
        <f t="shared" si="290"/>
        <v>7.7675054655099857E-4</v>
      </c>
      <c r="AT166" s="30">
        <f t="shared" si="291"/>
        <v>2.2834114615331885E-2</v>
      </c>
      <c r="AU166" s="30">
        <f t="shared" si="292"/>
        <v>3.9302912819064083E-2</v>
      </c>
      <c r="AV166" s="30">
        <f t="shared" si="293"/>
        <v>7.9302345796896476E-2</v>
      </c>
      <c r="AW166" s="30">
        <f t="shared" si="294"/>
        <v>6.8790611588383802E-2</v>
      </c>
      <c r="AX166" s="30">
        <f t="shared" si="295"/>
        <v>2.2516719803821516E-3</v>
      </c>
      <c r="AY166" s="30">
        <f t="shared" si="296"/>
        <v>1</v>
      </c>
      <c r="AZ166" s="30"/>
      <c r="BA166" s="30">
        <f t="shared" si="297"/>
        <v>0.89980026631158461</v>
      </c>
      <c r="BB166" s="30">
        <f t="shared" si="298"/>
        <v>1.1264080100125155E-3</v>
      </c>
      <c r="BC166" s="30">
        <f t="shared" si="299"/>
        <v>0.56414280109847004</v>
      </c>
      <c r="BD166" s="30">
        <f t="shared" si="300"/>
        <v>1.1134307585247045E-2</v>
      </c>
      <c r="BE166" s="30">
        <f t="shared" si="301"/>
        <v>1.1277135607555681E-3</v>
      </c>
      <c r="BF166" s="30">
        <f t="shared" si="302"/>
        <v>1.0669975186104219E-2</v>
      </c>
      <c r="BG166" s="30">
        <f t="shared" si="303"/>
        <v>0.20007132667617691</v>
      </c>
      <c r="BH166" s="30">
        <f t="shared" si="304"/>
        <v>0.12584704743465636</v>
      </c>
      <c r="BI166" s="30">
        <f t="shared" si="305"/>
        <v>1.4012738853503185E-2</v>
      </c>
      <c r="BJ166" s="30">
        <f t="shared" si="306"/>
        <v>1.8279325847165102</v>
      </c>
      <c r="BK166" s="30"/>
      <c r="BL166" s="30">
        <f t="shared" si="307"/>
        <v>0.49225024699208614</v>
      </c>
      <c r="BM166" s="30">
        <f t="shared" si="308"/>
        <v>6.162196677440418E-4</v>
      </c>
      <c r="BN166" s="30">
        <f t="shared" si="309"/>
        <v>0.30862341741446753</v>
      </c>
      <c r="BO166" s="30">
        <f t="shared" si="310"/>
        <v>6.0912025303021984E-3</v>
      </c>
      <c r="BP166" s="30">
        <f t="shared" si="311"/>
        <v>6.169338903329756E-4</v>
      </c>
      <c r="BQ166" s="30">
        <f t="shared" si="312"/>
        <v>5.8371820029451474E-3</v>
      </c>
      <c r="BR166" s="30">
        <f t="shared" si="313"/>
        <v>0.10945224585905913</v>
      </c>
      <c r="BS166" s="30">
        <f t="shared" si="314"/>
        <v>6.8846656866272601E-2</v>
      </c>
      <c r="BT166" s="30">
        <f t="shared" si="315"/>
        <v>7.6658947767903529E-3</v>
      </c>
      <c r="BU166" s="30">
        <f t="shared" si="316"/>
        <v>1</v>
      </c>
      <c r="BV166" s="30"/>
      <c r="BW166" s="28">
        <f t="shared" si="317"/>
        <v>0.58856432684691384</v>
      </c>
      <c r="BX166" s="28">
        <f t="shared" si="318"/>
        <v>0.37021338334469983</v>
      </c>
      <c r="BY166" s="28">
        <f t="shared" si="319"/>
        <v>4.1222289808386325E-2</v>
      </c>
      <c r="BZ166" s="28"/>
      <c r="CA166" s="28">
        <f t="shared" si="320"/>
        <v>61.424569827931187</v>
      </c>
      <c r="CB166" s="28">
        <f t="shared" si="321"/>
        <v>10.344137655062028</v>
      </c>
      <c r="CC166" s="28">
        <f t="shared" si="322"/>
        <v>33.550445323184327</v>
      </c>
      <c r="CD166" s="28">
        <f t="shared" si="323"/>
        <v>58.856432684691384</v>
      </c>
      <c r="CF166" s="28">
        <f t="shared" si="324"/>
        <v>7.2198570232337076</v>
      </c>
      <c r="CG166" s="28">
        <f t="shared" si="325"/>
        <v>0.53549032443577049</v>
      </c>
      <c r="CH166" s="30"/>
      <c r="CI166" s="107">
        <f t="shared" si="326"/>
        <v>3.4817942668024457</v>
      </c>
    </row>
    <row r="167" spans="1:87" ht="15" customHeight="1" x14ac:dyDescent="0.2">
      <c r="A167" s="150" t="s">
        <v>194</v>
      </c>
      <c r="C167" s="135">
        <v>371</v>
      </c>
      <c r="D167" s="26">
        <f t="shared" si="272"/>
        <v>1008</v>
      </c>
      <c r="F167" s="4">
        <v>61.4</v>
      </c>
      <c r="G167" s="4">
        <v>0.44</v>
      </c>
      <c r="H167" s="4">
        <v>17.2</v>
      </c>
      <c r="I167" s="4">
        <v>4.5199999999999996</v>
      </c>
      <c r="J167" s="4">
        <v>0.1</v>
      </c>
      <c r="K167" s="4">
        <v>1.67</v>
      </c>
      <c r="L167" s="4">
        <v>4</v>
      </c>
      <c r="M167" s="4">
        <v>4.46</v>
      </c>
      <c r="N167" s="4">
        <v>5.88</v>
      </c>
      <c r="O167" s="4">
        <v>0.28999999999999998</v>
      </c>
      <c r="P167" s="28">
        <f t="shared" si="273"/>
        <v>99.95999999999998</v>
      </c>
      <c r="R167" s="28">
        <v>54.2</v>
      </c>
      <c r="S167" s="28">
        <v>0.33</v>
      </c>
      <c r="T167" s="28">
        <v>28.32</v>
      </c>
      <c r="U167" s="28">
        <v>0.75</v>
      </c>
      <c r="V167" s="28">
        <v>0.06</v>
      </c>
      <c r="W167" s="28">
        <v>0.32</v>
      </c>
      <c r="X167" s="28">
        <v>10.99</v>
      </c>
      <c r="Y167" s="28">
        <v>4.0599999999999996</v>
      </c>
      <c r="Z167" s="28">
        <v>0.88</v>
      </c>
      <c r="AA167" s="28">
        <f t="shared" si="274"/>
        <v>99.909999999999982</v>
      </c>
      <c r="AC167" s="30">
        <f t="shared" si="275"/>
        <v>1.021970705725699</v>
      </c>
      <c r="AD167" s="30">
        <f t="shared" si="276"/>
        <v>5.5068836045056319E-3</v>
      </c>
      <c r="AE167" s="30">
        <f t="shared" si="277"/>
        <v>0.33738721067085131</v>
      </c>
      <c r="AF167" s="30">
        <f t="shared" si="278"/>
        <v>6.2908837856645791E-2</v>
      </c>
      <c r="AG167" s="30">
        <f t="shared" si="279"/>
        <v>1.4096419509444602E-3</v>
      </c>
      <c r="AH167" s="30">
        <f t="shared" si="280"/>
        <v>4.1439205955334991E-2</v>
      </c>
      <c r="AI167" s="30">
        <f t="shared" si="281"/>
        <v>7.1326676176890161E-2</v>
      </c>
      <c r="AJ167" s="30">
        <f t="shared" si="282"/>
        <v>0.14391739270732495</v>
      </c>
      <c r="AK167" s="30">
        <f t="shared" si="283"/>
        <v>0.12484076433121019</v>
      </c>
      <c r="AL167" s="30">
        <f t="shared" si="284"/>
        <v>4.0863199870365017E-3</v>
      </c>
      <c r="AM167" s="30">
        <f t="shared" si="285"/>
        <v>1.814793638966443</v>
      </c>
      <c r="AO167" s="30">
        <f t="shared" si="286"/>
        <v>0.56313328622185899</v>
      </c>
      <c r="AP167" s="30">
        <f t="shared" si="287"/>
        <v>3.0344406583009071E-3</v>
      </c>
      <c r="AQ167" s="30">
        <f t="shared" si="288"/>
        <v>0.18590940778423673</v>
      </c>
      <c r="AR167" s="30">
        <f t="shared" si="289"/>
        <v>3.4664457988993994E-2</v>
      </c>
      <c r="AS167" s="30">
        <f t="shared" si="290"/>
        <v>7.7675054655099857E-4</v>
      </c>
      <c r="AT167" s="30">
        <f t="shared" si="291"/>
        <v>2.2834114615331885E-2</v>
      </c>
      <c r="AU167" s="30">
        <f t="shared" si="292"/>
        <v>3.9302912819064083E-2</v>
      </c>
      <c r="AV167" s="30">
        <f t="shared" si="293"/>
        <v>7.9302345796896476E-2</v>
      </c>
      <c r="AW167" s="30">
        <f t="shared" si="294"/>
        <v>6.8790611588383802E-2</v>
      </c>
      <c r="AX167" s="30">
        <f t="shared" si="295"/>
        <v>2.2516719803821516E-3</v>
      </c>
      <c r="AY167" s="30">
        <f t="shared" si="296"/>
        <v>1</v>
      </c>
      <c r="AZ167" s="30"/>
      <c r="BA167" s="30">
        <f t="shared" si="297"/>
        <v>0.90213049267643153</v>
      </c>
      <c r="BB167" s="30">
        <f t="shared" si="298"/>
        <v>4.1301627033792235E-3</v>
      </c>
      <c r="BC167" s="30">
        <f t="shared" si="299"/>
        <v>0.5555119654766576</v>
      </c>
      <c r="BD167" s="30">
        <f t="shared" si="300"/>
        <v>1.0438413361169104E-2</v>
      </c>
      <c r="BE167" s="30">
        <f t="shared" si="301"/>
        <v>8.4578517056667607E-4</v>
      </c>
      <c r="BF167" s="30">
        <f t="shared" si="302"/>
        <v>7.9404466501240695E-3</v>
      </c>
      <c r="BG167" s="30">
        <f t="shared" si="303"/>
        <v>0.19597004279600572</v>
      </c>
      <c r="BH167" s="30">
        <f t="shared" si="304"/>
        <v>0.13101000322684736</v>
      </c>
      <c r="BI167" s="30">
        <f t="shared" si="305"/>
        <v>1.8683651804670912E-2</v>
      </c>
      <c r="BJ167" s="30">
        <f t="shared" si="306"/>
        <v>1.8266609638658522</v>
      </c>
      <c r="BK167" s="30"/>
      <c r="BL167" s="30">
        <f t="shared" si="307"/>
        <v>0.49386859987811232</v>
      </c>
      <c r="BM167" s="30">
        <f t="shared" si="308"/>
        <v>2.261045035220087E-3</v>
      </c>
      <c r="BN167" s="30">
        <f t="shared" si="309"/>
        <v>0.30411333929258572</v>
      </c>
      <c r="BO167" s="30">
        <f t="shared" si="310"/>
        <v>5.7144777096882707E-3</v>
      </c>
      <c r="BP167" s="30">
        <f t="shared" si="311"/>
        <v>4.6302252432038588E-4</v>
      </c>
      <c r="BQ167" s="30">
        <f t="shared" si="312"/>
        <v>4.3469734160844565E-3</v>
      </c>
      <c r="BR167" s="30">
        <f t="shared" si="313"/>
        <v>0.10728320507888049</v>
      </c>
      <c r="BS167" s="30">
        <f t="shared" si="314"/>
        <v>7.1721028597219516E-2</v>
      </c>
      <c r="BT167" s="30">
        <f t="shared" si="315"/>
        <v>1.0228308467888745E-2</v>
      </c>
      <c r="BU167" s="30">
        <f t="shared" si="316"/>
        <v>0.99999999999999989</v>
      </c>
      <c r="BV167" s="30"/>
      <c r="BW167" s="28">
        <f t="shared" si="317"/>
        <v>0.56693845500023843</v>
      </c>
      <c r="BX167" s="28">
        <f t="shared" si="318"/>
        <v>0.37901001479252089</v>
      </c>
      <c r="BY167" s="28">
        <f t="shared" si="319"/>
        <v>5.4051530207240683E-2</v>
      </c>
      <c r="BZ167" s="28"/>
      <c r="CA167" s="28">
        <f t="shared" si="320"/>
        <v>61.424569827931187</v>
      </c>
      <c r="CB167" s="28">
        <f t="shared" si="321"/>
        <v>10.344137655062028</v>
      </c>
      <c r="CC167" s="28">
        <f t="shared" si="322"/>
        <v>33.752075770735992</v>
      </c>
      <c r="CD167" s="28">
        <f t="shared" si="323"/>
        <v>56.693845500023841</v>
      </c>
      <c r="CF167" s="28">
        <f t="shared" si="324"/>
        <v>7.1824215489182368</v>
      </c>
      <c r="CG167" s="28">
        <f t="shared" si="325"/>
        <v>0.53549032443577049</v>
      </c>
      <c r="CH167" s="30"/>
      <c r="CI167" s="107">
        <f t="shared" si="326"/>
        <v>3.385851401774846</v>
      </c>
    </row>
    <row r="168" spans="1:87" ht="15" customHeight="1" x14ac:dyDescent="0.2">
      <c r="A168" s="150" t="s">
        <v>194</v>
      </c>
      <c r="C168" s="135">
        <v>378</v>
      </c>
      <c r="D168" s="26">
        <f t="shared" si="272"/>
        <v>1008</v>
      </c>
      <c r="F168" s="4">
        <v>61.4</v>
      </c>
      <c r="G168" s="4">
        <v>0.44</v>
      </c>
      <c r="H168" s="4">
        <v>17.2</v>
      </c>
      <c r="I168" s="4">
        <v>4.5199999999999996</v>
      </c>
      <c r="J168" s="4">
        <v>0.1</v>
      </c>
      <c r="K168" s="4">
        <v>1.67</v>
      </c>
      <c r="L168" s="4">
        <v>4</v>
      </c>
      <c r="M168" s="4">
        <v>4.46</v>
      </c>
      <c r="N168" s="4">
        <v>5.88</v>
      </c>
      <c r="O168" s="4">
        <v>0.28999999999999998</v>
      </c>
      <c r="P168" s="28">
        <f t="shared" si="273"/>
        <v>99.95999999999998</v>
      </c>
      <c r="R168" s="28">
        <v>54.65</v>
      </c>
      <c r="S168" s="28">
        <v>0.26</v>
      </c>
      <c r="T168" s="28">
        <v>28</v>
      </c>
      <c r="U168" s="28">
        <v>0.75</v>
      </c>
      <c r="V168" s="28">
        <v>0.17</v>
      </c>
      <c r="W168" s="28">
        <v>0.39</v>
      </c>
      <c r="X168" s="28">
        <v>10.64</v>
      </c>
      <c r="Y168" s="28">
        <v>4.0599999999999996</v>
      </c>
      <c r="Z168" s="28">
        <v>0.88</v>
      </c>
      <c r="AA168" s="28">
        <f t="shared" si="274"/>
        <v>99.8</v>
      </c>
      <c r="AC168" s="30">
        <f t="shared" si="275"/>
        <v>1.021970705725699</v>
      </c>
      <c r="AD168" s="30">
        <f t="shared" si="276"/>
        <v>5.5068836045056319E-3</v>
      </c>
      <c r="AE168" s="30">
        <f t="shared" si="277"/>
        <v>0.33738721067085131</v>
      </c>
      <c r="AF168" s="30">
        <f t="shared" si="278"/>
        <v>6.2908837856645791E-2</v>
      </c>
      <c r="AG168" s="30">
        <f t="shared" si="279"/>
        <v>1.4096419509444602E-3</v>
      </c>
      <c r="AH168" s="30">
        <f t="shared" si="280"/>
        <v>4.1439205955334991E-2</v>
      </c>
      <c r="AI168" s="30">
        <f t="shared" si="281"/>
        <v>7.1326676176890161E-2</v>
      </c>
      <c r="AJ168" s="30">
        <f t="shared" si="282"/>
        <v>0.14391739270732495</v>
      </c>
      <c r="AK168" s="30">
        <f t="shared" si="283"/>
        <v>0.12484076433121019</v>
      </c>
      <c r="AL168" s="30">
        <f t="shared" si="284"/>
        <v>4.0863199870365017E-3</v>
      </c>
      <c r="AM168" s="30">
        <f t="shared" si="285"/>
        <v>1.814793638966443</v>
      </c>
      <c r="AO168" s="30">
        <f t="shared" si="286"/>
        <v>0.56313328622185899</v>
      </c>
      <c r="AP168" s="30">
        <f t="shared" si="287"/>
        <v>3.0344406583009071E-3</v>
      </c>
      <c r="AQ168" s="30">
        <f t="shared" si="288"/>
        <v>0.18590940778423673</v>
      </c>
      <c r="AR168" s="30">
        <f t="shared" si="289"/>
        <v>3.4664457988993994E-2</v>
      </c>
      <c r="AS168" s="30">
        <f t="shared" si="290"/>
        <v>7.7675054655099857E-4</v>
      </c>
      <c r="AT168" s="30">
        <f t="shared" si="291"/>
        <v>2.2834114615331885E-2</v>
      </c>
      <c r="AU168" s="30">
        <f t="shared" si="292"/>
        <v>3.9302912819064083E-2</v>
      </c>
      <c r="AV168" s="30">
        <f t="shared" si="293"/>
        <v>7.9302345796896476E-2</v>
      </c>
      <c r="AW168" s="30">
        <f t="shared" si="294"/>
        <v>6.8790611588383802E-2</v>
      </c>
      <c r="AX168" s="30">
        <f t="shared" si="295"/>
        <v>2.2516719803821516E-3</v>
      </c>
      <c r="AY168" s="30">
        <f t="shared" si="296"/>
        <v>1</v>
      </c>
      <c r="AZ168" s="30"/>
      <c r="BA168" s="30">
        <f t="shared" si="297"/>
        <v>0.90962050599201061</v>
      </c>
      <c r="BB168" s="30">
        <f t="shared" si="298"/>
        <v>3.2540675844806004E-3</v>
      </c>
      <c r="BC168" s="30">
        <f t="shared" si="299"/>
        <v>0.54923499411533938</v>
      </c>
      <c r="BD168" s="30">
        <f t="shared" si="300"/>
        <v>1.0438413361169104E-2</v>
      </c>
      <c r="BE168" s="30">
        <f t="shared" si="301"/>
        <v>2.3963913166055823E-3</v>
      </c>
      <c r="BF168" s="30">
        <f t="shared" si="302"/>
        <v>9.6774193548387101E-3</v>
      </c>
      <c r="BG168" s="30">
        <f t="shared" si="303"/>
        <v>0.18972895863052783</v>
      </c>
      <c r="BH168" s="30">
        <f t="shared" si="304"/>
        <v>0.13101000322684736</v>
      </c>
      <c r="BI168" s="30">
        <f t="shared" si="305"/>
        <v>1.8683651804670912E-2</v>
      </c>
      <c r="BJ168" s="30">
        <f t="shared" si="306"/>
        <v>1.8240444053864899</v>
      </c>
      <c r="BK168" s="30"/>
      <c r="BL168" s="30">
        <f t="shared" si="307"/>
        <v>0.49868331237214292</v>
      </c>
      <c r="BM168" s="30">
        <f t="shared" si="308"/>
        <v>1.7839848497499206E-3</v>
      </c>
      <c r="BN168" s="30">
        <f t="shared" si="309"/>
        <v>0.30110834609805676</v>
      </c>
      <c r="BO168" s="30">
        <f t="shared" si="310"/>
        <v>5.7226750238886575E-3</v>
      </c>
      <c r="BP168" s="30">
        <f t="shared" si="311"/>
        <v>1.3137790448132318E-3</v>
      </c>
      <c r="BQ168" s="30">
        <f t="shared" si="312"/>
        <v>5.3054735544051613E-3</v>
      </c>
      <c r="BR168" s="30">
        <f t="shared" si="313"/>
        <v>0.10401553716030662</v>
      </c>
      <c r="BS168" s="30">
        <f t="shared" si="314"/>
        <v>7.1823911106532592E-2</v>
      </c>
      <c r="BT168" s="30">
        <f t="shared" si="315"/>
        <v>1.0242980790104233E-2</v>
      </c>
      <c r="BU168" s="30">
        <f t="shared" si="316"/>
        <v>1.0000000000000002</v>
      </c>
      <c r="BV168" s="30"/>
      <c r="BW168" s="28">
        <f t="shared" si="317"/>
        <v>0.55897559854228152</v>
      </c>
      <c r="BX168" s="28">
        <f t="shared" si="318"/>
        <v>0.38597900656463169</v>
      </c>
      <c r="BY168" s="28">
        <f t="shared" si="319"/>
        <v>5.5045394893086796E-2</v>
      </c>
      <c r="BZ168" s="28"/>
      <c r="CA168" s="28">
        <f t="shared" si="320"/>
        <v>61.424569827931187</v>
      </c>
      <c r="CB168" s="28">
        <f t="shared" si="321"/>
        <v>10.344137655062028</v>
      </c>
      <c r="CC168" s="28">
        <f t="shared" si="322"/>
        <v>33.453319416422758</v>
      </c>
      <c r="CD168" s="28">
        <f t="shared" si="323"/>
        <v>55.897559854228149</v>
      </c>
      <c r="CF168" s="28">
        <f t="shared" si="324"/>
        <v>7.1682766162757581</v>
      </c>
      <c r="CG168" s="28">
        <f t="shared" si="325"/>
        <v>0.53549032443577049</v>
      </c>
      <c r="CH168" s="30"/>
      <c r="CI168" s="107">
        <f t="shared" si="326"/>
        <v>3.3047383780887643</v>
      </c>
    </row>
    <row r="169" spans="1:87" ht="15" customHeight="1" x14ac:dyDescent="0.2">
      <c r="A169" s="150" t="s">
        <v>194</v>
      </c>
      <c r="C169" s="135">
        <v>385</v>
      </c>
      <c r="D169" s="26">
        <f t="shared" si="272"/>
        <v>1008</v>
      </c>
      <c r="F169" s="4">
        <v>61.4</v>
      </c>
      <c r="G169" s="4">
        <v>0.44</v>
      </c>
      <c r="H169" s="4">
        <v>17.2</v>
      </c>
      <c r="I169" s="4">
        <v>4.5199999999999996</v>
      </c>
      <c r="J169" s="4">
        <v>0.1</v>
      </c>
      <c r="K169" s="4">
        <v>1.67</v>
      </c>
      <c r="L169" s="4">
        <v>4</v>
      </c>
      <c r="M169" s="4">
        <v>4.46</v>
      </c>
      <c r="N169" s="4">
        <v>5.88</v>
      </c>
      <c r="O169" s="4">
        <v>0.28999999999999998</v>
      </c>
      <c r="P169" s="28">
        <f t="shared" si="273"/>
        <v>99.95999999999998</v>
      </c>
      <c r="R169" s="28">
        <v>55.54</v>
      </c>
      <c r="S169" s="28">
        <v>0.25</v>
      </c>
      <c r="T169" s="28">
        <v>27.37</v>
      </c>
      <c r="U169" s="28">
        <v>0.79</v>
      </c>
      <c r="V169" s="28">
        <v>0.15</v>
      </c>
      <c r="W169" s="28">
        <v>0.46</v>
      </c>
      <c r="X169" s="28">
        <v>9.7899999999999991</v>
      </c>
      <c r="Y169" s="28">
        <v>4.38</v>
      </c>
      <c r="Z169" s="28">
        <v>1.1399999999999999</v>
      </c>
      <c r="AA169" s="28">
        <f t="shared" si="274"/>
        <v>99.86999999999999</v>
      </c>
      <c r="AC169" s="30">
        <f t="shared" si="275"/>
        <v>1.021970705725699</v>
      </c>
      <c r="AD169" s="30">
        <f t="shared" si="276"/>
        <v>5.5068836045056319E-3</v>
      </c>
      <c r="AE169" s="30">
        <f t="shared" si="277"/>
        <v>0.33738721067085131</v>
      </c>
      <c r="AF169" s="30">
        <f t="shared" si="278"/>
        <v>6.2908837856645791E-2</v>
      </c>
      <c r="AG169" s="30">
        <f t="shared" si="279"/>
        <v>1.4096419509444602E-3</v>
      </c>
      <c r="AH169" s="30">
        <f t="shared" si="280"/>
        <v>4.1439205955334991E-2</v>
      </c>
      <c r="AI169" s="30">
        <f t="shared" si="281"/>
        <v>7.1326676176890161E-2</v>
      </c>
      <c r="AJ169" s="30">
        <f t="shared" si="282"/>
        <v>0.14391739270732495</v>
      </c>
      <c r="AK169" s="30">
        <f t="shared" si="283"/>
        <v>0.12484076433121019</v>
      </c>
      <c r="AL169" s="30">
        <f t="shared" si="284"/>
        <v>4.0863199870365017E-3</v>
      </c>
      <c r="AM169" s="30">
        <f t="shared" si="285"/>
        <v>1.814793638966443</v>
      </c>
      <c r="AO169" s="30">
        <f t="shared" si="286"/>
        <v>0.56313328622185899</v>
      </c>
      <c r="AP169" s="30">
        <f t="shared" si="287"/>
        <v>3.0344406583009071E-3</v>
      </c>
      <c r="AQ169" s="30">
        <f t="shared" si="288"/>
        <v>0.18590940778423673</v>
      </c>
      <c r="AR169" s="30">
        <f t="shared" si="289"/>
        <v>3.4664457988993994E-2</v>
      </c>
      <c r="AS169" s="30">
        <f t="shared" si="290"/>
        <v>7.7675054655099857E-4</v>
      </c>
      <c r="AT169" s="30">
        <f t="shared" si="291"/>
        <v>2.2834114615331885E-2</v>
      </c>
      <c r="AU169" s="30">
        <f t="shared" si="292"/>
        <v>3.9302912819064083E-2</v>
      </c>
      <c r="AV169" s="30">
        <f t="shared" si="293"/>
        <v>7.9302345796896476E-2</v>
      </c>
      <c r="AW169" s="30">
        <f t="shared" si="294"/>
        <v>6.8790611588383802E-2</v>
      </c>
      <c r="AX169" s="30">
        <f t="shared" si="295"/>
        <v>2.2516719803821516E-3</v>
      </c>
      <c r="AY169" s="30">
        <f t="shared" si="296"/>
        <v>1</v>
      </c>
      <c r="AZ169" s="30"/>
      <c r="BA169" s="30">
        <f t="shared" si="297"/>
        <v>0.92443408788282289</v>
      </c>
      <c r="BB169" s="30">
        <f t="shared" si="298"/>
        <v>3.1289111389236545E-3</v>
      </c>
      <c r="BC169" s="30">
        <f t="shared" si="299"/>
        <v>0.53687720674774431</v>
      </c>
      <c r="BD169" s="30">
        <f t="shared" si="300"/>
        <v>1.0995128740431456E-2</v>
      </c>
      <c r="BE169" s="30">
        <f t="shared" si="301"/>
        <v>2.11446292641669E-3</v>
      </c>
      <c r="BF169" s="30">
        <f t="shared" si="302"/>
        <v>1.1414392059553351E-2</v>
      </c>
      <c r="BG169" s="30">
        <f t="shared" si="303"/>
        <v>0.17457203994293866</v>
      </c>
      <c r="BH169" s="30">
        <f t="shared" si="304"/>
        <v>0.14133591481122942</v>
      </c>
      <c r="BI169" s="30">
        <f t="shared" si="305"/>
        <v>2.4203821656050954E-2</v>
      </c>
      <c r="BJ169" s="30">
        <f t="shared" si="306"/>
        <v>1.8290759659061115</v>
      </c>
      <c r="BK169" s="30"/>
      <c r="BL169" s="30">
        <f t="shared" si="307"/>
        <v>0.5054104395411837</v>
      </c>
      <c r="BM169" s="30">
        <f t="shared" si="308"/>
        <v>1.7106512781570632E-3</v>
      </c>
      <c r="BN169" s="30">
        <f t="shared" si="309"/>
        <v>0.2935237337076807</v>
      </c>
      <c r="BO169" s="30">
        <f t="shared" si="310"/>
        <v>6.0113023982492414E-3</v>
      </c>
      <c r="BP169" s="30">
        <f t="shared" si="311"/>
        <v>1.1560279429778629E-3</v>
      </c>
      <c r="BQ169" s="30">
        <f t="shared" si="312"/>
        <v>6.2405237793930228E-3</v>
      </c>
      <c r="BR169" s="30">
        <f t="shared" si="313"/>
        <v>9.5442749889536091E-2</v>
      </c>
      <c r="BS169" s="30">
        <f t="shared" si="314"/>
        <v>7.7271757677496236E-2</v>
      </c>
      <c r="BT169" s="30">
        <f t="shared" si="315"/>
        <v>1.323281378532605E-2</v>
      </c>
      <c r="BU169" s="30">
        <f t="shared" si="316"/>
        <v>0.99999999999999989</v>
      </c>
      <c r="BV169" s="30"/>
      <c r="BW169" s="28">
        <f t="shared" si="317"/>
        <v>0.51327843388869332</v>
      </c>
      <c r="BX169" s="28">
        <f t="shared" si="318"/>
        <v>0.41555725092200257</v>
      </c>
      <c r="BY169" s="28">
        <f t="shared" si="319"/>
        <v>7.1164315189304106E-2</v>
      </c>
      <c r="BZ169" s="28"/>
      <c r="CA169" s="28">
        <f t="shared" si="320"/>
        <v>61.424569827931187</v>
      </c>
      <c r="CB169" s="28">
        <f t="shared" si="321"/>
        <v>10.344137655062028</v>
      </c>
      <c r="CC169" s="28">
        <f t="shared" si="322"/>
        <v>32.780353213365075</v>
      </c>
      <c r="CD169" s="28">
        <f t="shared" si="323"/>
        <v>51.327843388869333</v>
      </c>
      <c r="CF169" s="28">
        <f t="shared" si="324"/>
        <v>7.0829892501052933</v>
      </c>
      <c r="CG169" s="28">
        <f t="shared" si="325"/>
        <v>0.53549032443577049</v>
      </c>
      <c r="CH169" s="30"/>
      <c r="CI169" s="107">
        <f t="shared" si="326"/>
        <v>2.9687815337536891</v>
      </c>
    </row>
    <row r="170" spans="1:87" ht="15" customHeight="1" x14ac:dyDescent="0.2">
      <c r="A170" s="150" t="s">
        <v>194</v>
      </c>
      <c r="C170" s="135">
        <v>392</v>
      </c>
      <c r="D170" s="26">
        <f t="shared" si="272"/>
        <v>1008</v>
      </c>
      <c r="F170" s="4">
        <v>61.4</v>
      </c>
      <c r="G170" s="4">
        <v>0.44</v>
      </c>
      <c r="H170" s="4">
        <v>17.2</v>
      </c>
      <c r="I170" s="4">
        <v>4.5199999999999996</v>
      </c>
      <c r="J170" s="4">
        <v>0.1</v>
      </c>
      <c r="K170" s="4">
        <v>1.67</v>
      </c>
      <c r="L170" s="4">
        <v>4</v>
      </c>
      <c r="M170" s="4">
        <v>4.46</v>
      </c>
      <c r="N170" s="4">
        <v>5.88</v>
      </c>
      <c r="O170" s="4">
        <v>0.28999999999999998</v>
      </c>
      <c r="P170" s="28">
        <f t="shared" si="273"/>
        <v>99.95999999999998</v>
      </c>
      <c r="R170" s="28">
        <v>54.42</v>
      </c>
      <c r="S170" s="28">
        <v>0.28999999999999998</v>
      </c>
      <c r="T170" s="28">
        <v>28.11</v>
      </c>
      <c r="U170" s="28">
        <v>0.88</v>
      </c>
      <c r="V170" s="28">
        <v>0.12</v>
      </c>
      <c r="W170" s="28">
        <v>0.36</v>
      </c>
      <c r="X170" s="28">
        <v>10.52</v>
      </c>
      <c r="Y170" s="28">
        <v>4.21</v>
      </c>
      <c r="Z170" s="28">
        <v>0.99</v>
      </c>
      <c r="AA170" s="28">
        <f t="shared" si="274"/>
        <v>99.899999999999977</v>
      </c>
      <c r="AC170" s="30">
        <f t="shared" si="275"/>
        <v>1.021970705725699</v>
      </c>
      <c r="AD170" s="30">
        <f t="shared" si="276"/>
        <v>5.5068836045056319E-3</v>
      </c>
      <c r="AE170" s="30">
        <f t="shared" si="277"/>
        <v>0.33738721067085131</v>
      </c>
      <c r="AF170" s="30">
        <f t="shared" si="278"/>
        <v>6.2908837856645791E-2</v>
      </c>
      <c r="AG170" s="30">
        <f t="shared" si="279"/>
        <v>1.4096419509444602E-3</v>
      </c>
      <c r="AH170" s="30">
        <f t="shared" si="280"/>
        <v>4.1439205955334991E-2</v>
      </c>
      <c r="AI170" s="30">
        <f t="shared" si="281"/>
        <v>7.1326676176890161E-2</v>
      </c>
      <c r="AJ170" s="30">
        <f t="shared" si="282"/>
        <v>0.14391739270732495</v>
      </c>
      <c r="AK170" s="30">
        <f t="shared" si="283"/>
        <v>0.12484076433121019</v>
      </c>
      <c r="AL170" s="30">
        <f t="shared" si="284"/>
        <v>4.0863199870365017E-3</v>
      </c>
      <c r="AM170" s="30">
        <f t="shared" si="285"/>
        <v>1.814793638966443</v>
      </c>
      <c r="AO170" s="30">
        <f t="shared" si="286"/>
        <v>0.56313328622185899</v>
      </c>
      <c r="AP170" s="30">
        <f t="shared" si="287"/>
        <v>3.0344406583009071E-3</v>
      </c>
      <c r="AQ170" s="30">
        <f t="shared" si="288"/>
        <v>0.18590940778423673</v>
      </c>
      <c r="AR170" s="30">
        <f t="shared" si="289"/>
        <v>3.4664457988993994E-2</v>
      </c>
      <c r="AS170" s="30">
        <f t="shared" si="290"/>
        <v>7.7675054655099857E-4</v>
      </c>
      <c r="AT170" s="30">
        <f t="shared" si="291"/>
        <v>2.2834114615331885E-2</v>
      </c>
      <c r="AU170" s="30">
        <f t="shared" si="292"/>
        <v>3.9302912819064083E-2</v>
      </c>
      <c r="AV170" s="30">
        <f t="shared" si="293"/>
        <v>7.9302345796896476E-2</v>
      </c>
      <c r="AW170" s="30">
        <f t="shared" si="294"/>
        <v>6.8790611588383802E-2</v>
      </c>
      <c r="AX170" s="30">
        <f t="shared" si="295"/>
        <v>2.2516719803821516E-3</v>
      </c>
      <c r="AY170" s="30">
        <f t="shared" si="296"/>
        <v>1</v>
      </c>
      <c r="AZ170" s="30"/>
      <c r="BA170" s="30">
        <f t="shared" si="297"/>
        <v>0.90579227696404796</v>
      </c>
      <c r="BB170" s="30">
        <f t="shared" si="298"/>
        <v>3.6295369211514386E-3</v>
      </c>
      <c r="BC170" s="30">
        <f t="shared" si="299"/>
        <v>0.55139270302079246</v>
      </c>
      <c r="BD170" s="30">
        <f t="shared" si="300"/>
        <v>1.2247738343771748E-2</v>
      </c>
      <c r="BE170" s="30">
        <f t="shared" si="301"/>
        <v>1.6915703411333521E-3</v>
      </c>
      <c r="BF170" s="30">
        <f t="shared" si="302"/>
        <v>8.9330024813895782E-3</v>
      </c>
      <c r="BG170" s="30">
        <f t="shared" si="303"/>
        <v>0.18758915834522111</v>
      </c>
      <c r="BH170" s="30">
        <f t="shared" si="304"/>
        <v>0.13585027428202648</v>
      </c>
      <c r="BI170" s="30">
        <f t="shared" si="305"/>
        <v>2.1019108280254776E-2</v>
      </c>
      <c r="BJ170" s="30">
        <f t="shared" si="306"/>
        <v>1.8281453689797891</v>
      </c>
      <c r="BK170" s="30"/>
      <c r="BL170" s="30">
        <f t="shared" si="307"/>
        <v>0.49547059677728611</v>
      </c>
      <c r="BM170" s="30">
        <f t="shared" si="308"/>
        <v>1.9853655965974579E-3</v>
      </c>
      <c r="BN170" s="30">
        <f t="shared" si="309"/>
        <v>0.30161316073486077</v>
      </c>
      <c r="BO170" s="30">
        <f t="shared" si="310"/>
        <v>6.6995429092199027E-3</v>
      </c>
      <c r="BP170" s="30">
        <f t="shared" si="311"/>
        <v>9.2529312484452273E-4</v>
      </c>
      <c r="BQ170" s="30">
        <f t="shared" si="312"/>
        <v>4.8863742637571053E-3</v>
      </c>
      <c r="BR170" s="30">
        <f t="shared" si="313"/>
        <v>0.10261172964046437</v>
      </c>
      <c r="BS170" s="30">
        <f t="shared" si="314"/>
        <v>7.4310433178428684E-2</v>
      </c>
      <c r="BT170" s="30">
        <f t="shared" si="315"/>
        <v>1.1497503774541002E-2</v>
      </c>
      <c r="BU170" s="30">
        <f t="shared" si="316"/>
        <v>1</v>
      </c>
      <c r="BV170" s="30"/>
      <c r="BW170" s="28">
        <f t="shared" si="317"/>
        <v>0.54459139799815426</v>
      </c>
      <c r="BX170" s="28">
        <f t="shared" si="318"/>
        <v>0.39438788170012723</v>
      </c>
      <c r="BY170" s="28">
        <f t="shared" si="319"/>
        <v>6.1020720301718512E-2</v>
      </c>
      <c r="BZ170" s="28"/>
      <c r="CA170" s="28">
        <f t="shared" si="320"/>
        <v>61.424569827931187</v>
      </c>
      <c r="CB170" s="28">
        <f t="shared" si="321"/>
        <v>10.344137655062028</v>
      </c>
      <c r="CC170" s="28">
        <f t="shared" si="322"/>
        <v>33.331641930079563</v>
      </c>
      <c r="CD170" s="28">
        <f t="shared" si="323"/>
        <v>54.459139799815425</v>
      </c>
      <c r="CF170" s="28">
        <f t="shared" si="324"/>
        <v>7.1422065810876108</v>
      </c>
      <c r="CG170" s="28">
        <f t="shared" si="325"/>
        <v>0.53549032443577049</v>
      </c>
      <c r="CH170" s="30"/>
      <c r="CI170" s="107">
        <f t="shared" si="326"/>
        <v>3.2098282792935562</v>
      </c>
    </row>
    <row r="171" spans="1:87" ht="15" customHeight="1" x14ac:dyDescent="0.2">
      <c r="A171" s="150" t="s">
        <v>194</v>
      </c>
      <c r="C171" s="136">
        <v>399</v>
      </c>
      <c r="D171" s="26">
        <f t="shared" si="272"/>
        <v>1008</v>
      </c>
      <c r="F171" s="4">
        <v>61.4</v>
      </c>
      <c r="G171" s="4">
        <v>0.44</v>
      </c>
      <c r="H171" s="4">
        <v>17.2</v>
      </c>
      <c r="I171" s="4">
        <v>4.5199999999999996</v>
      </c>
      <c r="J171" s="4">
        <v>0.1</v>
      </c>
      <c r="K171" s="4">
        <v>1.67</v>
      </c>
      <c r="L171" s="4">
        <v>4</v>
      </c>
      <c r="M171" s="4">
        <v>4.46</v>
      </c>
      <c r="N171" s="4">
        <v>5.88</v>
      </c>
      <c r="O171" s="4">
        <v>0.28999999999999998</v>
      </c>
      <c r="P171" s="28">
        <f t="shared" si="273"/>
        <v>99.95999999999998</v>
      </c>
      <c r="R171" s="28">
        <v>54.84</v>
      </c>
      <c r="S171" s="28">
        <v>0.28999999999999998</v>
      </c>
      <c r="T171" s="28">
        <v>27.8</v>
      </c>
      <c r="U171" s="28">
        <v>0.76</v>
      </c>
      <c r="V171" s="28">
        <v>0.15</v>
      </c>
      <c r="W171" s="28">
        <v>0.39</v>
      </c>
      <c r="X171" s="28">
        <v>10.47</v>
      </c>
      <c r="Y171" s="28">
        <v>4.13</v>
      </c>
      <c r="Z171" s="28">
        <v>1.0900000000000001</v>
      </c>
      <c r="AA171" s="28">
        <f t="shared" si="274"/>
        <v>99.920000000000016</v>
      </c>
      <c r="AC171" s="30">
        <f t="shared" si="275"/>
        <v>1.021970705725699</v>
      </c>
      <c r="AD171" s="30">
        <f t="shared" si="276"/>
        <v>5.5068836045056319E-3</v>
      </c>
      <c r="AE171" s="30">
        <f t="shared" si="277"/>
        <v>0.33738721067085131</v>
      </c>
      <c r="AF171" s="30">
        <f t="shared" si="278"/>
        <v>6.2908837856645791E-2</v>
      </c>
      <c r="AG171" s="30">
        <f t="shared" si="279"/>
        <v>1.4096419509444602E-3</v>
      </c>
      <c r="AH171" s="30">
        <f t="shared" si="280"/>
        <v>4.1439205955334991E-2</v>
      </c>
      <c r="AI171" s="30">
        <f t="shared" si="281"/>
        <v>7.1326676176890161E-2</v>
      </c>
      <c r="AJ171" s="30">
        <f t="shared" si="282"/>
        <v>0.14391739270732495</v>
      </c>
      <c r="AK171" s="30">
        <f t="shared" si="283"/>
        <v>0.12484076433121019</v>
      </c>
      <c r="AL171" s="30">
        <f t="shared" si="284"/>
        <v>4.0863199870365017E-3</v>
      </c>
      <c r="AM171" s="30">
        <f t="shared" si="285"/>
        <v>1.814793638966443</v>
      </c>
      <c r="AO171" s="30">
        <f t="shared" si="286"/>
        <v>0.56313328622185899</v>
      </c>
      <c r="AP171" s="30">
        <f t="shared" si="287"/>
        <v>3.0344406583009071E-3</v>
      </c>
      <c r="AQ171" s="30">
        <f t="shared" si="288"/>
        <v>0.18590940778423673</v>
      </c>
      <c r="AR171" s="30">
        <f t="shared" si="289"/>
        <v>3.4664457988993994E-2</v>
      </c>
      <c r="AS171" s="30">
        <f t="shared" si="290"/>
        <v>7.7675054655099857E-4</v>
      </c>
      <c r="AT171" s="30">
        <f t="shared" si="291"/>
        <v>2.2834114615331885E-2</v>
      </c>
      <c r="AU171" s="30">
        <f t="shared" si="292"/>
        <v>3.9302912819064083E-2</v>
      </c>
      <c r="AV171" s="30">
        <f t="shared" si="293"/>
        <v>7.9302345796896476E-2</v>
      </c>
      <c r="AW171" s="30">
        <f t="shared" si="294"/>
        <v>6.8790611588383802E-2</v>
      </c>
      <c r="AX171" s="30">
        <f t="shared" si="295"/>
        <v>2.2516719803821516E-3</v>
      </c>
      <c r="AY171" s="30">
        <f t="shared" si="296"/>
        <v>1</v>
      </c>
      <c r="AZ171" s="30"/>
      <c r="BA171" s="30">
        <f t="shared" si="297"/>
        <v>0.91278295605858861</v>
      </c>
      <c r="BB171" s="30">
        <f t="shared" si="298"/>
        <v>3.6295369211514386E-3</v>
      </c>
      <c r="BC171" s="30">
        <f t="shared" si="299"/>
        <v>0.5453118870145155</v>
      </c>
      <c r="BD171" s="30">
        <f t="shared" si="300"/>
        <v>1.0577592205984691E-2</v>
      </c>
      <c r="BE171" s="30">
        <f t="shared" si="301"/>
        <v>2.11446292641669E-3</v>
      </c>
      <c r="BF171" s="30">
        <f t="shared" si="302"/>
        <v>9.6774193548387101E-3</v>
      </c>
      <c r="BG171" s="30">
        <f t="shared" si="303"/>
        <v>0.18669757489301</v>
      </c>
      <c r="BH171" s="30">
        <f t="shared" si="304"/>
        <v>0.13326879638593095</v>
      </c>
      <c r="BI171" s="30">
        <f t="shared" si="305"/>
        <v>2.3142250530785564E-2</v>
      </c>
      <c r="BJ171" s="30">
        <f t="shared" si="306"/>
        <v>1.8272024762912222</v>
      </c>
      <c r="BK171" s="30"/>
      <c r="BL171" s="30">
        <f t="shared" si="307"/>
        <v>0.49955216671516151</v>
      </c>
      <c r="BM171" s="30">
        <f t="shared" si="308"/>
        <v>1.9863901063217242E-3</v>
      </c>
      <c r="BN171" s="30">
        <f t="shared" si="309"/>
        <v>0.29844086470447784</v>
      </c>
      <c r="BO171" s="30">
        <f t="shared" si="310"/>
        <v>5.7889546140801199E-3</v>
      </c>
      <c r="BP171" s="30">
        <f t="shared" si="311"/>
        <v>1.1572132557025299E-3</v>
      </c>
      <c r="BQ171" s="30">
        <f t="shared" si="312"/>
        <v>5.2963037651314509E-3</v>
      </c>
      <c r="BR171" s="30">
        <f t="shared" si="313"/>
        <v>0.10217673044749852</v>
      </c>
      <c r="BS171" s="30">
        <f t="shared" si="314"/>
        <v>7.2935976234245414E-2</v>
      </c>
      <c r="BT171" s="30">
        <f t="shared" si="315"/>
        <v>1.2665400157380872E-2</v>
      </c>
      <c r="BU171" s="30">
        <f t="shared" si="316"/>
        <v>0.99999999999999989</v>
      </c>
      <c r="BV171" s="30"/>
      <c r="BW171" s="28">
        <f t="shared" si="317"/>
        <v>0.54413548079402252</v>
      </c>
      <c r="BX171" s="28">
        <f t="shared" si="318"/>
        <v>0.38841576082525886</v>
      </c>
      <c r="BY171" s="28">
        <f t="shared" si="319"/>
        <v>6.7448758380718621E-2</v>
      </c>
      <c r="BZ171" s="28"/>
      <c r="CA171" s="28">
        <f t="shared" si="320"/>
        <v>61.424569827931187</v>
      </c>
      <c r="CB171" s="28">
        <f t="shared" si="321"/>
        <v>10.344137655062028</v>
      </c>
      <c r="CC171" s="28">
        <f t="shared" si="322"/>
        <v>33.951649877772986</v>
      </c>
      <c r="CD171" s="28">
        <f t="shared" si="323"/>
        <v>54.413548079402254</v>
      </c>
      <c r="CF171" s="28">
        <f t="shared" si="324"/>
        <v>7.1413690574815289</v>
      </c>
      <c r="CG171" s="28">
        <f t="shared" si="325"/>
        <v>0.53549032443577049</v>
      </c>
      <c r="CH171" s="30"/>
      <c r="CI171" s="107">
        <f t="shared" si="326"/>
        <v>3.2836022400278759</v>
      </c>
    </row>
    <row r="172" spans="1:87" ht="15" customHeight="1" x14ac:dyDescent="0.2">
      <c r="A172" s="150" t="s">
        <v>194</v>
      </c>
      <c r="C172" s="135">
        <v>406</v>
      </c>
      <c r="D172" s="26">
        <f t="shared" si="272"/>
        <v>1008</v>
      </c>
      <c r="F172" s="4">
        <v>61.4</v>
      </c>
      <c r="G172" s="4">
        <v>0.44</v>
      </c>
      <c r="H172" s="4">
        <v>17.2</v>
      </c>
      <c r="I172" s="4">
        <v>4.5199999999999996</v>
      </c>
      <c r="J172" s="4">
        <v>0.1</v>
      </c>
      <c r="K172" s="4">
        <v>1.67</v>
      </c>
      <c r="L172" s="4">
        <v>4</v>
      </c>
      <c r="M172" s="4">
        <v>4.46</v>
      </c>
      <c r="N172" s="4">
        <v>5.88</v>
      </c>
      <c r="O172" s="4">
        <v>0.28999999999999998</v>
      </c>
      <c r="P172" s="28">
        <f t="shared" si="273"/>
        <v>99.95999999999998</v>
      </c>
      <c r="R172" s="28">
        <v>54.5</v>
      </c>
      <c r="S172" s="28">
        <v>0.3</v>
      </c>
      <c r="T172" s="28">
        <v>27.98</v>
      </c>
      <c r="U172" s="28">
        <v>0.77</v>
      </c>
      <c r="V172" s="28">
        <v>0.26</v>
      </c>
      <c r="W172" s="28">
        <v>0.43</v>
      </c>
      <c r="X172" s="28">
        <v>10.32</v>
      </c>
      <c r="Y172" s="28">
        <v>4.24</v>
      </c>
      <c r="Z172" s="28">
        <v>1</v>
      </c>
      <c r="AA172" s="28">
        <f t="shared" si="274"/>
        <v>99.8</v>
      </c>
      <c r="AC172" s="30">
        <f t="shared" si="275"/>
        <v>1.021970705725699</v>
      </c>
      <c r="AD172" s="30">
        <f t="shared" si="276"/>
        <v>5.5068836045056319E-3</v>
      </c>
      <c r="AE172" s="30">
        <f t="shared" si="277"/>
        <v>0.33738721067085131</v>
      </c>
      <c r="AF172" s="30">
        <f t="shared" si="278"/>
        <v>6.2908837856645791E-2</v>
      </c>
      <c r="AG172" s="30">
        <f t="shared" si="279"/>
        <v>1.4096419509444602E-3</v>
      </c>
      <c r="AH172" s="30">
        <f t="shared" si="280"/>
        <v>4.1439205955334991E-2</v>
      </c>
      <c r="AI172" s="30">
        <f t="shared" si="281"/>
        <v>7.1326676176890161E-2</v>
      </c>
      <c r="AJ172" s="30">
        <f t="shared" si="282"/>
        <v>0.14391739270732495</v>
      </c>
      <c r="AK172" s="30">
        <f t="shared" si="283"/>
        <v>0.12484076433121019</v>
      </c>
      <c r="AL172" s="30">
        <f t="shared" si="284"/>
        <v>4.0863199870365017E-3</v>
      </c>
      <c r="AM172" s="30">
        <f t="shared" si="285"/>
        <v>1.814793638966443</v>
      </c>
      <c r="AO172" s="30">
        <f t="shared" si="286"/>
        <v>0.56313328622185899</v>
      </c>
      <c r="AP172" s="30">
        <f t="shared" si="287"/>
        <v>3.0344406583009071E-3</v>
      </c>
      <c r="AQ172" s="30">
        <f t="shared" si="288"/>
        <v>0.18590940778423673</v>
      </c>
      <c r="AR172" s="30">
        <f t="shared" si="289"/>
        <v>3.4664457988993994E-2</v>
      </c>
      <c r="AS172" s="30">
        <f t="shared" si="290"/>
        <v>7.7675054655099857E-4</v>
      </c>
      <c r="AT172" s="30">
        <f t="shared" si="291"/>
        <v>2.2834114615331885E-2</v>
      </c>
      <c r="AU172" s="30">
        <f t="shared" si="292"/>
        <v>3.9302912819064083E-2</v>
      </c>
      <c r="AV172" s="30">
        <f t="shared" si="293"/>
        <v>7.9302345796896476E-2</v>
      </c>
      <c r="AW172" s="30">
        <f t="shared" si="294"/>
        <v>6.8790611588383802E-2</v>
      </c>
      <c r="AX172" s="30">
        <f t="shared" si="295"/>
        <v>2.2516719803821516E-3</v>
      </c>
      <c r="AY172" s="30">
        <f t="shared" si="296"/>
        <v>1</v>
      </c>
      <c r="AZ172" s="30"/>
      <c r="BA172" s="30">
        <f t="shared" si="297"/>
        <v>0.90712383488681758</v>
      </c>
      <c r="BB172" s="30">
        <f t="shared" si="298"/>
        <v>3.7546933667083849E-3</v>
      </c>
      <c r="BC172" s="30">
        <f t="shared" si="299"/>
        <v>0.54884268340525699</v>
      </c>
      <c r="BD172" s="30">
        <f t="shared" si="300"/>
        <v>1.0716771050800279E-2</v>
      </c>
      <c r="BE172" s="30">
        <f t="shared" si="301"/>
        <v>3.6650690724555966E-3</v>
      </c>
      <c r="BF172" s="30">
        <f t="shared" si="302"/>
        <v>1.0669975186104219E-2</v>
      </c>
      <c r="BG172" s="30">
        <f t="shared" si="303"/>
        <v>0.18402282453637661</v>
      </c>
      <c r="BH172" s="30">
        <f t="shared" si="304"/>
        <v>0.1368183284930623</v>
      </c>
      <c r="BI172" s="30">
        <f t="shared" si="305"/>
        <v>2.1231422505307854E-2</v>
      </c>
      <c r="BJ172" s="30">
        <f t="shared" si="306"/>
        <v>1.8268456025028899</v>
      </c>
      <c r="BK172" s="30"/>
      <c r="BL172" s="30">
        <f t="shared" si="307"/>
        <v>0.49655199850715498</v>
      </c>
      <c r="BM172" s="30">
        <f t="shared" si="308"/>
        <v>2.0552877383640008E-3</v>
      </c>
      <c r="BN172" s="30">
        <f t="shared" si="309"/>
        <v>0.30043189345246751</v>
      </c>
      <c r="BO172" s="30">
        <f t="shared" si="310"/>
        <v>5.8662708201052396E-3</v>
      </c>
      <c r="BP172" s="30">
        <f t="shared" si="311"/>
        <v>2.0062281494584045E-3</v>
      </c>
      <c r="BQ172" s="30">
        <f t="shared" si="312"/>
        <v>5.840655155249958E-3</v>
      </c>
      <c r="BR172" s="30">
        <f t="shared" si="313"/>
        <v>0.1007325546747104</v>
      </c>
      <c r="BS172" s="30">
        <f t="shared" si="314"/>
        <v>7.4893208438421316E-2</v>
      </c>
      <c r="BT172" s="30">
        <f t="shared" si="315"/>
        <v>1.1621903064068202E-2</v>
      </c>
      <c r="BU172" s="30">
        <f t="shared" si="316"/>
        <v>1.0000000000000002</v>
      </c>
      <c r="BV172" s="30"/>
      <c r="BW172" s="28">
        <f t="shared" si="317"/>
        <v>0.53796427336714125</v>
      </c>
      <c r="BX172" s="28">
        <f t="shared" si="318"/>
        <v>0.39996871505755854</v>
      </c>
      <c r="BY172" s="28">
        <f t="shared" si="319"/>
        <v>6.2067011575300202E-2</v>
      </c>
      <c r="BZ172" s="28"/>
      <c r="CA172" s="28">
        <f t="shared" si="320"/>
        <v>61.424569827931187</v>
      </c>
      <c r="CB172" s="28">
        <f t="shared" si="321"/>
        <v>10.344137655062028</v>
      </c>
      <c r="CC172" s="28">
        <f t="shared" si="322"/>
        <v>33.104914825887079</v>
      </c>
      <c r="CD172" s="28">
        <f t="shared" si="323"/>
        <v>53.796427336714125</v>
      </c>
      <c r="CF172" s="28">
        <f t="shared" si="324"/>
        <v>7.1299629476310464</v>
      </c>
      <c r="CG172" s="28">
        <f t="shared" si="325"/>
        <v>0.53549032443577049</v>
      </c>
      <c r="CH172" s="30"/>
      <c r="CI172" s="107">
        <f t="shared" si="326"/>
        <v>3.1451736665346921</v>
      </c>
    </row>
    <row r="173" spans="1:87" ht="15" customHeight="1" x14ac:dyDescent="0.2">
      <c r="A173" s="150" t="s">
        <v>194</v>
      </c>
      <c r="C173" s="135">
        <v>413</v>
      </c>
      <c r="D173" s="26">
        <f t="shared" si="272"/>
        <v>1008</v>
      </c>
      <c r="F173" s="4">
        <v>61.4</v>
      </c>
      <c r="G173" s="4">
        <v>0.44</v>
      </c>
      <c r="H173" s="4">
        <v>17.2</v>
      </c>
      <c r="I173" s="4">
        <v>4.5199999999999996</v>
      </c>
      <c r="J173" s="4">
        <v>0.1</v>
      </c>
      <c r="K173" s="4">
        <v>1.67</v>
      </c>
      <c r="L173" s="4">
        <v>4</v>
      </c>
      <c r="M173" s="4">
        <v>4.46</v>
      </c>
      <c r="N173" s="4">
        <v>5.88</v>
      </c>
      <c r="O173" s="4">
        <v>0.28999999999999998</v>
      </c>
      <c r="P173" s="28">
        <f t="shared" si="273"/>
        <v>99.95999999999998</v>
      </c>
      <c r="R173" s="28">
        <v>54.93</v>
      </c>
      <c r="S173" s="28">
        <v>0.31</v>
      </c>
      <c r="T173" s="28">
        <v>27.8</v>
      </c>
      <c r="U173" s="28">
        <v>0.85</v>
      </c>
      <c r="V173" s="28">
        <v>0.24</v>
      </c>
      <c r="W173" s="28">
        <v>0.28999999999999998</v>
      </c>
      <c r="X173" s="28">
        <v>10.31</v>
      </c>
      <c r="Y173" s="28">
        <v>4.04</v>
      </c>
      <c r="Z173" s="28">
        <v>1.0900000000000001</v>
      </c>
      <c r="AA173" s="28">
        <f t="shared" si="274"/>
        <v>99.860000000000014</v>
      </c>
      <c r="AC173" s="30">
        <f t="shared" si="275"/>
        <v>1.021970705725699</v>
      </c>
      <c r="AD173" s="30">
        <f t="shared" si="276"/>
        <v>5.5068836045056319E-3</v>
      </c>
      <c r="AE173" s="30">
        <f t="shared" si="277"/>
        <v>0.33738721067085131</v>
      </c>
      <c r="AF173" s="30">
        <f t="shared" si="278"/>
        <v>6.2908837856645791E-2</v>
      </c>
      <c r="AG173" s="30">
        <f t="shared" si="279"/>
        <v>1.4096419509444602E-3</v>
      </c>
      <c r="AH173" s="30">
        <f t="shared" si="280"/>
        <v>4.1439205955334991E-2</v>
      </c>
      <c r="AI173" s="30">
        <f t="shared" si="281"/>
        <v>7.1326676176890161E-2</v>
      </c>
      <c r="AJ173" s="30">
        <f t="shared" si="282"/>
        <v>0.14391739270732495</v>
      </c>
      <c r="AK173" s="30">
        <f t="shared" si="283"/>
        <v>0.12484076433121019</v>
      </c>
      <c r="AL173" s="30">
        <f t="shared" si="284"/>
        <v>4.0863199870365017E-3</v>
      </c>
      <c r="AM173" s="30">
        <f t="shared" si="285"/>
        <v>1.814793638966443</v>
      </c>
      <c r="AO173" s="30">
        <f t="shared" si="286"/>
        <v>0.56313328622185899</v>
      </c>
      <c r="AP173" s="30">
        <f t="shared" si="287"/>
        <v>3.0344406583009071E-3</v>
      </c>
      <c r="AQ173" s="30">
        <f t="shared" si="288"/>
        <v>0.18590940778423673</v>
      </c>
      <c r="AR173" s="30">
        <f t="shared" si="289"/>
        <v>3.4664457988993994E-2</v>
      </c>
      <c r="AS173" s="30">
        <f t="shared" si="290"/>
        <v>7.7675054655099857E-4</v>
      </c>
      <c r="AT173" s="30">
        <f t="shared" si="291"/>
        <v>2.2834114615331885E-2</v>
      </c>
      <c r="AU173" s="30">
        <f t="shared" si="292"/>
        <v>3.9302912819064083E-2</v>
      </c>
      <c r="AV173" s="30">
        <f t="shared" si="293"/>
        <v>7.9302345796896476E-2</v>
      </c>
      <c r="AW173" s="30">
        <f t="shared" si="294"/>
        <v>6.8790611588383802E-2</v>
      </c>
      <c r="AX173" s="30">
        <f t="shared" si="295"/>
        <v>2.2516719803821516E-3</v>
      </c>
      <c r="AY173" s="30">
        <f t="shared" si="296"/>
        <v>1</v>
      </c>
      <c r="AZ173" s="30"/>
      <c r="BA173" s="30">
        <f t="shared" si="297"/>
        <v>0.91428095872170445</v>
      </c>
      <c r="BB173" s="30">
        <f t="shared" si="298"/>
        <v>3.8798498122653313E-3</v>
      </c>
      <c r="BC173" s="30">
        <f t="shared" si="299"/>
        <v>0.5453118870145155</v>
      </c>
      <c r="BD173" s="30">
        <f t="shared" si="300"/>
        <v>1.1830201809324984E-2</v>
      </c>
      <c r="BE173" s="30">
        <f t="shared" si="301"/>
        <v>3.3831406822667043E-3</v>
      </c>
      <c r="BF173" s="30">
        <f t="shared" si="302"/>
        <v>7.1960297766749384E-3</v>
      </c>
      <c r="BG173" s="30">
        <f t="shared" si="303"/>
        <v>0.1838445078459344</v>
      </c>
      <c r="BH173" s="30">
        <f t="shared" si="304"/>
        <v>0.13036463375282351</v>
      </c>
      <c r="BI173" s="30">
        <f t="shared" si="305"/>
        <v>2.3142250530785564E-2</v>
      </c>
      <c r="BJ173" s="30">
        <f t="shared" si="306"/>
        <v>1.8232334599462954</v>
      </c>
      <c r="BK173" s="30"/>
      <c r="BL173" s="30">
        <f t="shared" si="307"/>
        <v>0.5014612658263935</v>
      </c>
      <c r="BM173" s="30">
        <f t="shared" si="308"/>
        <v>2.1280049414953229E-3</v>
      </c>
      <c r="BN173" s="30">
        <f t="shared" si="309"/>
        <v>0.29909054380264505</v>
      </c>
      <c r="BO173" s="30">
        <f t="shared" si="310"/>
        <v>6.4885830965791137E-3</v>
      </c>
      <c r="BP173" s="30">
        <f t="shared" si="311"/>
        <v>1.8555718489097698E-3</v>
      </c>
      <c r="BQ173" s="30">
        <f t="shared" si="312"/>
        <v>3.9468504361953203E-3</v>
      </c>
      <c r="BR173" s="30">
        <f t="shared" si="313"/>
        <v>0.10083432093844398</v>
      </c>
      <c r="BS173" s="30">
        <f t="shared" si="314"/>
        <v>7.1501887507408671E-2</v>
      </c>
      <c r="BT173" s="30">
        <f t="shared" si="315"/>
        <v>1.2692971601929264E-2</v>
      </c>
      <c r="BU173" s="30">
        <f t="shared" si="316"/>
        <v>1</v>
      </c>
      <c r="BV173" s="30"/>
      <c r="BW173" s="28">
        <f t="shared" si="317"/>
        <v>0.54496442621863506</v>
      </c>
      <c r="BX173" s="28">
        <f t="shared" si="318"/>
        <v>0.38643573672511566</v>
      </c>
      <c r="BY173" s="28">
        <f t="shared" si="319"/>
        <v>6.859983705624928E-2</v>
      </c>
      <c r="BZ173" s="28"/>
      <c r="CA173" s="28">
        <f t="shared" si="320"/>
        <v>61.424569827931187</v>
      </c>
      <c r="CB173" s="28">
        <f t="shared" si="321"/>
        <v>10.344137655062028</v>
      </c>
      <c r="CC173" s="28">
        <f t="shared" si="322"/>
        <v>34.108205016556681</v>
      </c>
      <c r="CD173" s="28">
        <f t="shared" si="323"/>
        <v>54.496442621863508</v>
      </c>
      <c r="CF173" s="28">
        <f t="shared" si="324"/>
        <v>7.1428913155945803</v>
      </c>
      <c r="CG173" s="28">
        <f t="shared" si="325"/>
        <v>0.53549032443577049</v>
      </c>
      <c r="CH173" s="30"/>
      <c r="CI173" s="107">
        <f t="shared" si="326"/>
        <v>3.3074694016126962</v>
      </c>
    </row>
    <row r="174" spans="1:87" ht="15" customHeight="1" x14ac:dyDescent="0.2">
      <c r="A174" s="150" t="s">
        <v>194</v>
      </c>
      <c r="C174" s="135">
        <v>420</v>
      </c>
      <c r="D174" s="26">
        <f t="shared" si="272"/>
        <v>1008</v>
      </c>
      <c r="F174" s="4">
        <v>61.4</v>
      </c>
      <c r="G174" s="4">
        <v>0.44</v>
      </c>
      <c r="H174" s="4">
        <v>17.2</v>
      </c>
      <c r="I174" s="4">
        <v>4.5199999999999996</v>
      </c>
      <c r="J174" s="4">
        <v>0.1</v>
      </c>
      <c r="K174" s="4">
        <v>1.67</v>
      </c>
      <c r="L174" s="4">
        <v>4</v>
      </c>
      <c r="M174" s="4">
        <v>4.46</v>
      </c>
      <c r="N174" s="4">
        <v>5.88</v>
      </c>
      <c r="O174" s="4">
        <v>0.28999999999999998</v>
      </c>
      <c r="P174" s="28">
        <f t="shared" si="273"/>
        <v>99.95999999999998</v>
      </c>
      <c r="R174" s="28">
        <v>55.15</v>
      </c>
      <c r="S174" s="28">
        <v>0.23</v>
      </c>
      <c r="T174" s="28">
        <v>27.63</v>
      </c>
      <c r="U174" s="28">
        <v>0.82</v>
      </c>
      <c r="V174" s="28">
        <v>0.08</v>
      </c>
      <c r="W174" s="28">
        <v>0.38</v>
      </c>
      <c r="X174" s="28">
        <v>10.23</v>
      </c>
      <c r="Y174" s="28">
        <v>4.28</v>
      </c>
      <c r="Z174" s="28">
        <v>1.1399999999999999</v>
      </c>
      <c r="AA174" s="28">
        <f t="shared" si="274"/>
        <v>99.939999999999984</v>
      </c>
      <c r="AC174" s="30">
        <f t="shared" si="275"/>
        <v>1.021970705725699</v>
      </c>
      <c r="AD174" s="30">
        <f t="shared" si="276"/>
        <v>5.5068836045056319E-3</v>
      </c>
      <c r="AE174" s="30">
        <f t="shared" si="277"/>
        <v>0.33738721067085131</v>
      </c>
      <c r="AF174" s="30">
        <f t="shared" si="278"/>
        <v>6.2908837856645791E-2</v>
      </c>
      <c r="AG174" s="30">
        <f t="shared" si="279"/>
        <v>1.4096419509444602E-3</v>
      </c>
      <c r="AH174" s="30">
        <f t="shared" si="280"/>
        <v>4.1439205955334991E-2</v>
      </c>
      <c r="AI174" s="30">
        <f t="shared" si="281"/>
        <v>7.1326676176890161E-2</v>
      </c>
      <c r="AJ174" s="30">
        <f t="shared" si="282"/>
        <v>0.14391739270732495</v>
      </c>
      <c r="AK174" s="30">
        <f t="shared" si="283"/>
        <v>0.12484076433121019</v>
      </c>
      <c r="AL174" s="30">
        <f t="shared" si="284"/>
        <v>4.0863199870365017E-3</v>
      </c>
      <c r="AM174" s="30">
        <f t="shared" si="285"/>
        <v>1.814793638966443</v>
      </c>
      <c r="AO174" s="30">
        <f t="shared" si="286"/>
        <v>0.56313328622185899</v>
      </c>
      <c r="AP174" s="30">
        <f t="shared" si="287"/>
        <v>3.0344406583009071E-3</v>
      </c>
      <c r="AQ174" s="30">
        <f t="shared" si="288"/>
        <v>0.18590940778423673</v>
      </c>
      <c r="AR174" s="30">
        <f t="shared" si="289"/>
        <v>3.4664457988993994E-2</v>
      </c>
      <c r="AS174" s="30">
        <f t="shared" si="290"/>
        <v>7.7675054655099857E-4</v>
      </c>
      <c r="AT174" s="30">
        <f t="shared" si="291"/>
        <v>2.2834114615331885E-2</v>
      </c>
      <c r="AU174" s="30">
        <f t="shared" si="292"/>
        <v>3.9302912819064083E-2</v>
      </c>
      <c r="AV174" s="30">
        <f t="shared" si="293"/>
        <v>7.9302345796896476E-2</v>
      </c>
      <c r="AW174" s="30">
        <f t="shared" si="294"/>
        <v>6.8790611588383802E-2</v>
      </c>
      <c r="AX174" s="30">
        <f t="shared" si="295"/>
        <v>2.2516719803821516E-3</v>
      </c>
      <c r="AY174" s="30">
        <f t="shared" si="296"/>
        <v>1</v>
      </c>
      <c r="AZ174" s="30"/>
      <c r="BA174" s="30">
        <f t="shared" si="297"/>
        <v>0.91794274300932088</v>
      </c>
      <c r="BB174" s="30">
        <f t="shared" si="298"/>
        <v>2.8785982478097623E-3</v>
      </c>
      <c r="BC174" s="30">
        <f t="shared" si="299"/>
        <v>0.54197724597881525</v>
      </c>
      <c r="BD174" s="30">
        <f t="shared" si="300"/>
        <v>1.1412665274878218E-2</v>
      </c>
      <c r="BE174" s="30">
        <f t="shared" si="301"/>
        <v>1.1277135607555681E-3</v>
      </c>
      <c r="BF174" s="30">
        <f t="shared" si="302"/>
        <v>9.4292803970223334E-3</v>
      </c>
      <c r="BG174" s="30">
        <f t="shared" si="303"/>
        <v>0.18241797432239659</v>
      </c>
      <c r="BH174" s="30">
        <f t="shared" si="304"/>
        <v>0.13810906744111004</v>
      </c>
      <c r="BI174" s="30">
        <f t="shared" si="305"/>
        <v>2.4203821656050954E-2</v>
      </c>
      <c r="BJ174" s="30">
        <f t="shared" si="306"/>
        <v>1.8294991098881597</v>
      </c>
      <c r="BK174" s="30"/>
      <c r="BL174" s="30">
        <f t="shared" si="307"/>
        <v>0.50174538924232448</v>
      </c>
      <c r="BM174" s="30">
        <f t="shared" si="308"/>
        <v>1.573435172638994E-3</v>
      </c>
      <c r="BN174" s="30">
        <f t="shared" si="309"/>
        <v>0.29624351444037994</v>
      </c>
      <c r="BO174" s="30">
        <f t="shared" si="310"/>
        <v>6.238136555079217E-3</v>
      </c>
      <c r="BP174" s="30">
        <f t="shared" si="311"/>
        <v>6.164056351055055E-4</v>
      </c>
      <c r="BQ174" s="30">
        <f t="shared" si="312"/>
        <v>5.1540229487177834E-3</v>
      </c>
      <c r="BR174" s="30">
        <f t="shared" si="313"/>
        <v>9.9709244643222644E-2</v>
      </c>
      <c r="BS174" s="30">
        <f t="shared" si="314"/>
        <v>7.5490098188434149E-2</v>
      </c>
      <c r="BT174" s="30">
        <f t="shared" si="315"/>
        <v>1.3229753174097239E-2</v>
      </c>
      <c r="BU174" s="30">
        <f t="shared" si="316"/>
        <v>0.99999999999999989</v>
      </c>
      <c r="BV174" s="30"/>
      <c r="BW174" s="28">
        <f t="shared" si="317"/>
        <v>0.52916055299749376</v>
      </c>
      <c r="BX174" s="28">
        <f t="shared" si="318"/>
        <v>0.40062867035210381</v>
      </c>
      <c r="BY174" s="28">
        <f t="shared" si="319"/>
        <v>7.0210776650402429E-2</v>
      </c>
      <c r="BZ174" s="28"/>
      <c r="CA174" s="28">
        <f t="shared" si="320"/>
        <v>61.424569827931187</v>
      </c>
      <c r="CB174" s="28">
        <f t="shared" si="321"/>
        <v>10.344137655062028</v>
      </c>
      <c r="CC174" s="28">
        <f t="shared" si="322"/>
        <v>33.479105314914932</v>
      </c>
      <c r="CD174" s="28">
        <f t="shared" si="323"/>
        <v>52.916055299749374</v>
      </c>
      <c r="CF174" s="28">
        <f t="shared" si="324"/>
        <v>7.1134626846964748</v>
      </c>
      <c r="CG174" s="28">
        <f t="shared" si="325"/>
        <v>0.53549032443577049</v>
      </c>
      <c r="CH174" s="30"/>
      <c r="CI174" s="107">
        <f t="shared" si="326"/>
        <v>3.1424803670739561</v>
      </c>
    </row>
    <row r="175" spans="1:87" ht="15" customHeight="1" x14ac:dyDescent="0.2">
      <c r="A175" s="150" t="s">
        <v>194</v>
      </c>
      <c r="C175" s="135">
        <v>427</v>
      </c>
      <c r="D175" s="26">
        <f t="shared" si="272"/>
        <v>1008</v>
      </c>
      <c r="F175" s="4">
        <v>61.4</v>
      </c>
      <c r="G175" s="4">
        <v>0.44</v>
      </c>
      <c r="H175" s="4">
        <v>17.2</v>
      </c>
      <c r="I175" s="4">
        <v>4.5199999999999996</v>
      </c>
      <c r="J175" s="4">
        <v>0.1</v>
      </c>
      <c r="K175" s="4">
        <v>1.67</v>
      </c>
      <c r="L175" s="4">
        <v>4</v>
      </c>
      <c r="M175" s="4">
        <v>4.46</v>
      </c>
      <c r="N175" s="4">
        <v>5.88</v>
      </c>
      <c r="O175" s="4">
        <v>0.28999999999999998</v>
      </c>
      <c r="P175" s="28">
        <f t="shared" si="273"/>
        <v>99.95999999999998</v>
      </c>
      <c r="R175" s="28">
        <v>56.01</v>
      </c>
      <c r="S175" s="28">
        <v>0.27</v>
      </c>
      <c r="T175" s="28">
        <v>26.53</v>
      </c>
      <c r="U175" s="28">
        <v>0.96</v>
      </c>
      <c r="V175" s="28">
        <v>0.11</v>
      </c>
      <c r="W175" s="28">
        <v>0.56000000000000005</v>
      </c>
      <c r="X175" s="28">
        <v>9.3800000000000008</v>
      </c>
      <c r="Y175" s="28">
        <v>4.67</v>
      </c>
      <c r="Z175" s="28">
        <v>1.19</v>
      </c>
      <c r="AA175" s="28">
        <f t="shared" si="274"/>
        <v>99.679999999999993</v>
      </c>
      <c r="AC175" s="30">
        <f t="shared" si="275"/>
        <v>1.021970705725699</v>
      </c>
      <c r="AD175" s="30">
        <f t="shared" si="276"/>
        <v>5.5068836045056319E-3</v>
      </c>
      <c r="AE175" s="30">
        <f t="shared" si="277"/>
        <v>0.33738721067085131</v>
      </c>
      <c r="AF175" s="30">
        <f t="shared" si="278"/>
        <v>6.2908837856645791E-2</v>
      </c>
      <c r="AG175" s="30">
        <f t="shared" si="279"/>
        <v>1.4096419509444602E-3</v>
      </c>
      <c r="AH175" s="30">
        <f t="shared" si="280"/>
        <v>4.1439205955334991E-2</v>
      </c>
      <c r="AI175" s="30">
        <f t="shared" si="281"/>
        <v>7.1326676176890161E-2</v>
      </c>
      <c r="AJ175" s="30">
        <f t="shared" si="282"/>
        <v>0.14391739270732495</v>
      </c>
      <c r="AK175" s="30">
        <f t="shared" si="283"/>
        <v>0.12484076433121019</v>
      </c>
      <c r="AL175" s="30">
        <f t="shared" si="284"/>
        <v>4.0863199870365017E-3</v>
      </c>
      <c r="AM175" s="30">
        <f t="shared" si="285"/>
        <v>1.814793638966443</v>
      </c>
      <c r="AO175" s="30">
        <f t="shared" si="286"/>
        <v>0.56313328622185899</v>
      </c>
      <c r="AP175" s="30">
        <f t="shared" si="287"/>
        <v>3.0344406583009071E-3</v>
      </c>
      <c r="AQ175" s="30">
        <f t="shared" si="288"/>
        <v>0.18590940778423673</v>
      </c>
      <c r="AR175" s="30">
        <f t="shared" si="289"/>
        <v>3.4664457988993994E-2</v>
      </c>
      <c r="AS175" s="30">
        <f t="shared" si="290"/>
        <v>7.7675054655099857E-4</v>
      </c>
      <c r="AT175" s="30">
        <f t="shared" si="291"/>
        <v>2.2834114615331885E-2</v>
      </c>
      <c r="AU175" s="30">
        <f t="shared" si="292"/>
        <v>3.9302912819064083E-2</v>
      </c>
      <c r="AV175" s="30">
        <f t="shared" si="293"/>
        <v>7.9302345796896476E-2</v>
      </c>
      <c r="AW175" s="30">
        <f t="shared" si="294"/>
        <v>6.8790611588383802E-2</v>
      </c>
      <c r="AX175" s="30">
        <f t="shared" si="295"/>
        <v>2.2516719803821516E-3</v>
      </c>
      <c r="AY175" s="30">
        <f t="shared" si="296"/>
        <v>1</v>
      </c>
      <c r="AZ175" s="30"/>
      <c r="BA175" s="30">
        <f t="shared" si="297"/>
        <v>0.93225699067909451</v>
      </c>
      <c r="BB175" s="30">
        <f t="shared" si="298"/>
        <v>3.3792240300375468E-3</v>
      </c>
      <c r="BC175" s="30">
        <f t="shared" si="299"/>
        <v>0.5204001569242841</v>
      </c>
      <c r="BD175" s="30">
        <f t="shared" si="300"/>
        <v>1.3361169102296452E-2</v>
      </c>
      <c r="BE175" s="30">
        <f t="shared" si="301"/>
        <v>1.5506061460389062E-3</v>
      </c>
      <c r="BF175" s="30">
        <f t="shared" si="302"/>
        <v>1.3895781637717123E-2</v>
      </c>
      <c r="BG175" s="30">
        <f t="shared" si="303"/>
        <v>0.16726105563480745</v>
      </c>
      <c r="BH175" s="30">
        <f t="shared" si="304"/>
        <v>0.15069377218457566</v>
      </c>
      <c r="BI175" s="30">
        <f t="shared" si="305"/>
        <v>2.5265392781316346E-2</v>
      </c>
      <c r="BJ175" s="30">
        <f t="shared" si="306"/>
        <v>1.8280641491201681</v>
      </c>
      <c r="BK175" s="30"/>
      <c r="BL175" s="30">
        <f t="shared" si="307"/>
        <v>0.50996951673046154</v>
      </c>
      <c r="BM175" s="30">
        <f t="shared" si="308"/>
        <v>1.8485259566322872E-3</v>
      </c>
      <c r="BN175" s="30">
        <f t="shared" si="309"/>
        <v>0.28467280930745692</v>
      </c>
      <c r="BO175" s="30">
        <f t="shared" si="310"/>
        <v>7.3089169812378136E-3</v>
      </c>
      <c r="BP175" s="30">
        <f t="shared" si="311"/>
        <v>8.4822304883841188E-4</v>
      </c>
      <c r="BQ175" s="30">
        <f t="shared" si="312"/>
        <v>7.6013643418394511E-3</v>
      </c>
      <c r="BR175" s="30">
        <f t="shared" si="313"/>
        <v>9.1496272554389732E-2</v>
      </c>
      <c r="BS175" s="30">
        <f t="shared" si="314"/>
        <v>8.243352524423353E-2</v>
      </c>
      <c r="BT175" s="30">
        <f t="shared" si="315"/>
        <v>1.3820845834910316E-2</v>
      </c>
      <c r="BU175" s="30">
        <f t="shared" si="316"/>
        <v>1</v>
      </c>
      <c r="BV175" s="30"/>
      <c r="BW175" s="28">
        <f t="shared" si="317"/>
        <v>0.48732867586318013</v>
      </c>
      <c r="BX175" s="28">
        <f t="shared" si="318"/>
        <v>0.43905854940840439</v>
      </c>
      <c r="BY175" s="28">
        <f t="shared" si="319"/>
        <v>7.3612774728415542E-2</v>
      </c>
      <c r="BZ175" s="28"/>
      <c r="CA175" s="28">
        <f t="shared" si="320"/>
        <v>61.424569827931187</v>
      </c>
      <c r="CB175" s="28">
        <f t="shared" si="321"/>
        <v>10.344137655062028</v>
      </c>
      <c r="CC175" s="28">
        <f t="shared" si="322"/>
        <v>31.727711266000561</v>
      </c>
      <c r="CD175" s="28">
        <f t="shared" si="323"/>
        <v>48.732867586318015</v>
      </c>
      <c r="CF175" s="28">
        <f t="shared" si="324"/>
        <v>7.0311095905986889</v>
      </c>
      <c r="CG175" s="28">
        <f t="shared" si="325"/>
        <v>0.53549032443577049</v>
      </c>
      <c r="CH175" s="30"/>
      <c r="CI175" s="107">
        <f t="shared" si="326"/>
        <v>2.6966217713123788</v>
      </c>
    </row>
    <row r="176" spans="1:87" ht="15" customHeight="1" x14ac:dyDescent="0.2">
      <c r="A176" s="150" t="s">
        <v>194</v>
      </c>
      <c r="C176" s="135">
        <v>434</v>
      </c>
      <c r="D176" s="26">
        <f t="shared" si="272"/>
        <v>1008</v>
      </c>
      <c r="F176" s="4">
        <v>61.4</v>
      </c>
      <c r="G176" s="4">
        <v>0.44</v>
      </c>
      <c r="H176" s="4">
        <v>17.2</v>
      </c>
      <c r="I176" s="4">
        <v>4.5199999999999996</v>
      </c>
      <c r="J176" s="4">
        <v>0.1</v>
      </c>
      <c r="K176" s="4">
        <v>1.67</v>
      </c>
      <c r="L176" s="4">
        <v>4</v>
      </c>
      <c r="M176" s="4">
        <v>4.46</v>
      </c>
      <c r="N176" s="4">
        <v>5.88</v>
      </c>
      <c r="O176" s="4">
        <v>0.28999999999999998</v>
      </c>
      <c r="P176" s="28">
        <f t="shared" si="273"/>
        <v>99.95999999999998</v>
      </c>
      <c r="R176" s="28">
        <v>51.13</v>
      </c>
      <c r="S176" s="28">
        <v>2.66</v>
      </c>
      <c r="T176" s="28">
        <v>27.45</v>
      </c>
      <c r="U176" s="28">
        <v>1.07</v>
      </c>
      <c r="V176" s="28">
        <v>0.36</v>
      </c>
      <c r="W176" s="28">
        <v>0.34</v>
      </c>
      <c r="X176" s="28">
        <v>12.75</v>
      </c>
      <c r="Y176" s="28">
        <v>3.04</v>
      </c>
      <c r="Z176" s="28">
        <v>1.02</v>
      </c>
      <c r="AA176" s="28">
        <f t="shared" si="274"/>
        <v>99.820000000000007</v>
      </c>
      <c r="AC176" s="30">
        <f t="shared" si="275"/>
        <v>1.021970705725699</v>
      </c>
      <c r="AD176" s="30">
        <f t="shared" si="276"/>
        <v>5.5068836045056319E-3</v>
      </c>
      <c r="AE176" s="30">
        <f t="shared" si="277"/>
        <v>0.33738721067085131</v>
      </c>
      <c r="AF176" s="30">
        <f t="shared" si="278"/>
        <v>6.2908837856645791E-2</v>
      </c>
      <c r="AG176" s="30">
        <f t="shared" si="279"/>
        <v>1.4096419509444602E-3</v>
      </c>
      <c r="AH176" s="30">
        <f t="shared" si="280"/>
        <v>4.1439205955334991E-2</v>
      </c>
      <c r="AI176" s="30">
        <f t="shared" si="281"/>
        <v>7.1326676176890161E-2</v>
      </c>
      <c r="AJ176" s="30">
        <f t="shared" si="282"/>
        <v>0.14391739270732495</v>
      </c>
      <c r="AK176" s="30">
        <f t="shared" si="283"/>
        <v>0.12484076433121019</v>
      </c>
      <c r="AL176" s="30">
        <f t="shared" si="284"/>
        <v>4.0863199870365017E-3</v>
      </c>
      <c r="AM176" s="30">
        <f t="shared" si="285"/>
        <v>1.814793638966443</v>
      </c>
      <c r="AO176" s="30">
        <f t="shared" si="286"/>
        <v>0.56313328622185899</v>
      </c>
      <c r="AP176" s="30">
        <f t="shared" si="287"/>
        <v>3.0344406583009071E-3</v>
      </c>
      <c r="AQ176" s="30">
        <f t="shared" si="288"/>
        <v>0.18590940778423673</v>
      </c>
      <c r="AR176" s="30">
        <f t="shared" si="289"/>
        <v>3.4664457988993994E-2</v>
      </c>
      <c r="AS176" s="30">
        <f t="shared" si="290"/>
        <v>7.7675054655099857E-4</v>
      </c>
      <c r="AT176" s="30">
        <f t="shared" si="291"/>
        <v>2.2834114615331885E-2</v>
      </c>
      <c r="AU176" s="30">
        <f t="shared" si="292"/>
        <v>3.9302912819064083E-2</v>
      </c>
      <c r="AV176" s="30">
        <f t="shared" si="293"/>
        <v>7.9302345796896476E-2</v>
      </c>
      <c r="AW176" s="30">
        <f t="shared" si="294"/>
        <v>6.8790611588383802E-2</v>
      </c>
      <c r="AX176" s="30">
        <f t="shared" si="295"/>
        <v>2.2516719803821516E-3</v>
      </c>
      <c r="AY176" s="30">
        <f t="shared" si="296"/>
        <v>1</v>
      </c>
      <c r="AZ176" s="30"/>
      <c r="BA176" s="30">
        <f t="shared" si="297"/>
        <v>0.85103195739014659</v>
      </c>
      <c r="BB176" s="30">
        <f t="shared" si="298"/>
        <v>3.3291614518147682E-2</v>
      </c>
      <c r="BC176" s="30">
        <f t="shared" si="299"/>
        <v>0.53844644958807375</v>
      </c>
      <c r="BD176" s="30">
        <f t="shared" si="300"/>
        <v>1.4892136395267921E-2</v>
      </c>
      <c r="BE176" s="30">
        <f t="shared" si="301"/>
        <v>5.0747110234000562E-3</v>
      </c>
      <c r="BF176" s="30">
        <f t="shared" si="302"/>
        <v>8.4367245657568247E-3</v>
      </c>
      <c r="BG176" s="30">
        <f t="shared" si="303"/>
        <v>0.22735378031383738</v>
      </c>
      <c r="BH176" s="30">
        <f t="shared" si="304"/>
        <v>9.8096160051629563E-2</v>
      </c>
      <c r="BI176" s="30">
        <f t="shared" si="305"/>
        <v>2.1656050955414011E-2</v>
      </c>
      <c r="BJ176" s="30">
        <f t="shared" si="306"/>
        <v>1.7982795848016737</v>
      </c>
      <c r="BK176" s="30"/>
      <c r="BL176" s="30">
        <f t="shared" si="307"/>
        <v>0.47324785566311373</v>
      </c>
      <c r="BM176" s="30">
        <f t="shared" si="308"/>
        <v>1.8513035903601888E-2</v>
      </c>
      <c r="BN176" s="30">
        <f t="shared" si="309"/>
        <v>0.29942310091200708</v>
      </c>
      <c r="BO176" s="30">
        <f t="shared" si="310"/>
        <v>8.2813242841270011E-3</v>
      </c>
      <c r="BP176" s="30">
        <f t="shared" si="311"/>
        <v>2.8219811125530458E-3</v>
      </c>
      <c r="BQ176" s="30">
        <f t="shared" si="312"/>
        <v>4.6915533252229425E-3</v>
      </c>
      <c r="BR176" s="30">
        <f t="shared" si="313"/>
        <v>0.12642849434278122</v>
      </c>
      <c r="BS176" s="30">
        <f t="shared" si="314"/>
        <v>5.4550004838345684E-2</v>
      </c>
      <c r="BT176" s="30">
        <f t="shared" si="315"/>
        <v>1.2042649618247423E-2</v>
      </c>
      <c r="BU176" s="30">
        <f t="shared" si="316"/>
        <v>1.0000000000000002</v>
      </c>
      <c r="BV176" s="30"/>
      <c r="BW176" s="28">
        <f t="shared" si="317"/>
        <v>0.65499814465507444</v>
      </c>
      <c r="BX176" s="28">
        <f t="shared" si="318"/>
        <v>0.28261154374873615</v>
      </c>
      <c r="BY176" s="28">
        <f t="shared" si="319"/>
        <v>6.2390311596189407E-2</v>
      </c>
      <c r="BZ176" s="28"/>
      <c r="CA176" s="28">
        <f t="shared" si="320"/>
        <v>61.424569827931187</v>
      </c>
      <c r="CB176" s="28">
        <f t="shared" si="321"/>
        <v>10.344137655062028</v>
      </c>
      <c r="CC176" s="28">
        <f t="shared" si="322"/>
        <v>38.98893839237266</v>
      </c>
      <c r="CD176" s="28">
        <f t="shared" si="323"/>
        <v>65.499814465507441</v>
      </c>
      <c r="CF176" s="28">
        <f t="shared" si="324"/>
        <v>7.3268031990986087</v>
      </c>
      <c r="CG176" s="28">
        <f t="shared" si="325"/>
        <v>0.53549032443577049</v>
      </c>
      <c r="CH176" s="30"/>
      <c r="CI176" s="107">
        <f t="shared" si="326"/>
        <v>4.5247168876568287</v>
      </c>
    </row>
    <row r="177" spans="1:87" ht="15" customHeight="1" x14ac:dyDescent="0.2">
      <c r="A177" s="150" t="s">
        <v>194</v>
      </c>
      <c r="C177" s="135">
        <v>441</v>
      </c>
      <c r="D177" s="26">
        <f t="shared" si="272"/>
        <v>1008</v>
      </c>
      <c r="F177" s="4">
        <v>61.4</v>
      </c>
      <c r="G177" s="4">
        <v>0.44</v>
      </c>
      <c r="H177" s="4">
        <v>17.2</v>
      </c>
      <c r="I177" s="4">
        <v>4.5199999999999996</v>
      </c>
      <c r="J177" s="4">
        <v>0.1</v>
      </c>
      <c r="K177" s="4">
        <v>1.67</v>
      </c>
      <c r="L177" s="4">
        <v>4</v>
      </c>
      <c r="M177" s="4">
        <v>4.46</v>
      </c>
      <c r="N177" s="4">
        <v>5.88</v>
      </c>
      <c r="O177" s="4">
        <v>0.28999999999999998</v>
      </c>
      <c r="P177" s="28">
        <f t="shared" si="273"/>
        <v>99.95999999999998</v>
      </c>
      <c r="R177" s="28">
        <v>53.51</v>
      </c>
      <c r="S177" s="28">
        <v>0.25</v>
      </c>
      <c r="T177" s="28">
        <v>29.34</v>
      </c>
      <c r="U177" s="28">
        <v>0.8</v>
      </c>
      <c r="V177" s="28">
        <v>0.19</v>
      </c>
      <c r="W177" s="28">
        <v>0.22</v>
      </c>
      <c r="X177" s="28">
        <v>11.1</v>
      </c>
      <c r="Y177" s="28">
        <v>3.7</v>
      </c>
      <c r="Z177" s="28">
        <v>0.65</v>
      </c>
      <c r="AA177" s="28">
        <f t="shared" si="274"/>
        <v>99.759999999999991</v>
      </c>
      <c r="AC177" s="30">
        <f t="shared" si="275"/>
        <v>1.021970705725699</v>
      </c>
      <c r="AD177" s="30">
        <f t="shared" si="276"/>
        <v>5.5068836045056319E-3</v>
      </c>
      <c r="AE177" s="30">
        <f t="shared" si="277"/>
        <v>0.33738721067085131</v>
      </c>
      <c r="AF177" s="30">
        <f t="shared" si="278"/>
        <v>6.2908837856645791E-2</v>
      </c>
      <c r="AG177" s="30">
        <f t="shared" si="279"/>
        <v>1.4096419509444602E-3</v>
      </c>
      <c r="AH177" s="30">
        <f t="shared" si="280"/>
        <v>4.1439205955334991E-2</v>
      </c>
      <c r="AI177" s="30">
        <f t="shared" si="281"/>
        <v>7.1326676176890161E-2</v>
      </c>
      <c r="AJ177" s="30">
        <f t="shared" si="282"/>
        <v>0.14391739270732495</v>
      </c>
      <c r="AK177" s="30">
        <f t="shared" si="283"/>
        <v>0.12484076433121019</v>
      </c>
      <c r="AL177" s="30">
        <f t="shared" si="284"/>
        <v>4.0863199870365017E-3</v>
      </c>
      <c r="AM177" s="30">
        <f t="shared" si="285"/>
        <v>1.814793638966443</v>
      </c>
      <c r="AO177" s="30">
        <f t="shared" si="286"/>
        <v>0.56313328622185899</v>
      </c>
      <c r="AP177" s="30">
        <f t="shared" si="287"/>
        <v>3.0344406583009071E-3</v>
      </c>
      <c r="AQ177" s="30">
        <f t="shared" si="288"/>
        <v>0.18590940778423673</v>
      </c>
      <c r="AR177" s="30">
        <f t="shared" si="289"/>
        <v>3.4664457988993994E-2</v>
      </c>
      <c r="AS177" s="30">
        <f t="shared" si="290"/>
        <v>7.7675054655099857E-4</v>
      </c>
      <c r="AT177" s="30">
        <f t="shared" si="291"/>
        <v>2.2834114615331885E-2</v>
      </c>
      <c r="AU177" s="30">
        <f t="shared" si="292"/>
        <v>3.9302912819064083E-2</v>
      </c>
      <c r="AV177" s="30">
        <f t="shared" si="293"/>
        <v>7.9302345796896476E-2</v>
      </c>
      <c r="AW177" s="30">
        <f t="shared" si="294"/>
        <v>6.8790611588383802E-2</v>
      </c>
      <c r="AX177" s="30">
        <f t="shared" si="295"/>
        <v>2.2516719803821516E-3</v>
      </c>
      <c r="AY177" s="30">
        <f t="shared" si="296"/>
        <v>1</v>
      </c>
      <c r="AZ177" s="30"/>
      <c r="BA177" s="30">
        <f t="shared" si="297"/>
        <v>0.89064580559254325</v>
      </c>
      <c r="BB177" s="30">
        <f t="shared" si="298"/>
        <v>3.1289111389236545E-3</v>
      </c>
      <c r="BC177" s="30">
        <f t="shared" si="299"/>
        <v>0.5755198116908592</v>
      </c>
      <c r="BD177" s="30">
        <f t="shared" si="300"/>
        <v>1.1134307585247045E-2</v>
      </c>
      <c r="BE177" s="30">
        <f t="shared" si="301"/>
        <v>2.6783197067944743E-3</v>
      </c>
      <c r="BF177" s="30">
        <f t="shared" si="302"/>
        <v>5.4590570719602978E-3</v>
      </c>
      <c r="BG177" s="30">
        <f t="shared" si="303"/>
        <v>0.19793152639087019</v>
      </c>
      <c r="BH177" s="30">
        <f t="shared" si="304"/>
        <v>0.11939335269441756</v>
      </c>
      <c r="BI177" s="30">
        <f t="shared" si="305"/>
        <v>1.3800424628450107E-2</v>
      </c>
      <c r="BJ177" s="30">
        <f t="shared" si="306"/>
        <v>1.819691516500066</v>
      </c>
      <c r="BK177" s="30"/>
      <c r="BL177" s="30">
        <f t="shared" si="307"/>
        <v>0.48944878707000938</v>
      </c>
      <c r="BM177" s="30">
        <f t="shared" si="308"/>
        <v>1.7194733890619537E-3</v>
      </c>
      <c r="BN177" s="30">
        <f t="shared" si="309"/>
        <v>0.31627328394528914</v>
      </c>
      <c r="BO177" s="30">
        <f t="shared" si="310"/>
        <v>6.1187885332687599E-3</v>
      </c>
      <c r="BP177" s="30">
        <f t="shared" si="311"/>
        <v>1.4718537084493668E-3</v>
      </c>
      <c r="BQ177" s="30">
        <f t="shared" si="312"/>
        <v>2.999990395328141E-3</v>
      </c>
      <c r="BR177" s="30">
        <f t="shared" si="313"/>
        <v>0.10877202239837062</v>
      </c>
      <c r="BS177" s="30">
        <f t="shared" si="314"/>
        <v>6.5611864215344998E-2</v>
      </c>
      <c r="BT177" s="30">
        <f t="shared" si="315"/>
        <v>7.583936344877501E-3</v>
      </c>
      <c r="BU177" s="30">
        <f t="shared" si="316"/>
        <v>1</v>
      </c>
      <c r="BV177" s="30"/>
      <c r="BW177" s="28">
        <f t="shared" si="317"/>
        <v>0.59775415581644764</v>
      </c>
      <c r="BX177" s="28">
        <f t="shared" si="318"/>
        <v>0.36056849583937162</v>
      </c>
      <c r="BY177" s="28">
        <f t="shared" si="319"/>
        <v>4.1677348344180742E-2</v>
      </c>
      <c r="BZ177" s="28"/>
      <c r="CA177" s="28">
        <f t="shared" si="320"/>
        <v>61.424569827931187</v>
      </c>
      <c r="CB177" s="28">
        <f t="shared" si="321"/>
        <v>10.344137655062028</v>
      </c>
      <c r="CC177" s="28">
        <f t="shared" si="322"/>
        <v>34.05544262524046</v>
      </c>
      <c r="CD177" s="28">
        <f t="shared" si="323"/>
        <v>59.775415581644765</v>
      </c>
      <c r="CF177" s="28">
        <f t="shared" si="324"/>
        <v>7.2353503548016747</v>
      </c>
      <c r="CG177" s="28">
        <f t="shared" si="325"/>
        <v>0.53549032443577049</v>
      </c>
      <c r="CH177" s="30"/>
      <c r="CI177" s="107">
        <f t="shared" si="326"/>
        <v>3.5953956890577716</v>
      </c>
    </row>
    <row r="178" spans="1:87" ht="15" customHeight="1" x14ac:dyDescent="0.2">
      <c r="A178" s="150" t="s">
        <v>194</v>
      </c>
      <c r="C178" s="135">
        <v>448</v>
      </c>
      <c r="D178" s="26">
        <f t="shared" si="272"/>
        <v>1008</v>
      </c>
      <c r="F178" s="4">
        <v>61.4</v>
      </c>
      <c r="G178" s="4">
        <v>0.44</v>
      </c>
      <c r="H178" s="4">
        <v>17.2</v>
      </c>
      <c r="I178" s="4">
        <v>4.5199999999999996</v>
      </c>
      <c r="J178" s="4">
        <v>0.1</v>
      </c>
      <c r="K178" s="4">
        <v>1.67</v>
      </c>
      <c r="L178" s="4">
        <v>4</v>
      </c>
      <c r="M178" s="4">
        <v>4.46</v>
      </c>
      <c r="N178" s="4">
        <v>5.88</v>
      </c>
      <c r="O178" s="4">
        <v>0.28999999999999998</v>
      </c>
      <c r="P178" s="28">
        <f t="shared" si="273"/>
        <v>99.95999999999998</v>
      </c>
      <c r="R178" s="28">
        <v>53.88</v>
      </c>
      <c r="S178" s="28">
        <v>0.35</v>
      </c>
      <c r="T178" s="28">
        <v>28.46</v>
      </c>
      <c r="U178" s="28">
        <v>0.86</v>
      </c>
      <c r="V178" s="28">
        <v>0.2</v>
      </c>
      <c r="W178" s="28">
        <v>0.37</v>
      </c>
      <c r="X178" s="28">
        <v>11.12</v>
      </c>
      <c r="Y178" s="28">
        <v>3.82</v>
      </c>
      <c r="Z178" s="28">
        <v>0.81</v>
      </c>
      <c r="AA178" s="28">
        <f t="shared" si="274"/>
        <v>99.87</v>
      </c>
      <c r="AC178" s="30">
        <f t="shared" si="275"/>
        <v>1.021970705725699</v>
      </c>
      <c r="AD178" s="30">
        <f t="shared" si="276"/>
        <v>5.5068836045056319E-3</v>
      </c>
      <c r="AE178" s="30">
        <f t="shared" si="277"/>
        <v>0.33738721067085131</v>
      </c>
      <c r="AF178" s="30">
        <f t="shared" si="278"/>
        <v>6.2908837856645791E-2</v>
      </c>
      <c r="AG178" s="30">
        <f t="shared" si="279"/>
        <v>1.4096419509444602E-3</v>
      </c>
      <c r="AH178" s="30">
        <f t="shared" si="280"/>
        <v>4.1439205955334991E-2</v>
      </c>
      <c r="AI178" s="30">
        <f t="shared" si="281"/>
        <v>7.1326676176890161E-2</v>
      </c>
      <c r="AJ178" s="30">
        <f t="shared" si="282"/>
        <v>0.14391739270732495</v>
      </c>
      <c r="AK178" s="30">
        <f t="shared" si="283"/>
        <v>0.12484076433121019</v>
      </c>
      <c r="AL178" s="30">
        <f t="shared" si="284"/>
        <v>4.0863199870365017E-3</v>
      </c>
      <c r="AM178" s="30">
        <f t="shared" si="285"/>
        <v>1.814793638966443</v>
      </c>
      <c r="AO178" s="30">
        <f t="shared" si="286"/>
        <v>0.56313328622185899</v>
      </c>
      <c r="AP178" s="30">
        <f t="shared" si="287"/>
        <v>3.0344406583009071E-3</v>
      </c>
      <c r="AQ178" s="30">
        <f t="shared" si="288"/>
        <v>0.18590940778423673</v>
      </c>
      <c r="AR178" s="30">
        <f t="shared" si="289"/>
        <v>3.4664457988993994E-2</v>
      </c>
      <c r="AS178" s="30">
        <f t="shared" si="290"/>
        <v>7.7675054655099857E-4</v>
      </c>
      <c r="AT178" s="30">
        <f t="shared" si="291"/>
        <v>2.2834114615331885E-2</v>
      </c>
      <c r="AU178" s="30">
        <f t="shared" si="292"/>
        <v>3.9302912819064083E-2</v>
      </c>
      <c r="AV178" s="30">
        <f t="shared" si="293"/>
        <v>7.9302345796896476E-2</v>
      </c>
      <c r="AW178" s="30">
        <f t="shared" si="294"/>
        <v>6.8790611588383802E-2</v>
      </c>
      <c r="AX178" s="30">
        <f t="shared" si="295"/>
        <v>2.2516719803821516E-3</v>
      </c>
      <c r="AY178" s="30">
        <f t="shared" si="296"/>
        <v>1</v>
      </c>
      <c r="AZ178" s="30"/>
      <c r="BA178" s="30">
        <f t="shared" si="297"/>
        <v>0.89680426098535293</v>
      </c>
      <c r="BB178" s="30">
        <f t="shared" si="298"/>
        <v>4.3804755944931162E-3</v>
      </c>
      <c r="BC178" s="30">
        <f t="shared" si="299"/>
        <v>0.55825814044723421</v>
      </c>
      <c r="BD178" s="30">
        <f t="shared" si="300"/>
        <v>1.1969380654140572E-2</v>
      </c>
      <c r="BE178" s="30">
        <f t="shared" si="301"/>
        <v>2.8192839018889204E-3</v>
      </c>
      <c r="BF178" s="30">
        <f t="shared" si="302"/>
        <v>9.1811414392059566E-3</v>
      </c>
      <c r="BG178" s="30">
        <f t="shared" si="303"/>
        <v>0.19828815977175462</v>
      </c>
      <c r="BH178" s="30">
        <f t="shared" si="304"/>
        <v>0.12326556953856083</v>
      </c>
      <c r="BI178" s="30">
        <f t="shared" si="305"/>
        <v>1.7197452229299363E-2</v>
      </c>
      <c r="BJ178" s="30">
        <f t="shared" si="306"/>
        <v>1.8221638645619305</v>
      </c>
      <c r="BK178" s="30"/>
      <c r="BL178" s="30">
        <f t="shared" si="307"/>
        <v>0.4921644416436472</v>
      </c>
      <c r="BM178" s="30">
        <f t="shared" si="308"/>
        <v>2.4039965228627963E-3</v>
      </c>
      <c r="BN178" s="30">
        <f t="shared" si="309"/>
        <v>0.30637098633357324</v>
      </c>
      <c r="BO178" s="30">
        <f t="shared" si="310"/>
        <v>6.5687729226362145E-3</v>
      </c>
      <c r="BP178" s="30">
        <f t="shared" si="311"/>
        <v>1.547217545424604E-3</v>
      </c>
      <c r="BQ178" s="30">
        <f t="shared" si="312"/>
        <v>5.0385926412898161E-3</v>
      </c>
      <c r="BR178" s="30">
        <f t="shared" si="313"/>
        <v>0.10882015807037498</v>
      </c>
      <c r="BS178" s="30">
        <f t="shared" si="314"/>
        <v>6.7647905841989306E-2</v>
      </c>
      <c r="BT178" s="30">
        <f t="shared" si="315"/>
        <v>9.4379284782018392E-3</v>
      </c>
      <c r="BU178" s="30">
        <f t="shared" si="316"/>
        <v>0.99999999999999989</v>
      </c>
      <c r="BV178" s="30"/>
      <c r="BW178" s="28">
        <f t="shared" si="317"/>
        <v>0.58535045950405351</v>
      </c>
      <c r="BX178" s="28">
        <f t="shared" si="318"/>
        <v>0.36388233091416</v>
      </c>
      <c r="BY178" s="28">
        <f t="shared" si="319"/>
        <v>5.0767209581786488E-2</v>
      </c>
      <c r="BZ178" s="28"/>
      <c r="CA178" s="28">
        <f t="shared" si="320"/>
        <v>61.424569827931187</v>
      </c>
      <c r="CB178" s="28">
        <f t="shared" si="321"/>
        <v>10.344137655062028</v>
      </c>
      <c r="CC178" s="28">
        <f t="shared" si="322"/>
        <v>34.344243933381321</v>
      </c>
      <c r="CD178" s="28">
        <f t="shared" si="323"/>
        <v>58.535045950405348</v>
      </c>
      <c r="CF178" s="28">
        <f t="shared" si="324"/>
        <v>7.2143815399877669</v>
      </c>
      <c r="CG178" s="28">
        <f t="shared" si="325"/>
        <v>0.53549032443577049</v>
      </c>
      <c r="CH178" s="30"/>
      <c r="CI178" s="107">
        <f t="shared" si="326"/>
        <v>3.5615114945795261</v>
      </c>
    </row>
    <row r="179" spans="1:87" ht="15" customHeight="1" x14ac:dyDescent="0.2">
      <c r="A179" s="150" t="s">
        <v>194</v>
      </c>
      <c r="C179" s="135">
        <v>455</v>
      </c>
      <c r="D179" s="26">
        <f t="shared" si="272"/>
        <v>1008</v>
      </c>
      <c r="F179" s="4">
        <v>61.4</v>
      </c>
      <c r="G179" s="4">
        <v>0.44</v>
      </c>
      <c r="H179" s="4">
        <v>17.2</v>
      </c>
      <c r="I179" s="4">
        <v>4.5199999999999996</v>
      </c>
      <c r="J179" s="4">
        <v>0.1</v>
      </c>
      <c r="K179" s="4">
        <v>1.67</v>
      </c>
      <c r="L179" s="4">
        <v>4</v>
      </c>
      <c r="M179" s="4">
        <v>4.46</v>
      </c>
      <c r="N179" s="4">
        <v>5.88</v>
      </c>
      <c r="O179" s="4">
        <v>0.28999999999999998</v>
      </c>
      <c r="P179" s="28">
        <f t="shared" si="273"/>
        <v>99.95999999999998</v>
      </c>
      <c r="R179" s="28">
        <v>55.04</v>
      </c>
      <c r="S179" s="28">
        <v>0.26</v>
      </c>
      <c r="T179" s="28">
        <v>27.99</v>
      </c>
      <c r="U179" s="28">
        <v>0.84</v>
      </c>
      <c r="V179" s="28">
        <v>0.12</v>
      </c>
      <c r="W179" s="28">
        <v>0.4</v>
      </c>
      <c r="X179" s="28">
        <v>10.220000000000001</v>
      </c>
      <c r="Y179" s="28">
        <v>4.12</v>
      </c>
      <c r="Z179" s="28">
        <v>1.01</v>
      </c>
      <c r="AA179" s="28">
        <f t="shared" si="274"/>
        <v>100.00000000000001</v>
      </c>
      <c r="AC179" s="30">
        <f t="shared" si="275"/>
        <v>1.021970705725699</v>
      </c>
      <c r="AD179" s="30">
        <f t="shared" si="276"/>
        <v>5.5068836045056319E-3</v>
      </c>
      <c r="AE179" s="30">
        <f t="shared" si="277"/>
        <v>0.33738721067085131</v>
      </c>
      <c r="AF179" s="30">
        <f t="shared" si="278"/>
        <v>6.2908837856645791E-2</v>
      </c>
      <c r="AG179" s="30">
        <f t="shared" si="279"/>
        <v>1.4096419509444602E-3</v>
      </c>
      <c r="AH179" s="30">
        <f t="shared" si="280"/>
        <v>4.1439205955334991E-2</v>
      </c>
      <c r="AI179" s="30">
        <f t="shared" si="281"/>
        <v>7.1326676176890161E-2</v>
      </c>
      <c r="AJ179" s="30">
        <f t="shared" si="282"/>
        <v>0.14391739270732495</v>
      </c>
      <c r="AK179" s="30">
        <f t="shared" si="283"/>
        <v>0.12484076433121019</v>
      </c>
      <c r="AL179" s="30">
        <f t="shared" si="284"/>
        <v>4.0863199870365017E-3</v>
      </c>
      <c r="AM179" s="30">
        <f t="shared" si="285"/>
        <v>1.814793638966443</v>
      </c>
      <c r="AO179" s="30">
        <f t="shared" si="286"/>
        <v>0.56313328622185899</v>
      </c>
      <c r="AP179" s="30">
        <f t="shared" si="287"/>
        <v>3.0344406583009071E-3</v>
      </c>
      <c r="AQ179" s="30">
        <f t="shared" si="288"/>
        <v>0.18590940778423673</v>
      </c>
      <c r="AR179" s="30">
        <f t="shared" si="289"/>
        <v>3.4664457988993994E-2</v>
      </c>
      <c r="AS179" s="30">
        <f t="shared" si="290"/>
        <v>7.7675054655099857E-4</v>
      </c>
      <c r="AT179" s="30">
        <f t="shared" si="291"/>
        <v>2.2834114615331885E-2</v>
      </c>
      <c r="AU179" s="30">
        <f t="shared" si="292"/>
        <v>3.9302912819064083E-2</v>
      </c>
      <c r="AV179" s="30">
        <f t="shared" si="293"/>
        <v>7.9302345796896476E-2</v>
      </c>
      <c r="AW179" s="30">
        <f t="shared" si="294"/>
        <v>6.8790611588383802E-2</v>
      </c>
      <c r="AX179" s="30">
        <f t="shared" si="295"/>
        <v>2.2516719803821516E-3</v>
      </c>
      <c r="AY179" s="30">
        <f t="shared" si="296"/>
        <v>1</v>
      </c>
      <c r="AZ179" s="30"/>
      <c r="BA179" s="30">
        <f t="shared" si="297"/>
        <v>0.91611185086551261</v>
      </c>
      <c r="BB179" s="30">
        <f t="shared" si="298"/>
        <v>3.2540675844806004E-3</v>
      </c>
      <c r="BC179" s="30">
        <f t="shared" si="299"/>
        <v>0.54903883876029813</v>
      </c>
      <c r="BD179" s="30">
        <f t="shared" si="300"/>
        <v>1.1691022964509395E-2</v>
      </c>
      <c r="BE179" s="30">
        <f t="shared" si="301"/>
        <v>1.6915703411333521E-3</v>
      </c>
      <c r="BF179" s="30">
        <f t="shared" si="302"/>
        <v>9.9255583126550886E-3</v>
      </c>
      <c r="BG179" s="30">
        <f t="shared" si="303"/>
        <v>0.18223965763195438</v>
      </c>
      <c r="BH179" s="30">
        <f t="shared" si="304"/>
        <v>0.13294611164891901</v>
      </c>
      <c r="BI179" s="30">
        <f t="shared" si="305"/>
        <v>2.1443736730360933E-2</v>
      </c>
      <c r="BJ179" s="30">
        <f t="shared" si="306"/>
        <v>1.8283424148398237</v>
      </c>
      <c r="BK179" s="30"/>
      <c r="BL179" s="30">
        <f t="shared" si="307"/>
        <v>0.50106142231884432</v>
      </c>
      <c r="BM179" s="30">
        <f t="shared" si="308"/>
        <v>1.7797911146559934E-3</v>
      </c>
      <c r="BN179" s="30">
        <f t="shared" si="309"/>
        <v>0.30029322423633537</v>
      </c>
      <c r="BO179" s="30">
        <f t="shared" si="310"/>
        <v>6.3943290215326617E-3</v>
      </c>
      <c r="BP179" s="30">
        <f t="shared" si="311"/>
        <v>9.2519340327262833E-4</v>
      </c>
      <c r="BQ179" s="30">
        <f t="shared" si="312"/>
        <v>5.4287196053068873E-3</v>
      </c>
      <c r="BR179" s="30">
        <f t="shared" si="313"/>
        <v>9.9674796226788792E-2</v>
      </c>
      <c r="BS179" s="30">
        <f t="shared" si="314"/>
        <v>7.2714011647848839E-2</v>
      </c>
      <c r="BT179" s="30">
        <f t="shared" si="315"/>
        <v>1.1728512425414341E-2</v>
      </c>
      <c r="BU179" s="30">
        <f t="shared" si="316"/>
        <v>0.99999999999999989</v>
      </c>
      <c r="BV179" s="30"/>
      <c r="BW179" s="28">
        <f t="shared" si="317"/>
        <v>0.54136566871791836</v>
      </c>
      <c r="BX179" s="28">
        <f t="shared" si="318"/>
        <v>0.39493303253245493</v>
      </c>
      <c r="BY179" s="28">
        <f t="shared" si="319"/>
        <v>6.3701298749626711E-2</v>
      </c>
      <c r="BZ179" s="28"/>
      <c r="CA179" s="28">
        <f t="shared" si="320"/>
        <v>61.424569827931187</v>
      </c>
      <c r="CB179" s="28">
        <f t="shared" si="321"/>
        <v>10.344137655062028</v>
      </c>
      <c r="CC179" s="28">
        <f t="shared" si="322"/>
        <v>33.438413310858586</v>
      </c>
      <c r="CD179" s="28">
        <f t="shared" si="323"/>
        <v>54.136566871791835</v>
      </c>
      <c r="CF179" s="28">
        <f t="shared" si="324"/>
        <v>7.1362657591779159</v>
      </c>
      <c r="CG179" s="28">
        <f t="shared" si="325"/>
        <v>0.53549032443577049</v>
      </c>
      <c r="CH179" s="30"/>
      <c r="CI179" s="107">
        <f t="shared" si="326"/>
        <v>3.2050737294603984</v>
      </c>
    </row>
    <row r="180" spans="1:87" ht="15" customHeight="1" x14ac:dyDescent="0.2">
      <c r="A180" s="150" t="s">
        <v>194</v>
      </c>
      <c r="C180" s="135">
        <v>462</v>
      </c>
      <c r="D180" s="26">
        <f t="shared" si="272"/>
        <v>1008</v>
      </c>
      <c r="F180" s="4">
        <v>61.4</v>
      </c>
      <c r="G180" s="4">
        <v>0.44</v>
      </c>
      <c r="H180" s="4">
        <v>17.2</v>
      </c>
      <c r="I180" s="4">
        <v>4.5199999999999996</v>
      </c>
      <c r="J180" s="4">
        <v>0.1</v>
      </c>
      <c r="K180" s="4">
        <v>1.67</v>
      </c>
      <c r="L180" s="4">
        <v>4</v>
      </c>
      <c r="M180" s="4">
        <v>4.46</v>
      </c>
      <c r="N180" s="4">
        <v>5.88</v>
      </c>
      <c r="O180" s="4">
        <v>0.28999999999999998</v>
      </c>
      <c r="P180" s="28">
        <f t="shared" si="273"/>
        <v>99.95999999999998</v>
      </c>
      <c r="R180" s="28">
        <v>54.57</v>
      </c>
      <c r="S180" s="28">
        <v>0.31</v>
      </c>
      <c r="T180" s="28">
        <v>27.81</v>
      </c>
      <c r="U180" s="28">
        <v>0.85</v>
      </c>
      <c r="V180" s="28">
        <v>0.13</v>
      </c>
      <c r="W180" s="28">
        <v>0.38</v>
      </c>
      <c r="X180" s="28">
        <v>10.9</v>
      </c>
      <c r="Y180" s="28">
        <v>3.97</v>
      </c>
      <c r="Z180" s="28">
        <v>0.95</v>
      </c>
      <c r="AA180" s="28">
        <f t="shared" si="274"/>
        <v>99.86999999999999</v>
      </c>
      <c r="AC180" s="30">
        <f t="shared" si="275"/>
        <v>1.021970705725699</v>
      </c>
      <c r="AD180" s="30">
        <f t="shared" si="276"/>
        <v>5.5068836045056319E-3</v>
      </c>
      <c r="AE180" s="30">
        <f t="shared" si="277"/>
        <v>0.33738721067085131</v>
      </c>
      <c r="AF180" s="30">
        <f t="shared" si="278"/>
        <v>6.2908837856645791E-2</v>
      </c>
      <c r="AG180" s="30">
        <f t="shared" si="279"/>
        <v>1.4096419509444602E-3</v>
      </c>
      <c r="AH180" s="30">
        <f t="shared" si="280"/>
        <v>4.1439205955334991E-2</v>
      </c>
      <c r="AI180" s="30">
        <f t="shared" si="281"/>
        <v>7.1326676176890161E-2</v>
      </c>
      <c r="AJ180" s="30">
        <f t="shared" si="282"/>
        <v>0.14391739270732495</v>
      </c>
      <c r="AK180" s="30">
        <f t="shared" si="283"/>
        <v>0.12484076433121019</v>
      </c>
      <c r="AL180" s="30">
        <f t="shared" si="284"/>
        <v>4.0863199870365017E-3</v>
      </c>
      <c r="AM180" s="30">
        <f t="shared" si="285"/>
        <v>1.814793638966443</v>
      </c>
      <c r="AO180" s="30">
        <f t="shared" si="286"/>
        <v>0.56313328622185899</v>
      </c>
      <c r="AP180" s="30">
        <f t="shared" si="287"/>
        <v>3.0344406583009071E-3</v>
      </c>
      <c r="AQ180" s="30">
        <f t="shared" si="288"/>
        <v>0.18590940778423673</v>
      </c>
      <c r="AR180" s="30">
        <f t="shared" si="289"/>
        <v>3.4664457988993994E-2</v>
      </c>
      <c r="AS180" s="30">
        <f t="shared" si="290"/>
        <v>7.7675054655099857E-4</v>
      </c>
      <c r="AT180" s="30">
        <f t="shared" si="291"/>
        <v>2.2834114615331885E-2</v>
      </c>
      <c r="AU180" s="30">
        <f t="shared" si="292"/>
        <v>3.9302912819064083E-2</v>
      </c>
      <c r="AV180" s="30">
        <f t="shared" si="293"/>
        <v>7.9302345796896476E-2</v>
      </c>
      <c r="AW180" s="30">
        <f t="shared" si="294"/>
        <v>6.8790611588383802E-2</v>
      </c>
      <c r="AX180" s="30">
        <f t="shared" si="295"/>
        <v>2.2516719803821516E-3</v>
      </c>
      <c r="AY180" s="30">
        <f t="shared" si="296"/>
        <v>1</v>
      </c>
      <c r="AZ180" s="30"/>
      <c r="BA180" s="30">
        <f t="shared" si="297"/>
        <v>0.9082889480692411</v>
      </c>
      <c r="BB180" s="30">
        <f t="shared" si="298"/>
        <v>3.8798498122653313E-3</v>
      </c>
      <c r="BC180" s="30">
        <f t="shared" si="299"/>
        <v>0.54550804236955674</v>
      </c>
      <c r="BD180" s="30">
        <f t="shared" si="300"/>
        <v>1.1830201809324984E-2</v>
      </c>
      <c r="BE180" s="30">
        <f t="shared" si="301"/>
        <v>1.8325345362277983E-3</v>
      </c>
      <c r="BF180" s="30">
        <f t="shared" si="302"/>
        <v>9.4292803970223334E-3</v>
      </c>
      <c r="BG180" s="30">
        <f t="shared" si="303"/>
        <v>0.1943651925820257</v>
      </c>
      <c r="BH180" s="30">
        <f t="shared" si="304"/>
        <v>0.12810584059373992</v>
      </c>
      <c r="BI180" s="30">
        <f t="shared" si="305"/>
        <v>2.0169851380042462E-2</v>
      </c>
      <c r="BJ180" s="30">
        <f t="shared" si="306"/>
        <v>1.8234097415494466</v>
      </c>
      <c r="BK180" s="30"/>
      <c r="BL180" s="30">
        <f t="shared" si="307"/>
        <v>0.49812662912364419</v>
      </c>
      <c r="BM180" s="30">
        <f t="shared" si="308"/>
        <v>2.127799212572167E-3</v>
      </c>
      <c r="BN180" s="30">
        <f t="shared" si="309"/>
        <v>0.29916920478115361</v>
      </c>
      <c r="BO180" s="30">
        <f t="shared" si="310"/>
        <v>6.4879558004731523E-3</v>
      </c>
      <c r="BP180" s="30">
        <f t="shared" si="311"/>
        <v>1.0050042480691135E-3</v>
      </c>
      <c r="BQ180" s="30">
        <f t="shared" si="312"/>
        <v>5.1712350670068156E-3</v>
      </c>
      <c r="BR180" s="30">
        <f t="shared" si="313"/>
        <v>0.1065943589929839</v>
      </c>
      <c r="BS180" s="30">
        <f t="shared" si="314"/>
        <v>7.0256200608471958E-2</v>
      </c>
      <c r="BT180" s="30">
        <f t="shared" si="315"/>
        <v>1.1061612165624981E-2</v>
      </c>
      <c r="BU180" s="30">
        <f t="shared" si="316"/>
        <v>0.99999999999999978</v>
      </c>
      <c r="BV180" s="30"/>
      <c r="BW180" s="28">
        <f t="shared" si="317"/>
        <v>0.56725627717776983</v>
      </c>
      <c r="BX180" s="28">
        <f t="shared" si="318"/>
        <v>0.37387785978842963</v>
      </c>
      <c r="BY180" s="28">
        <f t="shared" si="319"/>
        <v>5.8865863033800536E-2</v>
      </c>
      <c r="BZ180" s="28"/>
      <c r="CA180" s="28">
        <f t="shared" si="320"/>
        <v>61.424569827931187</v>
      </c>
      <c r="CB180" s="28">
        <f t="shared" si="321"/>
        <v>10.344137655062028</v>
      </c>
      <c r="CC180" s="28">
        <f t="shared" si="322"/>
        <v>34.249400162268543</v>
      </c>
      <c r="CD180" s="28">
        <f t="shared" si="323"/>
        <v>56.72562771777698</v>
      </c>
      <c r="CF180" s="28">
        <f t="shared" si="324"/>
        <v>7.1829819856348491</v>
      </c>
      <c r="CG180" s="28">
        <f t="shared" si="325"/>
        <v>0.53549032443577049</v>
      </c>
      <c r="CH180" s="30"/>
      <c r="CI180" s="107">
        <f t="shared" si="326"/>
        <v>3.4488280304348464</v>
      </c>
    </row>
    <row r="181" spans="1:87" ht="15" customHeight="1" x14ac:dyDescent="0.2">
      <c r="A181" s="150" t="s">
        <v>194</v>
      </c>
      <c r="C181" s="135">
        <v>469</v>
      </c>
      <c r="D181" s="26">
        <f t="shared" si="272"/>
        <v>1008</v>
      </c>
      <c r="F181" s="4">
        <v>61.4</v>
      </c>
      <c r="G181" s="4">
        <v>0.44</v>
      </c>
      <c r="H181" s="4">
        <v>17.2</v>
      </c>
      <c r="I181" s="4">
        <v>4.5199999999999996</v>
      </c>
      <c r="J181" s="4">
        <v>0.1</v>
      </c>
      <c r="K181" s="4">
        <v>1.67</v>
      </c>
      <c r="L181" s="4">
        <v>4</v>
      </c>
      <c r="M181" s="4">
        <v>4.46</v>
      </c>
      <c r="N181" s="4">
        <v>5.88</v>
      </c>
      <c r="O181" s="4">
        <v>0.28999999999999998</v>
      </c>
      <c r="P181" s="28">
        <f t="shared" si="273"/>
        <v>99.95999999999998</v>
      </c>
      <c r="R181" s="28">
        <v>54.99</v>
      </c>
      <c r="S181" s="28">
        <v>0.21</v>
      </c>
      <c r="T181" s="28">
        <v>27.83</v>
      </c>
      <c r="U181" s="28">
        <v>0.77</v>
      </c>
      <c r="V181" s="28">
        <v>0.08</v>
      </c>
      <c r="W181" s="28">
        <v>0.32</v>
      </c>
      <c r="X181" s="28">
        <v>10.49</v>
      </c>
      <c r="Y181" s="28">
        <v>4.16</v>
      </c>
      <c r="Z181" s="28">
        <v>0.92</v>
      </c>
      <c r="AA181" s="28">
        <f t="shared" si="274"/>
        <v>99.769999999999982</v>
      </c>
      <c r="AC181" s="30">
        <f t="shared" si="275"/>
        <v>1.021970705725699</v>
      </c>
      <c r="AD181" s="30">
        <f t="shared" si="276"/>
        <v>5.5068836045056319E-3</v>
      </c>
      <c r="AE181" s="30">
        <f t="shared" si="277"/>
        <v>0.33738721067085131</v>
      </c>
      <c r="AF181" s="30">
        <f t="shared" si="278"/>
        <v>6.2908837856645791E-2</v>
      </c>
      <c r="AG181" s="30">
        <f t="shared" si="279"/>
        <v>1.4096419509444602E-3</v>
      </c>
      <c r="AH181" s="30">
        <f t="shared" si="280"/>
        <v>4.1439205955334991E-2</v>
      </c>
      <c r="AI181" s="30">
        <f t="shared" si="281"/>
        <v>7.1326676176890161E-2</v>
      </c>
      <c r="AJ181" s="30">
        <f t="shared" si="282"/>
        <v>0.14391739270732495</v>
      </c>
      <c r="AK181" s="30">
        <f t="shared" si="283"/>
        <v>0.12484076433121019</v>
      </c>
      <c r="AL181" s="30">
        <f t="shared" si="284"/>
        <v>4.0863199870365017E-3</v>
      </c>
      <c r="AM181" s="30">
        <f t="shared" si="285"/>
        <v>1.814793638966443</v>
      </c>
      <c r="AO181" s="30">
        <f t="shared" si="286"/>
        <v>0.56313328622185899</v>
      </c>
      <c r="AP181" s="30">
        <f t="shared" si="287"/>
        <v>3.0344406583009071E-3</v>
      </c>
      <c r="AQ181" s="30">
        <f t="shared" si="288"/>
        <v>0.18590940778423673</v>
      </c>
      <c r="AR181" s="30">
        <f t="shared" si="289"/>
        <v>3.4664457988993994E-2</v>
      </c>
      <c r="AS181" s="30">
        <f t="shared" si="290"/>
        <v>7.7675054655099857E-4</v>
      </c>
      <c r="AT181" s="30">
        <f t="shared" si="291"/>
        <v>2.2834114615331885E-2</v>
      </c>
      <c r="AU181" s="30">
        <f t="shared" si="292"/>
        <v>3.9302912819064083E-2</v>
      </c>
      <c r="AV181" s="30">
        <f t="shared" si="293"/>
        <v>7.9302345796896476E-2</v>
      </c>
      <c r="AW181" s="30">
        <f t="shared" si="294"/>
        <v>6.8790611588383802E-2</v>
      </c>
      <c r="AX181" s="30">
        <f t="shared" si="295"/>
        <v>2.2516719803821516E-3</v>
      </c>
      <c r="AY181" s="30">
        <f t="shared" si="296"/>
        <v>1</v>
      </c>
      <c r="AZ181" s="30"/>
      <c r="BA181" s="30">
        <f t="shared" si="297"/>
        <v>0.91527962716378164</v>
      </c>
      <c r="BB181" s="30">
        <f t="shared" si="298"/>
        <v>2.6282853566958696E-3</v>
      </c>
      <c r="BC181" s="30">
        <f t="shared" si="299"/>
        <v>0.54590035307963902</v>
      </c>
      <c r="BD181" s="30">
        <f t="shared" si="300"/>
        <v>1.0716771050800279E-2</v>
      </c>
      <c r="BE181" s="30">
        <f t="shared" si="301"/>
        <v>1.1277135607555681E-3</v>
      </c>
      <c r="BF181" s="30">
        <f t="shared" si="302"/>
        <v>7.9404466501240695E-3</v>
      </c>
      <c r="BG181" s="30">
        <f t="shared" si="303"/>
        <v>0.18705420827389443</v>
      </c>
      <c r="BH181" s="30">
        <f t="shared" si="304"/>
        <v>0.13423685059696677</v>
      </c>
      <c r="BI181" s="30">
        <f t="shared" si="305"/>
        <v>1.9532908704883226E-2</v>
      </c>
      <c r="BJ181" s="30">
        <f t="shared" si="306"/>
        <v>1.8244171644375409</v>
      </c>
      <c r="BK181" s="30"/>
      <c r="BL181" s="30">
        <f t="shared" si="307"/>
        <v>0.50168330193602295</v>
      </c>
      <c r="BM181" s="30">
        <f t="shared" si="308"/>
        <v>1.4406164379110946E-3</v>
      </c>
      <c r="BN181" s="30">
        <f t="shared" si="309"/>
        <v>0.2992190403163289</v>
      </c>
      <c r="BO181" s="30">
        <f t="shared" si="310"/>
        <v>5.874079272929998E-3</v>
      </c>
      <c r="BP181" s="30">
        <f t="shared" si="311"/>
        <v>6.1812264362423759E-4</v>
      </c>
      <c r="BQ181" s="30">
        <f t="shared" si="312"/>
        <v>4.3523196365958718E-3</v>
      </c>
      <c r="BR181" s="30">
        <f t="shared" si="313"/>
        <v>0.10252820019458782</v>
      </c>
      <c r="BS181" s="30">
        <f t="shared" si="314"/>
        <v>7.3577936676753067E-2</v>
      </c>
      <c r="BT181" s="30">
        <f t="shared" si="315"/>
        <v>1.0706382885246056E-2</v>
      </c>
      <c r="BU181" s="30">
        <f t="shared" si="316"/>
        <v>1</v>
      </c>
      <c r="BV181" s="30"/>
      <c r="BW181" s="28">
        <f t="shared" si="317"/>
        <v>0.54882938428420136</v>
      </c>
      <c r="BX181" s="28">
        <f t="shared" si="318"/>
        <v>0.39385977327763511</v>
      </c>
      <c r="BY181" s="28">
        <f t="shared" si="319"/>
        <v>5.7310842438163534E-2</v>
      </c>
      <c r="BZ181" s="28"/>
      <c r="CA181" s="28">
        <f t="shared" si="320"/>
        <v>61.424569827931187</v>
      </c>
      <c r="CB181" s="28">
        <f t="shared" si="321"/>
        <v>10.344137655062028</v>
      </c>
      <c r="CC181" s="28">
        <f t="shared" si="322"/>
        <v>33.172553458026421</v>
      </c>
      <c r="CD181" s="28">
        <f t="shared" si="323"/>
        <v>54.882938428420132</v>
      </c>
      <c r="CF181" s="28">
        <f t="shared" si="324"/>
        <v>7.1499584138252645</v>
      </c>
      <c r="CG181" s="28">
        <f t="shared" si="325"/>
        <v>0.53549032443577049</v>
      </c>
      <c r="CH181" s="30"/>
      <c r="CI181" s="107">
        <f t="shared" ref="CI181:CI191" si="327">$CK$1+$CK$2*CF181+$CK$3*D181+$CK$4*BX181+$CK$5*CG181</f>
        <v>3.2137772526813766</v>
      </c>
    </row>
    <row r="182" spans="1:87" ht="15" customHeight="1" x14ac:dyDescent="0.2">
      <c r="A182" s="150" t="s">
        <v>194</v>
      </c>
      <c r="C182" s="135">
        <v>476</v>
      </c>
      <c r="D182" s="26">
        <f t="shared" ref="D182:D210" si="328">$D$116</f>
        <v>1008</v>
      </c>
      <c r="F182" s="4">
        <v>61.4</v>
      </c>
      <c r="G182" s="4">
        <v>0.44</v>
      </c>
      <c r="H182" s="4">
        <v>17.2</v>
      </c>
      <c r="I182" s="4">
        <v>4.5199999999999996</v>
      </c>
      <c r="J182" s="4">
        <v>0.1</v>
      </c>
      <c r="K182" s="4">
        <v>1.67</v>
      </c>
      <c r="L182" s="4">
        <v>4</v>
      </c>
      <c r="M182" s="4">
        <v>4.46</v>
      </c>
      <c r="N182" s="4">
        <v>5.88</v>
      </c>
      <c r="O182" s="4">
        <v>0.28999999999999998</v>
      </c>
      <c r="P182" s="28">
        <f t="shared" ref="P182:P210" si="329">SUM(F182:O182)</f>
        <v>99.95999999999998</v>
      </c>
      <c r="R182" s="28">
        <v>54.46</v>
      </c>
      <c r="S182" s="28">
        <v>0.24</v>
      </c>
      <c r="T182" s="28">
        <v>28.25</v>
      </c>
      <c r="U182" s="28">
        <v>0.78</v>
      </c>
      <c r="V182" s="28">
        <v>0.18</v>
      </c>
      <c r="W182" s="28">
        <v>0.38</v>
      </c>
      <c r="X182" s="28">
        <v>10.59</v>
      </c>
      <c r="Y182" s="28">
        <v>4.03</v>
      </c>
      <c r="Z182" s="28">
        <v>0.86</v>
      </c>
      <c r="AA182" s="28">
        <f t="shared" ref="AA182:AA210" si="330">SUM(R182:Z182)</f>
        <v>99.77000000000001</v>
      </c>
      <c r="AC182" s="30">
        <f t="shared" ref="AC182:AC210" si="331">F182/AC$2</f>
        <v>1.021970705725699</v>
      </c>
      <c r="AD182" s="30">
        <f t="shared" ref="AD182:AD210" si="332">G182/AD$2</f>
        <v>5.5068836045056319E-3</v>
      </c>
      <c r="AE182" s="30">
        <f t="shared" ref="AE182:AE210" si="333">H182*2/AE$2</f>
        <v>0.33738721067085131</v>
      </c>
      <c r="AF182" s="30">
        <f t="shared" ref="AF182:AF210" si="334">I182/AF$2</f>
        <v>6.2908837856645791E-2</v>
      </c>
      <c r="AG182" s="30">
        <f t="shared" ref="AG182:AG210" si="335">J182/AG$2</f>
        <v>1.4096419509444602E-3</v>
      </c>
      <c r="AH182" s="30">
        <f t="shared" ref="AH182:AH210" si="336">K182/AH$2</f>
        <v>4.1439205955334991E-2</v>
      </c>
      <c r="AI182" s="30">
        <f t="shared" ref="AI182:AI210" si="337">L182/AI$2</f>
        <v>7.1326676176890161E-2</v>
      </c>
      <c r="AJ182" s="30">
        <f t="shared" ref="AJ182:AJ210" si="338">M182*2/AJ$2</f>
        <v>0.14391739270732495</v>
      </c>
      <c r="AK182" s="30">
        <f t="shared" ref="AK182:AK210" si="339">N182*2/AK$2</f>
        <v>0.12484076433121019</v>
      </c>
      <c r="AL182" s="30">
        <f t="shared" ref="AL182:AL210" si="340">O182*2/AL$2</f>
        <v>4.0863199870365017E-3</v>
      </c>
      <c r="AM182" s="30">
        <f t="shared" ref="AM182:AM210" si="341">SUM(AC182:AL182)</f>
        <v>1.814793638966443</v>
      </c>
      <c r="AO182" s="30">
        <f t="shared" ref="AO182:AO210" si="342">AC182/$AM182</f>
        <v>0.56313328622185899</v>
      </c>
      <c r="AP182" s="30">
        <f t="shared" ref="AP182:AP210" si="343">AD182/$AM182</f>
        <v>3.0344406583009071E-3</v>
      </c>
      <c r="AQ182" s="30">
        <f t="shared" ref="AQ182:AQ210" si="344">AE182/$AM182</f>
        <v>0.18590940778423673</v>
      </c>
      <c r="AR182" s="30">
        <f t="shared" ref="AR182:AR210" si="345">AF182/$AM182</f>
        <v>3.4664457988993994E-2</v>
      </c>
      <c r="AS182" s="30">
        <f t="shared" ref="AS182:AS210" si="346">AG182/$AM182</f>
        <v>7.7675054655099857E-4</v>
      </c>
      <c r="AT182" s="30">
        <f t="shared" ref="AT182:AT210" si="347">AH182/$AM182</f>
        <v>2.2834114615331885E-2</v>
      </c>
      <c r="AU182" s="30">
        <f t="shared" ref="AU182:AU210" si="348">AI182/$AM182</f>
        <v>3.9302912819064083E-2</v>
      </c>
      <c r="AV182" s="30">
        <f t="shared" ref="AV182:AV210" si="349">AJ182/$AM182</f>
        <v>7.9302345796896476E-2</v>
      </c>
      <c r="AW182" s="30">
        <f t="shared" ref="AW182:AW210" si="350">AK182/$AM182</f>
        <v>6.8790611588383802E-2</v>
      </c>
      <c r="AX182" s="30">
        <f t="shared" ref="AX182:AX210" si="351">AL182/$AM182</f>
        <v>2.2516719803821516E-3</v>
      </c>
      <c r="AY182" s="30">
        <f t="shared" ref="AY182:AY210" si="352">SUM(AO182:AX182)</f>
        <v>1</v>
      </c>
      <c r="AZ182" s="30"/>
      <c r="BA182" s="30">
        <f t="shared" ref="BA182:BA210" si="353">R182/AC$2</f>
        <v>0.90645805592543283</v>
      </c>
      <c r="BB182" s="30">
        <f t="shared" ref="BB182:BB210" si="354">S182/AD$2</f>
        <v>3.0037546933667082E-3</v>
      </c>
      <c r="BC182" s="30">
        <f t="shared" ref="BC182:BC210" si="355">T182*2/AE$2</f>
        <v>0.55413887799136918</v>
      </c>
      <c r="BD182" s="30">
        <f t="shared" ref="BD182:BD210" si="356">U182/AF$2</f>
        <v>1.0855949895615868E-2</v>
      </c>
      <c r="BE182" s="30">
        <f t="shared" ref="BE182:BE210" si="357">V182/AG$2</f>
        <v>2.5373555117000281E-3</v>
      </c>
      <c r="BF182" s="30">
        <f t="shared" ref="BF182:BF210" si="358">W182/AH$2</f>
        <v>9.4292803970223334E-3</v>
      </c>
      <c r="BG182" s="30">
        <f t="shared" ref="BG182:BG210" si="359">X182/AI$2</f>
        <v>0.1888373751783167</v>
      </c>
      <c r="BH182" s="30">
        <f t="shared" ref="BH182:BH210" si="360">Y182*2/AJ$2</f>
        <v>0.13004194901581156</v>
      </c>
      <c r="BI182" s="30">
        <f t="shared" ref="BI182:BI210" si="361">Z182*2/AK$2</f>
        <v>1.8259023354564755E-2</v>
      </c>
      <c r="BJ182" s="30">
        <f t="shared" ref="BJ182:BJ210" si="362">SUM(BA182:BI182)</f>
        <v>1.8235616219632</v>
      </c>
      <c r="BK182" s="30"/>
      <c r="BL182" s="30">
        <f t="shared" ref="BL182:BL210" si="363">BA182/$BJ182</f>
        <v>0.49708112136598004</v>
      </c>
      <c r="BM182" s="30">
        <f t="shared" ref="BM182:BM210" si="364">BB182/$BJ182</f>
        <v>1.647191220296105E-3</v>
      </c>
      <c r="BN182" s="30">
        <f t="shared" ref="BN182:BN210" si="365">BC182/$BJ182</f>
        <v>0.30387724292793428</v>
      </c>
      <c r="BO182" s="30">
        <f t="shared" ref="BO182:BO210" si="366">BD182/$BJ182</f>
        <v>5.9531576914459454E-3</v>
      </c>
      <c r="BP182" s="30">
        <f t="shared" ref="BP182:BP210" si="367">BE182/$BJ182</f>
        <v>1.3914284448300551E-3</v>
      </c>
      <c r="BQ182" s="30">
        <f t="shared" ref="BQ182:BQ210" si="368">BF182/$BJ182</f>
        <v>5.1708043662769178E-3</v>
      </c>
      <c r="BR182" s="30">
        <f t="shared" ref="BR182:BR210" si="369">BG182/$BJ182</f>
        <v>0.10355415079147103</v>
      </c>
      <c r="BS182" s="30">
        <f t="shared" ref="BS182:BS210" si="370">BH182/$BJ182</f>
        <v>7.1312067247725749E-2</v>
      </c>
      <c r="BT182" s="30">
        <f t="shared" ref="BT182:BT210" si="371">BI182/$BJ182</f>
        <v>1.001283594403986E-2</v>
      </c>
      <c r="BU182" s="30">
        <f t="shared" ref="BU182:BU210" si="372">SUM(BL182:BT182)</f>
        <v>1</v>
      </c>
      <c r="BV182" s="30"/>
      <c r="BW182" s="28">
        <f t="shared" ref="BW182:BW210" si="373">BR182/(BR182+BS182+BT182)</f>
        <v>0.56011835067514182</v>
      </c>
      <c r="BX182" s="28">
        <f t="shared" ref="BX182:BX210" si="374">BS182/(BR182+BS182+BT182)</f>
        <v>0.38572280478129101</v>
      </c>
      <c r="BY182" s="28">
        <f t="shared" ref="BY182:BY210" si="375">1-BW182-BX182</f>
        <v>5.4158844543567175E-2</v>
      </c>
      <c r="BZ182" s="28"/>
      <c r="CA182" s="28">
        <f t="shared" ref="CA182:CA210" si="376">F182*100/P182</f>
        <v>61.424569827931187</v>
      </c>
      <c r="CB182" s="28">
        <f t="shared" ref="CB182:CB210" si="377">(M182+N182)*100/P182</f>
        <v>10.344137655062028</v>
      </c>
      <c r="CC182" s="28">
        <f t="shared" ref="CC182:CC210" si="378">IF(BY182+BX182=0,CD182/2,+BY182/(BY182+BX182)*(100-CD182)+0.5*CD182)</f>
        <v>33.421801988113806</v>
      </c>
      <c r="CD182" s="28">
        <f t="shared" ref="CD182:CD210" si="379">100*BW182/(BW182+BX182+BY182)</f>
        <v>56.011835067514184</v>
      </c>
      <c r="CF182" s="28">
        <f t="shared" ref="CF182:CF210" si="380">LN(BW182/(AU182*AQ182^2*AO182^2))</f>
        <v>7.1703188979463048</v>
      </c>
      <c r="CG182" s="28">
        <f t="shared" ref="CG182:CG210" si="381">AV182/(AV182+AW182)</f>
        <v>0.53549032443577049</v>
      </c>
      <c r="CH182" s="30"/>
      <c r="CI182" s="107">
        <f t="shared" si="327"/>
        <v>3.3072195059045946</v>
      </c>
    </row>
    <row r="183" spans="1:87" ht="15" customHeight="1" x14ac:dyDescent="0.2">
      <c r="A183" s="150" t="s">
        <v>194</v>
      </c>
      <c r="C183" s="135">
        <v>483</v>
      </c>
      <c r="D183" s="26">
        <f t="shared" si="328"/>
        <v>1008</v>
      </c>
      <c r="F183" s="4">
        <v>61.4</v>
      </c>
      <c r="G183" s="4">
        <v>0.44</v>
      </c>
      <c r="H183" s="4">
        <v>17.2</v>
      </c>
      <c r="I183" s="4">
        <v>4.5199999999999996</v>
      </c>
      <c r="J183" s="4">
        <v>0.1</v>
      </c>
      <c r="K183" s="4">
        <v>1.67</v>
      </c>
      <c r="L183" s="4">
        <v>4</v>
      </c>
      <c r="M183" s="4">
        <v>4.46</v>
      </c>
      <c r="N183" s="4">
        <v>5.88</v>
      </c>
      <c r="O183" s="4">
        <v>0.28999999999999998</v>
      </c>
      <c r="P183" s="28">
        <f t="shared" si="329"/>
        <v>99.95999999999998</v>
      </c>
      <c r="R183" s="28">
        <v>54.46</v>
      </c>
      <c r="S183" s="28">
        <v>0.24</v>
      </c>
      <c r="T183" s="28">
        <v>28.12</v>
      </c>
      <c r="U183" s="28">
        <v>0.83</v>
      </c>
      <c r="V183" s="28">
        <v>0.12</v>
      </c>
      <c r="W183" s="28">
        <v>0.27</v>
      </c>
      <c r="X183" s="28">
        <v>10.72</v>
      </c>
      <c r="Y183" s="28">
        <v>4.09</v>
      </c>
      <c r="Z183" s="28">
        <v>0.83</v>
      </c>
      <c r="AA183" s="28">
        <f t="shared" si="330"/>
        <v>99.68</v>
      </c>
      <c r="AC183" s="30">
        <f t="shared" si="331"/>
        <v>1.021970705725699</v>
      </c>
      <c r="AD183" s="30">
        <f t="shared" si="332"/>
        <v>5.5068836045056319E-3</v>
      </c>
      <c r="AE183" s="30">
        <f t="shared" si="333"/>
        <v>0.33738721067085131</v>
      </c>
      <c r="AF183" s="30">
        <f t="shared" si="334"/>
        <v>6.2908837856645791E-2</v>
      </c>
      <c r="AG183" s="30">
        <f t="shared" si="335"/>
        <v>1.4096419509444602E-3</v>
      </c>
      <c r="AH183" s="30">
        <f t="shared" si="336"/>
        <v>4.1439205955334991E-2</v>
      </c>
      <c r="AI183" s="30">
        <f t="shared" si="337"/>
        <v>7.1326676176890161E-2</v>
      </c>
      <c r="AJ183" s="30">
        <f t="shared" si="338"/>
        <v>0.14391739270732495</v>
      </c>
      <c r="AK183" s="30">
        <f t="shared" si="339"/>
        <v>0.12484076433121019</v>
      </c>
      <c r="AL183" s="30">
        <f t="shared" si="340"/>
        <v>4.0863199870365017E-3</v>
      </c>
      <c r="AM183" s="30">
        <f t="shared" si="341"/>
        <v>1.814793638966443</v>
      </c>
      <c r="AO183" s="30">
        <f t="shared" si="342"/>
        <v>0.56313328622185899</v>
      </c>
      <c r="AP183" s="30">
        <f t="shared" si="343"/>
        <v>3.0344406583009071E-3</v>
      </c>
      <c r="AQ183" s="30">
        <f t="shared" si="344"/>
        <v>0.18590940778423673</v>
      </c>
      <c r="AR183" s="30">
        <f t="shared" si="345"/>
        <v>3.4664457988993994E-2</v>
      </c>
      <c r="AS183" s="30">
        <f t="shared" si="346"/>
        <v>7.7675054655099857E-4</v>
      </c>
      <c r="AT183" s="30">
        <f t="shared" si="347"/>
        <v>2.2834114615331885E-2</v>
      </c>
      <c r="AU183" s="30">
        <f t="shared" si="348"/>
        <v>3.9302912819064083E-2</v>
      </c>
      <c r="AV183" s="30">
        <f t="shared" si="349"/>
        <v>7.9302345796896476E-2</v>
      </c>
      <c r="AW183" s="30">
        <f t="shared" si="350"/>
        <v>6.8790611588383802E-2</v>
      </c>
      <c r="AX183" s="30">
        <f t="shared" si="351"/>
        <v>2.2516719803821516E-3</v>
      </c>
      <c r="AY183" s="30">
        <f t="shared" si="352"/>
        <v>1</v>
      </c>
      <c r="AZ183" s="30"/>
      <c r="BA183" s="30">
        <f t="shared" si="353"/>
        <v>0.90645805592543283</v>
      </c>
      <c r="BB183" s="30">
        <f t="shared" si="354"/>
        <v>3.0037546933667082E-3</v>
      </c>
      <c r="BC183" s="30">
        <f t="shared" si="355"/>
        <v>0.55158885837583371</v>
      </c>
      <c r="BD183" s="30">
        <f t="shared" si="356"/>
        <v>1.1551844119693807E-2</v>
      </c>
      <c r="BE183" s="30">
        <f t="shared" si="357"/>
        <v>1.6915703411333521E-3</v>
      </c>
      <c r="BF183" s="30">
        <f t="shared" si="358"/>
        <v>6.6997518610421849E-3</v>
      </c>
      <c r="BG183" s="30">
        <f t="shared" si="359"/>
        <v>0.19115549215406563</v>
      </c>
      <c r="BH183" s="30">
        <f t="shared" si="360"/>
        <v>0.13197805743788318</v>
      </c>
      <c r="BI183" s="30">
        <f t="shared" si="361"/>
        <v>1.762208067940552E-2</v>
      </c>
      <c r="BJ183" s="30">
        <f t="shared" si="362"/>
        <v>1.821749465587857</v>
      </c>
      <c r="BK183" s="30"/>
      <c r="BL183" s="30">
        <f t="shared" si="363"/>
        <v>0.49757558492431314</v>
      </c>
      <c r="BM183" s="30">
        <f t="shared" si="364"/>
        <v>1.6488297376266456E-3</v>
      </c>
      <c r="BN183" s="30">
        <f t="shared" si="365"/>
        <v>0.3027797558309383</v>
      </c>
      <c r="BO183" s="30">
        <f t="shared" si="366"/>
        <v>6.3410717762808089E-3</v>
      </c>
      <c r="BP183" s="30">
        <f t="shared" si="367"/>
        <v>9.2854169746524524E-4</v>
      </c>
      <c r="BQ183" s="30">
        <f t="shared" si="368"/>
        <v>3.6776472218589366E-3</v>
      </c>
      <c r="BR183" s="30">
        <f t="shared" si="369"/>
        <v>0.10492962713310418</v>
      </c>
      <c r="BS183" s="30">
        <f t="shared" si="370"/>
        <v>7.2445778045169024E-2</v>
      </c>
      <c r="BT183" s="30">
        <f t="shared" si="371"/>
        <v>9.6731636332436539E-3</v>
      </c>
      <c r="BU183" s="30">
        <f t="shared" si="372"/>
        <v>1</v>
      </c>
      <c r="BV183" s="30"/>
      <c r="BW183" s="28">
        <f t="shared" si="373"/>
        <v>0.56097530069229529</v>
      </c>
      <c r="BX183" s="28">
        <f t="shared" si="374"/>
        <v>0.38730998320639609</v>
      </c>
      <c r="BY183" s="28">
        <f t="shared" si="375"/>
        <v>5.1714716101308622E-2</v>
      </c>
      <c r="BZ183" s="28"/>
      <c r="CA183" s="28">
        <f t="shared" si="376"/>
        <v>61.424569827931187</v>
      </c>
      <c r="CB183" s="28">
        <f t="shared" si="377"/>
        <v>10.344137655062028</v>
      </c>
      <c r="CC183" s="28">
        <f t="shared" si="378"/>
        <v>33.220236644745626</v>
      </c>
      <c r="CD183" s="28">
        <f t="shared" si="379"/>
        <v>56.097530069229528</v>
      </c>
      <c r="CF183" s="28">
        <f t="shared" si="380"/>
        <v>7.1718476733220466</v>
      </c>
      <c r="CG183" s="28">
        <f t="shared" si="381"/>
        <v>0.53549032443577049</v>
      </c>
      <c r="CH183" s="30"/>
      <c r="CI183" s="107">
        <f t="shared" si="327"/>
        <v>3.2871832501388569</v>
      </c>
    </row>
    <row r="184" spans="1:87" ht="15" customHeight="1" x14ac:dyDescent="0.2">
      <c r="A184" s="150" t="s">
        <v>194</v>
      </c>
      <c r="C184" s="135">
        <v>490</v>
      </c>
      <c r="D184" s="26">
        <f t="shared" si="328"/>
        <v>1008</v>
      </c>
      <c r="F184" s="4">
        <v>61.4</v>
      </c>
      <c r="G184" s="4">
        <v>0.44</v>
      </c>
      <c r="H184" s="4">
        <v>17.2</v>
      </c>
      <c r="I184" s="4">
        <v>4.5199999999999996</v>
      </c>
      <c r="J184" s="4">
        <v>0.1</v>
      </c>
      <c r="K184" s="4">
        <v>1.67</v>
      </c>
      <c r="L184" s="4">
        <v>4</v>
      </c>
      <c r="M184" s="4">
        <v>4.46</v>
      </c>
      <c r="N184" s="4">
        <v>5.88</v>
      </c>
      <c r="O184" s="4">
        <v>0.28999999999999998</v>
      </c>
      <c r="P184" s="28">
        <f t="shared" si="329"/>
        <v>99.95999999999998</v>
      </c>
      <c r="R184" s="28">
        <v>55.39</v>
      </c>
      <c r="S184" s="28">
        <v>0.22</v>
      </c>
      <c r="T184" s="28">
        <v>27.83</v>
      </c>
      <c r="U184" s="28">
        <v>0.69</v>
      </c>
      <c r="V184" s="28">
        <v>0.15</v>
      </c>
      <c r="W184" s="28">
        <v>0.28000000000000003</v>
      </c>
      <c r="X184" s="28">
        <v>9.7899999999999991</v>
      </c>
      <c r="Y184" s="28">
        <v>4.6500000000000004</v>
      </c>
      <c r="Z184" s="28">
        <v>0.88</v>
      </c>
      <c r="AA184" s="28">
        <f t="shared" si="330"/>
        <v>99.88</v>
      </c>
      <c r="AC184" s="30">
        <f t="shared" si="331"/>
        <v>1.021970705725699</v>
      </c>
      <c r="AD184" s="30">
        <f t="shared" si="332"/>
        <v>5.5068836045056319E-3</v>
      </c>
      <c r="AE184" s="30">
        <f t="shared" si="333"/>
        <v>0.33738721067085131</v>
      </c>
      <c r="AF184" s="30">
        <f t="shared" si="334"/>
        <v>6.2908837856645791E-2</v>
      </c>
      <c r="AG184" s="30">
        <f t="shared" si="335"/>
        <v>1.4096419509444602E-3</v>
      </c>
      <c r="AH184" s="30">
        <f t="shared" si="336"/>
        <v>4.1439205955334991E-2</v>
      </c>
      <c r="AI184" s="30">
        <f t="shared" si="337"/>
        <v>7.1326676176890161E-2</v>
      </c>
      <c r="AJ184" s="30">
        <f t="shared" si="338"/>
        <v>0.14391739270732495</v>
      </c>
      <c r="AK184" s="30">
        <f t="shared" si="339"/>
        <v>0.12484076433121019</v>
      </c>
      <c r="AL184" s="30">
        <f t="shared" si="340"/>
        <v>4.0863199870365017E-3</v>
      </c>
      <c r="AM184" s="30">
        <f t="shared" si="341"/>
        <v>1.814793638966443</v>
      </c>
      <c r="AO184" s="30">
        <f t="shared" si="342"/>
        <v>0.56313328622185899</v>
      </c>
      <c r="AP184" s="30">
        <f t="shared" si="343"/>
        <v>3.0344406583009071E-3</v>
      </c>
      <c r="AQ184" s="30">
        <f t="shared" si="344"/>
        <v>0.18590940778423673</v>
      </c>
      <c r="AR184" s="30">
        <f t="shared" si="345"/>
        <v>3.4664457988993994E-2</v>
      </c>
      <c r="AS184" s="30">
        <f t="shared" si="346"/>
        <v>7.7675054655099857E-4</v>
      </c>
      <c r="AT184" s="30">
        <f t="shared" si="347"/>
        <v>2.2834114615331885E-2</v>
      </c>
      <c r="AU184" s="30">
        <f t="shared" si="348"/>
        <v>3.9302912819064083E-2</v>
      </c>
      <c r="AV184" s="30">
        <f t="shared" si="349"/>
        <v>7.9302345796896476E-2</v>
      </c>
      <c r="AW184" s="30">
        <f t="shared" si="350"/>
        <v>6.8790611588383802E-2</v>
      </c>
      <c r="AX184" s="30">
        <f t="shared" si="351"/>
        <v>2.2516719803821516E-3</v>
      </c>
      <c r="AY184" s="30">
        <f t="shared" si="352"/>
        <v>1</v>
      </c>
      <c r="AZ184" s="30"/>
      <c r="BA184" s="30">
        <f t="shared" si="353"/>
        <v>0.92193741677762986</v>
      </c>
      <c r="BB184" s="30">
        <f t="shared" si="354"/>
        <v>2.753441802252816E-3</v>
      </c>
      <c r="BC184" s="30">
        <f t="shared" si="355"/>
        <v>0.54590035307963902</v>
      </c>
      <c r="BD184" s="30">
        <f t="shared" si="356"/>
        <v>9.6033402922755737E-3</v>
      </c>
      <c r="BE184" s="30">
        <f t="shared" si="357"/>
        <v>2.11446292641669E-3</v>
      </c>
      <c r="BF184" s="30">
        <f t="shared" si="358"/>
        <v>6.9478908188585617E-3</v>
      </c>
      <c r="BG184" s="30">
        <f t="shared" si="359"/>
        <v>0.17457203994293866</v>
      </c>
      <c r="BH184" s="30">
        <f t="shared" si="360"/>
        <v>0.15004840271055181</v>
      </c>
      <c r="BI184" s="30">
        <f t="shared" si="361"/>
        <v>1.8683651804670912E-2</v>
      </c>
      <c r="BJ184" s="30">
        <f t="shared" si="362"/>
        <v>1.8325610001552337</v>
      </c>
      <c r="BK184" s="30"/>
      <c r="BL184" s="30">
        <f t="shared" si="363"/>
        <v>0.50308689135015627</v>
      </c>
      <c r="BM184" s="30">
        <f t="shared" si="364"/>
        <v>1.5025103131735182E-3</v>
      </c>
      <c r="BN184" s="30">
        <f t="shared" si="365"/>
        <v>0.2978893215742322</v>
      </c>
      <c r="BO184" s="30">
        <f t="shared" si="366"/>
        <v>5.2403932482804599E-3</v>
      </c>
      <c r="BP184" s="30">
        <f t="shared" si="367"/>
        <v>1.1538294912079743E-3</v>
      </c>
      <c r="BQ184" s="30">
        <f t="shared" si="368"/>
        <v>3.7913558229548789E-3</v>
      </c>
      <c r="BR184" s="30">
        <f t="shared" si="369"/>
        <v>9.5261243651998978E-2</v>
      </c>
      <c r="BS184" s="30">
        <f t="shared" si="370"/>
        <v>8.1879076711684581E-2</v>
      </c>
      <c r="BT184" s="30">
        <f t="shared" si="371"/>
        <v>1.0195377836311177E-2</v>
      </c>
      <c r="BU184" s="30">
        <f t="shared" si="372"/>
        <v>1</v>
      </c>
      <c r="BV184" s="30"/>
      <c r="BW184" s="28">
        <f t="shared" si="373"/>
        <v>0.5085055574955103</v>
      </c>
      <c r="BX184" s="28">
        <f t="shared" si="374"/>
        <v>0.43707140442753528</v>
      </c>
      <c r="BY184" s="28">
        <f t="shared" si="375"/>
        <v>5.4423038076954422E-2</v>
      </c>
      <c r="BZ184" s="28"/>
      <c r="CA184" s="28">
        <f t="shared" si="376"/>
        <v>61.424569827931187</v>
      </c>
      <c r="CB184" s="28">
        <f t="shared" si="377"/>
        <v>10.344137655062028</v>
      </c>
      <c r="CC184" s="28">
        <f t="shared" si="378"/>
        <v>30.867581682470956</v>
      </c>
      <c r="CD184" s="28">
        <f t="shared" si="379"/>
        <v>50.850555749551027</v>
      </c>
      <c r="CF184" s="28">
        <f t="shared" si="380"/>
        <v>7.0736469406786435</v>
      </c>
      <c r="CG184" s="28">
        <f t="shared" si="381"/>
        <v>0.53549032443577049</v>
      </c>
      <c r="CH184" s="30"/>
      <c r="CI184" s="107">
        <f t="shared" si="327"/>
        <v>2.7070822793676603</v>
      </c>
    </row>
    <row r="185" spans="1:87" ht="15" customHeight="1" x14ac:dyDescent="0.2">
      <c r="A185" s="150" t="s">
        <v>194</v>
      </c>
      <c r="C185" s="135">
        <v>497</v>
      </c>
      <c r="D185" s="26">
        <f t="shared" si="328"/>
        <v>1008</v>
      </c>
      <c r="F185" s="4">
        <v>61.4</v>
      </c>
      <c r="G185" s="4">
        <v>0.44</v>
      </c>
      <c r="H185" s="4">
        <v>17.2</v>
      </c>
      <c r="I185" s="4">
        <v>4.5199999999999996</v>
      </c>
      <c r="J185" s="4">
        <v>0.1</v>
      </c>
      <c r="K185" s="4">
        <v>1.67</v>
      </c>
      <c r="L185" s="4">
        <v>4</v>
      </c>
      <c r="M185" s="4">
        <v>4.46</v>
      </c>
      <c r="N185" s="4">
        <v>5.88</v>
      </c>
      <c r="O185" s="4">
        <v>0.28999999999999998</v>
      </c>
      <c r="P185" s="28">
        <f t="shared" si="329"/>
        <v>99.95999999999998</v>
      </c>
      <c r="R185" s="28">
        <v>54.82</v>
      </c>
      <c r="S185" s="28">
        <v>0.28999999999999998</v>
      </c>
      <c r="T185" s="28">
        <v>27.93</v>
      </c>
      <c r="U185" s="28">
        <v>0.88</v>
      </c>
      <c r="V185" s="28">
        <v>0.12</v>
      </c>
      <c r="W185" s="28">
        <v>0.49</v>
      </c>
      <c r="X185" s="28">
        <v>10.64</v>
      </c>
      <c r="Y185" s="28">
        <v>3.8</v>
      </c>
      <c r="Z185" s="28">
        <v>0.82</v>
      </c>
      <c r="AA185" s="28">
        <f t="shared" si="330"/>
        <v>99.789999999999978</v>
      </c>
      <c r="AC185" s="30">
        <f t="shared" si="331"/>
        <v>1.021970705725699</v>
      </c>
      <c r="AD185" s="30">
        <f t="shared" si="332"/>
        <v>5.5068836045056319E-3</v>
      </c>
      <c r="AE185" s="30">
        <f t="shared" si="333"/>
        <v>0.33738721067085131</v>
      </c>
      <c r="AF185" s="30">
        <f t="shared" si="334"/>
        <v>6.2908837856645791E-2</v>
      </c>
      <c r="AG185" s="30">
        <f t="shared" si="335"/>
        <v>1.4096419509444602E-3</v>
      </c>
      <c r="AH185" s="30">
        <f t="shared" si="336"/>
        <v>4.1439205955334991E-2</v>
      </c>
      <c r="AI185" s="30">
        <f t="shared" si="337"/>
        <v>7.1326676176890161E-2</v>
      </c>
      <c r="AJ185" s="30">
        <f t="shared" si="338"/>
        <v>0.14391739270732495</v>
      </c>
      <c r="AK185" s="30">
        <f t="shared" si="339"/>
        <v>0.12484076433121019</v>
      </c>
      <c r="AL185" s="30">
        <f t="shared" si="340"/>
        <v>4.0863199870365017E-3</v>
      </c>
      <c r="AM185" s="30">
        <f t="shared" si="341"/>
        <v>1.814793638966443</v>
      </c>
      <c r="AO185" s="30">
        <f t="shared" si="342"/>
        <v>0.56313328622185899</v>
      </c>
      <c r="AP185" s="30">
        <f t="shared" si="343"/>
        <v>3.0344406583009071E-3</v>
      </c>
      <c r="AQ185" s="30">
        <f t="shared" si="344"/>
        <v>0.18590940778423673</v>
      </c>
      <c r="AR185" s="30">
        <f t="shared" si="345"/>
        <v>3.4664457988993994E-2</v>
      </c>
      <c r="AS185" s="30">
        <f t="shared" si="346"/>
        <v>7.7675054655099857E-4</v>
      </c>
      <c r="AT185" s="30">
        <f t="shared" si="347"/>
        <v>2.2834114615331885E-2</v>
      </c>
      <c r="AU185" s="30">
        <f t="shared" si="348"/>
        <v>3.9302912819064083E-2</v>
      </c>
      <c r="AV185" s="30">
        <f t="shared" si="349"/>
        <v>7.9302345796896476E-2</v>
      </c>
      <c r="AW185" s="30">
        <f t="shared" si="350"/>
        <v>6.8790611588383802E-2</v>
      </c>
      <c r="AX185" s="30">
        <f t="shared" si="351"/>
        <v>2.2516719803821516E-3</v>
      </c>
      <c r="AY185" s="30">
        <f t="shared" si="352"/>
        <v>1</v>
      </c>
      <c r="AZ185" s="30"/>
      <c r="BA185" s="30">
        <f t="shared" si="353"/>
        <v>0.91245006657789618</v>
      </c>
      <c r="BB185" s="30">
        <f t="shared" si="354"/>
        <v>3.6295369211514386E-3</v>
      </c>
      <c r="BC185" s="30">
        <f t="shared" si="355"/>
        <v>0.54786190663005108</v>
      </c>
      <c r="BD185" s="30">
        <f t="shared" si="356"/>
        <v>1.2247738343771748E-2</v>
      </c>
      <c r="BE185" s="30">
        <f t="shared" si="357"/>
        <v>1.6915703411333521E-3</v>
      </c>
      <c r="BF185" s="30">
        <f t="shared" si="358"/>
        <v>1.2158808933002483E-2</v>
      </c>
      <c r="BG185" s="30">
        <f t="shared" si="359"/>
        <v>0.18972895863052783</v>
      </c>
      <c r="BH185" s="30">
        <f t="shared" si="360"/>
        <v>0.12262020006453694</v>
      </c>
      <c r="BI185" s="30">
        <f t="shared" si="361"/>
        <v>1.7409766454352441E-2</v>
      </c>
      <c r="BJ185" s="30">
        <f t="shared" si="362"/>
        <v>1.8197985528964233</v>
      </c>
      <c r="BK185" s="30"/>
      <c r="BL185" s="30">
        <f t="shared" si="363"/>
        <v>0.50140168818445574</v>
      </c>
      <c r="BM185" s="30">
        <f t="shared" si="364"/>
        <v>1.9944718141327259E-3</v>
      </c>
      <c r="BN185" s="30">
        <f t="shared" si="365"/>
        <v>0.30105634810955556</v>
      </c>
      <c r="BO185" s="30">
        <f t="shared" si="366"/>
        <v>6.7302715041057887E-3</v>
      </c>
      <c r="BP185" s="30">
        <f t="shared" si="367"/>
        <v>9.2953713939436815E-4</v>
      </c>
      <c r="BQ185" s="30">
        <f t="shared" si="368"/>
        <v>6.6814037815615956E-3</v>
      </c>
      <c r="BR185" s="30">
        <f t="shared" si="369"/>
        <v>0.10425822041046899</v>
      </c>
      <c r="BS185" s="30">
        <f t="shared" si="370"/>
        <v>6.7381194401639935E-2</v>
      </c>
      <c r="BT185" s="30">
        <f t="shared" si="371"/>
        <v>9.5668646546854044E-3</v>
      </c>
      <c r="BU185" s="30">
        <f t="shared" si="372"/>
        <v>0.99999999999999989</v>
      </c>
      <c r="BV185" s="30"/>
      <c r="BW185" s="28">
        <f t="shared" si="373"/>
        <v>0.57535655341113112</v>
      </c>
      <c r="BX185" s="28">
        <f t="shared" si="374"/>
        <v>0.37184800990292061</v>
      </c>
      <c r="BY185" s="28">
        <f t="shared" si="375"/>
        <v>5.2795436685948272E-2</v>
      </c>
      <c r="BZ185" s="28"/>
      <c r="CA185" s="28">
        <f t="shared" si="376"/>
        <v>61.424569827931187</v>
      </c>
      <c r="CB185" s="28">
        <f t="shared" si="377"/>
        <v>10.344137655062028</v>
      </c>
      <c r="CC185" s="28">
        <f t="shared" si="378"/>
        <v>34.047371339151383</v>
      </c>
      <c r="CD185" s="28">
        <f t="shared" si="379"/>
        <v>57.535655341113113</v>
      </c>
      <c r="CF185" s="28">
        <f t="shared" si="380"/>
        <v>7.197160737563161</v>
      </c>
      <c r="CG185" s="28">
        <f t="shared" si="381"/>
        <v>0.53549032443577049</v>
      </c>
      <c r="CH185" s="30"/>
      <c r="CI185" s="107">
        <f t="shared" si="327"/>
        <v>3.4691443073708559</v>
      </c>
    </row>
    <row r="186" spans="1:87" ht="15" customHeight="1" x14ac:dyDescent="0.2">
      <c r="A186" s="150" t="s">
        <v>194</v>
      </c>
      <c r="C186" s="136">
        <v>504</v>
      </c>
      <c r="D186" s="26">
        <f t="shared" si="328"/>
        <v>1008</v>
      </c>
      <c r="F186" s="4">
        <v>61.4</v>
      </c>
      <c r="G186" s="4">
        <v>0.44</v>
      </c>
      <c r="H186" s="4">
        <v>17.2</v>
      </c>
      <c r="I186" s="4">
        <v>4.5199999999999996</v>
      </c>
      <c r="J186" s="4">
        <v>0.1</v>
      </c>
      <c r="K186" s="4">
        <v>1.67</v>
      </c>
      <c r="L186" s="4">
        <v>4</v>
      </c>
      <c r="M186" s="4">
        <v>4.46</v>
      </c>
      <c r="N186" s="4">
        <v>5.88</v>
      </c>
      <c r="O186" s="4">
        <v>0.28999999999999998</v>
      </c>
      <c r="P186" s="28">
        <f t="shared" si="329"/>
        <v>99.95999999999998</v>
      </c>
      <c r="R186" s="28">
        <v>54.14</v>
      </c>
      <c r="S186" s="28">
        <v>0.25</v>
      </c>
      <c r="T186" s="28">
        <v>28.5</v>
      </c>
      <c r="U186" s="28">
        <v>0.73</v>
      </c>
      <c r="V186" s="28">
        <v>0.08</v>
      </c>
      <c r="W186" s="28">
        <v>0.4</v>
      </c>
      <c r="X186" s="28">
        <v>11.06</v>
      </c>
      <c r="Y186" s="28">
        <v>3.86</v>
      </c>
      <c r="Z186" s="28">
        <v>0.77</v>
      </c>
      <c r="AA186" s="28">
        <f t="shared" si="330"/>
        <v>99.79</v>
      </c>
      <c r="AC186" s="30">
        <f t="shared" si="331"/>
        <v>1.021970705725699</v>
      </c>
      <c r="AD186" s="30">
        <f t="shared" si="332"/>
        <v>5.5068836045056319E-3</v>
      </c>
      <c r="AE186" s="30">
        <f t="shared" si="333"/>
        <v>0.33738721067085131</v>
      </c>
      <c r="AF186" s="30">
        <f t="shared" si="334"/>
        <v>6.2908837856645791E-2</v>
      </c>
      <c r="AG186" s="30">
        <f t="shared" si="335"/>
        <v>1.4096419509444602E-3</v>
      </c>
      <c r="AH186" s="30">
        <f t="shared" si="336"/>
        <v>4.1439205955334991E-2</v>
      </c>
      <c r="AI186" s="30">
        <f t="shared" si="337"/>
        <v>7.1326676176890161E-2</v>
      </c>
      <c r="AJ186" s="30">
        <f t="shared" si="338"/>
        <v>0.14391739270732495</v>
      </c>
      <c r="AK186" s="30">
        <f t="shared" si="339"/>
        <v>0.12484076433121019</v>
      </c>
      <c r="AL186" s="30">
        <f t="shared" si="340"/>
        <v>4.0863199870365017E-3</v>
      </c>
      <c r="AM186" s="30">
        <f t="shared" si="341"/>
        <v>1.814793638966443</v>
      </c>
      <c r="AO186" s="30">
        <f t="shared" si="342"/>
        <v>0.56313328622185899</v>
      </c>
      <c r="AP186" s="30">
        <f t="shared" si="343"/>
        <v>3.0344406583009071E-3</v>
      </c>
      <c r="AQ186" s="30">
        <f t="shared" si="344"/>
        <v>0.18590940778423673</v>
      </c>
      <c r="AR186" s="30">
        <f t="shared" si="345"/>
        <v>3.4664457988993994E-2</v>
      </c>
      <c r="AS186" s="30">
        <f t="shared" si="346"/>
        <v>7.7675054655099857E-4</v>
      </c>
      <c r="AT186" s="30">
        <f t="shared" si="347"/>
        <v>2.2834114615331885E-2</v>
      </c>
      <c r="AU186" s="30">
        <f t="shared" si="348"/>
        <v>3.9302912819064083E-2</v>
      </c>
      <c r="AV186" s="30">
        <f t="shared" si="349"/>
        <v>7.9302345796896476E-2</v>
      </c>
      <c r="AW186" s="30">
        <f t="shared" si="350"/>
        <v>6.8790611588383802E-2</v>
      </c>
      <c r="AX186" s="30">
        <f t="shared" si="351"/>
        <v>2.2516719803821516E-3</v>
      </c>
      <c r="AY186" s="30">
        <f t="shared" si="352"/>
        <v>1</v>
      </c>
      <c r="AZ186" s="30"/>
      <c r="BA186" s="30">
        <f t="shared" si="353"/>
        <v>0.90113182423435423</v>
      </c>
      <c r="BB186" s="30">
        <f t="shared" si="354"/>
        <v>3.1289111389236545E-3</v>
      </c>
      <c r="BC186" s="30">
        <f t="shared" si="355"/>
        <v>0.55904276186739899</v>
      </c>
      <c r="BD186" s="30">
        <f t="shared" si="356"/>
        <v>1.0160055671537927E-2</v>
      </c>
      <c r="BE186" s="30">
        <f t="shared" si="357"/>
        <v>1.1277135607555681E-3</v>
      </c>
      <c r="BF186" s="30">
        <f t="shared" si="358"/>
        <v>9.9255583126550886E-3</v>
      </c>
      <c r="BG186" s="30">
        <f t="shared" si="359"/>
        <v>0.19721825962910131</v>
      </c>
      <c r="BH186" s="30">
        <f t="shared" si="360"/>
        <v>0.12455630848660859</v>
      </c>
      <c r="BI186" s="30">
        <f t="shared" si="361"/>
        <v>1.6348195329087049E-2</v>
      </c>
      <c r="BJ186" s="30">
        <f t="shared" si="362"/>
        <v>1.8226395882304225</v>
      </c>
      <c r="BK186" s="30"/>
      <c r="BL186" s="30">
        <f t="shared" si="363"/>
        <v>0.49441032119205292</v>
      </c>
      <c r="BM186" s="30">
        <f t="shared" si="364"/>
        <v>1.7166921859529422E-3</v>
      </c>
      <c r="BN186" s="30">
        <f t="shared" si="365"/>
        <v>0.30672150735525638</v>
      </c>
      <c r="BO186" s="30">
        <f t="shared" si="366"/>
        <v>5.5743635423842605E-3</v>
      </c>
      <c r="BP186" s="30">
        <f t="shared" si="367"/>
        <v>6.1872548365442389E-4</v>
      </c>
      <c r="BQ186" s="30">
        <f t="shared" si="368"/>
        <v>5.4457054355390618E-3</v>
      </c>
      <c r="BR186" s="30">
        <f t="shared" si="369"/>
        <v>0.10820474925631238</v>
      </c>
      <c r="BS186" s="30">
        <f t="shared" si="370"/>
        <v>6.8338419340237599E-2</v>
      </c>
      <c r="BT186" s="30">
        <f t="shared" si="371"/>
        <v>8.9695162086100098E-3</v>
      </c>
      <c r="BU186" s="30">
        <f t="shared" si="372"/>
        <v>0.99999999999999989</v>
      </c>
      <c r="BV186" s="30"/>
      <c r="BW186" s="28">
        <f t="shared" si="373"/>
        <v>0.58327412688764391</v>
      </c>
      <c r="BX186" s="28">
        <f t="shared" si="374"/>
        <v>0.36837599225094492</v>
      </c>
      <c r="BY186" s="28">
        <f t="shared" si="375"/>
        <v>4.8349880861411176E-2</v>
      </c>
      <c r="BZ186" s="28"/>
      <c r="CA186" s="28">
        <f t="shared" si="376"/>
        <v>61.424569827931187</v>
      </c>
      <c r="CB186" s="28">
        <f t="shared" si="377"/>
        <v>10.344137655062028</v>
      </c>
      <c r="CC186" s="28">
        <f t="shared" si="378"/>
        <v>33.998694430523315</v>
      </c>
      <c r="CD186" s="28">
        <f t="shared" si="379"/>
        <v>58.32741268876439</v>
      </c>
      <c r="CF186" s="28">
        <f t="shared" si="380"/>
        <v>7.2108280723893072</v>
      </c>
      <c r="CG186" s="28">
        <f t="shared" si="381"/>
        <v>0.53549032443577049</v>
      </c>
      <c r="CH186" s="30"/>
      <c r="CI186" s="107">
        <f t="shared" si="327"/>
        <v>3.5073774867008423</v>
      </c>
    </row>
    <row r="187" spans="1:87" ht="15" customHeight="1" x14ac:dyDescent="0.2">
      <c r="A187" s="150" t="s">
        <v>194</v>
      </c>
      <c r="C187" s="135">
        <v>511</v>
      </c>
      <c r="D187" s="26">
        <f t="shared" si="328"/>
        <v>1008</v>
      </c>
      <c r="F187" s="4">
        <v>61.4</v>
      </c>
      <c r="G187" s="4">
        <v>0.44</v>
      </c>
      <c r="H187" s="4">
        <v>17.2</v>
      </c>
      <c r="I187" s="4">
        <v>4.5199999999999996</v>
      </c>
      <c r="J187" s="4">
        <v>0.1</v>
      </c>
      <c r="K187" s="4">
        <v>1.67</v>
      </c>
      <c r="L187" s="4">
        <v>4</v>
      </c>
      <c r="M187" s="4">
        <v>4.46</v>
      </c>
      <c r="N187" s="4">
        <v>5.88</v>
      </c>
      <c r="O187" s="4">
        <v>0.28999999999999998</v>
      </c>
      <c r="P187" s="28">
        <f t="shared" si="329"/>
        <v>99.95999999999998</v>
      </c>
      <c r="R187" s="28">
        <v>54.37</v>
      </c>
      <c r="S187" s="28">
        <v>0.21</v>
      </c>
      <c r="T187" s="28">
        <v>28.54</v>
      </c>
      <c r="U187" s="28">
        <v>0.76</v>
      </c>
      <c r="V187" s="28">
        <v>0.14000000000000001</v>
      </c>
      <c r="W187" s="28">
        <v>0.48</v>
      </c>
      <c r="X187" s="28">
        <v>10.59</v>
      </c>
      <c r="Y187" s="28">
        <v>4.0999999999999996</v>
      </c>
      <c r="Z187" s="28">
        <v>0.69</v>
      </c>
      <c r="AA187" s="28">
        <f t="shared" si="330"/>
        <v>99.88000000000001</v>
      </c>
      <c r="AC187" s="30">
        <f t="shared" si="331"/>
        <v>1.021970705725699</v>
      </c>
      <c r="AD187" s="30">
        <f t="shared" si="332"/>
        <v>5.5068836045056319E-3</v>
      </c>
      <c r="AE187" s="30">
        <f t="shared" si="333"/>
        <v>0.33738721067085131</v>
      </c>
      <c r="AF187" s="30">
        <f t="shared" si="334"/>
        <v>6.2908837856645791E-2</v>
      </c>
      <c r="AG187" s="30">
        <f t="shared" si="335"/>
        <v>1.4096419509444602E-3</v>
      </c>
      <c r="AH187" s="30">
        <f t="shared" si="336"/>
        <v>4.1439205955334991E-2</v>
      </c>
      <c r="AI187" s="30">
        <f t="shared" si="337"/>
        <v>7.1326676176890161E-2</v>
      </c>
      <c r="AJ187" s="30">
        <f t="shared" si="338"/>
        <v>0.14391739270732495</v>
      </c>
      <c r="AK187" s="30">
        <f t="shared" si="339"/>
        <v>0.12484076433121019</v>
      </c>
      <c r="AL187" s="30">
        <f t="shared" si="340"/>
        <v>4.0863199870365017E-3</v>
      </c>
      <c r="AM187" s="30">
        <f t="shared" si="341"/>
        <v>1.814793638966443</v>
      </c>
      <c r="AO187" s="30">
        <f t="shared" si="342"/>
        <v>0.56313328622185899</v>
      </c>
      <c r="AP187" s="30">
        <f t="shared" si="343"/>
        <v>3.0344406583009071E-3</v>
      </c>
      <c r="AQ187" s="30">
        <f t="shared" si="344"/>
        <v>0.18590940778423673</v>
      </c>
      <c r="AR187" s="30">
        <f t="shared" si="345"/>
        <v>3.4664457988993994E-2</v>
      </c>
      <c r="AS187" s="30">
        <f t="shared" si="346"/>
        <v>7.7675054655099857E-4</v>
      </c>
      <c r="AT187" s="30">
        <f t="shared" si="347"/>
        <v>2.2834114615331885E-2</v>
      </c>
      <c r="AU187" s="30">
        <f t="shared" si="348"/>
        <v>3.9302912819064083E-2</v>
      </c>
      <c r="AV187" s="30">
        <f t="shared" si="349"/>
        <v>7.9302345796896476E-2</v>
      </c>
      <c r="AW187" s="30">
        <f t="shared" si="350"/>
        <v>6.8790611588383802E-2</v>
      </c>
      <c r="AX187" s="30">
        <f t="shared" si="351"/>
        <v>2.2516719803821516E-3</v>
      </c>
      <c r="AY187" s="30">
        <f t="shared" si="352"/>
        <v>1</v>
      </c>
      <c r="AZ187" s="30"/>
      <c r="BA187" s="30">
        <f t="shared" si="353"/>
        <v>0.90496005326231688</v>
      </c>
      <c r="BB187" s="30">
        <f t="shared" si="354"/>
        <v>2.6282853566958696E-3</v>
      </c>
      <c r="BC187" s="30">
        <f t="shared" si="355"/>
        <v>0.55982738328756376</v>
      </c>
      <c r="BD187" s="30">
        <f t="shared" si="356"/>
        <v>1.0577592205984691E-2</v>
      </c>
      <c r="BE187" s="30">
        <f t="shared" si="357"/>
        <v>1.9734987313222443E-3</v>
      </c>
      <c r="BF187" s="30">
        <f t="shared" si="358"/>
        <v>1.1910669975186104E-2</v>
      </c>
      <c r="BG187" s="30">
        <f t="shared" si="359"/>
        <v>0.1888373751783167</v>
      </c>
      <c r="BH187" s="30">
        <f t="shared" si="360"/>
        <v>0.13230074217489513</v>
      </c>
      <c r="BI187" s="30">
        <f t="shared" si="361"/>
        <v>1.4649681528662419E-2</v>
      </c>
      <c r="BJ187" s="30">
        <f t="shared" si="362"/>
        <v>1.8276652817009442</v>
      </c>
      <c r="BK187" s="30"/>
      <c r="BL187" s="30">
        <f t="shared" si="363"/>
        <v>0.49514539796920704</v>
      </c>
      <c r="BM187" s="30">
        <f t="shared" si="364"/>
        <v>1.4380561818462822E-3</v>
      </c>
      <c r="BN187" s="30">
        <f t="shared" si="365"/>
        <v>0.306307390577859</v>
      </c>
      <c r="BO187" s="30">
        <f t="shared" si="366"/>
        <v>5.7874887223006702E-3</v>
      </c>
      <c r="BP187" s="30">
        <f t="shared" si="367"/>
        <v>1.0797922087164549E-3</v>
      </c>
      <c r="BQ187" s="30">
        <f t="shared" si="368"/>
        <v>6.5168770750524191E-3</v>
      </c>
      <c r="BR187" s="30">
        <f t="shared" si="369"/>
        <v>0.10332164049347829</v>
      </c>
      <c r="BS187" s="30">
        <f t="shared" si="370"/>
        <v>7.2387840103723719E-2</v>
      </c>
      <c r="BT187" s="30">
        <f t="shared" si="371"/>
        <v>8.0155166678159313E-3</v>
      </c>
      <c r="BU187" s="30">
        <f t="shared" si="372"/>
        <v>0.99999999999999967</v>
      </c>
      <c r="BV187" s="30"/>
      <c r="BW187" s="28">
        <f t="shared" si="373"/>
        <v>0.56237116359533723</v>
      </c>
      <c r="BX187" s="28">
        <f t="shared" si="374"/>
        <v>0.3940010405840767</v>
      </c>
      <c r="BY187" s="28">
        <f t="shared" si="375"/>
        <v>4.3627795820586068E-2</v>
      </c>
      <c r="BZ187" s="28"/>
      <c r="CA187" s="28">
        <f t="shared" si="376"/>
        <v>61.424569827931187</v>
      </c>
      <c r="CB187" s="28">
        <f t="shared" si="377"/>
        <v>10.344137655062028</v>
      </c>
      <c r="CC187" s="28">
        <f t="shared" si="378"/>
        <v>32.481337761825465</v>
      </c>
      <c r="CD187" s="28">
        <f t="shared" si="379"/>
        <v>56.237116359533722</v>
      </c>
      <c r="CF187" s="28">
        <f t="shared" si="380"/>
        <v>7.1743328614021991</v>
      </c>
      <c r="CG187" s="28">
        <f t="shared" si="381"/>
        <v>0.53549032443577049</v>
      </c>
      <c r="CH187" s="30"/>
      <c r="CI187" s="107">
        <f t="shared" si="327"/>
        <v>3.2040193013375848</v>
      </c>
    </row>
    <row r="188" spans="1:87" ht="15" customHeight="1" x14ac:dyDescent="0.2">
      <c r="A188" s="150" t="s">
        <v>194</v>
      </c>
      <c r="C188" s="135">
        <v>518</v>
      </c>
      <c r="D188" s="26">
        <f t="shared" si="328"/>
        <v>1008</v>
      </c>
      <c r="F188" s="4">
        <v>61.4</v>
      </c>
      <c r="G188" s="4">
        <v>0.44</v>
      </c>
      <c r="H188" s="4">
        <v>17.2</v>
      </c>
      <c r="I188" s="4">
        <v>4.5199999999999996</v>
      </c>
      <c r="J188" s="4">
        <v>0.1</v>
      </c>
      <c r="K188" s="4">
        <v>1.67</v>
      </c>
      <c r="L188" s="4">
        <v>4</v>
      </c>
      <c r="M188" s="4">
        <v>4.46</v>
      </c>
      <c r="N188" s="4">
        <v>5.88</v>
      </c>
      <c r="O188" s="4">
        <v>0.28999999999999998</v>
      </c>
      <c r="P188" s="28">
        <f t="shared" si="329"/>
        <v>99.95999999999998</v>
      </c>
      <c r="R188" s="28">
        <v>54.16</v>
      </c>
      <c r="S188" s="28">
        <v>0.19</v>
      </c>
      <c r="T188" s="28">
        <v>28.21</v>
      </c>
      <c r="U188" s="28">
        <v>0.86</v>
      </c>
      <c r="V188" s="28">
        <v>0.17</v>
      </c>
      <c r="W188" s="28">
        <v>0.45</v>
      </c>
      <c r="X188" s="28">
        <v>10.95</v>
      </c>
      <c r="Y188" s="28">
        <v>3.99</v>
      </c>
      <c r="Z188" s="28">
        <v>0.84</v>
      </c>
      <c r="AA188" s="28">
        <f t="shared" si="330"/>
        <v>99.820000000000007</v>
      </c>
      <c r="AC188" s="30">
        <f t="shared" si="331"/>
        <v>1.021970705725699</v>
      </c>
      <c r="AD188" s="30">
        <f t="shared" si="332"/>
        <v>5.5068836045056319E-3</v>
      </c>
      <c r="AE188" s="30">
        <f t="shared" si="333"/>
        <v>0.33738721067085131</v>
      </c>
      <c r="AF188" s="30">
        <f t="shared" si="334"/>
        <v>6.2908837856645791E-2</v>
      </c>
      <c r="AG188" s="30">
        <f t="shared" si="335"/>
        <v>1.4096419509444602E-3</v>
      </c>
      <c r="AH188" s="30">
        <f t="shared" si="336"/>
        <v>4.1439205955334991E-2</v>
      </c>
      <c r="AI188" s="30">
        <f t="shared" si="337"/>
        <v>7.1326676176890161E-2</v>
      </c>
      <c r="AJ188" s="30">
        <f t="shared" si="338"/>
        <v>0.14391739270732495</v>
      </c>
      <c r="AK188" s="30">
        <f t="shared" si="339"/>
        <v>0.12484076433121019</v>
      </c>
      <c r="AL188" s="30">
        <f t="shared" si="340"/>
        <v>4.0863199870365017E-3</v>
      </c>
      <c r="AM188" s="30">
        <f t="shared" si="341"/>
        <v>1.814793638966443</v>
      </c>
      <c r="AO188" s="30">
        <f t="shared" si="342"/>
        <v>0.56313328622185899</v>
      </c>
      <c r="AP188" s="30">
        <f t="shared" si="343"/>
        <v>3.0344406583009071E-3</v>
      </c>
      <c r="AQ188" s="30">
        <f t="shared" si="344"/>
        <v>0.18590940778423673</v>
      </c>
      <c r="AR188" s="30">
        <f t="shared" si="345"/>
        <v>3.4664457988993994E-2</v>
      </c>
      <c r="AS188" s="30">
        <f t="shared" si="346"/>
        <v>7.7675054655099857E-4</v>
      </c>
      <c r="AT188" s="30">
        <f t="shared" si="347"/>
        <v>2.2834114615331885E-2</v>
      </c>
      <c r="AU188" s="30">
        <f t="shared" si="348"/>
        <v>3.9302912819064083E-2</v>
      </c>
      <c r="AV188" s="30">
        <f t="shared" si="349"/>
        <v>7.9302345796896476E-2</v>
      </c>
      <c r="AW188" s="30">
        <f t="shared" si="350"/>
        <v>6.8790611588383802E-2</v>
      </c>
      <c r="AX188" s="30">
        <f t="shared" si="351"/>
        <v>2.2516719803821516E-3</v>
      </c>
      <c r="AY188" s="30">
        <f t="shared" si="352"/>
        <v>1</v>
      </c>
      <c r="AZ188" s="30"/>
      <c r="BA188" s="30">
        <f t="shared" si="353"/>
        <v>0.90146471371504655</v>
      </c>
      <c r="BB188" s="30">
        <f t="shared" si="354"/>
        <v>2.3779724655819774E-3</v>
      </c>
      <c r="BC188" s="30">
        <f t="shared" si="355"/>
        <v>0.55335425657120441</v>
      </c>
      <c r="BD188" s="30">
        <f t="shared" si="356"/>
        <v>1.1969380654140572E-2</v>
      </c>
      <c r="BE188" s="30">
        <f t="shared" si="357"/>
        <v>2.3963913166055823E-3</v>
      </c>
      <c r="BF188" s="30">
        <f t="shared" si="358"/>
        <v>1.1166253101736974E-2</v>
      </c>
      <c r="BG188" s="30">
        <f t="shared" si="359"/>
        <v>0.1952567760342368</v>
      </c>
      <c r="BH188" s="30">
        <f t="shared" si="360"/>
        <v>0.1287512100677638</v>
      </c>
      <c r="BI188" s="30">
        <f t="shared" si="361"/>
        <v>1.7834394904458598E-2</v>
      </c>
      <c r="BJ188" s="30">
        <f t="shared" si="362"/>
        <v>1.8245713488307751</v>
      </c>
      <c r="BK188" s="30"/>
      <c r="BL188" s="30">
        <f t="shared" si="363"/>
        <v>0.49406931348161565</v>
      </c>
      <c r="BM188" s="30">
        <f t="shared" si="364"/>
        <v>1.3033047280424708E-3</v>
      </c>
      <c r="BN188" s="30">
        <f t="shared" si="365"/>
        <v>0.30327904519919474</v>
      </c>
      <c r="BO188" s="30">
        <f t="shared" si="366"/>
        <v>6.5601055622246897E-3</v>
      </c>
      <c r="BP188" s="30">
        <f t="shared" si="367"/>
        <v>1.3133996202128473E-3</v>
      </c>
      <c r="BQ188" s="30">
        <f t="shared" si="368"/>
        <v>6.1199322837621837E-3</v>
      </c>
      <c r="BR188" s="30">
        <f t="shared" si="369"/>
        <v>0.10701514970042776</v>
      </c>
      <c r="BS188" s="30">
        <f t="shared" si="370"/>
        <v>7.0565182419569591E-2</v>
      </c>
      <c r="BT188" s="30">
        <f t="shared" si="371"/>
        <v>9.7745670049501025E-3</v>
      </c>
      <c r="BU188" s="30">
        <f t="shared" si="372"/>
        <v>0.99999999999999989</v>
      </c>
      <c r="BV188" s="30"/>
      <c r="BW188" s="28">
        <f t="shared" si="373"/>
        <v>0.57118949224305626</v>
      </c>
      <c r="BX188" s="28">
        <f t="shared" si="374"/>
        <v>0.37663910978121523</v>
      </c>
      <c r="BY188" s="28">
        <f t="shared" si="375"/>
        <v>5.2171397975728506E-2</v>
      </c>
      <c r="BZ188" s="28"/>
      <c r="CA188" s="28">
        <f t="shared" si="376"/>
        <v>61.424569827931187</v>
      </c>
      <c r="CB188" s="28">
        <f t="shared" si="377"/>
        <v>10.344137655062028</v>
      </c>
      <c r="CC188" s="28">
        <f t="shared" si="378"/>
        <v>33.77661440972566</v>
      </c>
      <c r="CD188" s="28">
        <f t="shared" si="379"/>
        <v>57.118949224305624</v>
      </c>
      <c r="CF188" s="28">
        <f t="shared" si="380"/>
        <v>7.1898918109781835</v>
      </c>
      <c r="CG188" s="28">
        <f t="shared" si="381"/>
        <v>0.53549032443577049</v>
      </c>
      <c r="CH188" s="30"/>
      <c r="CI188" s="107">
        <f t="shared" si="327"/>
        <v>3.4125721627965753</v>
      </c>
    </row>
    <row r="189" spans="1:87" ht="15" customHeight="1" x14ac:dyDescent="0.2">
      <c r="A189" s="150" t="s">
        <v>194</v>
      </c>
      <c r="C189" s="135">
        <v>525</v>
      </c>
      <c r="D189" s="26">
        <f t="shared" si="328"/>
        <v>1008</v>
      </c>
      <c r="F189" s="4">
        <v>61.4</v>
      </c>
      <c r="G189" s="4">
        <v>0.44</v>
      </c>
      <c r="H189" s="4">
        <v>17.2</v>
      </c>
      <c r="I189" s="4">
        <v>4.5199999999999996</v>
      </c>
      <c r="J189" s="4">
        <v>0.1</v>
      </c>
      <c r="K189" s="4">
        <v>1.67</v>
      </c>
      <c r="L189" s="4">
        <v>4</v>
      </c>
      <c r="M189" s="4">
        <v>4.46</v>
      </c>
      <c r="N189" s="4">
        <v>5.88</v>
      </c>
      <c r="O189" s="4">
        <v>0.28999999999999998</v>
      </c>
      <c r="P189" s="28">
        <f t="shared" si="329"/>
        <v>99.95999999999998</v>
      </c>
      <c r="R189" s="28">
        <v>54.78</v>
      </c>
      <c r="S189" s="28">
        <v>0.24</v>
      </c>
      <c r="T189" s="28">
        <v>28.16</v>
      </c>
      <c r="U189" s="28">
        <v>0.76</v>
      </c>
      <c r="V189" s="28">
        <v>0.21</v>
      </c>
      <c r="W189" s="28">
        <v>0.32</v>
      </c>
      <c r="X189" s="28">
        <v>10.46</v>
      </c>
      <c r="Y189" s="28">
        <v>4.34</v>
      </c>
      <c r="Z189" s="28">
        <v>0.74</v>
      </c>
      <c r="AA189" s="28">
        <f t="shared" si="330"/>
        <v>100.01</v>
      </c>
      <c r="AC189" s="30">
        <f t="shared" si="331"/>
        <v>1.021970705725699</v>
      </c>
      <c r="AD189" s="30">
        <f t="shared" si="332"/>
        <v>5.5068836045056319E-3</v>
      </c>
      <c r="AE189" s="30">
        <f t="shared" si="333"/>
        <v>0.33738721067085131</v>
      </c>
      <c r="AF189" s="30">
        <f t="shared" si="334"/>
        <v>6.2908837856645791E-2</v>
      </c>
      <c r="AG189" s="30">
        <f t="shared" si="335"/>
        <v>1.4096419509444602E-3</v>
      </c>
      <c r="AH189" s="30">
        <f t="shared" si="336"/>
        <v>4.1439205955334991E-2</v>
      </c>
      <c r="AI189" s="30">
        <f t="shared" si="337"/>
        <v>7.1326676176890161E-2</v>
      </c>
      <c r="AJ189" s="30">
        <f t="shared" si="338"/>
        <v>0.14391739270732495</v>
      </c>
      <c r="AK189" s="30">
        <f t="shared" si="339"/>
        <v>0.12484076433121019</v>
      </c>
      <c r="AL189" s="30">
        <f t="shared" si="340"/>
        <v>4.0863199870365017E-3</v>
      </c>
      <c r="AM189" s="30">
        <f t="shared" si="341"/>
        <v>1.814793638966443</v>
      </c>
      <c r="AO189" s="30">
        <f t="shared" si="342"/>
        <v>0.56313328622185899</v>
      </c>
      <c r="AP189" s="30">
        <f t="shared" si="343"/>
        <v>3.0344406583009071E-3</v>
      </c>
      <c r="AQ189" s="30">
        <f t="shared" si="344"/>
        <v>0.18590940778423673</v>
      </c>
      <c r="AR189" s="30">
        <f t="shared" si="345"/>
        <v>3.4664457988993994E-2</v>
      </c>
      <c r="AS189" s="30">
        <f t="shared" si="346"/>
        <v>7.7675054655099857E-4</v>
      </c>
      <c r="AT189" s="30">
        <f t="shared" si="347"/>
        <v>2.2834114615331885E-2</v>
      </c>
      <c r="AU189" s="30">
        <f t="shared" si="348"/>
        <v>3.9302912819064083E-2</v>
      </c>
      <c r="AV189" s="30">
        <f t="shared" si="349"/>
        <v>7.9302345796896476E-2</v>
      </c>
      <c r="AW189" s="30">
        <f t="shared" si="350"/>
        <v>6.8790611588383802E-2</v>
      </c>
      <c r="AX189" s="30">
        <f t="shared" si="351"/>
        <v>2.2516719803821516E-3</v>
      </c>
      <c r="AY189" s="30">
        <f t="shared" si="352"/>
        <v>1</v>
      </c>
      <c r="AZ189" s="30"/>
      <c r="BA189" s="30">
        <f t="shared" si="353"/>
        <v>0.91178428761651131</v>
      </c>
      <c r="BB189" s="30">
        <f t="shared" si="354"/>
        <v>3.0037546933667082E-3</v>
      </c>
      <c r="BC189" s="30">
        <f t="shared" si="355"/>
        <v>0.55237347979599849</v>
      </c>
      <c r="BD189" s="30">
        <f t="shared" si="356"/>
        <v>1.0577592205984691E-2</v>
      </c>
      <c r="BE189" s="30">
        <f t="shared" si="357"/>
        <v>2.9602480969833662E-3</v>
      </c>
      <c r="BF189" s="30">
        <f t="shared" si="358"/>
        <v>7.9404466501240695E-3</v>
      </c>
      <c r="BG189" s="30">
        <f t="shared" si="359"/>
        <v>0.18651925820256779</v>
      </c>
      <c r="BH189" s="30">
        <f t="shared" si="360"/>
        <v>0.14004517586318169</v>
      </c>
      <c r="BI189" s="30">
        <f t="shared" si="361"/>
        <v>1.5711252653927813E-2</v>
      </c>
      <c r="BJ189" s="30">
        <f t="shared" si="362"/>
        <v>1.8309154957786462</v>
      </c>
      <c r="BK189" s="30"/>
      <c r="BL189" s="30">
        <f t="shared" si="363"/>
        <v>0.49799364837903154</v>
      </c>
      <c r="BM189" s="30">
        <f t="shared" si="364"/>
        <v>1.6405752752063963E-3</v>
      </c>
      <c r="BN189" s="30">
        <f t="shared" si="365"/>
        <v>0.30169250359699795</v>
      </c>
      <c r="BO189" s="30">
        <f t="shared" si="366"/>
        <v>5.7772148580163092E-3</v>
      </c>
      <c r="BP189" s="30">
        <f t="shared" si="367"/>
        <v>1.6168130663640709E-3</v>
      </c>
      <c r="BQ189" s="30">
        <f t="shared" si="368"/>
        <v>4.3368722742428813E-3</v>
      </c>
      <c r="BR189" s="30">
        <f t="shared" si="369"/>
        <v>0.10187212825092479</v>
      </c>
      <c r="BS189" s="30">
        <f t="shared" si="370"/>
        <v>7.6489153205633723E-2</v>
      </c>
      <c r="BT189" s="30">
        <f t="shared" si="371"/>
        <v>8.5810910935822191E-3</v>
      </c>
      <c r="BU189" s="30">
        <f t="shared" si="372"/>
        <v>0.99999999999999978</v>
      </c>
      <c r="BV189" s="30"/>
      <c r="BW189" s="28">
        <f t="shared" si="373"/>
        <v>0.54493867206912217</v>
      </c>
      <c r="BX189" s="28">
        <f t="shared" si="374"/>
        <v>0.40915899462610172</v>
      </c>
      <c r="BY189" s="28">
        <f t="shared" si="375"/>
        <v>4.5902333304776111E-2</v>
      </c>
      <c r="BZ189" s="28"/>
      <c r="CA189" s="28">
        <f t="shared" si="376"/>
        <v>61.424569827931187</v>
      </c>
      <c r="CB189" s="28">
        <f t="shared" si="377"/>
        <v>10.344137655062028</v>
      </c>
      <c r="CC189" s="28">
        <f t="shared" si="378"/>
        <v>31.837166933933716</v>
      </c>
      <c r="CD189" s="28">
        <f t="shared" si="379"/>
        <v>54.493867206912213</v>
      </c>
      <c r="CF189" s="28">
        <f t="shared" si="380"/>
        <v>7.1428440560729625</v>
      </c>
      <c r="CG189" s="28">
        <f t="shared" si="381"/>
        <v>0.53549032443577049</v>
      </c>
      <c r="CH189" s="30"/>
      <c r="CI189" s="107">
        <f t="shared" si="327"/>
        <v>3.0278316522405913</v>
      </c>
    </row>
    <row r="190" spans="1:87" ht="15" customHeight="1" x14ac:dyDescent="0.2">
      <c r="A190" s="150" t="s">
        <v>194</v>
      </c>
      <c r="C190" s="135">
        <v>532</v>
      </c>
      <c r="D190" s="26">
        <f t="shared" si="328"/>
        <v>1008</v>
      </c>
      <c r="F190" s="4">
        <v>61.4</v>
      </c>
      <c r="G190" s="4">
        <v>0.44</v>
      </c>
      <c r="H190" s="4">
        <v>17.2</v>
      </c>
      <c r="I190" s="4">
        <v>4.5199999999999996</v>
      </c>
      <c r="J190" s="4">
        <v>0.1</v>
      </c>
      <c r="K190" s="4">
        <v>1.67</v>
      </c>
      <c r="L190" s="4">
        <v>4</v>
      </c>
      <c r="M190" s="4">
        <v>4.46</v>
      </c>
      <c r="N190" s="4">
        <v>5.88</v>
      </c>
      <c r="O190" s="4">
        <v>0.28999999999999998</v>
      </c>
      <c r="P190" s="28">
        <f t="shared" si="329"/>
        <v>99.95999999999998</v>
      </c>
      <c r="R190" s="28">
        <v>52.64</v>
      </c>
      <c r="S190" s="28">
        <v>0.13</v>
      </c>
      <c r="T190" s="28">
        <v>29.74</v>
      </c>
      <c r="U190" s="28">
        <v>0.73</v>
      </c>
      <c r="V190" s="28">
        <v>0.11</v>
      </c>
      <c r="W190" s="28">
        <v>0.38</v>
      </c>
      <c r="X190" s="28">
        <v>12.05</v>
      </c>
      <c r="Y190" s="28">
        <v>3.39</v>
      </c>
      <c r="Z190" s="28">
        <v>0.61</v>
      </c>
      <c r="AA190" s="28">
        <f t="shared" si="330"/>
        <v>99.78</v>
      </c>
      <c r="AC190" s="30">
        <f t="shared" si="331"/>
        <v>1.021970705725699</v>
      </c>
      <c r="AD190" s="30">
        <f t="shared" si="332"/>
        <v>5.5068836045056319E-3</v>
      </c>
      <c r="AE190" s="30">
        <f t="shared" si="333"/>
        <v>0.33738721067085131</v>
      </c>
      <c r="AF190" s="30">
        <f t="shared" si="334"/>
        <v>6.2908837856645791E-2</v>
      </c>
      <c r="AG190" s="30">
        <f t="shared" si="335"/>
        <v>1.4096419509444602E-3</v>
      </c>
      <c r="AH190" s="30">
        <f t="shared" si="336"/>
        <v>4.1439205955334991E-2</v>
      </c>
      <c r="AI190" s="30">
        <f t="shared" si="337"/>
        <v>7.1326676176890161E-2</v>
      </c>
      <c r="AJ190" s="30">
        <f t="shared" si="338"/>
        <v>0.14391739270732495</v>
      </c>
      <c r="AK190" s="30">
        <f t="shared" si="339"/>
        <v>0.12484076433121019</v>
      </c>
      <c r="AL190" s="30">
        <f t="shared" si="340"/>
        <v>4.0863199870365017E-3</v>
      </c>
      <c r="AM190" s="30">
        <f t="shared" si="341"/>
        <v>1.814793638966443</v>
      </c>
      <c r="AO190" s="30">
        <f t="shared" si="342"/>
        <v>0.56313328622185899</v>
      </c>
      <c r="AP190" s="30">
        <f t="shared" si="343"/>
        <v>3.0344406583009071E-3</v>
      </c>
      <c r="AQ190" s="30">
        <f t="shared" si="344"/>
        <v>0.18590940778423673</v>
      </c>
      <c r="AR190" s="30">
        <f t="shared" si="345"/>
        <v>3.4664457988993994E-2</v>
      </c>
      <c r="AS190" s="30">
        <f t="shared" si="346"/>
        <v>7.7675054655099857E-4</v>
      </c>
      <c r="AT190" s="30">
        <f t="shared" si="347"/>
        <v>2.2834114615331885E-2</v>
      </c>
      <c r="AU190" s="30">
        <f t="shared" si="348"/>
        <v>3.9302912819064083E-2</v>
      </c>
      <c r="AV190" s="30">
        <f t="shared" si="349"/>
        <v>7.9302345796896476E-2</v>
      </c>
      <c r="AW190" s="30">
        <f t="shared" si="350"/>
        <v>6.8790611588383802E-2</v>
      </c>
      <c r="AX190" s="30">
        <f t="shared" si="351"/>
        <v>2.2516719803821516E-3</v>
      </c>
      <c r="AY190" s="30">
        <f t="shared" si="352"/>
        <v>1</v>
      </c>
      <c r="AZ190" s="30"/>
      <c r="BA190" s="30">
        <f t="shared" si="353"/>
        <v>0.87616511318242352</v>
      </c>
      <c r="BB190" s="30">
        <f t="shared" si="354"/>
        <v>1.6270337922403002E-3</v>
      </c>
      <c r="BC190" s="30">
        <f t="shared" si="355"/>
        <v>0.58336602589250686</v>
      </c>
      <c r="BD190" s="30">
        <f t="shared" si="356"/>
        <v>1.0160055671537927E-2</v>
      </c>
      <c r="BE190" s="30">
        <f t="shared" si="357"/>
        <v>1.5506061460389062E-3</v>
      </c>
      <c r="BF190" s="30">
        <f t="shared" si="358"/>
        <v>9.4292803970223334E-3</v>
      </c>
      <c r="BG190" s="30">
        <f t="shared" si="359"/>
        <v>0.21487161198288163</v>
      </c>
      <c r="BH190" s="30">
        <f t="shared" si="360"/>
        <v>0.10939012584704745</v>
      </c>
      <c r="BI190" s="30">
        <f t="shared" si="361"/>
        <v>1.2951167728237791E-2</v>
      </c>
      <c r="BJ190" s="30">
        <f t="shared" si="362"/>
        <v>1.8195110206399367</v>
      </c>
      <c r="BK190" s="30"/>
      <c r="BL190" s="30">
        <f t="shared" si="363"/>
        <v>0.48153877786036664</v>
      </c>
      <c r="BM190" s="30">
        <f t="shared" si="364"/>
        <v>8.942148598078066E-4</v>
      </c>
      <c r="BN190" s="30">
        <f t="shared" si="365"/>
        <v>0.32061692359924937</v>
      </c>
      <c r="BO190" s="30">
        <f t="shared" si="366"/>
        <v>5.5839484104715969E-3</v>
      </c>
      <c r="BP190" s="30">
        <f t="shared" si="367"/>
        <v>8.5221036226180449E-4</v>
      </c>
      <c r="BQ190" s="30">
        <f t="shared" si="368"/>
        <v>5.1823156276931915E-3</v>
      </c>
      <c r="BR190" s="30">
        <f t="shared" si="369"/>
        <v>0.11809305332336462</v>
      </c>
      <c r="BS190" s="30">
        <f t="shared" si="370"/>
        <v>6.0120617356070785E-2</v>
      </c>
      <c r="BT190" s="30">
        <f t="shared" si="371"/>
        <v>7.1179386007141415E-3</v>
      </c>
      <c r="BU190" s="30">
        <f t="shared" si="372"/>
        <v>1</v>
      </c>
      <c r="BV190" s="30"/>
      <c r="BW190" s="28">
        <f t="shared" si="373"/>
        <v>0.63719866126481273</v>
      </c>
      <c r="BX190" s="28">
        <f t="shared" si="374"/>
        <v>0.32439483793178381</v>
      </c>
      <c r="BY190" s="28">
        <f t="shared" si="375"/>
        <v>3.8406500803403465E-2</v>
      </c>
      <c r="BZ190" s="28"/>
      <c r="CA190" s="28">
        <f t="shared" si="376"/>
        <v>61.424569827931187</v>
      </c>
      <c r="CB190" s="28">
        <f t="shared" si="377"/>
        <v>10.344137655062028</v>
      </c>
      <c r="CC190" s="28">
        <f t="shared" si="378"/>
        <v>35.700583143580985</v>
      </c>
      <c r="CD190" s="28">
        <f t="shared" si="379"/>
        <v>63.719866126481271</v>
      </c>
      <c r="CF190" s="28">
        <f t="shared" si="380"/>
        <v>7.2992522731232734</v>
      </c>
      <c r="CG190" s="28">
        <f t="shared" si="381"/>
        <v>0.53549032443577049</v>
      </c>
      <c r="CH190" s="30"/>
      <c r="CI190" s="107">
        <f t="shared" si="327"/>
        <v>4.0195577362813086</v>
      </c>
    </row>
    <row r="191" spans="1:87" ht="15" customHeight="1" x14ac:dyDescent="0.2">
      <c r="A191" s="150" t="s">
        <v>194</v>
      </c>
      <c r="C191" s="135">
        <v>539</v>
      </c>
      <c r="D191" s="26">
        <f t="shared" si="328"/>
        <v>1008</v>
      </c>
      <c r="F191" s="4">
        <v>61.4</v>
      </c>
      <c r="G191" s="4">
        <v>0.44</v>
      </c>
      <c r="H191" s="4">
        <v>17.2</v>
      </c>
      <c r="I191" s="4">
        <v>4.5199999999999996</v>
      </c>
      <c r="J191" s="4">
        <v>0.1</v>
      </c>
      <c r="K191" s="4">
        <v>1.67</v>
      </c>
      <c r="L191" s="4">
        <v>4</v>
      </c>
      <c r="M191" s="4">
        <v>4.46</v>
      </c>
      <c r="N191" s="4">
        <v>5.88</v>
      </c>
      <c r="O191" s="4">
        <v>0.28999999999999998</v>
      </c>
      <c r="P191" s="28">
        <f t="shared" si="329"/>
        <v>99.95999999999998</v>
      </c>
      <c r="R191" s="28">
        <v>53.32</v>
      </c>
      <c r="S191" s="28">
        <v>0.33</v>
      </c>
      <c r="T191" s="28">
        <v>28.95</v>
      </c>
      <c r="U191" s="28">
        <v>0.7</v>
      </c>
      <c r="V191" s="28">
        <v>0.2</v>
      </c>
      <c r="W191" s="28">
        <v>0.32</v>
      </c>
      <c r="X191" s="28">
        <v>11.57</v>
      </c>
      <c r="Y191" s="28">
        <v>3.61</v>
      </c>
      <c r="Z191" s="28">
        <v>0.72</v>
      </c>
      <c r="AA191" s="28">
        <f t="shared" si="330"/>
        <v>99.719999999999985</v>
      </c>
      <c r="AC191" s="30">
        <f t="shared" si="331"/>
        <v>1.021970705725699</v>
      </c>
      <c r="AD191" s="30">
        <f t="shared" si="332"/>
        <v>5.5068836045056319E-3</v>
      </c>
      <c r="AE191" s="30">
        <f t="shared" si="333"/>
        <v>0.33738721067085131</v>
      </c>
      <c r="AF191" s="30">
        <f t="shared" si="334"/>
        <v>6.2908837856645791E-2</v>
      </c>
      <c r="AG191" s="30">
        <f t="shared" si="335"/>
        <v>1.4096419509444602E-3</v>
      </c>
      <c r="AH191" s="30">
        <f t="shared" si="336"/>
        <v>4.1439205955334991E-2</v>
      </c>
      <c r="AI191" s="30">
        <f t="shared" si="337"/>
        <v>7.1326676176890161E-2</v>
      </c>
      <c r="AJ191" s="30">
        <f t="shared" si="338"/>
        <v>0.14391739270732495</v>
      </c>
      <c r="AK191" s="30">
        <f t="shared" si="339"/>
        <v>0.12484076433121019</v>
      </c>
      <c r="AL191" s="30">
        <f t="shared" si="340"/>
        <v>4.0863199870365017E-3</v>
      </c>
      <c r="AM191" s="30">
        <f t="shared" si="341"/>
        <v>1.814793638966443</v>
      </c>
      <c r="AO191" s="30">
        <f t="shared" si="342"/>
        <v>0.56313328622185899</v>
      </c>
      <c r="AP191" s="30">
        <f t="shared" si="343"/>
        <v>3.0344406583009071E-3</v>
      </c>
      <c r="AQ191" s="30">
        <f t="shared" si="344"/>
        <v>0.18590940778423673</v>
      </c>
      <c r="AR191" s="30">
        <f t="shared" si="345"/>
        <v>3.4664457988993994E-2</v>
      </c>
      <c r="AS191" s="30">
        <f t="shared" si="346"/>
        <v>7.7675054655099857E-4</v>
      </c>
      <c r="AT191" s="30">
        <f t="shared" si="347"/>
        <v>2.2834114615331885E-2</v>
      </c>
      <c r="AU191" s="30">
        <f t="shared" si="348"/>
        <v>3.9302912819064083E-2</v>
      </c>
      <c r="AV191" s="30">
        <f t="shared" si="349"/>
        <v>7.9302345796896476E-2</v>
      </c>
      <c r="AW191" s="30">
        <f t="shared" si="350"/>
        <v>6.8790611588383802E-2</v>
      </c>
      <c r="AX191" s="30">
        <f t="shared" si="351"/>
        <v>2.2516719803821516E-3</v>
      </c>
      <c r="AY191" s="30">
        <f t="shared" si="352"/>
        <v>1</v>
      </c>
      <c r="AZ191" s="30"/>
      <c r="BA191" s="30">
        <f t="shared" si="353"/>
        <v>0.88748335552596536</v>
      </c>
      <c r="BB191" s="30">
        <f t="shared" si="354"/>
        <v>4.1301627033792235E-3</v>
      </c>
      <c r="BC191" s="30">
        <f t="shared" si="355"/>
        <v>0.56786975284425267</v>
      </c>
      <c r="BD191" s="30">
        <f t="shared" si="356"/>
        <v>9.7425191370911629E-3</v>
      </c>
      <c r="BE191" s="30">
        <f t="shared" si="357"/>
        <v>2.8192839018889204E-3</v>
      </c>
      <c r="BF191" s="30">
        <f t="shared" si="358"/>
        <v>7.9404466501240695E-3</v>
      </c>
      <c r="BG191" s="30">
        <f t="shared" si="359"/>
        <v>0.2063124108416548</v>
      </c>
      <c r="BH191" s="30">
        <f t="shared" si="360"/>
        <v>0.1164891900613101</v>
      </c>
      <c r="BI191" s="30">
        <f t="shared" si="361"/>
        <v>1.5286624203821654E-2</v>
      </c>
      <c r="BJ191" s="30">
        <f t="shared" si="362"/>
        <v>1.818073745869488</v>
      </c>
      <c r="BK191" s="30"/>
      <c r="BL191" s="30">
        <f t="shared" si="363"/>
        <v>0.4881448607584008</v>
      </c>
      <c r="BM191" s="30">
        <f t="shared" si="364"/>
        <v>2.2717245176454522E-3</v>
      </c>
      <c r="BN191" s="30">
        <f t="shared" si="365"/>
        <v>0.31234692989456858</v>
      </c>
      <c r="BO191" s="30">
        <f t="shared" si="366"/>
        <v>5.358704045545652E-3</v>
      </c>
      <c r="BP191" s="30">
        <f t="shared" si="367"/>
        <v>1.5506983191931011E-3</v>
      </c>
      <c r="BQ191" s="30">
        <f t="shared" si="368"/>
        <v>4.3675052610842122E-3</v>
      </c>
      <c r="BR191" s="30">
        <f t="shared" si="369"/>
        <v>0.11347857110327862</v>
      </c>
      <c r="BS191" s="30">
        <f t="shared" si="370"/>
        <v>6.4072863010075268E-2</v>
      </c>
      <c r="BT191" s="30">
        <f t="shared" si="371"/>
        <v>8.408143090208299E-3</v>
      </c>
      <c r="BU191" s="30">
        <f t="shared" si="372"/>
        <v>1</v>
      </c>
      <c r="BV191" s="30"/>
      <c r="BW191" s="28">
        <f t="shared" si="373"/>
        <v>0.61023246454824087</v>
      </c>
      <c r="BX191" s="28">
        <f t="shared" si="374"/>
        <v>0.34455263866263464</v>
      </c>
      <c r="BY191" s="28">
        <f t="shared" si="375"/>
        <v>4.5214896789124492E-2</v>
      </c>
      <c r="BZ191" s="28"/>
      <c r="CA191" s="28">
        <f t="shared" si="376"/>
        <v>61.424569827931187</v>
      </c>
      <c r="CB191" s="28">
        <f t="shared" si="377"/>
        <v>10.344137655062028</v>
      </c>
      <c r="CC191" s="28">
        <f t="shared" si="378"/>
        <v>35.03311290632449</v>
      </c>
      <c r="CD191" s="28">
        <f t="shared" si="379"/>
        <v>61.02324645482409</v>
      </c>
      <c r="CF191" s="28">
        <f t="shared" si="380"/>
        <v>7.2560107700496124</v>
      </c>
      <c r="CG191" s="28">
        <f t="shared" si="381"/>
        <v>0.53549032443577049</v>
      </c>
      <c r="CH191" s="30"/>
      <c r="CI191" s="107">
        <f t="shared" si="327"/>
        <v>3.7857041086593437</v>
      </c>
    </row>
    <row r="192" spans="1:87" ht="15" customHeight="1" x14ac:dyDescent="0.2">
      <c r="A192" s="150" t="s">
        <v>194</v>
      </c>
      <c r="C192" s="135">
        <v>546</v>
      </c>
      <c r="D192" s="26">
        <f t="shared" si="328"/>
        <v>1008</v>
      </c>
      <c r="F192" s="4">
        <v>61.4</v>
      </c>
      <c r="G192" s="4">
        <v>0.44</v>
      </c>
      <c r="H192" s="4">
        <v>17.2</v>
      </c>
      <c r="I192" s="4">
        <v>4.5199999999999996</v>
      </c>
      <c r="J192" s="4">
        <v>0.1</v>
      </c>
      <c r="K192" s="4">
        <v>1.67</v>
      </c>
      <c r="L192" s="4">
        <v>4</v>
      </c>
      <c r="M192" s="4">
        <v>4.46</v>
      </c>
      <c r="N192" s="4">
        <v>5.88</v>
      </c>
      <c r="O192" s="4">
        <v>0.28999999999999998</v>
      </c>
      <c r="P192" s="28">
        <f t="shared" si="329"/>
        <v>99.95999999999998</v>
      </c>
      <c r="R192" s="28">
        <v>59.02</v>
      </c>
      <c r="S192" s="28">
        <v>0.32</v>
      </c>
      <c r="T192" s="28">
        <v>24.69</v>
      </c>
      <c r="U192" s="28">
        <v>0.77</v>
      </c>
      <c r="V192" s="28">
        <v>0.26</v>
      </c>
      <c r="W192" s="28">
        <v>0.13</v>
      </c>
      <c r="X192" s="28">
        <v>7.14</v>
      </c>
      <c r="Y192" s="28">
        <v>5.5</v>
      </c>
      <c r="Z192" s="28">
        <v>1.87</v>
      </c>
      <c r="AA192" s="28">
        <f t="shared" si="330"/>
        <v>99.7</v>
      </c>
      <c r="AC192" s="30">
        <f t="shared" si="331"/>
        <v>1.021970705725699</v>
      </c>
      <c r="AD192" s="30">
        <f t="shared" si="332"/>
        <v>5.5068836045056319E-3</v>
      </c>
      <c r="AE192" s="30">
        <f t="shared" si="333"/>
        <v>0.33738721067085131</v>
      </c>
      <c r="AF192" s="30">
        <f t="shared" si="334"/>
        <v>6.2908837856645791E-2</v>
      </c>
      <c r="AG192" s="30">
        <f t="shared" si="335"/>
        <v>1.4096419509444602E-3</v>
      </c>
      <c r="AH192" s="30">
        <f t="shared" si="336"/>
        <v>4.1439205955334991E-2</v>
      </c>
      <c r="AI192" s="30">
        <f t="shared" si="337"/>
        <v>7.1326676176890161E-2</v>
      </c>
      <c r="AJ192" s="30">
        <f t="shared" si="338"/>
        <v>0.14391739270732495</v>
      </c>
      <c r="AK192" s="30">
        <f t="shared" si="339"/>
        <v>0.12484076433121019</v>
      </c>
      <c r="AL192" s="30">
        <f t="shared" si="340"/>
        <v>4.0863199870365017E-3</v>
      </c>
      <c r="AM192" s="30">
        <f t="shared" si="341"/>
        <v>1.814793638966443</v>
      </c>
      <c r="AO192" s="30">
        <f t="shared" si="342"/>
        <v>0.56313328622185899</v>
      </c>
      <c r="AP192" s="30">
        <f t="shared" si="343"/>
        <v>3.0344406583009071E-3</v>
      </c>
      <c r="AQ192" s="30">
        <f t="shared" si="344"/>
        <v>0.18590940778423673</v>
      </c>
      <c r="AR192" s="30">
        <f t="shared" si="345"/>
        <v>3.4664457988993994E-2</v>
      </c>
      <c r="AS192" s="30">
        <f t="shared" si="346"/>
        <v>7.7675054655099857E-4</v>
      </c>
      <c r="AT192" s="30">
        <f t="shared" si="347"/>
        <v>2.2834114615331885E-2</v>
      </c>
      <c r="AU192" s="30">
        <f t="shared" si="348"/>
        <v>3.9302912819064083E-2</v>
      </c>
      <c r="AV192" s="30">
        <f t="shared" si="349"/>
        <v>7.9302345796896476E-2</v>
      </c>
      <c r="AW192" s="30">
        <f t="shared" si="350"/>
        <v>6.8790611588383802E-2</v>
      </c>
      <c r="AX192" s="30">
        <f t="shared" si="351"/>
        <v>2.2516719803821516E-3</v>
      </c>
      <c r="AY192" s="30">
        <f t="shared" si="352"/>
        <v>1</v>
      </c>
      <c r="AZ192" s="30"/>
      <c r="BA192" s="30">
        <f t="shared" si="353"/>
        <v>0.98235685752330237</v>
      </c>
      <c r="BB192" s="30">
        <f t="shared" si="354"/>
        <v>4.0050062578222776E-3</v>
      </c>
      <c r="BC192" s="30">
        <f t="shared" si="355"/>
        <v>0.48430757159670462</v>
      </c>
      <c r="BD192" s="30">
        <f t="shared" si="356"/>
        <v>1.0716771050800279E-2</v>
      </c>
      <c r="BE192" s="30">
        <f t="shared" si="357"/>
        <v>3.6650690724555966E-3</v>
      </c>
      <c r="BF192" s="30">
        <f t="shared" si="358"/>
        <v>3.2258064516129037E-3</v>
      </c>
      <c r="BG192" s="30">
        <f t="shared" si="359"/>
        <v>0.12731811697574894</v>
      </c>
      <c r="BH192" s="30">
        <f t="shared" si="360"/>
        <v>0.17747660535656665</v>
      </c>
      <c r="BI192" s="30">
        <f t="shared" si="361"/>
        <v>3.9702760084925688E-2</v>
      </c>
      <c r="BJ192" s="30">
        <f t="shared" si="362"/>
        <v>1.8327745643699394</v>
      </c>
      <c r="BK192" s="30"/>
      <c r="BL192" s="30">
        <f t="shared" si="363"/>
        <v>0.53599437520621163</v>
      </c>
      <c r="BM192" s="30">
        <f t="shared" si="364"/>
        <v>2.1852148844061984E-3</v>
      </c>
      <c r="BN192" s="30">
        <f t="shared" si="365"/>
        <v>0.26424830473528371</v>
      </c>
      <c r="BO192" s="30">
        <f t="shared" si="366"/>
        <v>5.8472936383664994E-3</v>
      </c>
      <c r="BP192" s="30">
        <f t="shared" si="367"/>
        <v>1.9997380712862265E-3</v>
      </c>
      <c r="BQ192" s="30">
        <f t="shared" si="368"/>
        <v>1.7600672304844283E-3</v>
      </c>
      <c r="BR192" s="30">
        <f t="shared" si="369"/>
        <v>6.9467418116159654E-2</v>
      </c>
      <c r="BS192" s="30">
        <f t="shared" si="370"/>
        <v>9.6834934752370122E-2</v>
      </c>
      <c r="BT192" s="30">
        <f t="shared" si="371"/>
        <v>2.1662653365431484E-2</v>
      </c>
      <c r="BU192" s="30">
        <f t="shared" si="372"/>
        <v>0.99999999999999978</v>
      </c>
      <c r="BV192" s="30"/>
      <c r="BW192" s="28">
        <f t="shared" si="373"/>
        <v>0.36957633502106824</v>
      </c>
      <c r="BX192" s="28">
        <f t="shared" si="374"/>
        <v>0.51517533339072186</v>
      </c>
      <c r="BY192" s="28">
        <f t="shared" si="375"/>
        <v>0.11524833158820991</v>
      </c>
      <c r="BZ192" s="28"/>
      <c r="CA192" s="28">
        <f t="shared" si="376"/>
        <v>61.424569827931187</v>
      </c>
      <c r="CB192" s="28">
        <f t="shared" si="377"/>
        <v>10.344137655062028</v>
      </c>
      <c r="CC192" s="28">
        <f t="shared" si="378"/>
        <v>30.003649909874401</v>
      </c>
      <c r="CD192" s="28">
        <f t="shared" si="379"/>
        <v>36.957633502106823</v>
      </c>
      <c r="CF192" s="28">
        <f t="shared" si="380"/>
        <v>6.7545281051499995</v>
      </c>
      <c r="CG192" s="28">
        <f t="shared" si="381"/>
        <v>0.53549032443577049</v>
      </c>
      <c r="CH192" s="30"/>
      <c r="CI192" s="107"/>
    </row>
    <row r="193" spans="1:87" ht="15" customHeight="1" x14ac:dyDescent="0.2">
      <c r="A193" s="150" t="s">
        <v>194</v>
      </c>
      <c r="C193" s="135">
        <v>553</v>
      </c>
      <c r="D193" s="26">
        <f t="shared" si="328"/>
        <v>1008</v>
      </c>
      <c r="F193" s="4">
        <v>61.4</v>
      </c>
      <c r="G193" s="4">
        <v>0.44</v>
      </c>
      <c r="H193" s="4">
        <v>17.2</v>
      </c>
      <c r="I193" s="4">
        <v>4.5199999999999996</v>
      </c>
      <c r="J193" s="4">
        <v>0.1</v>
      </c>
      <c r="K193" s="4">
        <v>1.67</v>
      </c>
      <c r="L193" s="4">
        <v>4</v>
      </c>
      <c r="M193" s="4">
        <v>4.46</v>
      </c>
      <c r="N193" s="4">
        <v>5.88</v>
      </c>
      <c r="O193" s="4">
        <v>0.28999999999999998</v>
      </c>
      <c r="P193" s="28">
        <f t="shared" si="329"/>
        <v>99.95999999999998</v>
      </c>
      <c r="R193" s="28">
        <v>58.8</v>
      </c>
      <c r="S193" s="28">
        <v>0.18</v>
      </c>
      <c r="T193" s="28">
        <v>25.82</v>
      </c>
      <c r="U193" s="28">
        <v>0.63</v>
      </c>
      <c r="V193" s="28">
        <v>0.18</v>
      </c>
      <c r="W193" s="28">
        <v>0.31</v>
      </c>
      <c r="X193" s="28">
        <v>7.58</v>
      </c>
      <c r="Y193" s="28">
        <v>4.99</v>
      </c>
      <c r="Z193" s="28">
        <v>1.51</v>
      </c>
      <c r="AA193" s="28">
        <f t="shared" si="330"/>
        <v>100</v>
      </c>
      <c r="AC193" s="30">
        <f t="shared" si="331"/>
        <v>1.021970705725699</v>
      </c>
      <c r="AD193" s="30">
        <f t="shared" si="332"/>
        <v>5.5068836045056319E-3</v>
      </c>
      <c r="AE193" s="30">
        <f t="shared" si="333"/>
        <v>0.33738721067085131</v>
      </c>
      <c r="AF193" s="30">
        <f t="shared" si="334"/>
        <v>6.2908837856645791E-2</v>
      </c>
      <c r="AG193" s="30">
        <f t="shared" si="335"/>
        <v>1.4096419509444602E-3</v>
      </c>
      <c r="AH193" s="30">
        <f t="shared" si="336"/>
        <v>4.1439205955334991E-2</v>
      </c>
      <c r="AI193" s="30">
        <f t="shared" si="337"/>
        <v>7.1326676176890161E-2</v>
      </c>
      <c r="AJ193" s="30">
        <f t="shared" si="338"/>
        <v>0.14391739270732495</v>
      </c>
      <c r="AK193" s="30">
        <f t="shared" si="339"/>
        <v>0.12484076433121019</v>
      </c>
      <c r="AL193" s="30">
        <f t="shared" si="340"/>
        <v>4.0863199870365017E-3</v>
      </c>
      <c r="AM193" s="30">
        <f t="shared" si="341"/>
        <v>1.814793638966443</v>
      </c>
      <c r="AO193" s="30">
        <f t="shared" si="342"/>
        <v>0.56313328622185899</v>
      </c>
      <c r="AP193" s="30">
        <f t="shared" si="343"/>
        <v>3.0344406583009071E-3</v>
      </c>
      <c r="AQ193" s="30">
        <f t="shared" si="344"/>
        <v>0.18590940778423673</v>
      </c>
      <c r="AR193" s="30">
        <f t="shared" si="345"/>
        <v>3.4664457988993994E-2</v>
      </c>
      <c r="AS193" s="30">
        <f t="shared" si="346"/>
        <v>7.7675054655099857E-4</v>
      </c>
      <c r="AT193" s="30">
        <f t="shared" si="347"/>
        <v>2.2834114615331885E-2</v>
      </c>
      <c r="AU193" s="30">
        <f t="shared" si="348"/>
        <v>3.9302912819064083E-2</v>
      </c>
      <c r="AV193" s="30">
        <f t="shared" si="349"/>
        <v>7.9302345796896476E-2</v>
      </c>
      <c r="AW193" s="30">
        <f t="shared" si="350"/>
        <v>6.8790611588383802E-2</v>
      </c>
      <c r="AX193" s="30">
        <f t="shared" si="351"/>
        <v>2.2516719803821516E-3</v>
      </c>
      <c r="AY193" s="30">
        <f t="shared" si="352"/>
        <v>1</v>
      </c>
      <c r="AZ193" s="30"/>
      <c r="BA193" s="30">
        <f t="shared" si="353"/>
        <v>0.97869507323568572</v>
      </c>
      <c r="BB193" s="30">
        <f t="shared" si="354"/>
        <v>2.252816020025031E-3</v>
      </c>
      <c r="BC193" s="30">
        <f t="shared" si="355"/>
        <v>0.50647312671635936</v>
      </c>
      <c r="BD193" s="30">
        <f t="shared" si="356"/>
        <v>8.768267223382047E-3</v>
      </c>
      <c r="BE193" s="30">
        <f t="shared" si="357"/>
        <v>2.5373555117000281E-3</v>
      </c>
      <c r="BF193" s="30">
        <f t="shared" si="358"/>
        <v>7.6923076923076927E-3</v>
      </c>
      <c r="BG193" s="30">
        <f t="shared" si="359"/>
        <v>0.13516405135520684</v>
      </c>
      <c r="BH193" s="30">
        <f t="shared" si="360"/>
        <v>0.16101968376895776</v>
      </c>
      <c r="BI193" s="30">
        <f t="shared" si="361"/>
        <v>3.2059447983014862E-2</v>
      </c>
      <c r="BJ193" s="30">
        <f t="shared" si="362"/>
        <v>1.8346621295066394</v>
      </c>
      <c r="BK193" s="30"/>
      <c r="BL193" s="30">
        <f t="shared" si="363"/>
        <v>0.53344703501285406</v>
      </c>
      <c r="BM193" s="30">
        <f t="shared" si="364"/>
        <v>1.2279187452519324E-3</v>
      </c>
      <c r="BN193" s="30">
        <f t="shared" si="365"/>
        <v>0.27605798286824368</v>
      </c>
      <c r="BO193" s="30">
        <f t="shared" si="366"/>
        <v>4.7792272388267635E-3</v>
      </c>
      <c r="BP193" s="30">
        <f t="shared" si="367"/>
        <v>1.383009694750908E-3</v>
      </c>
      <c r="BQ193" s="30">
        <f t="shared" si="368"/>
        <v>4.192765288274761E-3</v>
      </c>
      <c r="BR193" s="30">
        <f t="shared" si="369"/>
        <v>7.3672448556810793E-2</v>
      </c>
      <c r="BS193" s="30">
        <f t="shared" si="370"/>
        <v>8.7765306308610458E-2</v>
      </c>
      <c r="BT193" s="30">
        <f t="shared" si="371"/>
        <v>1.7474306286376553E-2</v>
      </c>
      <c r="BU193" s="30">
        <f t="shared" si="372"/>
        <v>0.99999999999999989</v>
      </c>
      <c r="BV193" s="30"/>
      <c r="BW193" s="28">
        <f t="shared" si="373"/>
        <v>0.41178022366140793</v>
      </c>
      <c r="BX193" s="28">
        <f t="shared" si="374"/>
        <v>0.49054997043573295</v>
      </c>
      <c r="BY193" s="28">
        <f t="shared" si="375"/>
        <v>9.7669805902859175E-2</v>
      </c>
      <c r="BZ193" s="28"/>
      <c r="CA193" s="28">
        <f t="shared" si="376"/>
        <v>61.424569827931187</v>
      </c>
      <c r="CB193" s="28">
        <f t="shared" si="377"/>
        <v>10.344137655062028</v>
      </c>
      <c r="CC193" s="28">
        <f t="shared" si="378"/>
        <v>30.355991773356315</v>
      </c>
      <c r="CD193" s="28">
        <f t="shared" si="379"/>
        <v>41.178022366140794</v>
      </c>
      <c r="CF193" s="28">
        <f t="shared" si="380"/>
        <v>6.8626605653610229</v>
      </c>
      <c r="CG193" s="28">
        <f t="shared" si="381"/>
        <v>0.53549032443577049</v>
      </c>
      <c r="CH193" s="30"/>
      <c r="CI193" s="107"/>
    </row>
    <row r="194" spans="1:87" ht="15" customHeight="1" x14ac:dyDescent="0.2">
      <c r="A194" s="150" t="s">
        <v>194</v>
      </c>
      <c r="C194" s="135">
        <v>560</v>
      </c>
      <c r="D194" s="26">
        <f t="shared" si="328"/>
        <v>1008</v>
      </c>
      <c r="F194" s="4">
        <v>61.4</v>
      </c>
      <c r="G194" s="4">
        <v>0.44</v>
      </c>
      <c r="H194" s="4">
        <v>17.2</v>
      </c>
      <c r="I194" s="4">
        <v>4.5199999999999996</v>
      </c>
      <c r="J194" s="4">
        <v>0.1</v>
      </c>
      <c r="K194" s="4">
        <v>1.67</v>
      </c>
      <c r="L194" s="4">
        <v>4</v>
      </c>
      <c r="M194" s="4">
        <v>4.46</v>
      </c>
      <c r="N194" s="4">
        <v>5.88</v>
      </c>
      <c r="O194" s="4">
        <v>0.28999999999999998</v>
      </c>
      <c r="P194" s="28">
        <f t="shared" si="329"/>
        <v>99.95999999999998</v>
      </c>
      <c r="R194" s="28">
        <v>60.36</v>
      </c>
      <c r="S194" s="28">
        <v>0.28999999999999998</v>
      </c>
      <c r="T194" s="28">
        <v>23.74</v>
      </c>
      <c r="U194" s="28">
        <v>0.74</v>
      </c>
      <c r="V194" s="28">
        <v>0.15</v>
      </c>
      <c r="W194" s="28">
        <v>0.38</v>
      </c>
      <c r="X194" s="28">
        <v>5.95</v>
      </c>
      <c r="Y194" s="28">
        <v>5.12</v>
      </c>
      <c r="Z194" s="28">
        <v>3.08</v>
      </c>
      <c r="AA194" s="28">
        <f t="shared" si="330"/>
        <v>99.81</v>
      </c>
      <c r="AC194" s="30">
        <f t="shared" si="331"/>
        <v>1.021970705725699</v>
      </c>
      <c r="AD194" s="30">
        <f t="shared" si="332"/>
        <v>5.5068836045056319E-3</v>
      </c>
      <c r="AE194" s="30">
        <f t="shared" si="333"/>
        <v>0.33738721067085131</v>
      </c>
      <c r="AF194" s="30">
        <f t="shared" si="334"/>
        <v>6.2908837856645791E-2</v>
      </c>
      <c r="AG194" s="30">
        <f t="shared" si="335"/>
        <v>1.4096419509444602E-3</v>
      </c>
      <c r="AH194" s="30">
        <f t="shared" si="336"/>
        <v>4.1439205955334991E-2</v>
      </c>
      <c r="AI194" s="30">
        <f t="shared" si="337"/>
        <v>7.1326676176890161E-2</v>
      </c>
      <c r="AJ194" s="30">
        <f t="shared" si="338"/>
        <v>0.14391739270732495</v>
      </c>
      <c r="AK194" s="30">
        <f t="shared" si="339"/>
        <v>0.12484076433121019</v>
      </c>
      <c r="AL194" s="30">
        <f t="shared" si="340"/>
        <v>4.0863199870365017E-3</v>
      </c>
      <c r="AM194" s="30">
        <f t="shared" si="341"/>
        <v>1.814793638966443</v>
      </c>
      <c r="AO194" s="30">
        <f t="shared" si="342"/>
        <v>0.56313328622185899</v>
      </c>
      <c r="AP194" s="30">
        <f t="shared" si="343"/>
        <v>3.0344406583009071E-3</v>
      </c>
      <c r="AQ194" s="30">
        <f t="shared" si="344"/>
        <v>0.18590940778423673</v>
      </c>
      <c r="AR194" s="30">
        <f t="shared" si="345"/>
        <v>3.4664457988993994E-2</v>
      </c>
      <c r="AS194" s="30">
        <f t="shared" si="346"/>
        <v>7.7675054655099857E-4</v>
      </c>
      <c r="AT194" s="30">
        <f t="shared" si="347"/>
        <v>2.2834114615331885E-2</v>
      </c>
      <c r="AU194" s="30">
        <f t="shared" si="348"/>
        <v>3.9302912819064083E-2</v>
      </c>
      <c r="AV194" s="30">
        <f t="shared" si="349"/>
        <v>7.9302345796896476E-2</v>
      </c>
      <c r="AW194" s="30">
        <f t="shared" si="350"/>
        <v>6.8790611588383802E-2</v>
      </c>
      <c r="AX194" s="30">
        <f t="shared" si="351"/>
        <v>2.2516719803821516E-3</v>
      </c>
      <c r="AY194" s="30">
        <f t="shared" si="352"/>
        <v>1</v>
      </c>
      <c r="AZ194" s="30"/>
      <c r="BA194" s="30">
        <f t="shared" si="353"/>
        <v>1.0046604527296938</v>
      </c>
      <c r="BB194" s="30">
        <f t="shared" si="354"/>
        <v>3.6295369211514386E-3</v>
      </c>
      <c r="BC194" s="30">
        <f t="shared" si="355"/>
        <v>0.46567281286779127</v>
      </c>
      <c r="BD194" s="30">
        <f t="shared" si="356"/>
        <v>1.0299234516353515E-2</v>
      </c>
      <c r="BE194" s="30">
        <f t="shared" si="357"/>
        <v>2.11446292641669E-3</v>
      </c>
      <c r="BF194" s="30">
        <f t="shared" si="358"/>
        <v>9.4292803970223334E-3</v>
      </c>
      <c r="BG194" s="30">
        <f t="shared" si="359"/>
        <v>0.10609843081312412</v>
      </c>
      <c r="BH194" s="30">
        <f t="shared" si="360"/>
        <v>0.16521458535011296</v>
      </c>
      <c r="BI194" s="30">
        <f t="shared" si="361"/>
        <v>6.5392781316348195E-2</v>
      </c>
      <c r="BJ194" s="30">
        <f t="shared" si="362"/>
        <v>1.8325115778380145</v>
      </c>
      <c r="BK194" s="30"/>
      <c r="BL194" s="30">
        <f t="shared" si="363"/>
        <v>0.54824234939622363</v>
      </c>
      <c r="BM194" s="30">
        <f t="shared" si="364"/>
        <v>1.9806351921844573E-3</v>
      </c>
      <c r="BN194" s="30">
        <f t="shared" si="365"/>
        <v>0.25411725551943803</v>
      </c>
      <c r="BO194" s="30">
        <f t="shared" si="366"/>
        <v>5.6202834628223666E-3</v>
      </c>
      <c r="BP194" s="30">
        <f t="shared" si="367"/>
        <v>1.1538606096619154E-3</v>
      </c>
      <c r="BQ194" s="30">
        <f t="shared" si="368"/>
        <v>5.1455502442974673E-3</v>
      </c>
      <c r="BR194" s="30">
        <f t="shared" si="369"/>
        <v>5.789782290941832E-2</v>
      </c>
      <c r="BS194" s="30">
        <f t="shared" si="370"/>
        <v>9.0157457856300194E-2</v>
      </c>
      <c r="BT194" s="30">
        <f t="shared" si="371"/>
        <v>3.5684784809653522E-2</v>
      </c>
      <c r="BU194" s="30">
        <f t="shared" si="372"/>
        <v>1</v>
      </c>
      <c r="BV194" s="30"/>
      <c r="BW194" s="28">
        <f t="shared" si="373"/>
        <v>0.31510722894385845</v>
      </c>
      <c r="BX194" s="28">
        <f t="shared" si="374"/>
        <v>0.49067936039957866</v>
      </c>
      <c r="BY194" s="28">
        <f t="shared" si="375"/>
        <v>0.19421341065656289</v>
      </c>
      <c r="BZ194" s="28"/>
      <c r="CA194" s="28">
        <f t="shared" si="376"/>
        <v>61.424569827931187</v>
      </c>
      <c r="CB194" s="28">
        <f t="shared" si="377"/>
        <v>10.344137655062028</v>
      </c>
      <c r="CC194" s="28">
        <f t="shared" si="378"/>
        <v>35.176702512849211</v>
      </c>
      <c r="CD194" s="28">
        <f t="shared" si="379"/>
        <v>31.510722894385847</v>
      </c>
      <c r="CF194" s="28">
        <f t="shared" si="380"/>
        <v>6.5950837863001404</v>
      </c>
      <c r="CG194" s="28">
        <f t="shared" si="381"/>
        <v>0.53549032443577049</v>
      </c>
      <c r="CH194" s="30"/>
      <c r="CI194" s="107">
        <f>$CK$1+$CK$2*CF194+$CK$3*D194+$CK$4*BX194+$CK$5*CG194</f>
        <v>2.2047845612775019</v>
      </c>
    </row>
    <row r="195" spans="1:87" ht="15" customHeight="1" x14ac:dyDescent="0.2">
      <c r="A195" s="150" t="s">
        <v>194</v>
      </c>
      <c r="C195" s="135">
        <v>567</v>
      </c>
      <c r="D195" s="26">
        <f t="shared" si="328"/>
        <v>1008</v>
      </c>
      <c r="F195" s="4">
        <v>61.4</v>
      </c>
      <c r="G195" s="4">
        <v>0.44</v>
      </c>
      <c r="H195" s="4">
        <v>17.2</v>
      </c>
      <c r="I195" s="4">
        <v>4.5199999999999996</v>
      </c>
      <c r="J195" s="4">
        <v>0.1</v>
      </c>
      <c r="K195" s="4">
        <v>1.67</v>
      </c>
      <c r="L195" s="4">
        <v>4</v>
      </c>
      <c r="M195" s="4">
        <v>4.46</v>
      </c>
      <c r="N195" s="4">
        <v>5.88</v>
      </c>
      <c r="O195" s="4">
        <v>0.28999999999999998</v>
      </c>
      <c r="P195" s="28">
        <f t="shared" si="329"/>
        <v>99.95999999999998</v>
      </c>
      <c r="R195" s="28">
        <v>58.95</v>
      </c>
      <c r="S195" s="28">
        <v>0.24</v>
      </c>
      <c r="T195" s="28">
        <v>24.99</v>
      </c>
      <c r="U195" s="28">
        <v>0.74</v>
      </c>
      <c r="V195" s="28">
        <v>0.17</v>
      </c>
      <c r="W195" s="28">
        <v>0.21</v>
      </c>
      <c r="X195" s="28">
        <v>7.47</v>
      </c>
      <c r="Y195" s="28">
        <v>5.74</v>
      </c>
      <c r="Z195" s="28">
        <v>1.27</v>
      </c>
      <c r="AA195" s="28">
        <f t="shared" si="330"/>
        <v>99.779999999999987</v>
      </c>
      <c r="AC195" s="30">
        <f t="shared" si="331"/>
        <v>1.021970705725699</v>
      </c>
      <c r="AD195" s="30">
        <f t="shared" si="332"/>
        <v>5.5068836045056319E-3</v>
      </c>
      <c r="AE195" s="30">
        <f t="shared" si="333"/>
        <v>0.33738721067085131</v>
      </c>
      <c r="AF195" s="30">
        <f t="shared" si="334"/>
        <v>6.2908837856645791E-2</v>
      </c>
      <c r="AG195" s="30">
        <f t="shared" si="335"/>
        <v>1.4096419509444602E-3</v>
      </c>
      <c r="AH195" s="30">
        <f t="shared" si="336"/>
        <v>4.1439205955334991E-2</v>
      </c>
      <c r="AI195" s="30">
        <f t="shared" si="337"/>
        <v>7.1326676176890161E-2</v>
      </c>
      <c r="AJ195" s="30">
        <f t="shared" si="338"/>
        <v>0.14391739270732495</v>
      </c>
      <c r="AK195" s="30">
        <f t="shared" si="339"/>
        <v>0.12484076433121019</v>
      </c>
      <c r="AL195" s="30">
        <f t="shared" si="340"/>
        <v>4.0863199870365017E-3</v>
      </c>
      <c r="AM195" s="30">
        <f t="shared" si="341"/>
        <v>1.814793638966443</v>
      </c>
      <c r="AO195" s="30">
        <f t="shared" si="342"/>
        <v>0.56313328622185899</v>
      </c>
      <c r="AP195" s="30">
        <f t="shared" si="343"/>
        <v>3.0344406583009071E-3</v>
      </c>
      <c r="AQ195" s="30">
        <f t="shared" si="344"/>
        <v>0.18590940778423673</v>
      </c>
      <c r="AR195" s="30">
        <f t="shared" si="345"/>
        <v>3.4664457988993994E-2</v>
      </c>
      <c r="AS195" s="30">
        <f t="shared" si="346"/>
        <v>7.7675054655099857E-4</v>
      </c>
      <c r="AT195" s="30">
        <f t="shared" si="347"/>
        <v>2.2834114615331885E-2</v>
      </c>
      <c r="AU195" s="30">
        <f t="shared" si="348"/>
        <v>3.9302912819064083E-2</v>
      </c>
      <c r="AV195" s="30">
        <f t="shared" si="349"/>
        <v>7.9302345796896476E-2</v>
      </c>
      <c r="AW195" s="30">
        <f t="shared" si="350"/>
        <v>6.8790611588383802E-2</v>
      </c>
      <c r="AX195" s="30">
        <f t="shared" si="351"/>
        <v>2.2516719803821516E-3</v>
      </c>
      <c r="AY195" s="30">
        <f t="shared" si="352"/>
        <v>1</v>
      </c>
      <c r="AZ195" s="30"/>
      <c r="BA195" s="30">
        <f t="shared" si="353"/>
        <v>0.98119174434087886</v>
      </c>
      <c r="BB195" s="30">
        <f t="shared" si="354"/>
        <v>3.0037546933667082E-3</v>
      </c>
      <c r="BC195" s="30">
        <f t="shared" si="355"/>
        <v>0.49019223224794034</v>
      </c>
      <c r="BD195" s="30">
        <f t="shared" si="356"/>
        <v>1.0299234516353515E-2</v>
      </c>
      <c r="BE195" s="30">
        <f t="shared" si="357"/>
        <v>2.3963913166055823E-3</v>
      </c>
      <c r="BF195" s="30">
        <f t="shared" si="358"/>
        <v>5.210918114143921E-3</v>
      </c>
      <c r="BG195" s="30">
        <f t="shared" si="359"/>
        <v>0.13320256776034237</v>
      </c>
      <c r="BH195" s="30">
        <f t="shared" si="360"/>
        <v>0.18522103904485321</v>
      </c>
      <c r="BI195" s="30">
        <f t="shared" si="361"/>
        <v>2.6963906581740978E-2</v>
      </c>
      <c r="BJ195" s="30">
        <f t="shared" si="362"/>
        <v>1.8376817886162256</v>
      </c>
      <c r="BK195" s="30"/>
      <c r="BL195" s="30">
        <f t="shared" si="363"/>
        <v>0.53392907870067985</v>
      </c>
      <c r="BM195" s="30">
        <f t="shared" si="364"/>
        <v>1.6345347230265234E-3</v>
      </c>
      <c r="BN195" s="30">
        <f t="shared" si="365"/>
        <v>0.26674489309547716</v>
      </c>
      <c r="BO195" s="30">
        <f t="shared" si="366"/>
        <v>5.6044711223420451E-3</v>
      </c>
      <c r="BP195" s="30">
        <f t="shared" si="367"/>
        <v>1.3040295286432942E-3</v>
      </c>
      <c r="BQ195" s="30">
        <f t="shared" si="368"/>
        <v>2.8355932710568692E-3</v>
      </c>
      <c r="BR195" s="30">
        <f t="shared" si="369"/>
        <v>7.2484022307607407E-2</v>
      </c>
      <c r="BS195" s="30">
        <f t="shared" si="370"/>
        <v>0.10079059399305723</v>
      </c>
      <c r="BT195" s="30">
        <f t="shared" si="371"/>
        <v>1.4672783258109556E-2</v>
      </c>
      <c r="BU195" s="30">
        <f t="shared" si="372"/>
        <v>1</v>
      </c>
      <c r="BV195" s="30"/>
      <c r="BW195" s="28">
        <f t="shared" si="373"/>
        <v>0.38566121413635451</v>
      </c>
      <c r="BX195" s="28">
        <f t="shared" si="374"/>
        <v>0.53627022363530163</v>
      </c>
      <c r="BY195" s="28">
        <f t="shared" si="375"/>
        <v>7.8068562228343907E-2</v>
      </c>
      <c r="BZ195" s="28"/>
      <c r="CA195" s="28">
        <f t="shared" si="376"/>
        <v>61.424569827931187</v>
      </c>
      <c r="CB195" s="28">
        <f t="shared" si="377"/>
        <v>10.344137655062028</v>
      </c>
      <c r="CC195" s="28">
        <f t="shared" si="378"/>
        <v>27.089916929652116</v>
      </c>
      <c r="CD195" s="28">
        <f t="shared" si="379"/>
        <v>38.56612141363545</v>
      </c>
      <c r="CF195" s="28">
        <f t="shared" si="380"/>
        <v>6.7971300965455441</v>
      </c>
      <c r="CG195" s="28">
        <f t="shared" si="381"/>
        <v>0.53549032443577049</v>
      </c>
      <c r="CH195" s="30"/>
      <c r="CI195" s="107"/>
    </row>
    <row r="196" spans="1:87" ht="15" customHeight="1" x14ac:dyDescent="0.2">
      <c r="A196" s="150" t="s">
        <v>194</v>
      </c>
      <c r="C196" s="135">
        <v>574</v>
      </c>
      <c r="D196" s="26">
        <f t="shared" si="328"/>
        <v>1008</v>
      </c>
      <c r="F196" s="4">
        <v>61.4</v>
      </c>
      <c r="G196" s="4">
        <v>0.44</v>
      </c>
      <c r="H196" s="4">
        <v>17.2</v>
      </c>
      <c r="I196" s="4">
        <v>4.5199999999999996</v>
      </c>
      <c r="J196" s="4">
        <v>0.1</v>
      </c>
      <c r="K196" s="4">
        <v>1.67</v>
      </c>
      <c r="L196" s="4">
        <v>4</v>
      </c>
      <c r="M196" s="4">
        <v>4.46</v>
      </c>
      <c r="N196" s="4">
        <v>5.88</v>
      </c>
      <c r="O196" s="4">
        <v>0.28999999999999998</v>
      </c>
      <c r="P196" s="28">
        <f t="shared" si="329"/>
        <v>99.95999999999998</v>
      </c>
      <c r="R196" s="28">
        <v>52.42</v>
      </c>
      <c r="S196" s="28">
        <v>0.28000000000000003</v>
      </c>
      <c r="T196" s="28">
        <v>29.58</v>
      </c>
      <c r="U196" s="28">
        <v>0.86</v>
      </c>
      <c r="V196" s="28">
        <v>0.19</v>
      </c>
      <c r="W196" s="28">
        <v>0.43</v>
      </c>
      <c r="X196" s="28">
        <v>12.38</v>
      </c>
      <c r="Y196" s="28">
        <v>3.14</v>
      </c>
      <c r="Z196" s="28">
        <v>0.59</v>
      </c>
      <c r="AA196" s="28">
        <f t="shared" si="330"/>
        <v>99.87</v>
      </c>
      <c r="AC196" s="30">
        <f t="shared" si="331"/>
        <v>1.021970705725699</v>
      </c>
      <c r="AD196" s="30">
        <f t="shared" si="332"/>
        <v>5.5068836045056319E-3</v>
      </c>
      <c r="AE196" s="30">
        <f t="shared" si="333"/>
        <v>0.33738721067085131</v>
      </c>
      <c r="AF196" s="30">
        <f t="shared" si="334"/>
        <v>6.2908837856645791E-2</v>
      </c>
      <c r="AG196" s="30">
        <f t="shared" si="335"/>
        <v>1.4096419509444602E-3</v>
      </c>
      <c r="AH196" s="30">
        <f t="shared" si="336"/>
        <v>4.1439205955334991E-2</v>
      </c>
      <c r="AI196" s="30">
        <f t="shared" si="337"/>
        <v>7.1326676176890161E-2</v>
      </c>
      <c r="AJ196" s="30">
        <f t="shared" si="338"/>
        <v>0.14391739270732495</v>
      </c>
      <c r="AK196" s="30">
        <f t="shared" si="339"/>
        <v>0.12484076433121019</v>
      </c>
      <c r="AL196" s="30">
        <f t="shared" si="340"/>
        <v>4.0863199870365017E-3</v>
      </c>
      <c r="AM196" s="30">
        <f t="shared" si="341"/>
        <v>1.814793638966443</v>
      </c>
      <c r="AO196" s="30">
        <f t="shared" si="342"/>
        <v>0.56313328622185899</v>
      </c>
      <c r="AP196" s="30">
        <f t="shared" si="343"/>
        <v>3.0344406583009071E-3</v>
      </c>
      <c r="AQ196" s="30">
        <f t="shared" si="344"/>
        <v>0.18590940778423673</v>
      </c>
      <c r="AR196" s="30">
        <f t="shared" si="345"/>
        <v>3.4664457988993994E-2</v>
      </c>
      <c r="AS196" s="30">
        <f t="shared" si="346"/>
        <v>7.7675054655099857E-4</v>
      </c>
      <c r="AT196" s="30">
        <f t="shared" si="347"/>
        <v>2.2834114615331885E-2</v>
      </c>
      <c r="AU196" s="30">
        <f t="shared" si="348"/>
        <v>3.9302912819064083E-2</v>
      </c>
      <c r="AV196" s="30">
        <f t="shared" si="349"/>
        <v>7.9302345796896476E-2</v>
      </c>
      <c r="AW196" s="30">
        <f t="shared" si="350"/>
        <v>6.8790611588383802E-2</v>
      </c>
      <c r="AX196" s="30">
        <f t="shared" si="351"/>
        <v>2.2516719803821516E-3</v>
      </c>
      <c r="AY196" s="30">
        <f t="shared" si="352"/>
        <v>1</v>
      </c>
      <c r="AZ196" s="30"/>
      <c r="BA196" s="30">
        <f t="shared" si="353"/>
        <v>0.87250332889480697</v>
      </c>
      <c r="BB196" s="30">
        <f t="shared" si="354"/>
        <v>3.5043804755944931E-3</v>
      </c>
      <c r="BC196" s="30">
        <f t="shared" si="355"/>
        <v>0.58022754021184775</v>
      </c>
      <c r="BD196" s="30">
        <f t="shared" si="356"/>
        <v>1.1969380654140572E-2</v>
      </c>
      <c r="BE196" s="30">
        <f t="shared" si="357"/>
        <v>2.6783197067944743E-3</v>
      </c>
      <c r="BF196" s="30">
        <f t="shared" si="358"/>
        <v>1.0669975186104219E-2</v>
      </c>
      <c r="BG196" s="30">
        <f t="shared" si="359"/>
        <v>0.22075606276747506</v>
      </c>
      <c r="BH196" s="30">
        <f t="shared" si="360"/>
        <v>0.10132300742174896</v>
      </c>
      <c r="BI196" s="30">
        <f t="shared" si="361"/>
        <v>1.2526539278131634E-2</v>
      </c>
      <c r="BJ196" s="30">
        <f t="shared" si="362"/>
        <v>1.8161585345966442</v>
      </c>
      <c r="BK196" s="30"/>
      <c r="BL196" s="30">
        <f t="shared" si="363"/>
        <v>0.48041143560662986</v>
      </c>
      <c r="BM196" s="30">
        <f t="shared" si="364"/>
        <v>1.9295564835548847E-3</v>
      </c>
      <c r="BN196" s="30">
        <f t="shared" si="365"/>
        <v>0.31948066711076634</v>
      </c>
      <c r="BO196" s="30">
        <f t="shared" si="366"/>
        <v>6.5904933000790512E-3</v>
      </c>
      <c r="BP196" s="30">
        <f t="shared" si="367"/>
        <v>1.4747169125239993E-3</v>
      </c>
      <c r="BQ196" s="30">
        <f t="shared" si="368"/>
        <v>5.8750241142764247E-3</v>
      </c>
      <c r="BR196" s="30">
        <f t="shared" si="369"/>
        <v>0.12155109730908123</v>
      </c>
      <c r="BS196" s="30">
        <f t="shared" si="370"/>
        <v>5.5789737234724433E-2</v>
      </c>
      <c r="BT196" s="30">
        <f t="shared" si="371"/>
        <v>6.8972719283637253E-3</v>
      </c>
      <c r="BU196" s="30">
        <f t="shared" si="372"/>
        <v>1</v>
      </c>
      <c r="BV196" s="30"/>
      <c r="BW196" s="28">
        <f t="shared" si="373"/>
        <v>0.6597500356281748</v>
      </c>
      <c r="BX196" s="28">
        <f t="shared" si="374"/>
        <v>0.30281323610515887</v>
      </c>
      <c r="BY196" s="28">
        <f t="shared" si="375"/>
        <v>3.743672826666633E-2</v>
      </c>
      <c r="BZ196" s="28"/>
      <c r="CA196" s="28">
        <f t="shared" si="376"/>
        <v>61.424569827931187</v>
      </c>
      <c r="CB196" s="28">
        <f t="shared" si="377"/>
        <v>10.344137655062028</v>
      </c>
      <c r="CC196" s="28">
        <f t="shared" si="378"/>
        <v>36.731174608075371</v>
      </c>
      <c r="CD196" s="28">
        <f t="shared" si="379"/>
        <v>65.975003562817477</v>
      </c>
      <c r="CF196" s="28">
        <f t="shared" si="380"/>
        <v>7.334031825441012</v>
      </c>
      <c r="CG196" s="28">
        <f t="shared" si="381"/>
        <v>0.53549032443577049</v>
      </c>
      <c r="CH196" s="30"/>
      <c r="CI196" s="107">
        <f t="shared" ref="CI196:CI210" si="382">$CK$1+$CK$2*CF196+$CK$3*D196+$CK$4*BX196+$CK$5*CG196</f>
        <v>4.2737180176161758</v>
      </c>
    </row>
    <row r="197" spans="1:87" ht="15" customHeight="1" x14ac:dyDescent="0.2">
      <c r="A197" s="150" t="s">
        <v>194</v>
      </c>
      <c r="C197" s="135">
        <v>581</v>
      </c>
      <c r="D197" s="26">
        <f t="shared" si="328"/>
        <v>1008</v>
      </c>
      <c r="F197" s="4">
        <v>61.4</v>
      </c>
      <c r="G197" s="4">
        <v>0.44</v>
      </c>
      <c r="H197" s="4">
        <v>17.2</v>
      </c>
      <c r="I197" s="4">
        <v>4.5199999999999996</v>
      </c>
      <c r="J197" s="4">
        <v>0.1</v>
      </c>
      <c r="K197" s="4">
        <v>1.67</v>
      </c>
      <c r="L197" s="4">
        <v>4</v>
      </c>
      <c r="M197" s="4">
        <v>4.46</v>
      </c>
      <c r="N197" s="4">
        <v>5.88</v>
      </c>
      <c r="O197" s="4">
        <v>0.28999999999999998</v>
      </c>
      <c r="P197" s="28">
        <f t="shared" si="329"/>
        <v>99.95999999999998</v>
      </c>
      <c r="R197" s="28">
        <v>52.76</v>
      </c>
      <c r="S197" s="28">
        <v>0.19</v>
      </c>
      <c r="T197" s="28">
        <v>29.41</v>
      </c>
      <c r="U197" s="28">
        <v>0.85</v>
      </c>
      <c r="V197" s="28">
        <v>0.19</v>
      </c>
      <c r="W197" s="28">
        <v>0.56999999999999995</v>
      </c>
      <c r="X197" s="28">
        <v>12.05</v>
      </c>
      <c r="Y197" s="28">
        <v>3.18</v>
      </c>
      <c r="Z197" s="28">
        <v>0.63</v>
      </c>
      <c r="AA197" s="28">
        <f t="shared" si="330"/>
        <v>99.829999999999984</v>
      </c>
      <c r="AC197" s="30">
        <f t="shared" si="331"/>
        <v>1.021970705725699</v>
      </c>
      <c r="AD197" s="30">
        <f t="shared" si="332"/>
        <v>5.5068836045056319E-3</v>
      </c>
      <c r="AE197" s="30">
        <f t="shared" si="333"/>
        <v>0.33738721067085131</v>
      </c>
      <c r="AF197" s="30">
        <f t="shared" si="334"/>
        <v>6.2908837856645791E-2</v>
      </c>
      <c r="AG197" s="30">
        <f t="shared" si="335"/>
        <v>1.4096419509444602E-3</v>
      </c>
      <c r="AH197" s="30">
        <f t="shared" si="336"/>
        <v>4.1439205955334991E-2</v>
      </c>
      <c r="AI197" s="30">
        <f t="shared" si="337"/>
        <v>7.1326676176890161E-2</v>
      </c>
      <c r="AJ197" s="30">
        <f t="shared" si="338"/>
        <v>0.14391739270732495</v>
      </c>
      <c r="AK197" s="30">
        <f t="shared" si="339"/>
        <v>0.12484076433121019</v>
      </c>
      <c r="AL197" s="30">
        <f t="shared" si="340"/>
        <v>4.0863199870365017E-3</v>
      </c>
      <c r="AM197" s="30">
        <f t="shared" si="341"/>
        <v>1.814793638966443</v>
      </c>
      <c r="AO197" s="30">
        <f t="shared" si="342"/>
        <v>0.56313328622185899</v>
      </c>
      <c r="AP197" s="30">
        <f t="shared" si="343"/>
        <v>3.0344406583009071E-3</v>
      </c>
      <c r="AQ197" s="30">
        <f t="shared" si="344"/>
        <v>0.18590940778423673</v>
      </c>
      <c r="AR197" s="30">
        <f t="shared" si="345"/>
        <v>3.4664457988993994E-2</v>
      </c>
      <c r="AS197" s="30">
        <f t="shared" si="346"/>
        <v>7.7675054655099857E-4</v>
      </c>
      <c r="AT197" s="30">
        <f t="shared" si="347"/>
        <v>2.2834114615331885E-2</v>
      </c>
      <c r="AU197" s="30">
        <f t="shared" si="348"/>
        <v>3.9302912819064083E-2</v>
      </c>
      <c r="AV197" s="30">
        <f t="shared" si="349"/>
        <v>7.9302345796896476E-2</v>
      </c>
      <c r="AW197" s="30">
        <f t="shared" si="350"/>
        <v>6.8790611588383802E-2</v>
      </c>
      <c r="AX197" s="30">
        <f t="shared" si="351"/>
        <v>2.2516719803821516E-3</v>
      </c>
      <c r="AY197" s="30">
        <f t="shared" si="352"/>
        <v>1</v>
      </c>
      <c r="AZ197" s="30"/>
      <c r="BA197" s="30">
        <f t="shared" si="353"/>
        <v>0.87816245006657789</v>
      </c>
      <c r="BB197" s="30">
        <f t="shared" si="354"/>
        <v>2.3779724655819774E-3</v>
      </c>
      <c r="BC197" s="30">
        <f t="shared" si="355"/>
        <v>0.5768928991761475</v>
      </c>
      <c r="BD197" s="30">
        <f t="shared" si="356"/>
        <v>1.1830201809324984E-2</v>
      </c>
      <c r="BE197" s="30">
        <f t="shared" si="357"/>
        <v>2.6783197067944743E-3</v>
      </c>
      <c r="BF197" s="30">
        <f t="shared" si="358"/>
        <v>1.4143920595533498E-2</v>
      </c>
      <c r="BG197" s="30">
        <f t="shared" si="359"/>
        <v>0.21487161198288163</v>
      </c>
      <c r="BH197" s="30">
        <f t="shared" si="360"/>
        <v>0.10261374636979671</v>
      </c>
      <c r="BI197" s="30">
        <f t="shared" si="361"/>
        <v>1.337579617834395E-2</v>
      </c>
      <c r="BJ197" s="30">
        <f t="shared" si="362"/>
        <v>1.8169469183509832</v>
      </c>
      <c r="BK197" s="30"/>
      <c r="BL197" s="30">
        <f t="shared" si="363"/>
        <v>0.48331761439876114</v>
      </c>
      <c r="BM197" s="30">
        <f t="shared" si="364"/>
        <v>1.3087737685480473E-3</v>
      </c>
      <c r="BN197" s="30">
        <f t="shared" si="365"/>
        <v>0.3175067435099983</v>
      </c>
      <c r="BO197" s="30">
        <f t="shared" si="366"/>
        <v>6.5110332557550919E-3</v>
      </c>
      <c r="BP197" s="30">
        <f t="shared" si="367"/>
        <v>1.4740770243443612E-3</v>
      </c>
      <c r="BQ197" s="30">
        <f t="shared" si="368"/>
        <v>7.7844434819098491E-3</v>
      </c>
      <c r="BR197" s="30">
        <f t="shared" si="369"/>
        <v>0.11825970798194471</v>
      </c>
      <c r="BS197" s="30">
        <f t="shared" si="370"/>
        <v>5.6475918659707712E-2</v>
      </c>
      <c r="BT197" s="30">
        <f t="shared" si="371"/>
        <v>7.3616879190304008E-3</v>
      </c>
      <c r="BU197" s="30">
        <f t="shared" si="372"/>
        <v>0.99999999999999956</v>
      </c>
      <c r="BV197" s="30"/>
      <c r="BW197" s="28">
        <f t="shared" si="373"/>
        <v>0.64943136732823903</v>
      </c>
      <c r="BX197" s="28">
        <f t="shared" si="374"/>
        <v>0.31014141419909547</v>
      </c>
      <c r="BY197" s="28">
        <f t="shared" si="375"/>
        <v>4.0427218472665505E-2</v>
      </c>
      <c r="BZ197" s="28"/>
      <c r="CA197" s="28">
        <f t="shared" si="376"/>
        <v>61.424569827931187</v>
      </c>
      <c r="CB197" s="28">
        <f t="shared" si="377"/>
        <v>10.344137655062028</v>
      </c>
      <c r="CC197" s="28">
        <f t="shared" si="378"/>
        <v>36.5142902136785</v>
      </c>
      <c r="CD197" s="28">
        <f t="shared" si="379"/>
        <v>64.943136732823902</v>
      </c>
      <c r="CF197" s="28">
        <f t="shared" si="380"/>
        <v>7.3182679565718169</v>
      </c>
      <c r="CG197" s="28">
        <f t="shared" si="381"/>
        <v>0.53549032443577049</v>
      </c>
      <c r="CH197" s="30"/>
      <c r="CI197" s="107">
        <f t="shared" si="382"/>
        <v>4.1887171597248543</v>
      </c>
    </row>
    <row r="198" spans="1:87" ht="15" customHeight="1" x14ac:dyDescent="0.2">
      <c r="A198" s="150" t="s">
        <v>194</v>
      </c>
      <c r="C198" s="135">
        <v>588</v>
      </c>
      <c r="D198" s="26">
        <f t="shared" si="328"/>
        <v>1008</v>
      </c>
      <c r="F198" s="4">
        <v>61.4</v>
      </c>
      <c r="G198" s="4">
        <v>0.44</v>
      </c>
      <c r="H198" s="4">
        <v>17.2</v>
      </c>
      <c r="I198" s="4">
        <v>4.5199999999999996</v>
      </c>
      <c r="J198" s="4">
        <v>0.1</v>
      </c>
      <c r="K198" s="4">
        <v>1.67</v>
      </c>
      <c r="L198" s="4">
        <v>4</v>
      </c>
      <c r="M198" s="4">
        <v>4.46</v>
      </c>
      <c r="N198" s="4">
        <v>5.88</v>
      </c>
      <c r="O198" s="4">
        <v>0.28999999999999998</v>
      </c>
      <c r="P198" s="28">
        <f t="shared" si="329"/>
        <v>99.95999999999998</v>
      </c>
      <c r="R198" s="28">
        <v>51.52</v>
      </c>
      <c r="S198" s="28">
        <v>0.33</v>
      </c>
      <c r="T198" s="28">
        <v>29.4</v>
      </c>
      <c r="U198" s="28">
        <v>0.89</v>
      </c>
      <c r="V198" s="28">
        <v>0.25</v>
      </c>
      <c r="W198" s="28">
        <v>0.13</v>
      </c>
      <c r="X198" s="28">
        <v>13.53</v>
      </c>
      <c r="Y198" s="28">
        <v>3.47</v>
      </c>
      <c r="Z198" s="28">
        <v>0.4</v>
      </c>
      <c r="AA198" s="28">
        <f t="shared" si="330"/>
        <v>99.92</v>
      </c>
      <c r="AC198" s="30">
        <f t="shared" si="331"/>
        <v>1.021970705725699</v>
      </c>
      <c r="AD198" s="30">
        <f t="shared" si="332"/>
        <v>5.5068836045056319E-3</v>
      </c>
      <c r="AE198" s="30">
        <f t="shared" si="333"/>
        <v>0.33738721067085131</v>
      </c>
      <c r="AF198" s="30">
        <f t="shared" si="334"/>
        <v>6.2908837856645791E-2</v>
      </c>
      <c r="AG198" s="30">
        <f t="shared" si="335"/>
        <v>1.4096419509444602E-3</v>
      </c>
      <c r="AH198" s="30">
        <f t="shared" si="336"/>
        <v>4.1439205955334991E-2</v>
      </c>
      <c r="AI198" s="30">
        <f t="shared" si="337"/>
        <v>7.1326676176890161E-2</v>
      </c>
      <c r="AJ198" s="30">
        <f t="shared" si="338"/>
        <v>0.14391739270732495</v>
      </c>
      <c r="AK198" s="30">
        <f t="shared" si="339"/>
        <v>0.12484076433121019</v>
      </c>
      <c r="AL198" s="30">
        <f t="shared" si="340"/>
        <v>4.0863199870365017E-3</v>
      </c>
      <c r="AM198" s="30">
        <f t="shared" si="341"/>
        <v>1.814793638966443</v>
      </c>
      <c r="AO198" s="30">
        <f t="shared" si="342"/>
        <v>0.56313328622185899</v>
      </c>
      <c r="AP198" s="30">
        <f t="shared" si="343"/>
        <v>3.0344406583009071E-3</v>
      </c>
      <c r="AQ198" s="30">
        <f t="shared" si="344"/>
        <v>0.18590940778423673</v>
      </c>
      <c r="AR198" s="30">
        <f t="shared" si="345"/>
        <v>3.4664457988993994E-2</v>
      </c>
      <c r="AS198" s="30">
        <f t="shared" si="346"/>
        <v>7.7675054655099857E-4</v>
      </c>
      <c r="AT198" s="30">
        <f t="shared" si="347"/>
        <v>2.2834114615331885E-2</v>
      </c>
      <c r="AU198" s="30">
        <f t="shared" si="348"/>
        <v>3.9302912819064083E-2</v>
      </c>
      <c r="AV198" s="30">
        <f t="shared" si="349"/>
        <v>7.9302345796896476E-2</v>
      </c>
      <c r="AW198" s="30">
        <f t="shared" si="350"/>
        <v>6.8790611588383802E-2</v>
      </c>
      <c r="AX198" s="30">
        <f t="shared" si="351"/>
        <v>2.2516719803821516E-3</v>
      </c>
      <c r="AY198" s="30">
        <f t="shared" si="352"/>
        <v>1</v>
      </c>
      <c r="AZ198" s="30"/>
      <c r="BA198" s="30">
        <f t="shared" si="353"/>
        <v>0.85752330226364859</v>
      </c>
      <c r="BB198" s="30">
        <f t="shared" si="354"/>
        <v>4.1301627033792235E-3</v>
      </c>
      <c r="BC198" s="30">
        <f t="shared" si="355"/>
        <v>0.57669674382110636</v>
      </c>
      <c r="BD198" s="30">
        <f t="shared" si="356"/>
        <v>1.2386917188587336E-2</v>
      </c>
      <c r="BE198" s="30">
        <f t="shared" si="357"/>
        <v>3.5241048773611504E-3</v>
      </c>
      <c r="BF198" s="30">
        <f t="shared" si="358"/>
        <v>3.2258064516129037E-3</v>
      </c>
      <c r="BG198" s="30">
        <f t="shared" si="359"/>
        <v>0.24126248216833096</v>
      </c>
      <c r="BH198" s="30">
        <f t="shared" si="360"/>
        <v>0.11197160374314297</v>
      </c>
      <c r="BI198" s="30">
        <f t="shared" si="361"/>
        <v>8.4925690021231421E-3</v>
      </c>
      <c r="BJ198" s="30">
        <f t="shared" si="362"/>
        <v>1.8192136922192925</v>
      </c>
      <c r="BK198" s="30"/>
      <c r="BL198" s="30">
        <f t="shared" si="363"/>
        <v>0.47137029911947287</v>
      </c>
      <c r="BM198" s="30">
        <f t="shared" si="364"/>
        <v>2.27030102128396E-3</v>
      </c>
      <c r="BN198" s="30">
        <f t="shared" si="365"/>
        <v>0.31700329999032895</v>
      </c>
      <c r="BO198" s="30">
        <f t="shared" si="366"/>
        <v>6.8089401710011901E-3</v>
      </c>
      <c r="BP198" s="30">
        <f t="shared" si="367"/>
        <v>1.9371582857108059E-3</v>
      </c>
      <c r="BQ198" s="30">
        <f t="shared" si="368"/>
        <v>1.7731872101719301E-3</v>
      </c>
      <c r="BR198" s="30">
        <f t="shared" si="369"/>
        <v>0.13261909977931752</v>
      </c>
      <c r="BS198" s="30">
        <f t="shared" si="370"/>
        <v>6.1549450854531958E-2</v>
      </c>
      <c r="BT198" s="30">
        <f t="shared" si="371"/>
        <v>4.6682635681808771E-3</v>
      </c>
      <c r="BU198" s="30">
        <f t="shared" si="372"/>
        <v>1.0000000000000002</v>
      </c>
      <c r="BV198" s="30"/>
      <c r="BW198" s="28">
        <f t="shared" si="373"/>
        <v>0.66697457566669927</v>
      </c>
      <c r="BX198" s="28">
        <f t="shared" si="374"/>
        <v>0.30954756090586905</v>
      </c>
      <c r="BY198" s="28">
        <f t="shared" si="375"/>
        <v>2.3477863427431689E-2</v>
      </c>
      <c r="BZ198" s="28"/>
      <c r="CA198" s="28">
        <f t="shared" si="376"/>
        <v>61.424569827931187</v>
      </c>
      <c r="CB198" s="28">
        <f t="shared" si="377"/>
        <v>10.344137655062028</v>
      </c>
      <c r="CC198" s="28">
        <f t="shared" si="378"/>
        <v>35.696515126078133</v>
      </c>
      <c r="CD198" s="28">
        <f t="shared" si="379"/>
        <v>66.697457566669925</v>
      </c>
      <c r="CF198" s="28">
        <f t="shared" si="380"/>
        <v>7.344922723802946</v>
      </c>
      <c r="CG198" s="28">
        <f t="shared" si="381"/>
        <v>0.53549032443577049</v>
      </c>
      <c r="CH198" s="30"/>
      <c r="CI198" s="107">
        <f t="shared" si="382"/>
        <v>4.187256034976329</v>
      </c>
    </row>
    <row r="199" spans="1:87" ht="15" customHeight="1" x14ac:dyDescent="0.2">
      <c r="A199" s="150" t="s">
        <v>194</v>
      </c>
      <c r="C199" s="135">
        <v>595</v>
      </c>
      <c r="D199" s="26">
        <f t="shared" si="328"/>
        <v>1008</v>
      </c>
      <c r="F199" s="4">
        <v>61.4</v>
      </c>
      <c r="G199" s="4">
        <v>0.44</v>
      </c>
      <c r="H199" s="4">
        <v>17.2</v>
      </c>
      <c r="I199" s="4">
        <v>4.5199999999999996</v>
      </c>
      <c r="J199" s="4">
        <v>0.1</v>
      </c>
      <c r="K199" s="4">
        <v>1.67</v>
      </c>
      <c r="L199" s="4">
        <v>4</v>
      </c>
      <c r="M199" s="4">
        <v>4.46</v>
      </c>
      <c r="N199" s="4">
        <v>5.88</v>
      </c>
      <c r="O199" s="4">
        <v>0.28999999999999998</v>
      </c>
      <c r="P199" s="28">
        <f t="shared" si="329"/>
        <v>99.95999999999998</v>
      </c>
      <c r="R199" s="28">
        <v>58.87</v>
      </c>
      <c r="S199" s="28">
        <v>0</v>
      </c>
      <c r="T199" s="28">
        <v>24.39</v>
      </c>
      <c r="U199" s="28">
        <v>0.52</v>
      </c>
      <c r="V199" s="28">
        <v>0</v>
      </c>
      <c r="W199" s="28">
        <v>0.16</v>
      </c>
      <c r="X199" s="28">
        <v>7.6</v>
      </c>
      <c r="Y199" s="28">
        <v>4.12</v>
      </c>
      <c r="Z199" s="28">
        <v>3.78</v>
      </c>
      <c r="AA199" s="28">
        <f t="shared" si="330"/>
        <v>99.439999999999984</v>
      </c>
      <c r="AC199" s="30">
        <f t="shared" si="331"/>
        <v>1.021970705725699</v>
      </c>
      <c r="AD199" s="30">
        <f t="shared" si="332"/>
        <v>5.5068836045056319E-3</v>
      </c>
      <c r="AE199" s="30">
        <f t="shared" si="333"/>
        <v>0.33738721067085131</v>
      </c>
      <c r="AF199" s="30">
        <f t="shared" si="334"/>
        <v>6.2908837856645791E-2</v>
      </c>
      <c r="AG199" s="30">
        <f t="shared" si="335"/>
        <v>1.4096419509444602E-3</v>
      </c>
      <c r="AH199" s="30">
        <f t="shared" si="336"/>
        <v>4.1439205955334991E-2</v>
      </c>
      <c r="AI199" s="30">
        <f t="shared" si="337"/>
        <v>7.1326676176890161E-2</v>
      </c>
      <c r="AJ199" s="30">
        <f t="shared" si="338"/>
        <v>0.14391739270732495</v>
      </c>
      <c r="AK199" s="30">
        <f t="shared" si="339"/>
        <v>0.12484076433121019</v>
      </c>
      <c r="AL199" s="30">
        <f t="shared" si="340"/>
        <v>4.0863199870365017E-3</v>
      </c>
      <c r="AM199" s="30">
        <f t="shared" si="341"/>
        <v>1.814793638966443</v>
      </c>
      <c r="AO199" s="30">
        <f t="shared" si="342"/>
        <v>0.56313328622185899</v>
      </c>
      <c r="AP199" s="30">
        <f t="shared" si="343"/>
        <v>3.0344406583009071E-3</v>
      </c>
      <c r="AQ199" s="30">
        <f t="shared" si="344"/>
        <v>0.18590940778423673</v>
      </c>
      <c r="AR199" s="30">
        <f t="shared" si="345"/>
        <v>3.4664457988993994E-2</v>
      </c>
      <c r="AS199" s="30">
        <f t="shared" si="346"/>
        <v>7.7675054655099857E-4</v>
      </c>
      <c r="AT199" s="30">
        <f t="shared" si="347"/>
        <v>2.2834114615331885E-2</v>
      </c>
      <c r="AU199" s="30">
        <f t="shared" si="348"/>
        <v>3.9302912819064083E-2</v>
      </c>
      <c r="AV199" s="30">
        <f t="shared" si="349"/>
        <v>7.9302345796896476E-2</v>
      </c>
      <c r="AW199" s="30">
        <f t="shared" si="350"/>
        <v>6.8790611588383802E-2</v>
      </c>
      <c r="AX199" s="30">
        <f t="shared" si="351"/>
        <v>2.2516719803821516E-3</v>
      </c>
      <c r="AY199" s="30">
        <f t="shared" si="352"/>
        <v>1</v>
      </c>
      <c r="AZ199" s="30"/>
      <c r="BA199" s="30">
        <f t="shared" si="353"/>
        <v>0.97986018641810912</v>
      </c>
      <c r="BB199" s="30">
        <f t="shared" si="354"/>
        <v>0</v>
      </c>
      <c r="BC199" s="30">
        <f t="shared" si="355"/>
        <v>0.47842291094546885</v>
      </c>
      <c r="BD199" s="30">
        <f t="shared" si="356"/>
        <v>7.2372999304105784E-3</v>
      </c>
      <c r="BE199" s="30">
        <f t="shared" si="357"/>
        <v>0</v>
      </c>
      <c r="BF199" s="30">
        <f t="shared" si="358"/>
        <v>3.9702233250620347E-3</v>
      </c>
      <c r="BG199" s="30">
        <f t="shared" si="359"/>
        <v>0.1355206847360913</v>
      </c>
      <c r="BH199" s="30">
        <f t="shared" si="360"/>
        <v>0.13294611164891901</v>
      </c>
      <c r="BI199" s="30">
        <f t="shared" si="361"/>
        <v>8.025477707006369E-2</v>
      </c>
      <c r="BJ199" s="30">
        <f t="shared" si="362"/>
        <v>1.8182121940741245</v>
      </c>
      <c r="BK199" s="30"/>
      <c r="BL199" s="30">
        <f t="shared" si="363"/>
        <v>0.53891409903181098</v>
      </c>
      <c r="BM199" s="30">
        <f t="shared" si="364"/>
        <v>0</v>
      </c>
      <c r="BN199" s="30">
        <f t="shared" si="365"/>
        <v>0.26312820500529799</v>
      </c>
      <c r="BO199" s="30">
        <f t="shared" si="366"/>
        <v>3.980448461405231E-3</v>
      </c>
      <c r="BP199" s="30">
        <f t="shared" si="367"/>
        <v>0</v>
      </c>
      <c r="BQ199" s="30">
        <f t="shared" si="368"/>
        <v>2.1835863481730546E-3</v>
      </c>
      <c r="BR199" s="30">
        <f t="shared" si="369"/>
        <v>7.4535131365732352E-2</v>
      </c>
      <c r="BS199" s="30">
        <f t="shared" si="370"/>
        <v>7.3119139824391194E-2</v>
      </c>
      <c r="BT199" s="30">
        <f t="shared" si="371"/>
        <v>4.4139389963189238E-2</v>
      </c>
      <c r="BU199" s="30">
        <f t="shared" si="372"/>
        <v>1</v>
      </c>
      <c r="BV199" s="30"/>
      <c r="BW199" s="28">
        <f t="shared" si="373"/>
        <v>0.38862145348042409</v>
      </c>
      <c r="BX199" s="28">
        <f t="shared" si="374"/>
        <v>0.38123856328047495</v>
      </c>
      <c r="BY199" s="28">
        <f t="shared" si="375"/>
        <v>0.23013998323910095</v>
      </c>
      <c r="BZ199" s="28"/>
      <c r="CA199" s="28">
        <f t="shared" si="376"/>
        <v>61.424569827931187</v>
      </c>
      <c r="CB199" s="28">
        <f t="shared" si="377"/>
        <v>10.344137655062028</v>
      </c>
      <c r="CC199" s="28">
        <f t="shared" si="378"/>
        <v>42.445070997931296</v>
      </c>
      <c r="CD199" s="28">
        <f t="shared" si="379"/>
        <v>38.862145348042411</v>
      </c>
      <c r="CF199" s="28">
        <f t="shared" si="380"/>
        <v>6.804776538578035</v>
      </c>
      <c r="CG199" s="28">
        <f t="shared" si="381"/>
        <v>0.53549032443577049</v>
      </c>
      <c r="CH199" s="30"/>
      <c r="CI199" s="107">
        <f t="shared" si="382"/>
        <v>3.4826730307622542</v>
      </c>
    </row>
    <row r="200" spans="1:87" ht="15" customHeight="1" x14ac:dyDescent="0.2">
      <c r="A200" s="150" t="s">
        <v>194</v>
      </c>
      <c r="C200" s="135">
        <v>602</v>
      </c>
      <c r="D200" s="26">
        <f t="shared" si="328"/>
        <v>1008</v>
      </c>
      <c r="F200" s="4">
        <v>61.4</v>
      </c>
      <c r="G200" s="4">
        <v>0.44</v>
      </c>
      <c r="H200" s="4">
        <v>17.2</v>
      </c>
      <c r="I200" s="4">
        <v>4.5199999999999996</v>
      </c>
      <c r="J200" s="4">
        <v>0.1</v>
      </c>
      <c r="K200" s="4">
        <v>1.67</v>
      </c>
      <c r="L200" s="4">
        <v>4</v>
      </c>
      <c r="M200" s="4">
        <v>4.46</v>
      </c>
      <c r="N200" s="4">
        <v>5.88</v>
      </c>
      <c r="O200" s="4">
        <v>0.28999999999999998</v>
      </c>
      <c r="P200" s="28">
        <f t="shared" si="329"/>
        <v>99.95999999999998</v>
      </c>
      <c r="R200" s="28">
        <v>52.48</v>
      </c>
      <c r="S200" s="28">
        <v>0.25</v>
      </c>
      <c r="T200" s="28">
        <v>29.4</v>
      </c>
      <c r="U200" s="28">
        <v>0.85</v>
      </c>
      <c r="V200" s="28">
        <v>0.26</v>
      </c>
      <c r="W200" s="28">
        <v>0.26</v>
      </c>
      <c r="X200" s="28">
        <v>12.14</v>
      </c>
      <c r="Y200" s="28">
        <v>3.33</v>
      </c>
      <c r="Z200" s="28">
        <v>0.68</v>
      </c>
      <c r="AA200" s="28">
        <f t="shared" si="330"/>
        <v>99.65</v>
      </c>
      <c r="AC200" s="30">
        <f t="shared" si="331"/>
        <v>1.021970705725699</v>
      </c>
      <c r="AD200" s="30">
        <f t="shared" si="332"/>
        <v>5.5068836045056319E-3</v>
      </c>
      <c r="AE200" s="30">
        <f t="shared" si="333"/>
        <v>0.33738721067085131</v>
      </c>
      <c r="AF200" s="30">
        <f t="shared" si="334"/>
        <v>6.2908837856645791E-2</v>
      </c>
      <c r="AG200" s="30">
        <f t="shared" si="335"/>
        <v>1.4096419509444602E-3</v>
      </c>
      <c r="AH200" s="30">
        <f t="shared" si="336"/>
        <v>4.1439205955334991E-2</v>
      </c>
      <c r="AI200" s="30">
        <f t="shared" si="337"/>
        <v>7.1326676176890161E-2</v>
      </c>
      <c r="AJ200" s="30">
        <f t="shared" si="338"/>
        <v>0.14391739270732495</v>
      </c>
      <c r="AK200" s="30">
        <f t="shared" si="339"/>
        <v>0.12484076433121019</v>
      </c>
      <c r="AL200" s="30">
        <f t="shared" si="340"/>
        <v>4.0863199870365017E-3</v>
      </c>
      <c r="AM200" s="30">
        <f t="shared" si="341"/>
        <v>1.814793638966443</v>
      </c>
      <c r="AO200" s="30">
        <f t="shared" si="342"/>
        <v>0.56313328622185899</v>
      </c>
      <c r="AP200" s="30">
        <f t="shared" si="343"/>
        <v>3.0344406583009071E-3</v>
      </c>
      <c r="AQ200" s="30">
        <f t="shared" si="344"/>
        <v>0.18590940778423673</v>
      </c>
      <c r="AR200" s="30">
        <f t="shared" si="345"/>
        <v>3.4664457988993994E-2</v>
      </c>
      <c r="AS200" s="30">
        <f t="shared" si="346"/>
        <v>7.7675054655099857E-4</v>
      </c>
      <c r="AT200" s="30">
        <f t="shared" si="347"/>
        <v>2.2834114615331885E-2</v>
      </c>
      <c r="AU200" s="30">
        <f t="shared" si="348"/>
        <v>3.9302912819064083E-2</v>
      </c>
      <c r="AV200" s="30">
        <f t="shared" si="349"/>
        <v>7.9302345796896476E-2</v>
      </c>
      <c r="AW200" s="30">
        <f t="shared" si="350"/>
        <v>6.8790611588383802E-2</v>
      </c>
      <c r="AX200" s="30">
        <f t="shared" si="351"/>
        <v>2.2516719803821516E-3</v>
      </c>
      <c r="AY200" s="30">
        <f t="shared" si="352"/>
        <v>1</v>
      </c>
      <c r="AZ200" s="30"/>
      <c r="BA200" s="30">
        <f t="shared" si="353"/>
        <v>0.87350199733688416</v>
      </c>
      <c r="BB200" s="30">
        <f t="shared" si="354"/>
        <v>3.1289111389236545E-3</v>
      </c>
      <c r="BC200" s="30">
        <f t="shared" si="355"/>
        <v>0.57669674382110636</v>
      </c>
      <c r="BD200" s="30">
        <f t="shared" si="356"/>
        <v>1.1830201809324984E-2</v>
      </c>
      <c r="BE200" s="30">
        <f t="shared" si="357"/>
        <v>3.6650690724555966E-3</v>
      </c>
      <c r="BF200" s="30">
        <f t="shared" si="358"/>
        <v>6.4516129032258073E-3</v>
      </c>
      <c r="BG200" s="30">
        <f t="shared" si="359"/>
        <v>0.21647646219686165</v>
      </c>
      <c r="BH200" s="30">
        <f t="shared" si="360"/>
        <v>0.1074540174249758</v>
      </c>
      <c r="BI200" s="30">
        <f t="shared" si="361"/>
        <v>1.4437367303609342E-2</v>
      </c>
      <c r="BJ200" s="30">
        <f t="shared" si="362"/>
        <v>1.8136423830073671</v>
      </c>
      <c r="BK200" s="30"/>
      <c r="BL200" s="30">
        <f t="shared" si="363"/>
        <v>0.4816285754683623</v>
      </c>
      <c r="BM200" s="30">
        <f t="shared" si="364"/>
        <v>1.7252084359295351E-3</v>
      </c>
      <c r="BN200" s="30">
        <f t="shared" si="365"/>
        <v>0.31797709913728001</v>
      </c>
      <c r="BO200" s="30">
        <f t="shared" si="366"/>
        <v>6.5228966416787408E-3</v>
      </c>
      <c r="BP200" s="30">
        <f t="shared" si="367"/>
        <v>2.0208333830279202E-3</v>
      </c>
      <c r="BQ200" s="30">
        <f t="shared" si="368"/>
        <v>3.5572684911166419E-3</v>
      </c>
      <c r="BR200" s="30">
        <f t="shared" si="369"/>
        <v>0.11936005919640129</v>
      </c>
      <c r="BS200" s="30">
        <f t="shared" si="370"/>
        <v>5.9247632516613566E-2</v>
      </c>
      <c r="BT200" s="30">
        <f t="shared" si="371"/>
        <v>7.9604267295901067E-3</v>
      </c>
      <c r="BU200" s="30">
        <f t="shared" si="372"/>
        <v>1</v>
      </c>
      <c r="BV200" s="30"/>
      <c r="BW200" s="28">
        <f t="shared" si="373"/>
        <v>0.63976664498077529</v>
      </c>
      <c r="BX200" s="28">
        <f t="shared" si="374"/>
        <v>0.31756568598744944</v>
      </c>
      <c r="BY200" s="28">
        <f t="shared" si="375"/>
        <v>4.2667669031775268E-2</v>
      </c>
      <c r="BZ200" s="28"/>
      <c r="CA200" s="28">
        <f t="shared" si="376"/>
        <v>61.424569827931187</v>
      </c>
      <c r="CB200" s="28">
        <f t="shared" si="377"/>
        <v>10.344137655062028</v>
      </c>
      <c r="CC200" s="28">
        <f t="shared" si="378"/>
        <v>36.255099152216289</v>
      </c>
      <c r="CD200" s="28">
        <f t="shared" si="379"/>
        <v>63.976664498077525</v>
      </c>
      <c r="CF200" s="28">
        <f t="shared" si="380"/>
        <v>7.3032742887022</v>
      </c>
      <c r="CG200" s="28">
        <f t="shared" si="381"/>
        <v>0.53549032443577049</v>
      </c>
      <c r="CH200" s="30"/>
      <c r="CI200" s="107">
        <f t="shared" si="382"/>
        <v>4.1022802822840347</v>
      </c>
    </row>
    <row r="201" spans="1:87" ht="15" customHeight="1" x14ac:dyDescent="0.2">
      <c r="A201" s="150" t="s">
        <v>194</v>
      </c>
      <c r="C201" s="135">
        <v>609</v>
      </c>
      <c r="D201" s="26">
        <f t="shared" si="328"/>
        <v>1008</v>
      </c>
      <c r="F201" s="4">
        <v>61.4</v>
      </c>
      <c r="G201" s="4">
        <v>0.44</v>
      </c>
      <c r="H201" s="4">
        <v>17.2</v>
      </c>
      <c r="I201" s="4">
        <v>4.5199999999999996</v>
      </c>
      <c r="J201" s="4">
        <v>0.1</v>
      </c>
      <c r="K201" s="4">
        <v>1.67</v>
      </c>
      <c r="L201" s="4">
        <v>4</v>
      </c>
      <c r="M201" s="4">
        <v>4.46</v>
      </c>
      <c r="N201" s="4">
        <v>5.88</v>
      </c>
      <c r="O201" s="4">
        <v>0.28999999999999998</v>
      </c>
      <c r="P201" s="28">
        <f t="shared" si="329"/>
        <v>99.95999999999998</v>
      </c>
      <c r="R201" s="28">
        <v>51.93</v>
      </c>
      <c r="S201" s="28">
        <v>0.18</v>
      </c>
      <c r="T201" s="28">
        <v>30.18</v>
      </c>
      <c r="U201" s="28">
        <v>0.79</v>
      </c>
      <c r="V201" s="28">
        <v>7.0000000000000007E-2</v>
      </c>
      <c r="W201" s="28">
        <v>0.31</v>
      </c>
      <c r="X201" s="28">
        <v>12.73</v>
      </c>
      <c r="Y201" s="28">
        <v>3.02</v>
      </c>
      <c r="Z201" s="28">
        <v>0.56000000000000005</v>
      </c>
      <c r="AA201" s="28">
        <f t="shared" si="330"/>
        <v>99.77</v>
      </c>
      <c r="AC201" s="30">
        <f t="shared" si="331"/>
        <v>1.021970705725699</v>
      </c>
      <c r="AD201" s="30">
        <f t="shared" si="332"/>
        <v>5.5068836045056319E-3</v>
      </c>
      <c r="AE201" s="30">
        <f t="shared" si="333"/>
        <v>0.33738721067085131</v>
      </c>
      <c r="AF201" s="30">
        <f t="shared" si="334"/>
        <v>6.2908837856645791E-2</v>
      </c>
      <c r="AG201" s="30">
        <f t="shared" si="335"/>
        <v>1.4096419509444602E-3</v>
      </c>
      <c r="AH201" s="30">
        <f t="shared" si="336"/>
        <v>4.1439205955334991E-2</v>
      </c>
      <c r="AI201" s="30">
        <f t="shared" si="337"/>
        <v>7.1326676176890161E-2</v>
      </c>
      <c r="AJ201" s="30">
        <f t="shared" si="338"/>
        <v>0.14391739270732495</v>
      </c>
      <c r="AK201" s="30">
        <f t="shared" si="339"/>
        <v>0.12484076433121019</v>
      </c>
      <c r="AL201" s="30">
        <f t="shared" si="340"/>
        <v>4.0863199870365017E-3</v>
      </c>
      <c r="AM201" s="30">
        <f t="shared" si="341"/>
        <v>1.814793638966443</v>
      </c>
      <c r="AO201" s="30">
        <f t="shared" si="342"/>
        <v>0.56313328622185899</v>
      </c>
      <c r="AP201" s="30">
        <f t="shared" si="343"/>
        <v>3.0344406583009071E-3</v>
      </c>
      <c r="AQ201" s="30">
        <f t="shared" si="344"/>
        <v>0.18590940778423673</v>
      </c>
      <c r="AR201" s="30">
        <f t="shared" si="345"/>
        <v>3.4664457988993994E-2</v>
      </c>
      <c r="AS201" s="30">
        <f t="shared" si="346"/>
        <v>7.7675054655099857E-4</v>
      </c>
      <c r="AT201" s="30">
        <f t="shared" si="347"/>
        <v>2.2834114615331885E-2</v>
      </c>
      <c r="AU201" s="30">
        <f t="shared" si="348"/>
        <v>3.9302912819064083E-2</v>
      </c>
      <c r="AV201" s="30">
        <f t="shared" si="349"/>
        <v>7.9302345796896476E-2</v>
      </c>
      <c r="AW201" s="30">
        <f t="shared" si="350"/>
        <v>6.8790611588383802E-2</v>
      </c>
      <c r="AX201" s="30">
        <f t="shared" si="351"/>
        <v>2.2516719803821516E-3</v>
      </c>
      <c r="AY201" s="30">
        <f t="shared" si="352"/>
        <v>1</v>
      </c>
      <c r="AZ201" s="30"/>
      <c r="BA201" s="30">
        <f t="shared" si="353"/>
        <v>0.86434753661784292</v>
      </c>
      <c r="BB201" s="30">
        <f t="shared" si="354"/>
        <v>2.252816020025031E-3</v>
      </c>
      <c r="BC201" s="30">
        <f t="shared" si="355"/>
        <v>0.59199686151431941</v>
      </c>
      <c r="BD201" s="30">
        <f t="shared" si="356"/>
        <v>1.0995128740431456E-2</v>
      </c>
      <c r="BE201" s="30">
        <f t="shared" si="357"/>
        <v>9.8674936566112213E-4</v>
      </c>
      <c r="BF201" s="30">
        <f t="shared" si="358"/>
        <v>7.6923076923076927E-3</v>
      </c>
      <c r="BG201" s="30">
        <f t="shared" si="359"/>
        <v>0.22699714693295295</v>
      </c>
      <c r="BH201" s="30">
        <f t="shared" si="360"/>
        <v>9.7450790577605681E-2</v>
      </c>
      <c r="BI201" s="30">
        <f t="shared" si="361"/>
        <v>1.18895966029724E-2</v>
      </c>
      <c r="BJ201" s="30">
        <f t="shared" si="362"/>
        <v>1.8146089340641187</v>
      </c>
      <c r="BK201" s="30"/>
      <c r="BL201" s="30">
        <f t="shared" si="363"/>
        <v>0.47632716911736611</v>
      </c>
      <c r="BM201" s="30">
        <f t="shared" si="364"/>
        <v>1.2414884429007382E-3</v>
      </c>
      <c r="BN201" s="30">
        <f t="shared" si="365"/>
        <v>0.32623936232279199</v>
      </c>
      <c r="BO201" s="30">
        <f t="shared" si="366"/>
        <v>6.0592277123898176E-3</v>
      </c>
      <c r="BP201" s="30">
        <f t="shared" si="367"/>
        <v>5.4378072715157019E-4</v>
      </c>
      <c r="BQ201" s="30">
        <f t="shared" si="368"/>
        <v>4.2390994268277351E-3</v>
      </c>
      <c r="BR201" s="30">
        <f t="shared" si="369"/>
        <v>0.12509425180915154</v>
      </c>
      <c r="BS201" s="30">
        <f t="shared" si="370"/>
        <v>5.3703466762586922E-2</v>
      </c>
      <c r="BT201" s="30">
        <f t="shared" si="371"/>
        <v>6.5521536788335265E-3</v>
      </c>
      <c r="BU201" s="30">
        <f t="shared" si="372"/>
        <v>1</v>
      </c>
      <c r="BV201" s="30"/>
      <c r="BW201" s="28">
        <f t="shared" si="373"/>
        <v>0.6749087565598012</v>
      </c>
      <c r="BX201" s="28">
        <f t="shared" si="374"/>
        <v>0.28974105085967328</v>
      </c>
      <c r="BY201" s="28">
        <f t="shared" si="375"/>
        <v>3.5350192580525519E-2</v>
      </c>
      <c r="BZ201" s="28"/>
      <c r="CA201" s="28">
        <f t="shared" si="376"/>
        <v>61.424569827931187</v>
      </c>
      <c r="CB201" s="28">
        <f t="shared" si="377"/>
        <v>10.344137655062028</v>
      </c>
      <c r="CC201" s="28">
        <f t="shared" si="378"/>
        <v>37.28045708604261</v>
      </c>
      <c r="CD201" s="28">
        <f t="shared" si="379"/>
        <v>67.490875655980119</v>
      </c>
      <c r="CF201" s="28">
        <f t="shared" si="380"/>
        <v>7.3567483023235827</v>
      </c>
      <c r="CG201" s="28">
        <f t="shared" si="381"/>
        <v>0.53549032443577049</v>
      </c>
      <c r="CH201" s="30"/>
      <c r="CI201" s="107">
        <f t="shared" si="382"/>
        <v>4.4271224441761543</v>
      </c>
    </row>
    <row r="202" spans="1:87" ht="15" customHeight="1" x14ac:dyDescent="0.2">
      <c r="A202" s="150" t="s">
        <v>194</v>
      </c>
      <c r="C202" s="135">
        <v>616</v>
      </c>
      <c r="D202" s="26">
        <f t="shared" si="328"/>
        <v>1008</v>
      </c>
      <c r="F202" s="4">
        <v>61.4</v>
      </c>
      <c r="G202" s="4">
        <v>0.44</v>
      </c>
      <c r="H202" s="4">
        <v>17.2</v>
      </c>
      <c r="I202" s="4">
        <v>4.5199999999999996</v>
      </c>
      <c r="J202" s="4">
        <v>0.1</v>
      </c>
      <c r="K202" s="4">
        <v>1.67</v>
      </c>
      <c r="L202" s="4">
        <v>4</v>
      </c>
      <c r="M202" s="4">
        <v>4.46</v>
      </c>
      <c r="N202" s="4">
        <v>5.88</v>
      </c>
      <c r="O202" s="4">
        <v>0.28999999999999998</v>
      </c>
      <c r="P202" s="28">
        <f t="shared" si="329"/>
        <v>99.95999999999998</v>
      </c>
      <c r="R202" s="28">
        <v>53.35</v>
      </c>
      <c r="S202" s="28">
        <v>0.21</v>
      </c>
      <c r="T202" s="28">
        <v>28.93</v>
      </c>
      <c r="U202" s="28">
        <v>0.87</v>
      </c>
      <c r="V202" s="28">
        <v>0.2</v>
      </c>
      <c r="W202" s="28">
        <v>0.32</v>
      </c>
      <c r="X202" s="28">
        <v>11.54</v>
      </c>
      <c r="Y202" s="28">
        <v>3.62</v>
      </c>
      <c r="Z202" s="28">
        <v>0.8</v>
      </c>
      <c r="AA202" s="28">
        <f t="shared" si="330"/>
        <v>99.840000000000018</v>
      </c>
      <c r="AC202" s="30">
        <f t="shared" si="331"/>
        <v>1.021970705725699</v>
      </c>
      <c r="AD202" s="30">
        <f t="shared" si="332"/>
        <v>5.5068836045056319E-3</v>
      </c>
      <c r="AE202" s="30">
        <f t="shared" si="333"/>
        <v>0.33738721067085131</v>
      </c>
      <c r="AF202" s="30">
        <f t="shared" si="334"/>
        <v>6.2908837856645791E-2</v>
      </c>
      <c r="AG202" s="30">
        <f t="shared" si="335"/>
        <v>1.4096419509444602E-3</v>
      </c>
      <c r="AH202" s="30">
        <f t="shared" si="336"/>
        <v>4.1439205955334991E-2</v>
      </c>
      <c r="AI202" s="30">
        <f t="shared" si="337"/>
        <v>7.1326676176890161E-2</v>
      </c>
      <c r="AJ202" s="30">
        <f t="shared" si="338"/>
        <v>0.14391739270732495</v>
      </c>
      <c r="AK202" s="30">
        <f t="shared" si="339"/>
        <v>0.12484076433121019</v>
      </c>
      <c r="AL202" s="30">
        <f t="shared" si="340"/>
        <v>4.0863199870365017E-3</v>
      </c>
      <c r="AM202" s="30">
        <f t="shared" si="341"/>
        <v>1.814793638966443</v>
      </c>
      <c r="AO202" s="30">
        <f t="shared" si="342"/>
        <v>0.56313328622185899</v>
      </c>
      <c r="AP202" s="30">
        <f t="shared" si="343"/>
        <v>3.0344406583009071E-3</v>
      </c>
      <c r="AQ202" s="30">
        <f t="shared" si="344"/>
        <v>0.18590940778423673</v>
      </c>
      <c r="AR202" s="30">
        <f t="shared" si="345"/>
        <v>3.4664457988993994E-2</v>
      </c>
      <c r="AS202" s="30">
        <f t="shared" si="346"/>
        <v>7.7675054655099857E-4</v>
      </c>
      <c r="AT202" s="30">
        <f t="shared" si="347"/>
        <v>2.2834114615331885E-2</v>
      </c>
      <c r="AU202" s="30">
        <f t="shared" si="348"/>
        <v>3.9302912819064083E-2</v>
      </c>
      <c r="AV202" s="30">
        <f t="shared" si="349"/>
        <v>7.9302345796896476E-2</v>
      </c>
      <c r="AW202" s="30">
        <f t="shared" si="350"/>
        <v>6.8790611588383802E-2</v>
      </c>
      <c r="AX202" s="30">
        <f t="shared" si="351"/>
        <v>2.2516719803821516E-3</v>
      </c>
      <c r="AY202" s="30">
        <f t="shared" si="352"/>
        <v>1</v>
      </c>
      <c r="AZ202" s="30"/>
      <c r="BA202" s="30">
        <f t="shared" si="353"/>
        <v>0.88798268974700401</v>
      </c>
      <c r="BB202" s="30">
        <f t="shared" si="354"/>
        <v>2.6282853566958696E-3</v>
      </c>
      <c r="BC202" s="30">
        <f t="shared" si="355"/>
        <v>0.56747744213417028</v>
      </c>
      <c r="BD202" s="30">
        <f t="shared" si="356"/>
        <v>1.2108559498956159E-2</v>
      </c>
      <c r="BE202" s="30">
        <f t="shared" si="357"/>
        <v>2.8192839018889204E-3</v>
      </c>
      <c r="BF202" s="30">
        <f t="shared" si="358"/>
        <v>7.9404466501240695E-3</v>
      </c>
      <c r="BG202" s="30">
        <f t="shared" si="359"/>
        <v>0.2057774607703281</v>
      </c>
      <c r="BH202" s="30">
        <f t="shared" si="360"/>
        <v>0.11681187479832204</v>
      </c>
      <c r="BI202" s="30">
        <f t="shared" si="361"/>
        <v>1.6985138004246284E-2</v>
      </c>
      <c r="BJ202" s="30">
        <f t="shared" si="362"/>
        <v>1.8205311808617357</v>
      </c>
      <c r="BK202" s="30"/>
      <c r="BL202" s="30">
        <f t="shared" si="363"/>
        <v>0.48776022024884164</v>
      </c>
      <c r="BM202" s="30">
        <f t="shared" si="364"/>
        <v>1.4436914809950077E-3</v>
      </c>
      <c r="BN202" s="30">
        <f t="shared" si="365"/>
        <v>0.31170981749708832</v>
      </c>
      <c r="BO202" s="30">
        <f t="shared" si="366"/>
        <v>6.6511134916264697E-3</v>
      </c>
      <c r="BP202" s="30">
        <f t="shared" si="367"/>
        <v>1.5486051167519317E-3</v>
      </c>
      <c r="BQ202" s="30">
        <f t="shared" si="368"/>
        <v>4.3616098057521402E-3</v>
      </c>
      <c r="BR202" s="30">
        <f t="shared" si="369"/>
        <v>0.11303154976610989</v>
      </c>
      <c r="BS202" s="30">
        <f t="shared" si="370"/>
        <v>6.4163622148470947E-2</v>
      </c>
      <c r="BT202" s="30">
        <f t="shared" si="371"/>
        <v>9.3297704443636546E-3</v>
      </c>
      <c r="BU202" s="30">
        <f t="shared" si="372"/>
        <v>1</v>
      </c>
      <c r="BV202" s="30"/>
      <c r="BW202" s="28">
        <f t="shared" si="373"/>
        <v>0.60598624686126146</v>
      </c>
      <c r="BX202" s="28">
        <f t="shared" si="374"/>
        <v>0.34399486383432781</v>
      </c>
      <c r="BY202" s="28">
        <f t="shared" si="375"/>
        <v>5.001888930441073E-2</v>
      </c>
      <c r="BZ202" s="28"/>
      <c r="CA202" s="28">
        <f t="shared" si="376"/>
        <v>61.424569827931187</v>
      </c>
      <c r="CB202" s="28">
        <f t="shared" si="377"/>
        <v>10.344137655062028</v>
      </c>
      <c r="CC202" s="28">
        <f t="shared" si="378"/>
        <v>35.301201273504148</v>
      </c>
      <c r="CD202" s="28">
        <f t="shared" si="379"/>
        <v>60.598624686126144</v>
      </c>
      <c r="CF202" s="28">
        <f t="shared" si="380"/>
        <v>7.2490280869184076</v>
      </c>
      <c r="CG202" s="28">
        <f t="shared" si="381"/>
        <v>0.53549032443577049</v>
      </c>
      <c r="CH202" s="30"/>
      <c r="CI202" s="107">
        <f t="shared" si="382"/>
        <v>3.794865956357067</v>
      </c>
    </row>
    <row r="203" spans="1:87" ht="15" customHeight="1" x14ac:dyDescent="0.2">
      <c r="A203" s="150" t="s">
        <v>194</v>
      </c>
      <c r="C203" s="135">
        <v>623</v>
      </c>
      <c r="D203" s="26">
        <f t="shared" si="328"/>
        <v>1008</v>
      </c>
      <c r="F203" s="4">
        <v>61.4</v>
      </c>
      <c r="G203" s="4">
        <v>0.44</v>
      </c>
      <c r="H203" s="4">
        <v>17.2</v>
      </c>
      <c r="I203" s="4">
        <v>4.5199999999999996</v>
      </c>
      <c r="J203" s="4">
        <v>0.1</v>
      </c>
      <c r="K203" s="4">
        <v>1.67</v>
      </c>
      <c r="L203" s="4">
        <v>4</v>
      </c>
      <c r="M203" s="4">
        <v>4.46</v>
      </c>
      <c r="N203" s="4">
        <v>5.88</v>
      </c>
      <c r="O203" s="4">
        <v>0.28999999999999998</v>
      </c>
      <c r="P203" s="28">
        <f t="shared" si="329"/>
        <v>99.95999999999998</v>
      </c>
      <c r="R203" s="28">
        <v>54.29</v>
      </c>
      <c r="S203" s="28">
        <v>0.28999999999999998</v>
      </c>
      <c r="T203" s="28">
        <v>28.37</v>
      </c>
      <c r="U203" s="28">
        <v>0.92</v>
      </c>
      <c r="V203" s="28">
        <v>0.19</v>
      </c>
      <c r="W203" s="28">
        <v>0.28999999999999998</v>
      </c>
      <c r="X203" s="28">
        <v>10.94</v>
      </c>
      <c r="Y203" s="28">
        <v>3.68</v>
      </c>
      <c r="Z203" s="28">
        <v>0.9</v>
      </c>
      <c r="AA203" s="28">
        <f t="shared" si="330"/>
        <v>99.870000000000019</v>
      </c>
      <c r="AC203" s="30">
        <f t="shared" si="331"/>
        <v>1.021970705725699</v>
      </c>
      <c r="AD203" s="30">
        <f t="shared" si="332"/>
        <v>5.5068836045056319E-3</v>
      </c>
      <c r="AE203" s="30">
        <f t="shared" si="333"/>
        <v>0.33738721067085131</v>
      </c>
      <c r="AF203" s="30">
        <f t="shared" si="334"/>
        <v>6.2908837856645791E-2</v>
      </c>
      <c r="AG203" s="30">
        <f t="shared" si="335"/>
        <v>1.4096419509444602E-3</v>
      </c>
      <c r="AH203" s="30">
        <f t="shared" si="336"/>
        <v>4.1439205955334991E-2</v>
      </c>
      <c r="AI203" s="30">
        <f t="shared" si="337"/>
        <v>7.1326676176890161E-2</v>
      </c>
      <c r="AJ203" s="30">
        <f t="shared" si="338"/>
        <v>0.14391739270732495</v>
      </c>
      <c r="AK203" s="30">
        <f t="shared" si="339"/>
        <v>0.12484076433121019</v>
      </c>
      <c r="AL203" s="30">
        <f t="shared" si="340"/>
        <v>4.0863199870365017E-3</v>
      </c>
      <c r="AM203" s="30">
        <f t="shared" si="341"/>
        <v>1.814793638966443</v>
      </c>
      <c r="AO203" s="30">
        <f t="shared" si="342"/>
        <v>0.56313328622185899</v>
      </c>
      <c r="AP203" s="30">
        <f t="shared" si="343"/>
        <v>3.0344406583009071E-3</v>
      </c>
      <c r="AQ203" s="30">
        <f t="shared" si="344"/>
        <v>0.18590940778423673</v>
      </c>
      <c r="AR203" s="30">
        <f t="shared" si="345"/>
        <v>3.4664457988993994E-2</v>
      </c>
      <c r="AS203" s="30">
        <f t="shared" si="346"/>
        <v>7.7675054655099857E-4</v>
      </c>
      <c r="AT203" s="30">
        <f t="shared" si="347"/>
        <v>2.2834114615331885E-2</v>
      </c>
      <c r="AU203" s="30">
        <f t="shared" si="348"/>
        <v>3.9302912819064083E-2</v>
      </c>
      <c r="AV203" s="30">
        <f t="shared" si="349"/>
        <v>7.9302345796896476E-2</v>
      </c>
      <c r="AW203" s="30">
        <f t="shared" si="350"/>
        <v>6.8790611588383802E-2</v>
      </c>
      <c r="AX203" s="30">
        <f t="shared" si="351"/>
        <v>2.2516719803821516E-3</v>
      </c>
      <c r="AY203" s="30">
        <f t="shared" si="352"/>
        <v>1</v>
      </c>
      <c r="AZ203" s="30"/>
      <c r="BA203" s="30">
        <f t="shared" si="353"/>
        <v>0.90362849533954726</v>
      </c>
      <c r="BB203" s="30">
        <f t="shared" si="354"/>
        <v>3.6295369211514386E-3</v>
      </c>
      <c r="BC203" s="30">
        <f t="shared" si="355"/>
        <v>0.55649274225186351</v>
      </c>
      <c r="BD203" s="30">
        <f t="shared" si="356"/>
        <v>1.28044537230341E-2</v>
      </c>
      <c r="BE203" s="30">
        <f t="shared" si="357"/>
        <v>2.6783197067944743E-3</v>
      </c>
      <c r="BF203" s="30">
        <f t="shared" si="358"/>
        <v>7.1960297766749384E-3</v>
      </c>
      <c r="BG203" s="30">
        <f t="shared" si="359"/>
        <v>0.19507845934379459</v>
      </c>
      <c r="BH203" s="30">
        <f t="shared" si="360"/>
        <v>0.11874798322039369</v>
      </c>
      <c r="BI203" s="30">
        <f t="shared" si="361"/>
        <v>1.9108280254777069E-2</v>
      </c>
      <c r="BJ203" s="30">
        <f t="shared" si="362"/>
        <v>1.8193643005380311</v>
      </c>
      <c r="BK203" s="30"/>
      <c r="BL203" s="30">
        <f t="shared" si="363"/>
        <v>0.49667265377930186</v>
      </c>
      <c r="BM203" s="30">
        <f t="shared" si="364"/>
        <v>1.9949478617768274E-3</v>
      </c>
      <c r="BN203" s="30">
        <f t="shared" si="365"/>
        <v>0.30587207965292867</v>
      </c>
      <c r="BO203" s="30">
        <f t="shared" si="366"/>
        <v>7.0378723597288931E-3</v>
      </c>
      <c r="BP203" s="30">
        <f t="shared" si="367"/>
        <v>1.4721184240025094E-3</v>
      </c>
      <c r="BQ203" s="30">
        <f t="shared" si="368"/>
        <v>3.9552440237213046E-3</v>
      </c>
      <c r="BR203" s="30">
        <f t="shared" si="369"/>
        <v>0.10722341824894831</v>
      </c>
      <c r="BS203" s="30">
        <f t="shared" si="370"/>
        <v>6.5268942116362819E-2</v>
      </c>
      <c r="BT203" s="30">
        <f t="shared" si="371"/>
        <v>1.0502723533228763E-2</v>
      </c>
      <c r="BU203" s="30">
        <f t="shared" si="372"/>
        <v>0.99999999999999989</v>
      </c>
      <c r="BV203" s="30"/>
      <c r="BW203" s="28">
        <f t="shared" si="373"/>
        <v>0.58593605885280198</v>
      </c>
      <c r="BX203" s="28">
        <f t="shared" si="374"/>
        <v>0.35667046745665937</v>
      </c>
      <c r="BY203" s="28">
        <f t="shared" si="375"/>
        <v>5.7393473690538654E-2</v>
      </c>
      <c r="BZ203" s="28"/>
      <c r="CA203" s="28">
        <f t="shared" si="376"/>
        <v>61.424569827931187</v>
      </c>
      <c r="CB203" s="28">
        <f t="shared" si="377"/>
        <v>10.344137655062028</v>
      </c>
      <c r="CC203" s="28">
        <f t="shared" si="378"/>
        <v>35.036150311693966</v>
      </c>
      <c r="CD203" s="28">
        <f t="shared" si="379"/>
        <v>58.593605885280198</v>
      </c>
      <c r="CF203" s="28">
        <f t="shared" si="380"/>
        <v>7.2153814650929622</v>
      </c>
      <c r="CG203" s="28">
        <f t="shared" si="381"/>
        <v>0.53549032443577049</v>
      </c>
      <c r="CH203" s="30"/>
      <c r="CI203" s="107">
        <f t="shared" si="382"/>
        <v>3.6499383319045435</v>
      </c>
    </row>
    <row r="204" spans="1:87" ht="15" customHeight="1" x14ac:dyDescent="0.2">
      <c r="A204" s="150" t="s">
        <v>194</v>
      </c>
      <c r="C204" s="135">
        <v>630</v>
      </c>
      <c r="D204" s="26">
        <f t="shared" si="328"/>
        <v>1008</v>
      </c>
      <c r="F204" s="4">
        <v>61.4</v>
      </c>
      <c r="G204" s="4">
        <v>0.44</v>
      </c>
      <c r="H204" s="4">
        <v>17.2</v>
      </c>
      <c r="I204" s="4">
        <v>4.5199999999999996</v>
      </c>
      <c r="J204" s="4">
        <v>0.1</v>
      </c>
      <c r="K204" s="4">
        <v>1.67</v>
      </c>
      <c r="L204" s="4">
        <v>4</v>
      </c>
      <c r="M204" s="4">
        <v>4.46</v>
      </c>
      <c r="N204" s="4">
        <v>5.88</v>
      </c>
      <c r="O204" s="4">
        <v>0.28999999999999998</v>
      </c>
      <c r="P204" s="28">
        <f t="shared" si="329"/>
        <v>99.95999999999998</v>
      </c>
      <c r="R204" s="28">
        <v>54.74</v>
      </c>
      <c r="S204" s="28">
        <v>0.17</v>
      </c>
      <c r="T204" s="28">
        <v>28.25</v>
      </c>
      <c r="U204" s="28">
        <v>0.78</v>
      </c>
      <c r="V204" s="28">
        <v>0.18</v>
      </c>
      <c r="W204" s="28">
        <v>0.33</v>
      </c>
      <c r="X204" s="28">
        <v>10.7</v>
      </c>
      <c r="Y204" s="28">
        <v>3.79</v>
      </c>
      <c r="Z204" s="28">
        <v>0.88</v>
      </c>
      <c r="AA204" s="28">
        <f t="shared" si="330"/>
        <v>99.820000000000007</v>
      </c>
      <c r="AC204" s="30">
        <f t="shared" si="331"/>
        <v>1.021970705725699</v>
      </c>
      <c r="AD204" s="30">
        <f t="shared" si="332"/>
        <v>5.5068836045056319E-3</v>
      </c>
      <c r="AE204" s="30">
        <f t="shared" si="333"/>
        <v>0.33738721067085131</v>
      </c>
      <c r="AF204" s="30">
        <f t="shared" si="334"/>
        <v>6.2908837856645791E-2</v>
      </c>
      <c r="AG204" s="30">
        <f t="shared" si="335"/>
        <v>1.4096419509444602E-3</v>
      </c>
      <c r="AH204" s="30">
        <f t="shared" si="336"/>
        <v>4.1439205955334991E-2</v>
      </c>
      <c r="AI204" s="30">
        <f t="shared" si="337"/>
        <v>7.1326676176890161E-2</v>
      </c>
      <c r="AJ204" s="30">
        <f t="shared" si="338"/>
        <v>0.14391739270732495</v>
      </c>
      <c r="AK204" s="30">
        <f t="shared" si="339"/>
        <v>0.12484076433121019</v>
      </c>
      <c r="AL204" s="30">
        <f t="shared" si="340"/>
        <v>4.0863199870365017E-3</v>
      </c>
      <c r="AM204" s="30">
        <f t="shared" si="341"/>
        <v>1.814793638966443</v>
      </c>
      <c r="AO204" s="30">
        <f t="shared" si="342"/>
        <v>0.56313328622185899</v>
      </c>
      <c r="AP204" s="30">
        <f t="shared" si="343"/>
        <v>3.0344406583009071E-3</v>
      </c>
      <c r="AQ204" s="30">
        <f t="shared" si="344"/>
        <v>0.18590940778423673</v>
      </c>
      <c r="AR204" s="30">
        <f t="shared" si="345"/>
        <v>3.4664457988993994E-2</v>
      </c>
      <c r="AS204" s="30">
        <f t="shared" si="346"/>
        <v>7.7675054655099857E-4</v>
      </c>
      <c r="AT204" s="30">
        <f t="shared" si="347"/>
        <v>2.2834114615331885E-2</v>
      </c>
      <c r="AU204" s="30">
        <f t="shared" si="348"/>
        <v>3.9302912819064083E-2</v>
      </c>
      <c r="AV204" s="30">
        <f t="shared" si="349"/>
        <v>7.9302345796896476E-2</v>
      </c>
      <c r="AW204" s="30">
        <f t="shared" si="350"/>
        <v>6.8790611588383802E-2</v>
      </c>
      <c r="AX204" s="30">
        <f t="shared" si="351"/>
        <v>2.2516719803821516E-3</v>
      </c>
      <c r="AY204" s="30">
        <f t="shared" si="352"/>
        <v>1</v>
      </c>
      <c r="AZ204" s="30"/>
      <c r="BA204" s="30">
        <f t="shared" si="353"/>
        <v>0.91111850865512656</v>
      </c>
      <c r="BB204" s="30">
        <f t="shared" si="354"/>
        <v>2.1276595744680851E-3</v>
      </c>
      <c r="BC204" s="30">
        <f t="shared" si="355"/>
        <v>0.55413887799136918</v>
      </c>
      <c r="BD204" s="30">
        <f t="shared" si="356"/>
        <v>1.0855949895615868E-2</v>
      </c>
      <c r="BE204" s="30">
        <f t="shared" si="357"/>
        <v>2.5373555117000281E-3</v>
      </c>
      <c r="BF204" s="30">
        <f t="shared" si="358"/>
        <v>8.1885856079404479E-3</v>
      </c>
      <c r="BG204" s="30">
        <f t="shared" si="359"/>
        <v>0.19079885877318117</v>
      </c>
      <c r="BH204" s="30">
        <f t="shared" si="360"/>
        <v>0.12229751532752502</v>
      </c>
      <c r="BI204" s="30">
        <f t="shared" si="361"/>
        <v>1.8683651804670912E-2</v>
      </c>
      <c r="BJ204" s="30">
        <f t="shared" si="362"/>
        <v>1.8207469631415971</v>
      </c>
      <c r="BK204" s="30"/>
      <c r="BL204" s="30">
        <f t="shared" si="363"/>
        <v>0.50040918760234676</v>
      </c>
      <c r="BM204" s="30">
        <f t="shared" si="364"/>
        <v>1.1685641209566691E-3</v>
      </c>
      <c r="BN204" s="30">
        <f t="shared" si="365"/>
        <v>0.30434700109851265</v>
      </c>
      <c r="BO204" s="30">
        <f t="shared" si="366"/>
        <v>5.9623605670523997E-3</v>
      </c>
      <c r="BP204" s="30">
        <f t="shared" si="367"/>
        <v>1.3935794281496221E-3</v>
      </c>
      <c r="BQ204" s="30">
        <f t="shared" si="368"/>
        <v>4.4973770511260395E-3</v>
      </c>
      <c r="BR204" s="30">
        <f t="shared" si="369"/>
        <v>0.1047915293204545</v>
      </c>
      <c r="BS204" s="30">
        <f t="shared" si="370"/>
        <v>6.7168869592130198E-2</v>
      </c>
      <c r="BT204" s="30">
        <f t="shared" si="371"/>
        <v>1.0261531219271302E-2</v>
      </c>
      <c r="BU204" s="30">
        <f t="shared" si="372"/>
        <v>1.0000000000000002</v>
      </c>
      <c r="BV204" s="30"/>
      <c r="BW204" s="28">
        <f t="shared" si="373"/>
        <v>0.57507638759301494</v>
      </c>
      <c r="BX204" s="28">
        <f t="shared" si="374"/>
        <v>0.36861024105894785</v>
      </c>
      <c r="BY204" s="28">
        <f t="shared" si="375"/>
        <v>5.6313371348037211E-2</v>
      </c>
      <c r="BZ204" s="28"/>
      <c r="CA204" s="28">
        <f t="shared" si="376"/>
        <v>61.424569827931187</v>
      </c>
      <c r="CB204" s="28">
        <f t="shared" si="377"/>
        <v>10.344137655062028</v>
      </c>
      <c r="CC204" s="28">
        <f t="shared" si="378"/>
        <v>34.385156514454465</v>
      </c>
      <c r="CD204" s="28">
        <f t="shared" si="379"/>
        <v>57.507638759301493</v>
      </c>
      <c r="CF204" s="28">
        <f t="shared" si="380"/>
        <v>7.1966736760167311</v>
      </c>
      <c r="CG204" s="28">
        <f t="shared" si="381"/>
        <v>0.53549032443577049</v>
      </c>
      <c r="CH204" s="30"/>
      <c r="CI204" s="107">
        <f t="shared" si="382"/>
        <v>3.5091515139059011</v>
      </c>
    </row>
    <row r="205" spans="1:87" ht="15" customHeight="1" x14ac:dyDescent="0.2">
      <c r="A205" s="150" t="s">
        <v>194</v>
      </c>
      <c r="C205" s="135">
        <v>637</v>
      </c>
      <c r="D205" s="26">
        <f t="shared" si="328"/>
        <v>1008</v>
      </c>
      <c r="F205" s="4">
        <v>61.4</v>
      </c>
      <c r="G205" s="4">
        <v>0.44</v>
      </c>
      <c r="H205" s="4">
        <v>17.2</v>
      </c>
      <c r="I205" s="4">
        <v>4.5199999999999996</v>
      </c>
      <c r="J205" s="4">
        <v>0.1</v>
      </c>
      <c r="K205" s="4">
        <v>1.67</v>
      </c>
      <c r="L205" s="4">
        <v>4</v>
      </c>
      <c r="M205" s="4">
        <v>4.46</v>
      </c>
      <c r="N205" s="4">
        <v>5.88</v>
      </c>
      <c r="O205" s="4">
        <v>0.28999999999999998</v>
      </c>
      <c r="P205" s="28">
        <f t="shared" si="329"/>
        <v>99.95999999999998</v>
      </c>
      <c r="R205" s="28">
        <v>55.02</v>
      </c>
      <c r="S205" s="28">
        <v>0.32</v>
      </c>
      <c r="T205" s="28">
        <v>28.01</v>
      </c>
      <c r="U205" s="28">
        <v>0.67</v>
      </c>
      <c r="V205" s="28">
        <v>0.16</v>
      </c>
      <c r="W205" s="28">
        <v>0.35</v>
      </c>
      <c r="X205" s="28">
        <v>9.7899999999999991</v>
      </c>
      <c r="Y205" s="28">
        <v>4.5599999999999996</v>
      </c>
      <c r="Z205" s="28">
        <v>0.8</v>
      </c>
      <c r="AA205" s="28">
        <f t="shared" si="330"/>
        <v>99.679999999999993</v>
      </c>
      <c r="AC205" s="30">
        <f t="shared" si="331"/>
        <v>1.021970705725699</v>
      </c>
      <c r="AD205" s="30">
        <f t="shared" si="332"/>
        <v>5.5068836045056319E-3</v>
      </c>
      <c r="AE205" s="30">
        <f t="shared" si="333"/>
        <v>0.33738721067085131</v>
      </c>
      <c r="AF205" s="30">
        <f t="shared" si="334"/>
        <v>6.2908837856645791E-2</v>
      </c>
      <c r="AG205" s="30">
        <f t="shared" si="335"/>
        <v>1.4096419509444602E-3</v>
      </c>
      <c r="AH205" s="30">
        <f t="shared" si="336"/>
        <v>4.1439205955334991E-2</v>
      </c>
      <c r="AI205" s="30">
        <f t="shared" si="337"/>
        <v>7.1326676176890161E-2</v>
      </c>
      <c r="AJ205" s="30">
        <f t="shared" si="338"/>
        <v>0.14391739270732495</v>
      </c>
      <c r="AK205" s="30">
        <f t="shared" si="339"/>
        <v>0.12484076433121019</v>
      </c>
      <c r="AL205" s="30">
        <f t="shared" si="340"/>
        <v>4.0863199870365017E-3</v>
      </c>
      <c r="AM205" s="30">
        <f t="shared" si="341"/>
        <v>1.814793638966443</v>
      </c>
      <c r="AO205" s="30">
        <f t="shared" si="342"/>
        <v>0.56313328622185899</v>
      </c>
      <c r="AP205" s="30">
        <f t="shared" si="343"/>
        <v>3.0344406583009071E-3</v>
      </c>
      <c r="AQ205" s="30">
        <f t="shared" si="344"/>
        <v>0.18590940778423673</v>
      </c>
      <c r="AR205" s="30">
        <f t="shared" si="345"/>
        <v>3.4664457988993994E-2</v>
      </c>
      <c r="AS205" s="30">
        <f t="shared" si="346"/>
        <v>7.7675054655099857E-4</v>
      </c>
      <c r="AT205" s="30">
        <f t="shared" si="347"/>
        <v>2.2834114615331885E-2</v>
      </c>
      <c r="AU205" s="30">
        <f t="shared" si="348"/>
        <v>3.9302912819064083E-2</v>
      </c>
      <c r="AV205" s="30">
        <f t="shared" si="349"/>
        <v>7.9302345796896476E-2</v>
      </c>
      <c r="AW205" s="30">
        <f t="shared" si="350"/>
        <v>6.8790611588383802E-2</v>
      </c>
      <c r="AX205" s="30">
        <f t="shared" si="351"/>
        <v>2.2516719803821516E-3</v>
      </c>
      <c r="AY205" s="30">
        <f t="shared" si="352"/>
        <v>1</v>
      </c>
      <c r="AZ205" s="30"/>
      <c r="BA205" s="30">
        <f t="shared" si="353"/>
        <v>0.91577896138482029</v>
      </c>
      <c r="BB205" s="30">
        <f t="shared" si="354"/>
        <v>4.0050062578222776E-3</v>
      </c>
      <c r="BC205" s="30">
        <f t="shared" si="355"/>
        <v>0.54943114947038063</v>
      </c>
      <c r="BD205" s="30">
        <f t="shared" si="356"/>
        <v>9.3249826026443987E-3</v>
      </c>
      <c r="BE205" s="30">
        <f t="shared" si="357"/>
        <v>2.2554271215111362E-3</v>
      </c>
      <c r="BF205" s="30">
        <f t="shared" si="358"/>
        <v>8.6848635235732014E-3</v>
      </c>
      <c r="BG205" s="30">
        <f t="shared" si="359"/>
        <v>0.17457203994293866</v>
      </c>
      <c r="BH205" s="30">
        <f t="shared" si="360"/>
        <v>0.14714424007744434</v>
      </c>
      <c r="BI205" s="30">
        <f t="shared" si="361"/>
        <v>1.6985138004246284E-2</v>
      </c>
      <c r="BJ205" s="30">
        <f t="shared" si="362"/>
        <v>1.8281818083853814</v>
      </c>
      <c r="BK205" s="30"/>
      <c r="BL205" s="30">
        <f t="shared" si="363"/>
        <v>0.50092335301904167</v>
      </c>
      <c r="BM205" s="30">
        <f t="shared" si="364"/>
        <v>2.1907045784245222E-3</v>
      </c>
      <c r="BN205" s="30">
        <f t="shared" si="365"/>
        <v>0.30053419575136719</v>
      </c>
      <c r="BO205" s="30">
        <f t="shared" si="366"/>
        <v>5.1006866821851063E-3</v>
      </c>
      <c r="BP205" s="30">
        <f t="shared" si="367"/>
        <v>1.2336995758113853E-3</v>
      </c>
      <c r="BQ205" s="30">
        <f t="shared" si="368"/>
        <v>4.7505469553072097E-3</v>
      </c>
      <c r="BR205" s="30">
        <f t="shared" si="369"/>
        <v>9.5489430614736109E-2</v>
      </c>
      <c r="BS205" s="30">
        <f t="shared" si="370"/>
        <v>8.0486655868980336E-2</v>
      </c>
      <c r="BT205" s="30">
        <f t="shared" si="371"/>
        <v>9.2907269541464624E-3</v>
      </c>
      <c r="BU205" s="30">
        <f t="shared" si="372"/>
        <v>1</v>
      </c>
      <c r="BV205" s="30"/>
      <c r="BW205" s="28">
        <f t="shared" si="373"/>
        <v>0.515415733896468</v>
      </c>
      <c r="BX205" s="28">
        <f t="shared" si="374"/>
        <v>0.43443644533765874</v>
      </c>
      <c r="BY205" s="28">
        <f t="shared" si="375"/>
        <v>5.0147820765873263E-2</v>
      </c>
      <c r="BZ205" s="28"/>
      <c r="CA205" s="28">
        <f t="shared" si="376"/>
        <v>61.424569827931187</v>
      </c>
      <c r="CB205" s="28">
        <f t="shared" si="377"/>
        <v>10.344137655062028</v>
      </c>
      <c r="CC205" s="28">
        <f t="shared" si="378"/>
        <v>30.785568771410727</v>
      </c>
      <c r="CD205" s="28">
        <f t="shared" si="379"/>
        <v>51.5415733896468</v>
      </c>
      <c r="CF205" s="28">
        <f t="shared" si="380"/>
        <v>7.0871446213519134</v>
      </c>
      <c r="CG205" s="28">
        <f t="shared" si="381"/>
        <v>0.53549032443577049</v>
      </c>
      <c r="CH205" s="30"/>
      <c r="CI205" s="107">
        <f t="shared" si="382"/>
        <v>2.7350696641964634</v>
      </c>
    </row>
    <row r="206" spans="1:87" ht="15" customHeight="1" x14ac:dyDescent="0.2">
      <c r="A206" s="150" t="s">
        <v>194</v>
      </c>
      <c r="C206" s="135">
        <v>644</v>
      </c>
      <c r="D206" s="26">
        <f t="shared" si="328"/>
        <v>1008</v>
      </c>
      <c r="F206" s="4">
        <v>61.4</v>
      </c>
      <c r="G206" s="4">
        <v>0.44</v>
      </c>
      <c r="H206" s="4">
        <v>17.2</v>
      </c>
      <c r="I206" s="4">
        <v>4.5199999999999996</v>
      </c>
      <c r="J206" s="4">
        <v>0.1</v>
      </c>
      <c r="K206" s="4">
        <v>1.67</v>
      </c>
      <c r="L206" s="4">
        <v>4</v>
      </c>
      <c r="M206" s="4">
        <v>4.46</v>
      </c>
      <c r="N206" s="4">
        <v>5.88</v>
      </c>
      <c r="O206" s="4">
        <v>0.28999999999999998</v>
      </c>
      <c r="P206" s="28">
        <f t="shared" si="329"/>
        <v>99.95999999999998</v>
      </c>
      <c r="R206" s="28">
        <v>53.96</v>
      </c>
      <c r="S206" s="28">
        <v>0.44</v>
      </c>
      <c r="T206" s="28">
        <v>27.64</v>
      </c>
      <c r="U206" s="28">
        <v>0.93</v>
      </c>
      <c r="V206" s="28">
        <v>0.21</v>
      </c>
      <c r="W206" s="28">
        <v>0.06</v>
      </c>
      <c r="X206" s="28">
        <v>11.82</v>
      </c>
      <c r="Y206" s="28">
        <v>3.84</v>
      </c>
      <c r="Z206" s="28">
        <v>0.97</v>
      </c>
      <c r="AA206" s="28">
        <f t="shared" si="330"/>
        <v>99.87</v>
      </c>
      <c r="AC206" s="30">
        <f t="shared" si="331"/>
        <v>1.021970705725699</v>
      </c>
      <c r="AD206" s="30">
        <f t="shared" si="332"/>
        <v>5.5068836045056319E-3</v>
      </c>
      <c r="AE206" s="30">
        <f t="shared" si="333"/>
        <v>0.33738721067085131</v>
      </c>
      <c r="AF206" s="30">
        <f t="shared" si="334"/>
        <v>6.2908837856645791E-2</v>
      </c>
      <c r="AG206" s="30">
        <f t="shared" si="335"/>
        <v>1.4096419509444602E-3</v>
      </c>
      <c r="AH206" s="30">
        <f t="shared" si="336"/>
        <v>4.1439205955334991E-2</v>
      </c>
      <c r="AI206" s="30">
        <f t="shared" si="337"/>
        <v>7.1326676176890161E-2</v>
      </c>
      <c r="AJ206" s="30">
        <f t="shared" si="338"/>
        <v>0.14391739270732495</v>
      </c>
      <c r="AK206" s="30">
        <f t="shared" si="339"/>
        <v>0.12484076433121019</v>
      </c>
      <c r="AL206" s="30">
        <f t="shared" si="340"/>
        <v>4.0863199870365017E-3</v>
      </c>
      <c r="AM206" s="30">
        <f t="shared" si="341"/>
        <v>1.814793638966443</v>
      </c>
      <c r="AO206" s="30">
        <f t="shared" si="342"/>
        <v>0.56313328622185899</v>
      </c>
      <c r="AP206" s="30">
        <f t="shared" si="343"/>
        <v>3.0344406583009071E-3</v>
      </c>
      <c r="AQ206" s="30">
        <f t="shared" si="344"/>
        <v>0.18590940778423673</v>
      </c>
      <c r="AR206" s="30">
        <f t="shared" si="345"/>
        <v>3.4664457988993994E-2</v>
      </c>
      <c r="AS206" s="30">
        <f t="shared" si="346"/>
        <v>7.7675054655099857E-4</v>
      </c>
      <c r="AT206" s="30">
        <f t="shared" si="347"/>
        <v>2.2834114615331885E-2</v>
      </c>
      <c r="AU206" s="30">
        <f t="shared" si="348"/>
        <v>3.9302912819064083E-2</v>
      </c>
      <c r="AV206" s="30">
        <f t="shared" si="349"/>
        <v>7.9302345796896476E-2</v>
      </c>
      <c r="AW206" s="30">
        <f t="shared" si="350"/>
        <v>6.8790611588383802E-2</v>
      </c>
      <c r="AX206" s="30">
        <f t="shared" si="351"/>
        <v>2.2516719803821516E-3</v>
      </c>
      <c r="AY206" s="30">
        <f t="shared" si="352"/>
        <v>1</v>
      </c>
      <c r="AZ206" s="30"/>
      <c r="BA206" s="30">
        <f t="shared" si="353"/>
        <v>0.89813581890812255</v>
      </c>
      <c r="BB206" s="30">
        <f t="shared" si="354"/>
        <v>5.5068836045056319E-3</v>
      </c>
      <c r="BC206" s="30">
        <f t="shared" si="355"/>
        <v>0.5421734013338565</v>
      </c>
      <c r="BD206" s="30">
        <f t="shared" si="356"/>
        <v>1.2943632567849689E-2</v>
      </c>
      <c r="BE206" s="30">
        <f t="shared" si="357"/>
        <v>2.9602480969833662E-3</v>
      </c>
      <c r="BF206" s="30">
        <f t="shared" si="358"/>
        <v>1.488833746898263E-3</v>
      </c>
      <c r="BG206" s="30">
        <f t="shared" si="359"/>
        <v>0.21077032810271043</v>
      </c>
      <c r="BH206" s="30">
        <f t="shared" si="360"/>
        <v>0.12391093901258471</v>
      </c>
      <c r="BI206" s="30">
        <f t="shared" si="361"/>
        <v>2.0594479830148619E-2</v>
      </c>
      <c r="BJ206" s="30">
        <f t="shared" si="362"/>
        <v>1.8184845652036601</v>
      </c>
      <c r="BK206" s="30"/>
      <c r="BL206" s="30">
        <f t="shared" si="363"/>
        <v>0.49389246193988806</v>
      </c>
      <c r="BM206" s="30">
        <f t="shared" si="364"/>
        <v>3.0282817406750394E-3</v>
      </c>
      <c r="BN206" s="30">
        <f t="shared" si="365"/>
        <v>0.29814572623174074</v>
      </c>
      <c r="BO206" s="30">
        <f t="shared" si="366"/>
        <v>7.1178127191858101E-3</v>
      </c>
      <c r="BP206" s="30">
        <f t="shared" si="367"/>
        <v>1.6278653960705104E-3</v>
      </c>
      <c r="BQ206" s="30">
        <f t="shared" si="368"/>
        <v>8.1872223464900403E-4</v>
      </c>
      <c r="BR206" s="30">
        <f t="shared" si="369"/>
        <v>0.11590438111807967</v>
      </c>
      <c r="BS206" s="30">
        <f t="shared" si="370"/>
        <v>6.8139670461655741E-2</v>
      </c>
      <c r="BT206" s="30">
        <f t="shared" si="371"/>
        <v>1.1325078158055278E-2</v>
      </c>
      <c r="BU206" s="30">
        <f t="shared" si="372"/>
        <v>0.99999999999999967</v>
      </c>
      <c r="BV206" s="30"/>
      <c r="BW206" s="28">
        <f t="shared" si="373"/>
        <v>0.59325841945264102</v>
      </c>
      <c r="BX206" s="28">
        <f t="shared" si="374"/>
        <v>0.34877398774876833</v>
      </c>
      <c r="BY206" s="28">
        <f t="shared" si="375"/>
        <v>5.796759279859065E-2</v>
      </c>
      <c r="BZ206" s="28"/>
      <c r="CA206" s="28">
        <f t="shared" si="376"/>
        <v>61.424569827931187</v>
      </c>
      <c r="CB206" s="28">
        <f t="shared" si="377"/>
        <v>10.344137655062028</v>
      </c>
      <c r="CC206" s="28">
        <f t="shared" si="378"/>
        <v>35.459680252491118</v>
      </c>
      <c r="CD206" s="28">
        <f t="shared" si="379"/>
        <v>59.325841945264102</v>
      </c>
      <c r="CF206" s="28">
        <f t="shared" si="380"/>
        <v>7.2278008833521987</v>
      </c>
      <c r="CG206" s="28">
        <f t="shared" si="381"/>
        <v>0.53549032443577049</v>
      </c>
      <c r="CH206" s="30"/>
      <c r="CI206" s="107">
        <f t="shared" si="382"/>
        <v>3.7430335825204484</v>
      </c>
    </row>
    <row r="207" spans="1:87" ht="15" customHeight="1" x14ac:dyDescent="0.2">
      <c r="A207" s="150" t="s">
        <v>194</v>
      </c>
      <c r="C207" s="135">
        <v>651</v>
      </c>
      <c r="D207" s="26">
        <f t="shared" si="328"/>
        <v>1008</v>
      </c>
      <c r="F207" s="4">
        <v>61.4</v>
      </c>
      <c r="G207" s="4">
        <v>0.44</v>
      </c>
      <c r="H207" s="4">
        <v>17.2</v>
      </c>
      <c r="I207" s="4">
        <v>4.5199999999999996</v>
      </c>
      <c r="J207" s="4">
        <v>0.1</v>
      </c>
      <c r="K207" s="4">
        <v>1.67</v>
      </c>
      <c r="L207" s="4">
        <v>4</v>
      </c>
      <c r="M207" s="4">
        <v>4.46</v>
      </c>
      <c r="N207" s="4">
        <v>5.88</v>
      </c>
      <c r="O207" s="4">
        <v>0.28999999999999998</v>
      </c>
      <c r="P207" s="28">
        <f t="shared" si="329"/>
        <v>99.95999999999998</v>
      </c>
      <c r="R207" s="28">
        <v>55.24</v>
      </c>
      <c r="S207" s="28">
        <v>0.3</v>
      </c>
      <c r="T207" s="28">
        <v>27.49</v>
      </c>
      <c r="U207" s="28">
        <v>0.99</v>
      </c>
      <c r="V207" s="28">
        <v>0.21</v>
      </c>
      <c r="W207" s="28">
        <v>0.3</v>
      </c>
      <c r="X207" s="28">
        <v>10.3</v>
      </c>
      <c r="Y207" s="28">
        <v>4.1399999999999997</v>
      </c>
      <c r="Z207" s="28">
        <v>0.98</v>
      </c>
      <c r="AA207" s="28">
        <f t="shared" si="330"/>
        <v>99.949999999999989</v>
      </c>
      <c r="AC207" s="30">
        <f t="shared" si="331"/>
        <v>1.021970705725699</v>
      </c>
      <c r="AD207" s="30">
        <f t="shared" si="332"/>
        <v>5.5068836045056319E-3</v>
      </c>
      <c r="AE207" s="30">
        <f t="shared" si="333"/>
        <v>0.33738721067085131</v>
      </c>
      <c r="AF207" s="30">
        <f t="shared" si="334"/>
        <v>6.2908837856645791E-2</v>
      </c>
      <c r="AG207" s="30">
        <f t="shared" si="335"/>
        <v>1.4096419509444602E-3</v>
      </c>
      <c r="AH207" s="30">
        <f t="shared" si="336"/>
        <v>4.1439205955334991E-2</v>
      </c>
      <c r="AI207" s="30">
        <f t="shared" si="337"/>
        <v>7.1326676176890161E-2</v>
      </c>
      <c r="AJ207" s="30">
        <f t="shared" si="338"/>
        <v>0.14391739270732495</v>
      </c>
      <c r="AK207" s="30">
        <f t="shared" si="339"/>
        <v>0.12484076433121019</v>
      </c>
      <c r="AL207" s="30">
        <f t="shared" si="340"/>
        <v>4.0863199870365017E-3</v>
      </c>
      <c r="AM207" s="30">
        <f t="shared" si="341"/>
        <v>1.814793638966443</v>
      </c>
      <c r="AO207" s="30">
        <f t="shared" si="342"/>
        <v>0.56313328622185899</v>
      </c>
      <c r="AP207" s="30">
        <f t="shared" si="343"/>
        <v>3.0344406583009071E-3</v>
      </c>
      <c r="AQ207" s="30">
        <f t="shared" si="344"/>
        <v>0.18590940778423673</v>
      </c>
      <c r="AR207" s="30">
        <f t="shared" si="345"/>
        <v>3.4664457988993994E-2</v>
      </c>
      <c r="AS207" s="30">
        <f t="shared" si="346"/>
        <v>7.7675054655099857E-4</v>
      </c>
      <c r="AT207" s="30">
        <f t="shared" si="347"/>
        <v>2.2834114615331885E-2</v>
      </c>
      <c r="AU207" s="30">
        <f t="shared" si="348"/>
        <v>3.9302912819064083E-2</v>
      </c>
      <c r="AV207" s="30">
        <f t="shared" si="349"/>
        <v>7.9302345796896476E-2</v>
      </c>
      <c r="AW207" s="30">
        <f t="shared" si="350"/>
        <v>6.8790611588383802E-2</v>
      </c>
      <c r="AX207" s="30">
        <f t="shared" si="351"/>
        <v>2.2516719803821516E-3</v>
      </c>
      <c r="AY207" s="30">
        <f t="shared" si="352"/>
        <v>1</v>
      </c>
      <c r="AZ207" s="30"/>
      <c r="BA207" s="30">
        <f t="shared" si="353"/>
        <v>0.91944074567243683</v>
      </c>
      <c r="BB207" s="30">
        <f t="shared" si="354"/>
        <v>3.7546933667083849E-3</v>
      </c>
      <c r="BC207" s="30">
        <f t="shared" si="355"/>
        <v>0.53923107100823853</v>
      </c>
      <c r="BD207" s="30">
        <f t="shared" si="356"/>
        <v>1.3778705636743216E-2</v>
      </c>
      <c r="BE207" s="30">
        <f t="shared" si="357"/>
        <v>2.9602480969833662E-3</v>
      </c>
      <c r="BF207" s="30">
        <f t="shared" si="358"/>
        <v>7.4441687344913151E-3</v>
      </c>
      <c r="BG207" s="30">
        <f t="shared" si="359"/>
        <v>0.18366619115549218</v>
      </c>
      <c r="BH207" s="30">
        <f t="shared" si="360"/>
        <v>0.13359148112294289</v>
      </c>
      <c r="BI207" s="30">
        <f t="shared" si="361"/>
        <v>2.0806794055201697E-2</v>
      </c>
      <c r="BJ207" s="30">
        <f t="shared" si="362"/>
        <v>1.8246740988492383</v>
      </c>
      <c r="BK207" s="30"/>
      <c r="BL207" s="30">
        <f t="shared" si="363"/>
        <v>0.50389313151992332</v>
      </c>
      <c r="BM207" s="30">
        <f t="shared" si="364"/>
        <v>2.0577336901292926E-3</v>
      </c>
      <c r="BN207" s="30">
        <f t="shared" si="365"/>
        <v>0.29552185310698154</v>
      </c>
      <c r="BO207" s="30">
        <f t="shared" si="366"/>
        <v>7.5513241764285418E-3</v>
      </c>
      <c r="BP207" s="30">
        <f t="shared" si="367"/>
        <v>1.6223434633342452E-3</v>
      </c>
      <c r="BQ207" s="30">
        <f t="shared" si="368"/>
        <v>4.0797251077253228E-3</v>
      </c>
      <c r="BR207" s="30">
        <f t="shared" si="369"/>
        <v>0.10065698377114268</v>
      </c>
      <c r="BS207" s="30">
        <f t="shared" si="370"/>
        <v>7.3213885815113303E-2</v>
      </c>
      <c r="BT207" s="30">
        <f t="shared" si="371"/>
        <v>1.1403019349221791E-2</v>
      </c>
      <c r="BU207" s="30">
        <f t="shared" si="372"/>
        <v>1</v>
      </c>
      <c r="BV207" s="30"/>
      <c r="BW207" s="28">
        <f t="shared" si="373"/>
        <v>0.54328747752575546</v>
      </c>
      <c r="BX207" s="28">
        <f t="shared" si="374"/>
        <v>0.39516569893240749</v>
      </c>
      <c r="BY207" s="28">
        <f t="shared" si="375"/>
        <v>6.1546823541837048E-2</v>
      </c>
      <c r="BZ207" s="28"/>
      <c r="CA207" s="28">
        <f t="shared" si="376"/>
        <v>61.424569827931187</v>
      </c>
      <c r="CB207" s="28">
        <f t="shared" si="377"/>
        <v>10.344137655062028</v>
      </c>
      <c r="CC207" s="28">
        <f t="shared" si="378"/>
        <v>33.319056230471475</v>
      </c>
      <c r="CD207" s="28">
        <f t="shared" si="379"/>
        <v>54.328747752575545</v>
      </c>
      <c r="CF207" s="28">
        <f t="shared" si="380"/>
        <v>7.1398094004342347</v>
      </c>
      <c r="CG207" s="28">
        <f t="shared" si="381"/>
        <v>0.53549032443577049</v>
      </c>
      <c r="CH207" s="30"/>
      <c r="CI207" s="107">
        <f t="shared" si="382"/>
        <v>3.2010444368851116</v>
      </c>
    </row>
    <row r="208" spans="1:87" ht="15" customHeight="1" x14ac:dyDescent="0.2">
      <c r="A208" s="150" t="s">
        <v>194</v>
      </c>
      <c r="C208" s="135">
        <v>658</v>
      </c>
      <c r="D208" s="26">
        <f t="shared" si="328"/>
        <v>1008</v>
      </c>
      <c r="F208" s="4">
        <v>61.4</v>
      </c>
      <c r="G208" s="4">
        <v>0.44</v>
      </c>
      <c r="H208" s="4">
        <v>17.2</v>
      </c>
      <c r="I208" s="4">
        <v>4.5199999999999996</v>
      </c>
      <c r="J208" s="4">
        <v>0.1</v>
      </c>
      <c r="K208" s="4">
        <v>1.67</v>
      </c>
      <c r="L208" s="4">
        <v>4</v>
      </c>
      <c r="M208" s="4">
        <v>4.46</v>
      </c>
      <c r="N208" s="4">
        <v>5.88</v>
      </c>
      <c r="O208" s="4">
        <v>0.28999999999999998</v>
      </c>
      <c r="P208" s="28">
        <f t="shared" si="329"/>
        <v>99.95999999999998</v>
      </c>
      <c r="R208" s="28">
        <v>55.01</v>
      </c>
      <c r="S208" s="28">
        <v>0.39</v>
      </c>
      <c r="T208" s="28">
        <v>27.71</v>
      </c>
      <c r="U208" s="28">
        <v>0.84</v>
      </c>
      <c r="V208" s="28">
        <v>0.15</v>
      </c>
      <c r="W208" s="28">
        <v>0.33</v>
      </c>
      <c r="X208" s="28">
        <v>10.050000000000001</v>
      </c>
      <c r="Y208" s="28">
        <v>4.46</v>
      </c>
      <c r="Z208" s="28">
        <v>0.94</v>
      </c>
      <c r="AA208" s="28">
        <f t="shared" si="330"/>
        <v>99.88</v>
      </c>
      <c r="AC208" s="30">
        <f t="shared" si="331"/>
        <v>1.021970705725699</v>
      </c>
      <c r="AD208" s="30">
        <f t="shared" si="332"/>
        <v>5.5068836045056319E-3</v>
      </c>
      <c r="AE208" s="30">
        <f t="shared" si="333"/>
        <v>0.33738721067085131</v>
      </c>
      <c r="AF208" s="30">
        <f t="shared" si="334"/>
        <v>6.2908837856645791E-2</v>
      </c>
      <c r="AG208" s="30">
        <f t="shared" si="335"/>
        <v>1.4096419509444602E-3</v>
      </c>
      <c r="AH208" s="30">
        <f t="shared" si="336"/>
        <v>4.1439205955334991E-2</v>
      </c>
      <c r="AI208" s="30">
        <f t="shared" si="337"/>
        <v>7.1326676176890161E-2</v>
      </c>
      <c r="AJ208" s="30">
        <f t="shared" si="338"/>
        <v>0.14391739270732495</v>
      </c>
      <c r="AK208" s="30">
        <f t="shared" si="339"/>
        <v>0.12484076433121019</v>
      </c>
      <c r="AL208" s="30">
        <f t="shared" si="340"/>
        <v>4.0863199870365017E-3</v>
      </c>
      <c r="AM208" s="30">
        <f t="shared" si="341"/>
        <v>1.814793638966443</v>
      </c>
      <c r="AO208" s="30">
        <f t="shared" si="342"/>
        <v>0.56313328622185899</v>
      </c>
      <c r="AP208" s="30">
        <f t="shared" si="343"/>
        <v>3.0344406583009071E-3</v>
      </c>
      <c r="AQ208" s="30">
        <f t="shared" si="344"/>
        <v>0.18590940778423673</v>
      </c>
      <c r="AR208" s="30">
        <f t="shared" si="345"/>
        <v>3.4664457988993994E-2</v>
      </c>
      <c r="AS208" s="30">
        <f t="shared" si="346"/>
        <v>7.7675054655099857E-4</v>
      </c>
      <c r="AT208" s="30">
        <f t="shared" si="347"/>
        <v>2.2834114615331885E-2</v>
      </c>
      <c r="AU208" s="30">
        <f t="shared" si="348"/>
        <v>3.9302912819064083E-2</v>
      </c>
      <c r="AV208" s="30">
        <f t="shared" si="349"/>
        <v>7.9302345796896476E-2</v>
      </c>
      <c r="AW208" s="30">
        <f t="shared" si="350"/>
        <v>6.8790611588383802E-2</v>
      </c>
      <c r="AX208" s="30">
        <f t="shared" si="351"/>
        <v>2.2516719803821516E-3</v>
      </c>
      <c r="AY208" s="30">
        <f t="shared" si="352"/>
        <v>1</v>
      </c>
      <c r="AZ208" s="30"/>
      <c r="BA208" s="30">
        <f t="shared" si="353"/>
        <v>0.91561251664447407</v>
      </c>
      <c r="BB208" s="30">
        <f t="shared" si="354"/>
        <v>4.8811013767209007E-3</v>
      </c>
      <c r="BC208" s="30">
        <f t="shared" si="355"/>
        <v>0.5435464888191448</v>
      </c>
      <c r="BD208" s="30">
        <f t="shared" si="356"/>
        <v>1.1691022964509395E-2</v>
      </c>
      <c r="BE208" s="30">
        <f t="shared" si="357"/>
        <v>2.11446292641669E-3</v>
      </c>
      <c r="BF208" s="30">
        <f t="shared" si="358"/>
        <v>8.1885856079404479E-3</v>
      </c>
      <c r="BG208" s="30">
        <f t="shared" si="359"/>
        <v>0.17920827389443653</v>
      </c>
      <c r="BH208" s="30">
        <f t="shared" si="360"/>
        <v>0.14391739270732495</v>
      </c>
      <c r="BI208" s="30">
        <f t="shared" si="361"/>
        <v>1.9957537154989383E-2</v>
      </c>
      <c r="BJ208" s="30">
        <f t="shared" si="362"/>
        <v>1.8291173820959572</v>
      </c>
      <c r="BK208" s="30"/>
      <c r="BL208" s="30">
        <f t="shared" si="363"/>
        <v>0.50057613885626517</v>
      </c>
      <c r="BM208" s="30">
        <f t="shared" si="364"/>
        <v>2.6685555692044882E-3</v>
      </c>
      <c r="BN208" s="30">
        <f t="shared" si="365"/>
        <v>0.29716326253283065</v>
      </c>
      <c r="BO208" s="30">
        <f t="shared" si="366"/>
        <v>6.3916198484281163E-3</v>
      </c>
      <c r="BP208" s="30">
        <f t="shared" si="367"/>
        <v>1.1560017673626609E-3</v>
      </c>
      <c r="BQ208" s="30">
        <f t="shared" si="368"/>
        <v>4.4767961247830224E-3</v>
      </c>
      <c r="BR208" s="30">
        <f t="shared" si="369"/>
        <v>9.7975272472171554E-2</v>
      </c>
      <c r="BS208" s="30">
        <f t="shared" si="370"/>
        <v>7.86813323825135E-2</v>
      </c>
      <c r="BT208" s="30">
        <f t="shared" si="371"/>
        <v>1.0911020446440869E-2</v>
      </c>
      <c r="BU208" s="30">
        <f t="shared" si="372"/>
        <v>1</v>
      </c>
      <c r="BV208" s="30"/>
      <c r="BW208" s="28">
        <f t="shared" si="373"/>
        <v>0.52234639274703998</v>
      </c>
      <c r="BX208" s="28">
        <f t="shared" si="374"/>
        <v>0.41948247868573507</v>
      </c>
      <c r="BY208" s="28">
        <f t="shared" si="375"/>
        <v>5.817112856722495E-2</v>
      </c>
      <c r="BZ208" s="28"/>
      <c r="CA208" s="28">
        <f t="shared" si="376"/>
        <v>61.424569827931187</v>
      </c>
      <c r="CB208" s="28">
        <f t="shared" si="377"/>
        <v>10.344137655062028</v>
      </c>
      <c r="CC208" s="28">
        <f t="shared" si="378"/>
        <v>31.934432494074493</v>
      </c>
      <c r="CD208" s="28">
        <f t="shared" si="379"/>
        <v>52.234639274703994</v>
      </c>
      <c r="CF208" s="28">
        <f t="shared" si="380"/>
        <v>7.1005017514987658</v>
      </c>
      <c r="CG208" s="28">
        <f t="shared" si="381"/>
        <v>0.53549032443577049</v>
      </c>
      <c r="CH208" s="30"/>
      <c r="CI208" s="107">
        <f t="shared" si="382"/>
        <v>2.9147123215059327</v>
      </c>
    </row>
    <row r="209" spans="1:89" ht="15" customHeight="1" x14ac:dyDescent="0.2">
      <c r="A209" s="150" t="s">
        <v>194</v>
      </c>
      <c r="C209" s="135">
        <v>665</v>
      </c>
      <c r="D209" s="26">
        <f t="shared" si="328"/>
        <v>1008</v>
      </c>
      <c r="F209" s="4">
        <v>61.4</v>
      </c>
      <c r="G209" s="4">
        <v>0.44</v>
      </c>
      <c r="H209" s="4">
        <v>17.2</v>
      </c>
      <c r="I209" s="4">
        <v>4.5199999999999996</v>
      </c>
      <c r="J209" s="4">
        <v>0.1</v>
      </c>
      <c r="K209" s="4">
        <v>1.67</v>
      </c>
      <c r="L209" s="4">
        <v>4</v>
      </c>
      <c r="M209" s="4">
        <v>4.46</v>
      </c>
      <c r="N209" s="4">
        <v>5.88</v>
      </c>
      <c r="O209" s="4">
        <v>0.28999999999999998</v>
      </c>
      <c r="P209" s="28">
        <f t="shared" si="329"/>
        <v>99.95999999999998</v>
      </c>
      <c r="R209" s="28">
        <v>53.77</v>
      </c>
      <c r="S209" s="28">
        <v>0.28999999999999998</v>
      </c>
      <c r="T209" s="28">
        <v>27.58</v>
      </c>
      <c r="U209" s="28">
        <v>0.93</v>
      </c>
      <c r="V209" s="28">
        <v>0.15</v>
      </c>
      <c r="W209" s="28">
        <v>0.28000000000000003</v>
      </c>
      <c r="X209" s="28">
        <v>12.46</v>
      </c>
      <c r="Y209" s="28">
        <v>3.4</v>
      </c>
      <c r="Z209" s="28">
        <v>0.99</v>
      </c>
      <c r="AA209" s="28">
        <f t="shared" si="330"/>
        <v>99.850000000000009</v>
      </c>
      <c r="AC209" s="30">
        <f t="shared" si="331"/>
        <v>1.021970705725699</v>
      </c>
      <c r="AD209" s="30">
        <f t="shared" si="332"/>
        <v>5.5068836045056319E-3</v>
      </c>
      <c r="AE209" s="30">
        <f t="shared" si="333"/>
        <v>0.33738721067085131</v>
      </c>
      <c r="AF209" s="30">
        <f t="shared" si="334"/>
        <v>6.2908837856645791E-2</v>
      </c>
      <c r="AG209" s="30">
        <f t="shared" si="335"/>
        <v>1.4096419509444602E-3</v>
      </c>
      <c r="AH209" s="30">
        <f t="shared" si="336"/>
        <v>4.1439205955334991E-2</v>
      </c>
      <c r="AI209" s="30">
        <f t="shared" si="337"/>
        <v>7.1326676176890161E-2</v>
      </c>
      <c r="AJ209" s="30">
        <f t="shared" si="338"/>
        <v>0.14391739270732495</v>
      </c>
      <c r="AK209" s="30">
        <f t="shared" si="339"/>
        <v>0.12484076433121019</v>
      </c>
      <c r="AL209" s="30">
        <f t="shared" si="340"/>
        <v>4.0863199870365017E-3</v>
      </c>
      <c r="AM209" s="30">
        <f t="shared" si="341"/>
        <v>1.814793638966443</v>
      </c>
      <c r="AO209" s="30">
        <f t="shared" si="342"/>
        <v>0.56313328622185899</v>
      </c>
      <c r="AP209" s="30">
        <f t="shared" si="343"/>
        <v>3.0344406583009071E-3</v>
      </c>
      <c r="AQ209" s="30">
        <f t="shared" si="344"/>
        <v>0.18590940778423673</v>
      </c>
      <c r="AR209" s="30">
        <f t="shared" si="345"/>
        <v>3.4664457988993994E-2</v>
      </c>
      <c r="AS209" s="30">
        <f t="shared" si="346"/>
        <v>7.7675054655099857E-4</v>
      </c>
      <c r="AT209" s="30">
        <f t="shared" si="347"/>
        <v>2.2834114615331885E-2</v>
      </c>
      <c r="AU209" s="30">
        <f t="shared" si="348"/>
        <v>3.9302912819064083E-2</v>
      </c>
      <c r="AV209" s="30">
        <f t="shared" si="349"/>
        <v>7.9302345796896476E-2</v>
      </c>
      <c r="AW209" s="30">
        <f t="shared" si="350"/>
        <v>6.8790611588383802E-2</v>
      </c>
      <c r="AX209" s="30">
        <f t="shared" si="351"/>
        <v>2.2516719803821516E-3</v>
      </c>
      <c r="AY209" s="30">
        <f t="shared" si="352"/>
        <v>1</v>
      </c>
      <c r="AZ209" s="30"/>
      <c r="BA209" s="30">
        <f t="shared" si="353"/>
        <v>0.89497336884154466</v>
      </c>
      <c r="BB209" s="30">
        <f t="shared" si="354"/>
        <v>3.6295369211514386E-3</v>
      </c>
      <c r="BC209" s="30">
        <f t="shared" si="355"/>
        <v>0.54099646920360922</v>
      </c>
      <c r="BD209" s="30">
        <f t="shared" si="356"/>
        <v>1.2943632567849689E-2</v>
      </c>
      <c r="BE209" s="30">
        <f t="shared" si="357"/>
        <v>2.11446292641669E-3</v>
      </c>
      <c r="BF209" s="30">
        <f t="shared" si="358"/>
        <v>6.9478908188585617E-3</v>
      </c>
      <c r="BG209" s="30">
        <f t="shared" si="359"/>
        <v>0.22218259629101286</v>
      </c>
      <c r="BH209" s="30">
        <f t="shared" si="360"/>
        <v>0.10971281058405938</v>
      </c>
      <c r="BI209" s="30">
        <f t="shared" si="361"/>
        <v>2.1019108280254776E-2</v>
      </c>
      <c r="BJ209" s="30">
        <f t="shared" si="362"/>
        <v>1.8145198764347574</v>
      </c>
      <c r="BK209" s="30"/>
      <c r="BL209" s="30">
        <f t="shared" si="363"/>
        <v>0.49322874908376579</v>
      </c>
      <c r="BM209" s="30">
        <f t="shared" si="364"/>
        <v>2.0002739943983973E-3</v>
      </c>
      <c r="BN209" s="30">
        <f t="shared" si="365"/>
        <v>0.29814854950312319</v>
      </c>
      <c r="BO209" s="30">
        <f t="shared" si="366"/>
        <v>7.1333649942054459E-3</v>
      </c>
      <c r="BP209" s="30">
        <f t="shared" si="367"/>
        <v>1.1653016061589101E-3</v>
      </c>
      <c r="BQ209" s="30">
        <f t="shared" si="368"/>
        <v>3.8290519211671907E-3</v>
      </c>
      <c r="BR209" s="30">
        <f t="shared" si="369"/>
        <v>0.12244704462955032</v>
      </c>
      <c r="BS209" s="30">
        <f t="shared" si="370"/>
        <v>6.0463824072088744E-2</v>
      </c>
      <c r="BT209" s="30">
        <f t="shared" si="371"/>
        <v>1.1583840195541961E-2</v>
      </c>
      <c r="BU209" s="30">
        <f t="shared" si="372"/>
        <v>1</v>
      </c>
      <c r="BV209" s="30"/>
      <c r="BW209" s="28">
        <f t="shared" si="373"/>
        <v>0.6295649137390239</v>
      </c>
      <c r="BX209" s="28">
        <f t="shared" si="374"/>
        <v>0.31087644705056089</v>
      </c>
      <c r="BY209" s="28">
        <f t="shared" si="375"/>
        <v>5.955863921041521E-2</v>
      </c>
      <c r="BZ209" s="28"/>
      <c r="CA209" s="28">
        <f t="shared" si="376"/>
        <v>61.424569827931187</v>
      </c>
      <c r="CB209" s="28">
        <f t="shared" si="377"/>
        <v>10.344137655062028</v>
      </c>
      <c r="CC209" s="28">
        <f t="shared" si="378"/>
        <v>37.434109607992717</v>
      </c>
      <c r="CD209" s="28">
        <f t="shared" si="379"/>
        <v>62.956491373902388</v>
      </c>
      <c r="CF209" s="28">
        <f t="shared" si="380"/>
        <v>7.2871997637448711</v>
      </c>
      <c r="CG209" s="28">
        <f t="shared" si="381"/>
        <v>0.53549032443577049</v>
      </c>
      <c r="CH209" s="30"/>
      <c r="CI209" s="107">
        <f t="shared" si="382"/>
        <v>4.1898928509880013</v>
      </c>
    </row>
    <row r="210" spans="1:89" ht="15" customHeight="1" x14ac:dyDescent="0.2">
      <c r="A210" s="150" t="s">
        <v>194</v>
      </c>
      <c r="C210" s="135">
        <v>672</v>
      </c>
      <c r="D210" s="26">
        <f t="shared" si="328"/>
        <v>1008</v>
      </c>
      <c r="F210" s="4">
        <v>61.4</v>
      </c>
      <c r="G210" s="4">
        <v>0.44</v>
      </c>
      <c r="H210" s="4">
        <v>17.2</v>
      </c>
      <c r="I210" s="4">
        <v>4.5199999999999996</v>
      </c>
      <c r="J210" s="4">
        <v>0.1</v>
      </c>
      <c r="K210" s="4">
        <v>1.67</v>
      </c>
      <c r="L210" s="4">
        <v>4</v>
      </c>
      <c r="M210" s="4">
        <v>4.46</v>
      </c>
      <c r="N210" s="4">
        <v>5.88</v>
      </c>
      <c r="O210" s="4">
        <v>0.28999999999999998</v>
      </c>
      <c r="P210" s="28">
        <f t="shared" si="329"/>
        <v>99.95999999999998</v>
      </c>
      <c r="R210" s="28">
        <v>52.47</v>
      </c>
      <c r="S210" s="28">
        <v>0.32</v>
      </c>
      <c r="T210" s="28">
        <v>25.81</v>
      </c>
      <c r="U210" s="28">
        <v>1.45</v>
      </c>
      <c r="V210" s="28">
        <v>0.41</v>
      </c>
      <c r="W210" s="28">
        <v>0.25</v>
      </c>
      <c r="X210" s="28">
        <v>14.8</v>
      </c>
      <c r="Y210" s="28">
        <v>3.03</v>
      </c>
      <c r="Z210" s="28">
        <v>1.32</v>
      </c>
      <c r="AA210" s="28">
        <f t="shared" si="330"/>
        <v>99.859999999999985</v>
      </c>
      <c r="AC210" s="30">
        <f t="shared" si="331"/>
        <v>1.021970705725699</v>
      </c>
      <c r="AD210" s="30">
        <f t="shared" si="332"/>
        <v>5.5068836045056319E-3</v>
      </c>
      <c r="AE210" s="30">
        <f t="shared" si="333"/>
        <v>0.33738721067085131</v>
      </c>
      <c r="AF210" s="30">
        <f t="shared" si="334"/>
        <v>6.2908837856645791E-2</v>
      </c>
      <c r="AG210" s="30">
        <f t="shared" si="335"/>
        <v>1.4096419509444602E-3</v>
      </c>
      <c r="AH210" s="30">
        <f t="shared" si="336"/>
        <v>4.1439205955334991E-2</v>
      </c>
      <c r="AI210" s="30">
        <f t="shared" si="337"/>
        <v>7.1326676176890161E-2</v>
      </c>
      <c r="AJ210" s="30">
        <f t="shared" si="338"/>
        <v>0.14391739270732495</v>
      </c>
      <c r="AK210" s="30">
        <f t="shared" si="339"/>
        <v>0.12484076433121019</v>
      </c>
      <c r="AL210" s="30">
        <f t="shared" si="340"/>
        <v>4.0863199870365017E-3</v>
      </c>
      <c r="AM210" s="30">
        <f t="shared" si="341"/>
        <v>1.814793638966443</v>
      </c>
      <c r="AO210" s="30">
        <f t="shared" si="342"/>
        <v>0.56313328622185899</v>
      </c>
      <c r="AP210" s="30">
        <f t="shared" si="343"/>
        <v>3.0344406583009071E-3</v>
      </c>
      <c r="AQ210" s="30">
        <f t="shared" si="344"/>
        <v>0.18590940778423673</v>
      </c>
      <c r="AR210" s="30">
        <f t="shared" si="345"/>
        <v>3.4664457988993994E-2</v>
      </c>
      <c r="AS210" s="30">
        <f t="shared" si="346"/>
        <v>7.7675054655099857E-4</v>
      </c>
      <c r="AT210" s="30">
        <f t="shared" si="347"/>
        <v>2.2834114615331885E-2</v>
      </c>
      <c r="AU210" s="30">
        <f t="shared" si="348"/>
        <v>3.9302912819064083E-2</v>
      </c>
      <c r="AV210" s="30">
        <f t="shared" si="349"/>
        <v>7.9302345796896476E-2</v>
      </c>
      <c r="AW210" s="30">
        <f t="shared" si="350"/>
        <v>6.8790611588383802E-2</v>
      </c>
      <c r="AX210" s="30">
        <f t="shared" si="351"/>
        <v>2.2516719803821516E-3</v>
      </c>
      <c r="AY210" s="30">
        <f t="shared" si="352"/>
        <v>1</v>
      </c>
      <c r="AZ210" s="30"/>
      <c r="BA210" s="30">
        <f t="shared" si="353"/>
        <v>0.87333555259653795</v>
      </c>
      <c r="BB210" s="30">
        <f t="shared" si="354"/>
        <v>4.0050062578222776E-3</v>
      </c>
      <c r="BC210" s="30">
        <f t="shared" si="355"/>
        <v>0.50627697136131822</v>
      </c>
      <c r="BD210" s="30">
        <f t="shared" si="356"/>
        <v>2.0180932498260265E-2</v>
      </c>
      <c r="BE210" s="30">
        <f t="shared" si="357"/>
        <v>5.7795319988722862E-3</v>
      </c>
      <c r="BF210" s="30">
        <f t="shared" si="358"/>
        <v>6.2034739454094297E-3</v>
      </c>
      <c r="BG210" s="30">
        <f t="shared" si="359"/>
        <v>0.26390870185449361</v>
      </c>
      <c r="BH210" s="30">
        <f t="shared" si="360"/>
        <v>9.7773475314617622E-2</v>
      </c>
      <c r="BI210" s="30">
        <f t="shared" si="361"/>
        <v>2.802547770700637E-2</v>
      </c>
      <c r="BJ210" s="30">
        <f t="shared" si="362"/>
        <v>1.805489123534338</v>
      </c>
      <c r="BK210" s="30"/>
      <c r="BL210" s="30">
        <f t="shared" si="363"/>
        <v>0.48371133407158867</v>
      </c>
      <c r="BM210" s="30">
        <f t="shared" si="364"/>
        <v>2.2182389279544767E-3</v>
      </c>
      <c r="BN210" s="30">
        <f t="shared" si="365"/>
        <v>0.28040987052320482</v>
      </c>
      <c r="BO210" s="30">
        <f t="shared" si="366"/>
        <v>1.1177543101868734E-2</v>
      </c>
      <c r="BP210" s="30">
        <f t="shared" si="367"/>
        <v>3.201089346668871E-3</v>
      </c>
      <c r="BQ210" s="30">
        <f t="shared" si="368"/>
        <v>3.4358966025039295E-3</v>
      </c>
      <c r="BR210" s="30">
        <f t="shared" si="369"/>
        <v>0.14617019754618002</v>
      </c>
      <c r="BS210" s="30">
        <f t="shared" si="370"/>
        <v>5.4153455725737633E-2</v>
      </c>
      <c r="BT210" s="30">
        <f t="shared" si="371"/>
        <v>1.5522374154292912E-2</v>
      </c>
      <c r="BU210" s="30">
        <f t="shared" si="372"/>
        <v>0.99999999999999989</v>
      </c>
      <c r="BV210" s="30"/>
      <c r="BW210" s="28">
        <f t="shared" si="373"/>
        <v>0.6771966076426863</v>
      </c>
      <c r="BX210" s="28">
        <f t="shared" si="374"/>
        <v>0.25088928608728095</v>
      </c>
      <c r="BY210" s="28">
        <f t="shared" si="375"/>
        <v>7.1914106270032752E-2</v>
      </c>
      <c r="BZ210" s="28"/>
      <c r="CA210" s="28">
        <f t="shared" si="376"/>
        <v>61.424569827931187</v>
      </c>
      <c r="CB210" s="28">
        <f t="shared" si="377"/>
        <v>10.344137655062028</v>
      </c>
      <c r="CC210" s="28">
        <f t="shared" si="378"/>
        <v>41.051241009137591</v>
      </c>
      <c r="CD210" s="28">
        <f t="shared" si="379"/>
        <v>67.719660764268625</v>
      </c>
      <c r="CF210" s="28">
        <f t="shared" si="380"/>
        <v>7.3601324369138288</v>
      </c>
      <c r="CG210" s="28">
        <f t="shared" si="381"/>
        <v>0.53549032443577049</v>
      </c>
      <c r="CH210" s="30"/>
      <c r="CI210" s="107">
        <f t="shared" si="382"/>
        <v>4.9041545655615684</v>
      </c>
    </row>
    <row r="211" spans="1:89" ht="15" customHeight="1" x14ac:dyDescent="0.2">
      <c r="F211" s="4"/>
      <c r="G211" s="4"/>
      <c r="H211" s="4"/>
      <c r="I211" s="4"/>
      <c r="J211" s="4"/>
      <c r="K211" s="4"/>
      <c r="L211" s="4"/>
      <c r="M211" s="4"/>
      <c r="N211" s="4"/>
      <c r="O211" s="4"/>
      <c r="CI211" s="149">
        <f>AVERAGE(CI117:CI210)</f>
        <v>3.4091702471476042</v>
      </c>
    </row>
    <row r="212" spans="1:89" s="51" customFormat="1" ht="19.95" customHeight="1" x14ac:dyDescent="0.2">
      <c r="A212" s="49" t="s">
        <v>195</v>
      </c>
      <c r="C212" s="52" t="s">
        <v>192</v>
      </c>
      <c r="D212" s="126">
        <v>1008</v>
      </c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2"/>
      <c r="BX212" s="52"/>
      <c r="BY212" s="52"/>
      <c r="BZ212" s="52"/>
      <c r="CA212" s="52"/>
      <c r="CB212" s="52"/>
      <c r="CC212" s="52"/>
      <c r="CD212" s="52"/>
      <c r="CH212" s="53"/>
      <c r="CJ212" s="55"/>
      <c r="CK212" s="56"/>
    </row>
    <row r="213" spans="1:89" ht="15" customHeight="1" x14ac:dyDescent="0.2">
      <c r="A213" s="150" t="s">
        <v>194</v>
      </c>
      <c r="C213" s="140">
        <v>0</v>
      </c>
      <c r="D213" s="26">
        <f>$D$212</f>
        <v>1008</v>
      </c>
      <c r="F213" s="4">
        <v>60.7</v>
      </c>
      <c r="G213" s="4">
        <v>0.48</v>
      </c>
      <c r="H213" s="4">
        <v>17</v>
      </c>
      <c r="I213" s="4">
        <v>4.97</v>
      </c>
      <c r="J213" s="4">
        <v>0.12</v>
      </c>
      <c r="K213" s="4">
        <v>1.1000000000000001</v>
      </c>
      <c r="L213" s="4">
        <v>5.25</v>
      </c>
      <c r="M213" s="4">
        <v>4.12</v>
      </c>
      <c r="N213" s="4">
        <v>5.87</v>
      </c>
      <c r="O213" s="4">
        <v>0.33</v>
      </c>
      <c r="P213" s="28">
        <f t="shared" ref="P213:P263" si="383">SUM(F213:O213)</f>
        <v>99.940000000000012</v>
      </c>
      <c r="R213" s="28">
        <v>54.47</v>
      </c>
      <c r="S213" s="28">
        <v>0.27</v>
      </c>
      <c r="T213" s="28">
        <v>27.99</v>
      </c>
      <c r="U213" s="28">
        <v>0.86</v>
      </c>
      <c r="V213" s="28">
        <v>0.13</v>
      </c>
      <c r="W213" s="28">
        <v>0.26</v>
      </c>
      <c r="X213" s="28">
        <v>10.95</v>
      </c>
      <c r="Y213" s="28">
        <v>3.96</v>
      </c>
      <c r="Z213" s="28">
        <v>1.1100000000000001</v>
      </c>
      <c r="AA213" s="28">
        <f t="shared" ref="AA213" si="384">SUM(R213:Z213)</f>
        <v>100</v>
      </c>
      <c r="AC213" s="30">
        <f t="shared" ref="AC213" si="385">F213/AC$2</f>
        <v>1.0103195739014648</v>
      </c>
      <c r="AD213" s="30">
        <f t="shared" ref="AD213" si="386">G213/AD$2</f>
        <v>6.0075093867334164E-3</v>
      </c>
      <c r="AE213" s="30">
        <f t="shared" ref="AE213" si="387">H213*2/AE$2</f>
        <v>0.33346410357002748</v>
      </c>
      <c r="AF213" s="30">
        <f t="shared" ref="AF213" si="388">I213/AF$2</f>
        <v>6.9171885873347258E-2</v>
      </c>
      <c r="AG213" s="30">
        <f t="shared" ref="AG213" si="389">J213/AG$2</f>
        <v>1.6915703411333521E-3</v>
      </c>
      <c r="AH213" s="30">
        <f t="shared" ref="AH213" si="390">K213/AH$2</f>
        <v>2.7295285359801493E-2</v>
      </c>
      <c r="AI213" s="30">
        <f t="shared" ref="AI213" si="391">L213/AI$2</f>
        <v>9.3616262482168339E-2</v>
      </c>
      <c r="AJ213" s="30">
        <f t="shared" ref="AJ213" si="392">M213*2/AJ$2</f>
        <v>0.13294611164891901</v>
      </c>
      <c r="AK213" s="30">
        <f t="shared" ref="AK213" si="393">N213*2/AK$2</f>
        <v>0.12462845010615711</v>
      </c>
      <c r="AL213" s="30">
        <f t="shared" ref="AL213" si="394">O213*2/AL$2</f>
        <v>4.6499503300760194E-3</v>
      </c>
      <c r="AM213" s="30">
        <f t="shared" ref="AM213" si="395">SUM(AC213:AL213)</f>
        <v>1.8037907029998281</v>
      </c>
      <c r="AO213" s="30">
        <f t="shared" ref="AO213" si="396">AC213/$AM213</f>
        <v>0.56010909260217034</v>
      </c>
      <c r="AP213" s="30">
        <f t="shared" ref="AP213" si="397">AD213/$AM213</f>
        <v>3.3304913794835037E-3</v>
      </c>
      <c r="AQ213" s="30">
        <f t="shared" ref="AQ213" si="398">AE213/$AM213</f>
        <v>0.18486851219238115</v>
      </c>
      <c r="AR213" s="30">
        <f t="shared" ref="AR213" si="399">AF213/$AM213</f>
        <v>3.8348066523632506E-2</v>
      </c>
      <c r="AS213" s="30">
        <f t="shared" ref="AS213" si="400">AG213/$AM213</f>
        <v>9.3778637306432186E-4</v>
      </c>
      <c r="AT213" s="30">
        <f t="shared" ref="AT213" si="401">AH213/$AM213</f>
        <v>1.5132179866770326E-2</v>
      </c>
      <c r="AU213" s="30">
        <f t="shared" ref="AU213" si="402">AI213/$AM213</f>
        <v>5.1899736663726034E-2</v>
      </c>
      <c r="AV213" s="30">
        <f t="shared" ref="AV213" si="403">AJ213/$AM213</f>
        <v>7.3703734822349667E-2</v>
      </c>
      <c r="AW213" s="30">
        <f t="shared" ref="AW213" si="404">AK213/$AM213</f>
        <v>6.9092522707258339E-2</v>
      </c>
      <c r="AX213" s="30">
        <f t="shared" ref="AX213" si="405">AL213/$AM213</f>
        <v>2.5778768691638292E-3</v>
      </c>
      <c r="AY213" s="30">
        <f t="shared" ref="AY213" si="406">SUM(AO213:AX213)</f>
        <v>0.99999999999999989</v>
      </c>
      <c r="AZ213" s="30"/>
      <c r="BA213" s="30">
        <f t="shared" ref="BA213" si="407">R213/AC$2</f>
        <v>0.90662450066577893</v>
      </c>
      <c r="BB213" s="30">
        <f t="shared" ref="BB213" si="408">S213/AD$2</f>
        <v>3.3792240300375468E-3</v>
      </c>
      <c r="BC213" s="30">
        <f t="shared" ref="BC213" si="409">T213*2/AE$2</f>
        <v>0.54903883876029813</v>
      </c>
      <c r="BD213" s="30">
        <f t="shared" ref="BD213" si="410">U213/AF$2</f>
        <v>1.1969380654140572E-2</v>
      </c>
      <c r="BE213" s="30">
        <f t="shared" ref="BE213" si="411">V213/AG$2</f>
        <v>1.8325345362277983E-3</v>
      </c>
      <c r="BF213" s="30">
        <f t="shared" ref="BF213" si="412">W213/AH$2</f>
        <v>6.4516129032258073E-3</v>
      </c>
      <c r="BG213" s="30">
        <f t="shared" ref="BG213" si="413">X213/AI$2</f>
        <v>0.1952567760342368</v>
      </c>
      <c r="BH213" s="30">
        <f t="shared" ref="BH213" si="414">Y213*2/AJ$2</f>
        <v>0.12778315585672798</v>
      </c>
      <c r="BI213" s="30">
        <f t="shared" ref="BI213" si="415">Z213*2/AK$2</f>
        <v>2.3566878980891721E-2</v>
      </c>
      <c r="BJ213" s="30">
        <f t="shared" ref="BJ213" si="416">SUM(BA213:BI213)</f>
        <v>1.8259029024215652</v>
      </c>
      <c r="BK213" s="30"/>
      <c r="BL213" s="30">
        <f t="shared" ref="BL213" si="417">BA213/$BJ213</f>
        <v>0.49653489211468327</v>
      </c>
      <c r="BM213" s="30">
        <f t="shared" ref="BM213" si="418">BB213/$BJ213</f>
        <v>1.8507139813162695E-3</v>
      </c>
      <c r="BN213" s="30">
        <f t="shared" ref="BN213" si="419">BC213/$BJ213</f>
        <v>0.30069443344010627</v>
      </c>
      <c r="BO213" s="30">
        <f t="shared" ref="BO213" si="420">BD213/$BJ213</f>
        <v>6.5553215553063818E-3</v>
      </c>
      <c r="BP213" s="30">
        <f t="shared" ref="BP213" si="421">BE213/$BJ213</f>
        <v>1.0036319750614548E-3</v>
      </c>
      <c r="BQ213" s="30">
        <f t="shared" ref="BQ213" si="422">BF213/$BJ213</f>
        <v>3.5333822486778963E-3</v>
      </c>
      <c r="BR213" s="30">
        <f t="shared" ref="BR213" si="423">BG213/$BJ213</f>
        <v>0.10693710808788442</v>
      </c>
      <c r="BS213" s="30">
        <f t="shared" ref="BS213" si="424">BH213/$BJ213</f>
        <v>6.9983543860551542E-2</v>
      </c>
      <c r="BT213" s="30">
        <f t="shared" ref="BT213" si="425">BI213/$BJ213</f>
        <v>1.2906972736412569E-2</v>
      </c>
      <c r="BU213" s="30">
        <f t="shared" ref="BU213" si="426">SUM(BL213:BT213)</f>
        <v>1</v>
      </c>
      <c r="BV213" s="30"/>
      <c r="BW213" s="28">
        <f t="shared" ref="BW213" si="427">BR213/(BR213+BS213+BT213)</f>
        <v>0.56333796656530477</v>
      </c>
      <c r="BX213" s="28">
        <f t="shared" ref="BX213" si="428">BS213/(BR213+BS213+BT213)</f>
        <v>0.36866891200233942</v>
      </c>
      <c r="BY213" s="28">
        <f t="shared" ref="BY213" si="429">1-BW213-BX213</f>
        <v>6.7993121432355808E-2</v>
      </c>
      <c r="BZ213" s="28"/>
      <c r="CA213" s="28">
        <f t="shared" ref="CA213" si="430">F213*100/P213</f>
        <v>60.736441865119062</v>
      </c>
      <c r="CB213" s="28">
        <f t="shared" ref="CB213" si="431">(M213+N213)*100/P213</f>
        <v>9.9959975985591338</v>
      </c>
      <c r="CC213" s="28">
        <f t="shared" ref="CC213" si="432">IF(BY213+BX213=0,CD213/2,+BY213/(BY213+BX213)*(100-CD213)+0.5*CD213)</f>
        <v>34.966210471500816</v>
      </c>
      <c r="CD213" s="28">
        <f t="shared" ref="CD213" si="433">100*BW213/(BW213+BX213+BY213)</f>
        <v>56.333796656530474</v>
      </c>
      <c r="CF213" s="28">
        <f t="shared" ref="CF213" si="434">LN(BW213/(AU213*AQ213^2*AO213^2))</f>
        <v>6.9200343426774058</v>
      </c>
      <c r="CG213" s="28">
        <f t="shared" ref="CG213" si="435">AV213/(AV213+AW213)</f>
        <v>0.51614612383708736</v>
      </c>
      <c r="CH213" s="30"/>
      <c r="CI213" s="107">
        <f t="shared" ref="CI213:CI244" si="436">$CK$1+$CK$2*CF213+$CK$3*D213+$CK$4*BX213+$CK$5*CG213</f>
        <v>3.6247614810111717</v>
      </c>
    </row>
    <row r="214" spans="1:89" ht="15" customHeight="1" x14ac:dyDescent="0.2">
      <c r="A214" s="150" t="s">
        <v>194</v>
      </c>
      <c r="C214" s="141">
        <v>8</v>
      </c>
      <c r="D214" s="26">
        <f t="shared" ref="D214:D277" si="437">$D$212</f>
        <v>1008</v>
      </c>
      <c r="F214" s="4">
        <v>60.7</v>
      </c>
      <c r="G214" s="4">
        <v>0.48</v>
      </c>
      <c r="H214" s="4">
        <v>17</v>
      </c>
      <c r="I214" s="4">
        <v>4.97</v>
      </c>
      <c r="J214" s="4">
        <v>0.12</v>
      </c>
      <c r="K214" s="4">
        <v>1.1000000000000001</v>
      </c>
      <c r="L214" s="4">
        <v>5.25</v>
      </c>
      <c r="M214" s="4">
        <v>4.12</v>
      </c>
      <c r="N214" s="4">
        <v>5.87</v>
      </c>
      <c r="O214" s="4">
        <v>0.33</v>
      </c>
      <c r="P214" s="28">
        <f t="shared" si="383"/>
        <v>99.940000000000012</v>
      </c>
      <c r="R214" s="28">
        <v>54.54</v>
      </c>
      <c r="S214" s="28">
        <v>0.28999999999999998</v>
      </c>
      <c r="T214" s="28">
        <v>27.67</v>
      </c>
      <c r="U214" s="28">
        <v>0.85</v>
      </c>
      <c r="V214" s="28">
        <v>0.17</v>
      </c>
      <c r="W214" s="28">
        <v>0.41</v>
      </c>
      <c r="X214" s="28">
        <v>10.85</v>
      </c>
      <c r="Y214" s="28">
        <v>3.85</v>
      </c>
      <c r="Z214" s="28">
        <v>1.37</v>
      </c>
      <c r="AA214" s="28">
        <f t="shared" ref="AA214:AA277" si="438">SUM(R214:Z214)</f>
        <v>99.999999999999986</v>
      </c>
      <c r="AC214" s="30">
        <f t="shared" ref="AC214:AC277" si="439">F214/AC$2</f>
        <v>1.0103195739014648</v>
      </c>
      <c r="AD214" s="30">
        <f t="shared" ref="AD214:AD277" si="440">G214/AD$2</f>
        <v>6.0075093867334164E-3</v>
      </c>
      <c r="AE214" s="30">
        <f t="shared" ref="AE214:AE277" si="441">H214*2/AE$2</f>
        <v>0.33346410357002748</v>
      </c>
      <c r="AF214" s="30">
        <f t="shared" ref="AF214:AF277" si="442">I214/AF$2</f>
        <v>6.9171885873347258E-2</v>
      </c>
      <c r="AG214" s="30">
        <f t="shared" ref="AG214:AG277" si="443">J214/AG$2</f>
        <v>1.6915703411333521E-3</v>
      </c>
      <c r="AH214" s="30">
        <f t="shared" ref="AH214:AH277" si="444">K214/AH$2</f>
        <v>2.7295285359801493E-2</v>
      </c>
      <c r="AI214" s="30">
        <f t="shared" ref="AI214:AI277" si="445">L214/AI$2</f>
        <v>9.3616262482168339E-2</v>
      </c>
      <c r="AJ214" s="30">
        <f t="shared" ref="AJ214:AJ277" si="446">M214*2/AJ$2</f>
        <v>0.13294611164891901</v>
      </c>
      <c r="AK214" s="30">
        <f t="shared" ref="AK214:AK277" si="447">N214*2/AK$2</f>
        <v>0.12462845010615711</v>
      </c>
      <c r="AL214" s="30">
        <f t="shared" ref="AL214:AL277" si="448">O214*2/AL$2</f>
        <v>4.6499503300760194E-3</v>
      </c>
      <c r="AM214" s="30">
        <f t="shared" ref="AM214:AM277" si="449">SUM(AC214:AL214)</f>
        <v>1.8037907029998281</v>
      </c>
      <c r="AO214" s="30">
        <f t="shared" ref="AO214:AO277" si="450">AC214/$AM214</f>
        <v>0.56010909260217034</v>
      </c>
      <c r="AP214" s="30">
        <f t="shared" ref="AP214:AP277" si="451">AD214/$AM214</f>
        <v>3.3304913794835037E-3</v>
      </c>
      <c r="AQ214" s="30">
        <f t="shared" ref="AQ214:AQ277" si="452">AE214/$AM214</f>
        <v>0.18486851219238115</v>
      </c>
      <c r="AR214" s="30">
        <f t="shared" ref="AR214:AR277" si="453">AF214/$AM214</f>
        <v>3.8348066523632506E-2</v>
      </c>
      <c r="AS214" s="30">
        <f t="shared" ref="AS214:AS277" si="454">AG214/$AM214</f>
        <v>9.3778637306432186E-4</v>
      </c>
      <c r="AT214" s="30">
        <f t="shared" ref="AT214:AT277" si="455">AH214/$AM214</f>
        <v>1.5132179866770326E-2</v>
      </c>
      <c r="AU214" s="30">
        <f t="shared" ref="AU214:AU277" si="456">AI214/$AM214</f>
        <v>5.1899736663726034E-2</v>
      </c>
      <c r="AV214" s="30">
        <f t="shared" ref="AV214:AV277" si="457">AJ214/$AM214</f>
        <v>7.3703734822349667E-2</v>
      </c>
      <c r="AW214" s="30">
        <f t="shared" ref="AW214:AW277" si="458">AK214/$AM214</f>
        <v>6.9092522707258339E-2</v>
      </c>
      <c r="AX214" s="30">
        <f t="shared" ref="AX214:AX277" si="459">AL214/$AM214</f>
        <v>2.5778768691638292E-3</v>
      </c>
      <c r="AY214" s="30">
        <f t="shared" ref="AY214:AY277" si="460">SUM(AO214:AX214)</f>
        <v>0.99999999999999989</v>
      </c>
      <c r="AZ214" s="30"/>
      <c r="BA214" s="30">
        <f t="shared" ref="BA214:BA277" si="461">R214/AC$2</f>
        <v>0.90778961384820245</v>
      </c>
      <c r="BB214" s="30">
        <f t="shared" ref="BB214:BB277" si="462">S214/AD$2</f>
        <v>3.6295369211514386E-3</v>
      </c>
      <c r="BC214" s="30">
        <f t="shared" ref="BC214:BC277" si="463">T214*2/AE$2</f>
        <v>0.54276186739898002</v>
      </c>
      <c r="BD214" s="30">
        <f t="shared" ref="BD214:BD277" si="464">U214/AF$2</f>
        <v>1.1830201809324984E-2</v>
      </c>
      <c r="BE214" s="30">
        <f t="shared" ref="BE214:BE277" si="465">V214/AG$2</f>
        <v>2.3963913166055823E-3</v>
      </c>
      <c r="BF214" s="30">
        <f t="shared" ref="BF214:BF277" si="466">W214/AH$2</f>
        <v>1.0173697270471464E-2</v>
      </c>
      <c r="BG214" s="30">
        <f t="shared" ref="BG214:BG277" si="467">X214/AI$2</f>
        <v>0.19347360912981454</v>
      </c>
      <c r="BH214" s="30">
        <f t="shared" ref="BH214:BH277" si="468">Y214*2/AJ$2</f>
        <v>0.12423362374959665</v>
      </c>
      <c r="BI214" s="30">
        <f t="shared" ref="BI214:BI277" si="469">Z214*2/AK$2</f>
        <v>2.9087048832271763E-2</v>
      </c>
      <c r="BJ214" s="30">
        <f t="shared" ref="BJ214:BJ277" si="470">SUM(BA214:BI214)</f>
        <v>1.8253755902764193</v>
      </c>
      <c r="BK214" s="30"/>
      <c r="BL214" s="30">
        <f t="shared" ref="BL214:BL277" si="471">BA214/$BJ214</f>
        <v>0.49731661729449034</v>
      </c>
      <c r="BM214" s="30">
        <f t="shared" ref="BM214:BM277" si="472">BB214/$BJ214</f>
        <v>1.9883781400855771E-3</v>
      </c>
      <c r="BN214" s="30">
        <f t="shared" ref="BN214:BN277" si="473">BC214/$BJ214</f>
        <v>0.29734256899797196</v>
      </c>
      <c r="BO214" s="30">
        <f t="shared" ref="BO214:BO277" si="474">BD214/$BJ214</f>
        <v>6.4809685592067765E-3</v>
      </c>
      <c r="BP214" s="30">
        <f t="shared" ref="BP214:BP277" si="475">BE214/$BJ214</f>
        <v>1.3128209500394893E-3</v>
      </c>
      <c r="BQ214" s="30">
        <f t="shared" ref="BQ214:BQ277" si="476">BF214/$BJ214</f>
        <v>5.5734816027263991E-3</v>
      </c>
      <c r="BR214" s="30">
        <f t="shared" ref="BR214:BR277" si="477">BG214/$BJ214</f>
        <v>0.10599112322988638</v>
      </c>
      <c r="BS214" s="30">
        <f t="shared" ref="BS214:BS277" si="478">BH214/$BJ214</f>
        <v>6.805921171038766E-2</v>
      </c>
      <c r="BT214" s="30">
        <f t="shared" ref="BT214:BT277" si="479">BI214/$BJ214</f>
        <v>1.5934829515205178E-2</v>
      </c>
      <c r="BU214" s="30">
        <f t="shared" ref="BU214:BU277" si="480">SUM(BL214:BT214)</f>
        <v>0.99999999999999978</v>
      </c>
      <c r="BV214" s="30"/>
      <c r="BW214" s="28">
        <f t="shared" ref="BW214:BW277" si="481">BR214/(BR214+BS214+BT214)</f>
        <v>0.55789157818543322</v>
      </c>
      <c r="BX214" s="28">
        <f t="shared" ref="BX214:BX277" si="482">BS214/(BR214+BS214+BT214)</f>
        <v>0.35823434901063833</v>
      </c>
      <c r="BY214" s="28">
        <f t="shared" ref="BY214:BY277" si="483">1-BW214-BX214</f>
        <v>8.3874072803928446E-2</v>
      </c>
      <c r="BZ214" s="28"/>
      <c r="CA214" s="28">
        <f t="shared" ref="CA214:CA277" si="484">F214*100/P214</f>
        <v>60.736441865119062</v>
      </c>
      <c r="CB214" s="28">
        <f t="shared" ref="CB214:CB277" si="485">(M214+N214)*100/P214</f>
        <v>9.9959975985591338</v>
      </c>
      <c r="CC214" s="28">
        <f t="shared" ref="CC214:CC277" si="486">IF(BY214+BX214=0,CD214/2,+BY214/(BY214+BX214)*(100-CD214)+0.5*CD214)</f>
        <v>36.281986189664508</v>
      </c>
      <c r="CD214" s="28">
        <f t="shared" ref="CD214:CD277" si="487">100*BW214/(BW214+BX214+BY214)</f>
        <v>55.789157818543323</v>
      </c>
      <c r="CF214" s="28">
        <f t="shared" ref="CF214:CF277" si="488">LN(BW214/(AU214*AQ214^2*AO214^2))</f>
        <v>6.9103192379646785</v>
      </c>
      <c r="CG214" s="28">
        <f t="shared" ref="CG214:CG277" si="489">AV214/(AV214+AW214)</f>
        <v>0.51614612383708736</v>
      </c>
      <c r="CH214" s="30"/>
      <c r="CI214" s="107">
        <f t="shared" si="436"/>
        <v>3.756375150545229</v>
      </c>
    </row>
    <row r="215" spans="1:89" ht="15" customHeight="1" x14ac:dyDescent="0.2">
      <c r="A215" s="150" t="s">
        <v>194</v>
      </c>
      <c r="C215" s="140">
        <v>16</v>
      </c>
      <c r="D215" s="26">
        <f t="shared" si="437"/>
        <v>1008</v>
      </c>
      <c r="F215" s="4">
        <v>60.7</v>
      </c>
      <c r="G215" s="4">
        <v>0.48</v>
      </c>
      <c r="H215" s="4">
        <v>17</v>
      </c>
      <c r="I215" s="4">
        <v>4.97</v>
      </c>
      <c r="J215" s="4">
        <v>0.12</v>
      </c>
      <c r="K215" s="4">
        <v>1.1000000000000001</v>
      </c>
      <c r="L215" s="4">
        <v>5.25</v>
      </c>
      <c r="M215" s="4">
        <v>4.12</v>
      </c>
      <c r="N215" s="4">
        <v>5.87</v>
      </c>
      <c r="O215" s="4">
        <v>0.33</v>
      </c>
      <c r="P215" s="28">
        <f t="shared" si="383"/>
        <v>99.940000000000012</v>
      </c>
      <c r="R215" s="28">
        <v>54.49</v>
      </c>
      <c r="S215" s="28">
        <v>0.2</v>
      </c>
      <c r="T215" s="28">
        <v>28.33</v>
      </c>
      <c r="U215" s="28">
        <v>0.64</v>
      </c>
      <c r="V215" s="28">
        <v>0.17</v>
      </c>
      <c r="W215" s="28">
        <v>0.23</v>
      </c>
      <c r="X215" s="28">
        <v>10.96</v>
      </c>
      <c r="Y215" s="28">
        <v>3.88</v>
      </c>
      <c r="Z215" s="28">
        <v>1.1000000000000001</v>
      </c>
      <c r="AA215" s="28">
        <f t="shared" si="438"/>
        <v>100</v>
      </c>
      <c r="AC215" s="30">
        <f t="shared" si="439"/>
        <v>1.0103195739014648</v>
      </c>
      <c r="AD215" s="30">
        <f t="shared" si="440"/>
        <v>6.0075093867334164E-3</v>
      </c>
      <c r="AE215" s="30">
        <f t="shared" si="441"/>
        <v>0.33346410357002748</v>
      </c>
      <c r="AF215" s="30">
        <f t="shared" si="442"/>
        <v>6.9171885873347258E-2</v>
      </c>
      <c r="AG215" s="30">
        <f t="shared" si="443"/>
        <v>1.6915703411333521E-3</v>
      </c>
      <c r="AH215" s="30">
        <f t="shared" si="444"/>
        <v>2.7295285359801493E-2</v>
      </c>
      <c r="AI215" s="30">
        <f t="shared" si="445"/>
        <v>9.3616262482168339E-2</v>
      </c>
      <c r="AJ215" s="30">
        <f t="shared" si="446"/>
        <v>0.13294611164891901</v>
      </c>
      <c r="AK215" s="30">
        <f t="shared" si="447"/>
        <v>0.12462845010615711</v>
      </c>
      <c r="AL215" s="30">
        <f t="shared" si="448"/>
        <v>4.6499503300760194E-3</v>
      </c>
      <c r="AM215" s="30">
        <f t="shared" si="449"/>
        <v>1.8037907029998281</v>
      </c>
      <c r="AO215" s="30">
        <f t="shared" si="450"/>
        <v>0.56010909260217034</v>
      </c>
      <c r="AP215" s="30">
        <f t="shared" si="451"/>
        <v>3.3304913794835037E-3</v>
      </c>
      <c r="AQ215" s="30">
        <f t="shared" si="452"/>
        <v>0.18486851219238115</v>
      </c>
      <c r="AR215" s="30">
        <f t="shared" si="453"/>
        <v>3.8348066523632506E-2</v>
      </c>
      <c r="AS215" s="30">
        <f t="shared" si="454"/>
        <v>9.3778637306432186E-4</v>
      </c>
      <c r="AT215" s="30">
        <f t="shared" si="455"/>
        <v>1.5132179866770326E-2</v>
      </c>
      <c r="AU215" s="30">
        <f t="shared" si="456"/>
        <v>5.1899736663726034E-2</v>
      </c>
      <c r="AV215" s="30">
        <f t="shared" si="457"/>
        <v>7.3703734822349667E-2</v>
      </c>
      <c r="AW215" s="30">
        <f t="shared" si="458"/>
        <v>6.9092522707258339E-2</v>
      </c>
      <c r="AX215" s="30">
        <f t="shared" si="459"/>
        <v>2.5778768691638292E-3</v>
      </c>
      <c r="AY215" s="30">
        <f t="shared" si="460"/>
        <v>0.99999999999999989</v>
      </c>
      <c r="AZ215" s="30"/>
      <c r="BA215" s="30">
        <f t="shared" si="461"/>
        <v>0.90695739014647148</v>
      </c>
      <c r="BB215" s="30">
        <f t="shared" si="462"/>
        <v>2.5031289111389237E-3</v>
      </c>
      <c r="BC215" s="30">
        <f t="shared" si="463"/>
        <v>0.55570812083169874</v>
      </c>
      <c r="BD215" s="30">
        <f t="shared" si="464"/>
        <v>8.9074460681976345E-3</v>
      </c>
      <c r="BE215" s="30">
        <f t="shared" si="465"/>
        <v>2.3963913166055823E-3</v>
      </c>
      <c r="BF215" s="30">
        <f t="shared" si="466"/>
        <v>5.7071960297766754E-3</v>
      </c>
      <c r="BG215" s="30">
        <f t="shared" si="467"/>
        <v>0.19543509272467904</v>
      </c>
      <c r="BH215" s="30">
        <f t="shared" si="468"/>
        <v>0.12520167796063247</v>
      </c>
      <c r="BI215" s="30">
        <f t="shared" si="469"/>
        <v>2.3354564755838643E-2</v>
      </c>
      <c r="BJ215" s="30">
        <f t="shared" si="470"/>
        <v>1.8261710087450393</v>
      </c>
      <c r="BK215" s="30"/>
      <c r="BL215" s="30">
        <f t="shared" si="471"/>
        <v>0.49664428238280955</v>
      </c>
      <c r="BM215" s="30">
        <f t="shared" si="472"/>
        <v>1.3706979790786931E-3</v>
      </c>
      <c r="BN215" s="30">
        <f t="shared" si="473"/>
        <v>0.3043023452735602</v>
      </c>
      <c r="BO215" s="30">
        <f t="shared" si="474"/>
        <v>4.8776626206101636E-3</v>
      </c>
      <c r="BP215" s="30">
        <f t="shared" si="475"/>
        <v>1.3122491295338235E-3</v>
      </c>
      <c r="BQ215" s="30">
        <f t="shared" si="476"/>
        <v>3.1252254046562214E-3</v>
      </c>
      <c r="BR215" s="30">
        <f t="shared" si="477"/>
        <v>0.10701905341219042</v>
      </c>
      <c r="BS215" s="30">
        <f t="shared" si="478"/>
        <v>6.8559667939681157E-2</v>
      </c>
      <c r="BT215" s="30">
        <f t="shared" si="479"/>
        <v>1.2788815857879653E-2</v>
      </c>
      <c r="BU215" s="30">
        <f t="shared" si="480"/>
        <v>0.99999999999999989</v>
      </c>
      <c r="BV215" s="30"/>
      <c r="BW215" s="28">
        <f t="shared" si="481"/>
        <v>0.56813957966134276</v>
      </c>
      <c r="BX215" s="28">
        <f t="shared" si="482"/>
        <v>0.36396753365914908</v>
      </c>
      <c r="BY215" s="28">
        <f t="shared" si="483"/>
        <v>6.7892886679508158E-2</v>
      </c>
      <c r="BZ215" s="28"/>
      <c r="CA215" s="28">
        <f t="shared" si="484"/>
        <v>60.736441865119062</v>
      </c>
      <c r="CB215" s="28">
        <f t="shared" si="485"/>
        <v>9.9959975985591338</v>
      </c>
      <c r="CC215" s="28">
        <f t="shared" si="486"/>
        <v>35.196267651017955</v>
      </c>
      <c r="CD215" s="28">
        <f t="shared" si="487"/>
        <v>56.813957966134275</v>
      </c>
      <c r="CF215" s="28">
        <f t="shared" si="488"/>
        <v>6.9285217261627805</v>
      </c>
      <c r="CG215" s="28">
        <f t="shared" si="489"/>
        <v>0.51614612383708736</v>
      </c>
      <c r="CH215" s="30"/>
      <c r="CI215" s="107">
        <f t="shared" si="436"/>
        <v>3.6798285479490165</v>
      </c>
    </row>
    <row r="216" spans="1:89" ht="15" customHeight="1" x14ac:dyDescent="0.2">
      <c r="A216" s="150" t="s">
        <v>194</v>
      </c>
      <c r="C216" s="140">
        <v>24</v>
      </c>
      <c r="D216" s="26">
        <f t="shared" si="437"/>
        <v>1008</v>
      </c>
      <c r="F216" s="4">
        <v>60.7</v>
      </c>
      <c r="G216" s="4">
        <v>0.48</v>
      </c>
      <c r="H216" s="4">
        <v>17</v>
      </c>
      <c r="I216" s="4">
        <v>4.97</v>
      </c>
      <c r="J216" s="4">
        <v>0.12</v>
      </c>
      <c r="K216" s="4">
        <v>1.1000000000000001</v>
      </c>
      <c r="L216" s="4">
        <v>5.25</v>
      </c>
      <c r="M216" s="4">
        <v>4.12</v>
      </c>
      <c r="N216" s="4">
        <v>5.87</v>
      </c>
      <c r="O216" s="4">
        <v>0.33</v>
      </c>
      <c r="P216" s="28">
        <f t="shared" si="383"/>
        <v>99.940000000000012</v>
      </c>
      <c r="R216" s="28">
        <v>54.14</v>
      </c>
      <c r="S216" s="28">
        <v>0.28999999999999998</v>
      </c>
      <c r="T216" s="28">
        <v>28.33</v>
      </c>
      <c r="U216" s="28">
        <v>0.82</v>
      </c>
      <c r="V216" s="28">
        <v>0.21</v>
      </c>
      <c r="W216" s="28">
        <v>0.27</v>
      </c>
      <c r="X216" s="28">
        <v>11.14</v>
      </c>
      <c r="Y216" s="28">
        <v>3.77</v>
      </c>
      <c r="Z216" s="28">
        <v>1.04</v>
      </c>
      <c r="AA216" s="28">
        <f t="shared" si="438"/>
        <v>100.00999999999998</v>
      </c>
      <c r="AC216" s="30">
        <f t="shared" si="439"/>
        <v>1.0103195739014648</v>
      </c>
      <c r="AD216" s="30">
        <f t="shared" si="440"/>
        <v>6.0075093867334164E-3</v>
      </c>
      <c r="AE216" s="30">
        <f t="shared" si="441"/>
        <v>0.33346410357002748</v>
      </c>
      <c r="AF216" s="30">
        <f t="shared" si="442"/>
        <v>6.9171885873347258E-2</v>
      </c>
      <c r="AG216" s="30">
        <f t="shared" si="443"/>
        <v>1.6915703411333521E-3</v>
      </c>
      <c r="AH216" s="30">
        <f t="shared" si="444"/>
        <v>2.7295285359801493E-2</v>
      </c>
      <c r="AI216" s="30">
        <f t="shared" si="445"/>
        <v>9.3616262482168339E-2</v>
      </c>
      <c r="AJ216" s="30">
        <f t="shared" si="446"/>
        <v>0.13294611164891901</v>
      </c>
      <c r="AK216" s="30">
        <f t="shared" si="447"/>
        <v>0.12462845010615711</v>
      </c>
      <c r="AL216" s="30">
        <f t="shared" si="448"/>
        <v>4.6499503300760194E-3</v>
      </c>
      <c r="AM216" s="30">
        <f t="shared" si="449"/>
        <v>1.8037907029998281</v>
      </c>
      <c r="AO216" s="30">
        <f t="shared" si="450"/>
        <v>0.56010909260217034</v>
      </c>
      <c r="AP216" s="30">
        <f t="shared" si="451"/>
        <v>3.3304913794835037E-3</v>
      </c>
      <c r="AQ216" s="30">
        <f t="shared" si="452"/>
        <v>0.18486851219238115</v>
      </c>
      <c r="AR216" s="30">
        <f t="shared" si="453"/>
        <v>3.8348066523632506E-2</v>
      </c>
      <c r="AS216" s="30">
        <f t="shared" si="454"/>
        <v>9.3778637306432186E-4</v>
      </c>
      <c r="AT216" s="30">
        <f t="shared" si="455"/>
        <v>1.5132179866770326E-2</v>
      </c>
      <c r="AU216" s="30">
        <f t="shared" si="456"/>
        <v>5.1899736663726034E-2</v>
      </c>
      <c r="AV216" s="30">
        <f t="shared" si="457"/>
        <v>7.3703734822349667E-2</v>
      </c>
      <c r="AW216" s="30">
        <f t="shared" si="458"/>
        <v>6.9092522707258339E-2</v>
      </c>
      <c r="AX216" s="30">
        <f t="shared" si="459"/>
        <v>2.5778768691638292E-3</v>
      </c>
      <c r="AY216" s="30">
        <f t="shared" si="460"/>
        <v>0.99999999999999989</v>
      </c>
      <c r="AZ216" s="30"/>
      <c r="BA216" s="30">
        <f t="shared" si="461"/>
        <v>0.90113182423435423</v>
      </c>
      <c r="BB216" s="30">
        <f t="shared" si="462"/>
        <v>3.6295369211514386E-3</v>
      </c>
      <c r="BC216" s="30">
        <f t="shared" si="463"/>
        <v>0.55570812083169874</v>
      </c>
      <c r="BD216" s="30">
        <f t="shared" si="464"/>
        <v>1.1412665274878218E-2</v>
      </c>
      <c r="BE216" s="30">
        <f t="shared" si="465"/>
        <v>2.9602480969833662E-3</v>
      </c>
      <c r="BF216" s="30">
        <f t="shared" si="466"/>
        <v>6.6997518610421849E-3</v>
      </c>
      <c r="BG216" s="30">
        <f t="shared" si="467"/>
        <v>0.19864479315263911</v>
      </c>
      <c r="BH216" s="30">
        <f t="shared" si="468"/>
        <v>0.12165214585350113</v>
      </c>
      <c r="BI216" s="30">
        <f t="shared" si="469"/>
        <v>2.2080679405520168E-2</v>
      </c>
      <c r="BJ216" s="30">
        <f t="shared" si="470"/>
        <v>1.8239197656317687</v>
      </c>
      <c r="BK216" s="30"/>
      <c r="BL216" s="30">
        <f t="shared" si="471"/>
        <v>0.4940633032299096</v>
      </c>
      <c r="BM216" s="30">
        <f t="shared" si="472"/>
        <v>1.9899652328699015E-3</v>
      </c>
      <c r="BN216" s="30">
        <f t="shared" si="473"/>
        <v>0.30467794214577898</v>
      </c>
      <c r="BO216" s="30">
        <f t="shared" si="474"/>
        <v>6.2572189248275966E-3</v>
      </c>
      <c r="BP216" s="30">
        <f t="shared" si="475"/>
        <v>1.6230144290135461E-3</v>
      </c>
      <c r="BQ216" s="30">
        <f t="shared" si="476"/>
        <v>3.6732711533072988E-3</v>
      </c>
      <c r="BR216" s="30">
        <f t="shared" si="477"/>
        <v>0.10891092738601503</v>
      </c>
      <c r="BS216" s="30">
        <f t="shared" si="478"/>
        <v>6.6698189331460697E-2</v>
      </c>
      <c r="BT216" s="30">
        <f t="shared" si="479"/>
        <v>1.2106168166817288E-2</v>
      </c>
      <c r="BU216" s="30">
        <f t="shared" si="480"/>
        <v>0.99999999999999989</v>
      </c>
      <c r="BV216" s="30"/>
      <c r="BW216" s="28">
        <f t="shared" si="481"/>
        <v>0.58019211090427347</v>
      </c>
      <c r="BX216" s="28">
        <f t="shared" si="482"/>
        <v>0.35531570789546096</v>
      </c>
      <c r="BY216" s="28">
        <f t="shared" si="483"/>
        <v>6.4492181200265564E-2</v>
      </c>
      <c r="BZ216" s="28"/>
      <c r="CA216" s="28">
        <f t="shared" si="484"/>
        <v>60.736441865119062</v>
      </c>
      <c r="CB216" s="28">
        <f t="shared" si="485"/>
        <v>9.9959975985591338</v>
      </c>
      <c r="CC216" s="28">
        <f t="shared" si="486"/>
        <v>35.458823665240232</v>
      </c>
      <c r="CD216" s="28">
        <f t="shared" si="487"/>
        <v>58.019211090427348</v>
      </c>
      <c r="CF216" s="28">
        <f t="shared" si="488"/>
        <v>6.949513873184447</v>
      </c>
      <c r="CG216" s="28">
        <f t="shared" si="489"/>
        <v>0.51614612383708736</v>
      </c>
      <c r="CH216" s="30"/>
      <c r="CI216" s="107">
        <f t="shared" si="436"/>
        <v>3.7793992858524641</v>
      </c>
    </row>
    <row r="217" spans="1:89" ht="15" customHeight="1" x14ac:dyDescent="0.2">
      <c r="A217" s="150" t="s">
        <v>194</v>
      </c>
      <c r="C217" s="140">
        <v>32</v>
      </c>
      <c r="D217" s="26">
        <f t="shared" si="437"/>
        <v>1008</v>
      </c>
      <c r="F217" s="4">
        <v>60.7</v>
      </c>
      <c r="G217" s="4">
        <v>0.48</v>
      </c>
      <c r="H217" s="4">
        <v>17</v>
      </c>
      <c r="I217" s="4">
        <v>4.97</v>
      </c>
      <c r="J217" s="4">
        <v>0.12</v>
      </c>
      <c r="K217" s="4">
        <v>1.1000000000000001</v>
      </c>
      <c r="L217" s="4">
        <v>5.25</v>
      </c>
      <c r="M217" s="4">
        <v>4.12</v>
      </c>
      <c r="N217" s="4">
        <v>5.87</v>
      </c>
      <c r="O217" s="4">
        <v>0.33</v>
      </c>
      <c r="P217" s="28">
        <f t="shared" si="383"/>
        <v>99.940000000000012</v>
      </c>
      <c r="R217" s="28">
        <v>54.57</v>
      </c>
      <c r="S217" s="28">
        <v>0.1</v>
      </c>
      <c r="T217" s="28">
        <v>28.04</v>
      </c>
      <c r="U217" s="28">
        <v>0.83</v>
      </c>
      <c r="V217" s="28">
        <v>0</v>
      </c>
      <c r="W217" s="28">
        <v>0.36</v>
      </c>
      <c r="X217" s="28">
        <v>11.12</v>
      </c>
      <c r="Y217" s="28">
        <v>3.86</v>
      </c>
      <c r="Z217" s="28">
        <v>1.1100000000000001</v>
      </c>
      <c r="AA217" s="28">
        <f t="shared" si="438"/>
        <v>99.990000000000009</v>
      </c>
      <c r="AC217" s="30">
        <f t="shared" si="439"/>
        <v>1.0103195739014648</v>
      </c>
      <c r="AD217" s="30">
        <f t="shared" si="440"/>
        <v>6.0075093867334164E-3</v>
      </c>
      <c r="AE217" s="30">
        <f t="shared" si="441"/>
        <v>0.33346410357002748</v>
      </c>
      <c r="AF217" s="30">
        <f t="shared" si="442"/>
        <v>6.9171885873347258E-2</v>
      </c>
      <c r="AG217" s="30">
        <f t="shared" si="443"/>
        <v>1.6915703411333521E-3</v>
      </c>
      <c r="AH217" s="30">
        <f t="shared" si="444"/>
        <v>2.7295285359801493E-2</v>
      </c>
      <c r="AI217" s="30">
        <f t="shared" si="445"/>
        <v>9.3616262482168339E-2</v>
      </c>
      <c r="AJ217" s="30">
        <f t="shared" si="446"/>
        <v>0.13294611164891901</v>
      </c>
      <c r="AK217" s="30">
        <f t="shared" si="447"/>
        <v>0.12462845010615711</v>
      </c>
      <c r="AL217" s="30">
        <f t="shared" si="448"/>
        <v>4.6499503300760194E-3</v>
      </c>
      <c r="AM217" s="30">
        <f t="shared" si="449"/>
        <v>1.8037907029998281</v>
      </c>
      <c r="AO217" s="30">
        <f t="shared" si="450"/>
        <v>0.56010909260217034</v>
      </c>
      <c r="AP217" s="30">
        <f t="shared" si="451"/>
        <v>3.3304913794835037E-3</v>
      </c>
      <c r="AQ217" s="30">
        <f t="shared" si="452"/>
        <v>0.18486851219238115</v>
      </c>
      <c r="AR217" s="30">
        <f t="shared" si="453"/>
        <v>3.8348066523632506E-2</v>
      </c>
      <c r="AS217" s="30">
        <f t="shared" si="454"/>
        <v>9.3778637306432186E-4</v>
      </c>
      <c r="AT217" s="30">
        <f t="shared" si="455"/>
        <v>1.5132179866770326E-2</v>
      </c>
      <c r="AU217" s="30">
        <f t="shared" si="456"/>
        <v>5.1899736663726034E-2</v>
      </c>
      <c r="AV217" s="30">
        <f t="shared" si="457"/>
        <v>7.3703734822349667E-2</v>
      </c>
      <c r="AW217" s="30">
        <f t="shared" si="458"/>
        <v>6.9092522707258339E-2</v>
      </c>
      <c r="AX217" s="30">
        <f t="shared" si="459"/>
        <v>2.5778768691638292E-3</v>
      </c>
      <c r="AY217" s="30">
        <f t="shared" si="460"/>
        <v>0.99999999999999989</v>
      </c>
      <c r="AZ217" s="30"/>
      <c r="BA217" s="30">
        <f t="shared" si="461"/>
        <v>0.9082889480692411</v>
      </c>
      <c r="BB217" s="30">
        <f t="shared" si="462"/>
        <v>1.2515644555694619E-3</v>
      </c>
      <c r="BC217" s="30">
        <f t="shared" si="463"/>
        <v>0.55001961553550416</v>
      </c>
      <c r="BD217" s="30">
        <f t="shared" si="464"/>
        <v>1.1551844119693807E-2</v>
      </c>
      <c r="BE217" s="30">
        <f t="shared" si="465"/>
        <v>0</v>
      </c>
      <c r="BF217" s="30">
        <f t="shared" si="466"/>
        <v>8.9330024813895782E-3</v>
      </c>
      <c r="BG217" s="30">
        <f t="shared" si="467"/>
        <v>0.19828815977175462</v>
      </c>
      <c r="BH217" s="30">
        <f t="shared" si="468"/>
        <v>0.12455630848660859</v>
      </c>
      <c r="BI217" s="30">
        <f t="shared" si="469"/>
        <v>2.3566878980891721E-2</v>
      </c>
      <c r="BJ217" s="30">
        <f t="shared" si="470"/>
        <v>1.8264563219006533</v>
      </c>
      <c r="BK217" s="30"/>
      <c r="BL217" s="30">
        <f t="shared" si="471"/>
        <v>0.4972957399408568</v>
      </c>
      <c r="BM217" s="30">
        <f t="shared" si="472"/>
        <v>6.8524193026803649E-4</v>
      </c>
      <c r="BN217" s="30">
        <f t="shared" si="473"/>
        <v>0.30114030592483088</v>
      </c>
      <c r="BO217" s="30">
        <f t="shared" si="474"/>
        <v>6.3247305622248264E-3</v>
      </c>
      <c r="BP217" s="30">
        <f t="shared" si="475"/>
        <v>0</v>
      </c>
      <c r="BQ217" s="30">
        <f t="shared" si="476"/>
        <v>4.8908930228858064E-3</v>
      </c>
      <c r="BR217" s="30">
        <f t="shared" si="477"/>
        <v>0.10856441371968387</v>
      </c>
      <c r="BS217" s="30">
        <f t="shared" si="478"/>
        <v>6.8195612998285318E-2</v>
      </c>
      <c r="BT217" s="30">
        <f t="shared" si="479"/>
        <v>1.2903061900964307E-2</v>
      </c>
      <c r="BU217" s="30">
        <f t="shared" si="480"/>
        <v>0.99999999999999989</v>
      </c>
      <c r="BV217" s="30"/>
      <c r="BW217" s="28">
        <f t="shared" si="481"/>
        <v>0.57240665281903569</v>
      </c>
      <c r="BX217" s="28">
        <f t="shared" si="482"/>
        <v>0.35956186042768867</v>
      </c>
      <c r="BY217" s="28">
        <f t="shared" si="483"/>
        <v>6.8031486753275638E-2</v>
      </c>
      <c r="BZ217" s="28"/>
      <c r="CA217" s="28">
        <f t="shared" si="484"/>
        <v>60.736441865119062</v>
      </c>
      <c r="CB217" s="28">
        <f t="shared" si="485"/>
        <v>9.9959975985591338</v>
      </c>
      <c r="CC217" s="28">
        <f t="shared" si="486"/>
        <v>35.42348131627935</v>
      </c>
      <c r="CD217" s="28">
        <f t="shared" si="487"/>
        <v>57.240665281903567</v>
      </c>
      <c r="CF217" s="28">
        <f t="shared" si="488"/>
        <v>6.9360042690795982</v>
      </c>
      <c r="CG217" s="28">
        <f t="shared" si="489"/>
        <v>0.51614612383708736</v>
      </c>
      <c r="CH217" s="30"/>
      <c r="CI217" s="107">
        <f t="shared" si="436"/>
        <v>3.7315869964744879</v>
      </c>
    </row>
    <row r="218" spans="1:89" ht="15" customHeight="1" x14ac:dyDescent="0.2">
      <c r="A218" s="150" t="s">
        <v>194</v>
      </c>
      <c r="C218" s="140">
        <v>40</v>
      </c>
      <c r="D218" s="26">
        <f t="shared" si="437"/>
        <v>1008</v>
      </c>
      <c r="F218" s="4">
        <v>60.7</v>
      </c>
      <c r="G218" s="4">
        <v>0.48</v>
      </c>
      <c r="H218" s="4">
        <v>17</v>
      </c>
      <c r="I218" s="4">
        <v>4.97</v>
      </c>
      <c r="J218" s="4">
        <v>0.12</v>
      </c>
      <c r="K218" s="4">
        <v>1.1000000000000001</v>
      </c>
      <c r="L218" s="4">
        <v>5.25</v>
      </c>
      <c r="M218" s="4">
        <v>4.12</v>
      </c>
      <c r="N218" s="4">
        <v>5.87</v>
      </c>
      <c r="O218" s="4">
        <v>0.33</v>
      </c>
      <c r="P218" s="28">
        <f t="shared" si="383"/>
        <v>99.940000000000012</v>
      </c>
      <c r="R218" s="28">
        <v>54.21</v>
      </c>
      <c r="S218" s="28">
        <v>0.22</v>
      </c>
      <c r="T218" s="28">
        <v>28.52</v>
      </c>
      <c r="U218" s="28">
        <v>0.78</v>
      </c>
      <c r="V218" s="28">
        <v>0.16</v>
      </c>
      <c r="W218" s="28">
        <v>0.14000000000000001</v>
      </c>
      <c r="X218" s="28">
        <v>11.23</v>
      </c>
      <c r="Y218" s="28">
        <v>3.68</v>
      </c>
      <c r="Z218" s="28">
        <v>1.06</v>
      </c>
      <c r="AA218" s="28">
        <f t="shared" si="438"/>
        <v>100.00000000000001</v>
      </c>
      <c r="AC218" s="30">
        <f t="shared" si="439"/>
        <v>1.0103195739014648</v>
      </c>
      <c r="AD218" s="30">
        <f t="shared" si="440"/>
        <v>6.0075093867334164E-3</v>
      </c>
      <c r="AE218" s="30">
        <f t="shared" si="441"/>
        <v>0.33346410357002748</v>
      </c>
      <c r="AF218" s="30">
        <f t="shared" si="442"/>
        <v>6.9171885873347258E-2</v>
      </c>
      <c r="AG218" s="30">
        <f t="shared" si="443"/>
        <v>1.6915703411333521E-3</v>
      </c>
      <c r="AH218" s="30">
        <f t="shared" si="444"/>
        <v>2.7295285359801493E-2</v>
      </c>
      <c r="AI218" s="30">
        <f t="shared" si="445"/>
        <v>9.3616262482168339E-2</v>
      </c>
      <c r="AJ218" s="30">
        <f t="shared" si="446"/>
        <v>0.13294611164891901</v>
      </c>
      <c r="AK218" s="30">
        <f t="shared" si="447"/>
        <v>0.12462845010615711</v>
      </c>
      <c r="AL218" s="30">
        <f t="shared" si="448"/>
        <v>4.6499503300760194E-3</v>
      </c>
      <c r="AM218" s="30">
        <f t="shared" si="449"/>
        <v>1.8037907029998281</v>
      </c>
      <c r="AO218" s="30">
        <f t="shared" si="450"/>
        <v>0.56010909260217034</v>
      </c>
      <c r="AP218" s="30">
        <f t="shared" si="451"/>
        <v>3.3304913794835037E-3</v>
      </c>
      <c r="AQ218" s="30">
        <f t="shared" si="452"/>
        <v>0.18486851219238115</v>
      </c>
      <c r="AR218" s="30">
        <f t="shared" si="453"/>
        <v>3.8348066523632506E-2</v>
      </c>
      <c r="AS218" s="30">
        <f t="shared" si="454"/>
        <v>9.3778637306432186E-4</v>
      </c>
      <c r="AT218" s="30">
        <f t="shared" si="455"/>
        <v>1.5132179866770326E-2</v>
      </c>
      <c r="AU218" s="30">
        <f t="shared" si="456"/>
        <v>5.1899736663726034E-2</v>
      </c>
      <c r="AV218" s="30">
        <f t="shared" si="457"/>
        <v>7.3703734822349667E-2</v>
      </c>
      <c r="AW218" s="30">
        <f t="shared" si="458"/>
        <v>6.9092522707258339E-2</v>
      </c>
      <c r="AX218" s="30">
        <f t="shared" si="459"/>
        <v>2.5778768691638292E-3</v>
      </c>
      <c r="AY218" s="30">
        <f t="shared" si="460"/>
        <v>0.99999999999999989</v>
      </c>
      <c r="AZ218" s="30"/>
      <c r="BA218" s="30">
        <f t="shared" si="461"/>
        <v>0.90229693741677763</v>
      </c>
      <c r="BB218" s="30">
        <f t="shared" si="462"/>
        <v>2.753441802252816E-3</v>
      </c>
      <c r="BC218" s="30">
        <f t="shared" si="463"/>
        <v>0.55943507257748137</v>
      </c>
      <c r="BD218" s="30">
        <f t="shared" si="464"/>
        <v>1.0855949895615868E-2</v>
      </c>
      <c r="BE218" s="30">
        <f t="shared" si="465"/>
        <v>2.2554271215111362E-3</v>
      </c>
      <c r="BF218" s="30">
        <f t="shared" si="466"/>
        <v>3.4739454094292808E-3</v>
      </c>
      <c r="BG218" s="30">
        <f t="shared" si="467"/>
        <v>0.20024964336661913</v>
      </c>
      <c r="BH218" s="30">
        <f t="shared" si="468"/>
        <v>0.11874798322039369</v>
      </c>
      <c r="BI218" s="30">
        <f t="shared" si="469"/>
        <v>2.2505307855626329E-2</v>
      </c>
      <c r="BJ218" s="30">
        <f t="shared" si="470"/>
        <v>1.8225737086657072</v>
      </c>
      <c r="BK218" s="30"/>
      <c r="BL218" s="30">
        <f t="shared" si="471"/>
        <v>0.49506746044160954</v>
      </c>
      <c r="BM218" s="30">
        <f t="shared" si="472"/>
        <v>1.5107437296835531E-3</v>
      </c>
      <c r="BN218" s="30">
        <f t="shared" si="473"/>
        <v>0.30694784519142421</v>
      </c>
      <c r="BO218" s="30">
        <f t="shared" si="474"/>
        <v>5.9563845588244705E-3</v>
      </c>
      <c r="BP218" s="30">
        <f t="shared" si="475"/>
        <v>1.2374956967651628E-3</v>
      </c>
      <c r="BQ218" s="30">
        <f t="shared" si="476"/>
        <v>1.9060657974554734E-3</v>
      </c>
      <c r="BR218" s="30">
        <f t="shared" si="477"/>
        <v>0.10987190389859207</v>
      </c>
      <c r="BS218" s="30">
        <f t="shared" si="478"/>
        <v>6.5154008672345123E-2</v>
      </c>
      <c r="BT218" s="30">
        <f t="shared" si="479"/>
        <v>1.2348092013300411E-2</v>
      </c>
      <c r="BU218" s="30">
        <f t="shared" si="480"/>
        <v>1</v>
      </c>
      <c r="BV218" s="30"/>
      <c r="BW218" s="28">
        <f t="shared" si="481"/>
        <v>0.58637751881530087</v>
      </c>
      <c r="BX218" s="28">
        <f t="shared" si="482"/>
        <v>0.34772170673789426</v>
      </c>
      <c r="BY218" s="28">
        <f t="shared" si="483"/>
        <v>6.5900774446804866E-2</v>
      </c>
      <c r="BZ218" s="28"/>
      <c r="CA218" s="28">
        <f t="shared" si="484"/>
        <v>60.736441865119062</v>
      </c>
      <c r="CB218" s="28">
        <f t="shared" si="485"/>
        <v>9.9959975985591338</v>
      </c>
      <c r="CC218" s="28">
        <f t="shared" si="486"/>
        <v>35.908953385445528</v>
      </c>
      <c r="CD218" s="28">
        <f t="shared" si="487"/>
        <v>58.637751881530086</v>
      </c>
      <c r="CF218" s="28">
        <f t="shared" si="488"/>
        <v>6.9601184110002299</v>
      </c>
      <c r="CG218" s="28">
        <f t="shared" si="489"/>
        <v>0.51614612383708736</v>
      </c>
      <c r="CH218" s="30"/>
      <c r="CI218" s="107">
        <f t="shared" si="436"/>
        <v>3.8693690674199344</v>
      </c>
    </row>
    <row r="219" spans="1:89" ht="15" customHeight="1" x14ac:dyDescent="0.2">
      <c r="A219" s="150" t="s">
        <v>194</v>
      </c>
      <c r="C219" s="140">
        <v>48</v>
      </c>
      <c r="D219" s="26">
        <f t="shared" si="437"/>
        <v>1008</v>
      </c>
      <c r="F219" s="4">
        <v>60.7</v>
      </c>
      <c r="G219" s="4">
        <v>0.48</v>
      </c>
      <c r="H219" s="4">
        <v>17</v>
      </c>
      <c r="I219" s="4">
        <v>4.97</v>
      </c>
      <c r="J219" s="4">
        <v>0.12</v>
      </c>
      <c r="K219" s="4">
        <v>1.1000000000000001</v>
      </c>
      <c r="L219" s="4">
        <v>5.25</v>
      </c>
      <c r="M219" s="4">
        <v>4.12</v>
      </c>
      <c r="N219" s="4">
        <v>5.87</v>
      </c>
      <c r="O219" s="4">
        <v>0.33</v>
      </c>
      <c r="P219" s="28">
        <f t="shared" si="383"/>
        <v>99.940000000000012</v>
      </c>
      <c r="R219" s="28">
        <v>53.87</v>
      </c>
      <c r="S219" s="28">
        <v>0.32</v>
      </c>
      <c r="T219" s="28">
        <v>28.44</v>
      </c>
      <c r="U219" s="28">
        <v>0.77</v>
      </c>
      <c r="V219" s="28">
        <v>0.1</v>
      </c>
      <c r="W219" s="28">
        <v>0.33</v>
      </c>
      <c r="X219" s="28">
        <v>11.17</v>
      </c>
      <c r="Y219" s="28">
        <v>3.88</v>
      </c>
      <c r="Z219" s="28">
        <v>1.1100000000000001</v>
      </c>
      <c r="AA219" s="28">
        <f t="shared" si="438"/>
        <v>99.989999999999981</v>
      </c>
      <c r="AC219" s="30">
        <f t="shared" si="439"/>
        <v>1.0103195739014648</v>
      </c>
      <c r="AD219" s="30">
        <f t="shared" si="440"/>
        <v>6.0075093867334164E-3</v>
      </c>
      <c r="AE219" s="30">
        <f t="shared" si="441"/>
        <v>0.33346410357002748</v>
      </c>
      <c r="AF219" s="30">
        <f t="shared" si="442"/>
        <v>6.9171885873347258E-2</v>
      </c>
      <c r="AG219" s="30">
        <f t="shared" si="443"/>
        <v>1.6915703411333521E-3</v>
      </c>
      <c r="AH219" s="30">
        <f t="shared" si="444"/>
        <v>2.7295285359801493E-2</v>
      </c>
      <c r="AI219" s="30">
        <f t="shared" si="445"/>
        <v>9.3616262482168339E-2</v>
      </c>
      <c r="AJ219" s="30">
        <f t="shared" si="446"/>
        <v>0.13294611164891901</v>
      </c>
      <c r="AK219" s="30">
        <f t="shared" si="447"/>
        <v>0.12462845010615711</v>
      </c>
      <c r="AL219" s="30">
        <f t="shared" si="448"/>
        <v>4.6499503300760194E-3</v>
      </c>
      <c r="AM219" s="30">
        <f t="shared" si="449"/>
        <v>1.8037907029998281</v>
      </c>
      <c r="AO219" s="30">
        <f t="shared" si="450"/>
        <v>0.56010909260217034</v>
      </c>
      <c r="AP219" s="30">
        <f t="shared" si="451"/>
        <v>3.3304913794835037E-3</v>
      </c>
      <c r="AQ219" s="30">
        <f t="shared" si="452"/>
        <v>0.18486851219238115</v>
      </c>
      <c r="AR219" s="30">
        <f t="shared" si="453"/>
        <v>3.8348066523632506E-2</v>
      </c>
      <c r="AS219" s="30">
        <f t="shared" si="454"/>
        <v>9.3778637306432186E-4</v>
      </c>
      <c r="AT219" s="30">
        <f t="shared" si="455"/>
        <v>1.5132179866770326E-2</v>
      </c>
      <c r="AU219" s="30">
        <f t="shared" si="456"/>
        <v>5.1899736663726034E-2</v>
      </c>
      <c r="AV219" s="30">
        <f t="shared" si="457"/>
        <v>7.3703734822349667E-2</v>
      </c>
      <c r="AW219" s="30">
        <f t="shared" si="458"/>
        <v>6.9092522707258339E-2</v>
      </c>
      <c r="AX219" s="30">
        <f t="shared" si="459"/>
        <v>2.5778768691638292E-3</v>
      </c>
      <c r="AY219" s="30">
        <f t="shared" si="460"/>
        <v>0.99999999999999989</v>
      </c>
      <c r="AZ219" s="30"/>
      <c r="BA219" s="30">
        <f t="shared" si="461"/>
        <v>0.8966378162450066</v>
      </c>
      <c r="BB219" s="30">
        <f t="shared" si="462"/>
        <v>4.0050062578222776E-3</v>
      </c>
      <c r="BC219" s="30">
        <f t="shared" si="463"/>
        <v>0.55786582973715193</v>
      </c>
      <c r="BD219" s="30">
        <f t="shared" si="464"/>
        <v>1.0716771050800279E-2</v>
      </c>
      <c r="BE219" s="30">
        <f t="shared" si="465"/>
        <v>1.4096419509444602E-3</v>
      </c>
      <c r="BF219" s="30">
        <f t="shared" si="466"/>
        <v>8.1885856079404479E-3</v>
      </c>
      <c r="BG219" s="30">
        <f t="shared" si="467"/>
        <v>0.19917974322396576</v>
      </c>
      <c r="BH219" s="30">
        <f t="shared" si="468"/>
        <v>0.12520167796063247</v>
      </c>
      <c r="BI219" s="30">
        <f t="shared" si="469"/>
        <v>2.3566878980891721E-2</v>
      </c>
      <c r="BJ219" s="30">
        <f t="shared" si="470"/>
        <v>1.8267719510151559</v>
      </c>
      <c r="BK219" s="30"/>
      <c r="BL219" s="30">
        <f t="shared" si="471"/>
        <v>0.49083182810352205</v>
      </c>
      <c r="BM219" s="30">
        <f t="shared" si="472"/>
        <v>2.1923953099874643E-3</v>
      </c>
      <c r="BN219" s="30">
        <f t="shared" si="473"/>
        <v>0.30538340017052495</v>
      </c>
      <c r="BO219" s="30">
        <f t="shared" si="474"/>
        <v>5.8665073354366203E-3</v>
      </c>
      <c r="BP219" s="30">
        <f t="shared" si="475"/>
        <v>7.716573216274247E-4</v>
      </c>
      <c r="BQ219" s="30">
        <f t="shared" si="476"/>
        <v>4.4825439778566597E-3</v>
      </c>
      <c r="BR219" s="30">
        <f t="shared" si="477"/>
        <v>0.10903372099252977</v>
      </c>
      <c r="BS219" s="30">
        <f t="shared" si="478"/>
        <v>6.8537114274749303E-2</v>
      </c>
      <c r="BT219" s="30">
        <f t="shared" si="479"/>
        <v>1.2900832513765807E-2</v>
      </c>
      <c r="BU219" s="30">
        <f t="shared" si="480"/>
        <v>1</v>
      </c>
      <c r="BV219" s="30"/>
      <c r="BW219" s="28">
        <f t="shared" si="481"/>
        <v>0.5724406273266246</v>
      </c>
      <c r="BX219" s="28">
        <f t="shared" si="482"/>
        <v>0.35982839376161485</v>
      </c>
      <c r="BY219" s="28">
        <f t="shared" si="483"/>
        <v>6.7730978911760553E-2</v>
      </c>
      <c r="BZ219" s="28"/>
      <c r="CA219" s="28">
        <f t="shared" si="484"/>
        <v>60.736441865119062</v>
      </c>
      <c r="CB219" s="28">
        <f t="shared" si="485"/>
        <v>9.9959975985591338</v>
      </c>
      <c r="CC219" s="28">
        <f t="shared" si="486"/>
        <v>35.395129257507286</v>
      </c>
      <c r="CD219" s="28">
        <f t="shared" si="487"/>
        <v>57.244062732662456</v>
      </c>
      <c r="CF219" s="28">
        <f t="shared" si="488"/>
        <v>6.9360636211140365</v>
      </c>
      <c r="CG219" s="28">
        <f t="shared" si="489"/>
        <v>0.51614612383708736</v>
      </c>
      <c r="CH219" s="30"/>
      <c r="CI219" s="107">
        <f t="shared" si="436"/>
        <v>3.7282872649906382</v>
      </c>
    </row>
    <row r="220" spans="1:89" ht="15" customHeight="1" x14ac:dyDescent="0.2">
      <c r="A220" s="150" t="s">
        <v>194</v>
      </c>
      <c r="C220" s="140">
        <v>56</v>
      </c>
      <c r="D220" s="26">
        <f t="shared" si="437"/>
        <v>1008</v>
      </c>
      <c r="F220" s="4">
        <v>60.7</v>
      </c>
      <c r="G220" s="4">
        <v>0.48</v>
      </c>
      <c r="H220" s="4">
        <v>17</v>
      </c>
      <c r="I220" s="4">
        <v>4.97</v>
      </c>
      <c r="J220" s="4">
        <v>0.12</v>
      </c>
      <c r="K220" s="4">
        <v>1.1000000000000001</v>
      </c>
      <c r="L220" s="4">
        <v>5.25</v>
      </c>
      <c r="M220" s="4">
        <v>4.12</v>
      </c>
      <c r="N220" s="4">
        <v>5.87</v>
      </c>
      <c r="O220" s="4">
        <v>0.33</v>
      </c>
      <c r="P220" s="28">
        <f t="shared" si="383"/>
        <v>99.940000000000012</v>
      </c>
      <c r="R220" s="28">
        <v>54.24</v>
      </c>
      <c r="S220" s="28">
        <v>0.28999999999999998</v>
      </c>
      <c r="T220" s="28">
        <v>28.19</v>
      </c>
      <c r="U220" s="28">
        <v>0.81</v>
      </c>
      <c r="V220" s="28">
        <v>0.2</v>
      </c>
      <c r="W220" s="28">
        <v>0.25</v>
      </c>
      <c r="X220" s="28">
        <v>10.83</v>
      </c>
      <c r="Y220" s="28">
        <v>3.99</v>
      </c>
      <c r="Z220" s="28">
        <v>1.19</v>
      </c>
      <c r="AA220" s="28">
        <f t="shared" si="438"/>
        <v>99.99</v>
      </c>
      <c r="AC220" s="30">
        <f t="shared" si="439"/>
        <v>1.0103195739014648</v>
      </c>
      <c r="AD220" s="30">
        <f t="shared" si="440"/>
        <v>6.0075093867334164E-3</v>
      </c>
      <c r="AE220" s="30">
        <f t="shared" si="441"/>
        <v>0.33346410357002748</v>
      </c>
      <c r="AF220" s="30">
        <f t="shared" si="442"/>
        <v>6.9171885873347258E-2</v>
      </c>
      <c r="AG220" s="30">
        <f t="shared" si="443"/>
        <v>1.6915703411333521E-3</v>
      </c>
      <c r="AH220" s="30">
        <f t="shared" si="444"/>
        <v>2.7295285359801493E-2</v>
      </c>
      <c r="AI220" s="30">
        <f t="shared" si="445"/>
        <v>9.3616262482168339E-2</v>
      </c>
      <c r="AJ220" s="30">
        <f t="shared" si="446"/>
        <v>0.13294611164891901</v>
      </c>
      <c r="AK220" s="30">
        <f t="shared" si="447"/>
        <v>0.12462845010615711</v>
      </c>
      <c r="AL220" s="30">
        <f t="shared" si="448"/>
        <v>4.6499503300760194E-3</v>
      </c>
      <c r="AM220" s="30">
        <f t="shared" si="449"/>
        <v>1.8037907029998281</v>
      </c>
      <c r="AO220" s="30">
        <f t="shared" si="450"/>
        <v>0.56010909260217034</v>
      </c>
      <c r="AP220" s="30">
        <f t="shared" si="451"/>
        <v>3.3304913794835037E-3</v>
      </c>
      <c r="AQ220" s="30">
        <f t="shared" si="452"/>
        <v>0.18486851219238115</v>
      </c>
      <c r="AR220" s="30">
        <f t="shared" si="453"/>
        <v>3.8348066523632506E-2</v>
      </c>
      <c r="AS220" s="30">
        <f t="shared" si="454"/>
        <v>9.3778637306432186E-4</v>
      </c>
      <c r="AT220" s="30">
        <f t="shared" si="455"/>
        <v>1.5132179866770326E-2</v>
      </c>
      <c r="AU220" s="30">
        <f t="shared" si="456"/>
        <v>5.1899736663726034E-2</v>
      </c>
      <c r="AV220" s="30">
        <f t="shared" si="457"/>
        <v>7.3703734822349667E-2</v>
      </c>
      <c r="AW220" s="30">
        <f t="shared" si="458"/>
        <v>6.9092522707258339E-2</v>
      </c>
      <c r="AX220" s="30">
        <f t="shared" si="459"/>
        <v>2.5778768691638292E-3</v>
      </c>
      <c r="AY220" s="30">
        <f t="shared" si="460"/>
        <v>0.99999999999999989</v>
      </c>
      <c r="AZ220" s="30"/>
      <c r="BA220" s="30">
        <f t="shared" si="461"/>
        <v>0.90279627163781628</v>
      </c>
      <c r="BB220" s="30">
        <f t="shared" si="462"/>
        <v>3.6295369211514386E-3</v>
      </c>
      <c r="BC220" s="30">
        <f t="shared" si="463"/>
        <v>0.55296194586112202</v>
      </c>
      <c r="BD220" s="30">
        <f t="shared" si="464"/>
        <v>1.1273486430062632E-2</v>
      </c>
      <c r="BE220" s="30">
        <f t="shared" si="465"/>
        <v>2.8192839018889204E-3</v>
      </c>
      <c r="BF220" s="30">
        <f t="shared" si="466"/>
        <v>6.2034739454094297E-3</v>
      </c>
      <c r="BG220" s="30">
        <f t="shared" si="467"/>
        <v>0.19311697574893011</v>
      </c>
      <c r="BH220" s="30">
        <f t="shared" si="468"/>
        <v>0.1287512100677638</v>
      </c>
      <c r="BI220" s="30">
        <f t="shared" si="469"/>
        <v>2.5265392781316346E-2</v>
      </c>
      <c r="BJ220" s="30">
        <f t="shared" si="470"/>
        <v>1.8268175772954609</v>
      </c>
      <c r="BK220" s="30"/>
      <c r="BL220" s="30">
        <f t="shared" si="471"/>
        <v>0.49419070785073921</v>
      </c>
      <c r="BM220" s="30">
        <f t="shared" si="472"/>
        <v>1.986808626247641E-3</v>
      </c>
      <c r="BN220" s="30">
        <f t="shared" si="473"/>
        <v>0.30269138677752527</v>
      </c>
      <c r="BO220" s="30">
        <f t="shared" si="474"/>
        <v>6.171106830903517E-3</v>
      </c>
      <c r="BP220" s="30">
        <f t="shared" si="475"/>
        <v>1.5432760976948619E-3</v>
      </c>
      <c r="BQ220" s="30">
        <f t="shared" si="476"/>
        <v>3.3957818353124534E-3</v>
      </c>
      <c r="BR220" s="30">
        <f t="shared" si="477"/>
        <v>0.10571223867619721</v>
      </c>
      <c r="BS220" s="30">
        <f t="shared" si="478"/>
        <v>7.047841649212476E-2</v>
      </c>
      <c r="BT220" s="30">
        <f t="shared" si="479"/>
        <v>1.3830276813255143E-2</v>
      </c>
      <c r="BU220" s="30">
        <f t="shared" si="480"/>
        <v>0.99999999999999989</v>
      </c>
      <c r="BV220" s="30"/>
      <c r="BW220" s="28">
        <f t="shared" si="481"/>
        <v>0.55631891483642559</v>
      </c>
      <c r="BX220" s="28">
        <f t="shared" si="482"/>
        <v>0.37089817293895694</v>
      </c>
      <c r="BY220" s="28">
        <f t="shared" si="483"/>
        <v>7.2782912224617469E-2</v>
      </c>
      <c r="BZ220" s="28"/>
      <c r="CA220" s="28">
        <f t="shared" si="484"/>
        <v>60.736441865119062</v>
      </c>
      <c r="CB220" s="28">
        <f t="shared" si="485"/>
        <v>9.9959975985591338</v>
      </c>
      <c r="CC220" s="28">
        <f t="shared" si="486"/>
        <v>35.094236964283027</v>
      </c>
      <c r="CD220" s="28">
        <f t="shared" si="487"/>
        <v>55.631891483642562</v>
      </c>
      <c r="CF220" s="28">
        <f t="shared" si="488"/>
        <v>6.9074963164373351</v>
      </c>
      <c r="CG220" s="28">
        <f t="shared" si="489"/>
        <v>0.51614612383708736</v>
      </c>
      <c r="CH220" s="30"/>
      <c r="CI220" s="107">
        <f t="shared" si="436"/>
        <v>3.601451256661341</v>
      </c>
    </row>
    <row r="221" spans="1:89" ht="15" customHeight="1" x14ac:dyDescent="0.2">
      <c r="A221" s="150" t="s">
        <v>194</v>
      </c>
      <c r="C221" s="140">
        <v>64</v>
      </c>
      <c r="D221" s="26">
        <f t="shared" si="437"/>
        <v>1008</v>
      </c>
      <c r="F221" s="4">
        <v>60.7</v>
      </c>
      <c r="G221" s="4">
        <v>0.48</v>
      </c>
      <c r="H221" s="4">
        <v>17</v>
      </c>
      <c r="I221" s="4">
        <v>4.97</v>
      </c>
      <c r="J221" s="4">
        <v>0.12</v>
      </c>
      <c r="K221" s="4">
        <v>1.1000000000000001</v>
      </c>
      <c r="L221" s="4">
        <v>5.25</v>
      </c>
      <c r="M221" s="4">
        <v>4.12</v>
      </c>
      <c r="N221" s="4">
        <v>5.87</v>
      </c>
      <c r="O221" s="4">
        <v>0.33</v>
      </c>
      <c r="P221" s="28">
        <f t="shared" si="383"/>
        <v>99.940000000000012</v>
      </c>
      <c r="R221" s="28">
        <v>55.98</v>
      </c>
      <c r="S221" s="28">
        <v>0.18</v>
      </c>
      <c r="T221" s="28">
        <v>27.33</v>
      </c>
      <c r="U221" s="28">
        <v>0.61</v>
      </c>
      <c r="V221" s="28">
        <v>0.11</v>
      </c>
      <c r="W221" s="28">
        <v>0.28999999999999998</v>
      </c>
      <c r="X221" s="28">
        <v>9.8000000000000007</v>
      </c>
      <c r="Y221" s="28">
        <v>4.3</v>
      </c>
      <c r="Z221" s="28">
        <v>1.4</v>
      </c>
      <c r="AA221" s="28">
        <f t="shared" si="438"/>
        <v>100</v>
      </c>
      <c r="AC221" s="30">
        <f t="shared" si="439"/>
        <v>1.0103195739014648</v>
      </c>
      <c r="AD221" s="30">
        <f t="shared" si="440"/>
        <v>6.0075093867334164E-3</v>
      </c>
      <c r="AE221" s="30">
        <f t="shared" si="441"/>
        <v>0.33346410357002748</v>
      </c>
      <c r="AF221" s="30">
        <f t="shared" si="442"/>
        <v>6.9171885873347258E-2</v>
      </c>
      <c r="AG221" s="30">
        <f t="shared" si="443"/>
        <v>1.6915703411333521E-3</v>
      </c>
      <c r="AH221" s="30">
        <f t="shared" si="444"/>
        <v>2.7295285359801493E-2</v>
      </c>
      <c r="AI221" s="30">
        <f t="shared" si="445"/>
        <v>9.3616262482168339E-2</v>
      </c>
      <c r="AJ221" s="30">
        <f t="shared" si="446"/>
        <v>0.13294611164891901</v>
      </c>
      <c r="AK221" s="30">
        <f t="shared" si="447"/>
        <v>0.12462845010615711</v>
      </c>
      <c r="AL221" s="30">
        <f t="shared" si="448"/>
        <v>4.6499503300760194E-3</v>
      </c>
      <c r="AM221" s="30">
        <f t="shared" si="449"/>
        <v>1.8037907029998281</v>
      </c>
      <c r="AO221" s="30">
        <f t="shared" si="450"/>
        <v>0.56010909260217034</v>
      </c>
      <c r="AP221" s="30">
        <f t="shared" si="451"/>
        <v>3.3304913794835037E-3</v>
      </c>
      <c r="AQ221" s="30">
        <f t="shared" si="452"/>
        <v>0.18486851219238115</v>
      </c>
      <c r="AR221" s="30">
        <f t="shared" si="453"/>
        <v>3.8348066523632506E-2</v>
      </c>
      <c r="AS221" s="30">
        <f t="shared" si="454"/>
        <v>9.3778637306432186E-4</v>
      </c>
      <c r="AT221" s="30">
        <f t="shared" si="455"/>
        <v>1.5132179866770326E-2</v>
      </c>
      <c r="AU221" s="30">
        <f t="shared" si="456"/>
        <v>5.1899736663726034E-2</v>
      </c>
      <c r="AV221" s="30">
        <f t="shared" si="457"/>
        <v>7.3703734822349667E-2</v>
      </c>
      <c r="AW221" s="30">
        <f t="shared" si="458"/>
        <v>6.9092522707258339E-2</v>
      </c>
      <c r="AX221" s="30">
        <f t="shared" si="459"/>
        <v>2.5778768691638292E-3</v>
      </c>
      <c r="AY221" s="30">
        <f t="shared" si="460"/>
        <v>0.99999999999999989</v>
      </c>
      <c r="AZ221" s="30"/>
      <c r="BA221" s="30">
        <f t="shared" si="461"/>
        <v>0.93175765645805586</v>
      </c>
      <c r="BB221" s="30">
        <f t="shared" si="462"/>
        <v>2.252816020025031E-3</v>
      </c>
      <c r="BC221" s="30">
        <f t="shared" si="463"/>
        <v>0.53609258532757942</v>
      </c>
      <c r="BD221" s="30">
        <f t="shared" si="464"/>
        <v>8.4899095337508702E-3</v>
      </c>
      <c r="BE221" s="30">
        <f t="shared" si="465"/>
        <v>1.5506061460389062E-3</v>
      </c>
      <c r="BF221" s="30">
        <f t="shared" si="466"/>
        <v>7.1960297766749384E-3</v>
      </c>
      <c r="BG221" s="30">
        <f t="shared" si="467"/>
        <v>0.1747503566333809</v>
      </c>
      <c r="BH221" s="30">
        <f t="shared" si="468"/>
        <v>0.13875443691513392</v>
      </c>
      <c r="BI221" s="30">
        <f t="shared" si="469"/>
        <v>2.9723991507430995E-2</v>
      </c>
      <c r="BJ221" s="30">
        <f t="shared" si="470"/>
        <v>1.8305683883180706</v>
      </c>
      <c r="BK221" s="30"/>
      <c r="BL221" s="30">
        <f t="shared" si="471"/>
        <v>0.50899909689479361</v>
      </c>
      <c r="BM221" s="30">
        <f t="shared" si="472"/>
        <v>1.230664767512413E-3</v>
      </c>
      <c r="BN221" s="30">
        <f t="shared" si="473"/>
        <v>0.29285580847386</v>
      </c>
      <c r="BO221" s="30">
        <f t="shared" si="474"/>
        <v>4.6378543341674405E-3</v>
      </c>
      <c r="BP221" s="30">
        <f t="shared" si="475"/>
        <v>8.4706266967911857E-4</v>
      </c>
      <c r="BQ221" s="30">
        <f t="shared" si="476"/>
        <v>3.9310357496595161E-3</v>
      </c>
      <c r="BR221" s="30">
        <f t="shared" si="477"/>
        <v>9.5462348060069924E-2</v>
      </c>
      <c r="BS221" s="30">
        <f t="shared" si="478"/>
        <v>7.5798554045075447E-2</v>
      </c>
      <c r="BT221" s="30">
        <f t="shared" si="479"/>
        <v>1.6237575005182654E-2</v>
      </c>
      <c r="BU221" s="30">
        <f t="shared" si="480"/>
        <v>1.0000000000000002</v>
      </c>
      <c r="BV221" s="30"/>
      <c r="BW221" s="28">
        <f t="shared" si="481"/>
        <v>0.50913665823481791</v>
      </c>
      <c r="BX221" s="28">
        <f t="shared" si="482"/>
        <v>0.40426223835660269</v>
      </c>
      <c r="BY221" s="28">
        <f t="shared" si="483"/>
        <v>8.6601103408579405E-2</v>
      </c>
      <c r="BZ221" s="28"/>
      <c r="CA221" s="28">
        <f t="shared" si="484"/>
        <v>60.736441865119062</v>
      </c>
      <c r="CB221" s="28">
        <f t="shared" si="485"/>
        <v>9.9959975985591338</v>
      </c>
      <c r="CC221" s="28">
        <f t="shared" si="486"/>
        <v>34.116943252598837</v>
      </c>
      <c r="CD221" s="28">
        <f t="shared" si="487"/>
        <v>50.913665823481793</v>
      </c>
      <c r="CF221" s="28">
        <f t="shared" si="488"/>
        <v>6.8188710630672089</v>
      </c>
      <c r="CG221" s="28">
        <f t="shared" si="489"/>
        <v>0.51614612383708736</v>
      </c>
      <c r="CH221" s="30"/>
      <c r="CI221" s="107">
        <f t="shared" si="436"/>
        <v>3.2200008098554012</v>
      </c>
    </row>
    <row r="222" spans="1:89" ht="15" customHeight="1" x14ac:dyDescent="0.2">
      <c r="A222" s="150" t="s">
        <v>194</v>
      </c>
      <c r="C222" s="140">
        <v>72</v>
      </c>
      <c r="D222" s="26">
        <f t="shared" si="437"/>
        <v>1008</v>
      </c>
      <c r="F222" s="4">
        <v>60.7</v>
      </c>
      <c r="G222" s="4">
        <v>0.48</v>
      </c>
      <c r="H222" s="4">
        <v>17</v>
      </c>
      <c r="I222" s="4">
        <v>4.97</v>
      </c>
      <c r="J222" s="4">
        <v>0.12</v>
      </c>
      <c r="K222" s="4">
        <v>1.1000000000000001</v>
      </c>
      <c r="L222" s="4">
        <v>5.25</v>
      </c>
      <c r="M222" s="4">
        <v>4.12</v>
      </c>
      <c r="N222" s="4">
        <v>5.87</v>
      </c>
      <c r="O222" s="4">
        <v>0.33</v>
      </c>
      <c r="P222" s="28">
        <f t="shared" si="383"/>
        <v>99.940000000000012</v>
      </c>
      <c r="R222" s="28">
        <v>54.66</v>
      </c>
      <c r="S222" s="28">
        <v>0.38</v>
      </c>
      <c r="T222" s="28">
        <v>27.94</v>
      </c>
      <c r="U222" s="28">
        <v>0.92</v>
      </c>
      <c r="V222" s="28">
        <v>0.13</v>
      </c>
      <c r="W222" s="28">
        <v>0.22</v>
      </c>
      <c r="X222" s="28">
        <v>10.58</v>
      </c>
      <c r="Y222" s="28">
        <v>3.95</v>
      </c>
      <c r="Z222" s="28">
        <v>1.2</v>
      </c>
      <c r="AA222" s="28">
        <f t="shared" si="438"/>
        <v>99.98</v>
      </c>
      <c r="AC222" s="30">
        <f t="shared" si="439"/>
        <v>1.0103195739014648</v>
      </c>
      <c r="AD222" s="30">
        <f t="shared" si="440"/>
        <v>6.0075093867334164E-3</v>
      </c>
      <c r="AE222" s="30">
        <f t="shared" si="441"/>
        <v>0.33346410357002748</v>
      </c>
      <c r="AF222" s="30">
        <f t="shared" si="442"/>
        <v>6.9171885873347258E-2</v>
      </c>
      <c r="AG222" s="30">
        <f t="shared" si="443"/>
        <v>1.6915703411333521E-3</v>
      </c>
      <c r="AH222" s="30">
        <f t="shared" si="444"/>
        <v>2.7295285359801493E-2</v>
      </c>
      <c r="AI222" s="30">
        <f t="shared" si="445"/>
        <v>9.3616262482168339E-2</v>
      </c>
      <c r="AJ222" s="30">
        <f t="shared" si="446"/>
        <v>0.13294611164891901</v>
      </c>
      <c r="AK222" s="30">
        <f t="shared" si="447"/>
        <v>0.12462845010615711</v>
      </c>
      <c r="AL222" s="30">
        <f t="shared" si="448"/>
        <v>4.6499503300760194E-3</v>
      </c>
      <c r="AM222" s="30">
        <f t="shared" si="449"/>
        <v>1.8037907029998281</v>
      </c>
      <c r="AO222" s="30">
        <f t="shared" si="450"/>
        <v>0.56010909260217034</v>
      </c>
      <c r="AP222" s="30">
        <f t="shared" si="451"/>
        <v>3.3304913794835037E-3</v>
      </c>
      <c r="AQ222" s="30">
        <f t="shared" si="452"/>
        <v>0.18486851219238115</v>
      </c>
      <c r="AR222" s="30">
        <f t="shared" si="453"/>
        <v>3.8348066523632506E-2</v>
      </c>
      <c r="AS222" s="30">
        <f t="shared" si="454"/>
        <v>9.3778637306432186E-4</v>
      </c>
      <c r="AT222" s="30">
        <f t="shared" si="455"/>
        <v>1.5132179866770326E-2</v>
      </c>
      <c r="AU222" s="30">
        <f t="shared" si="456"/>
        <v>5.1899736663726034E-2</v>
      </c>
      <c r="AV222" s="30">
        <f t="shared" si="457"/>
        <v>7.3703734822349667E-2</v>
      </c>
      <c r="AW222" s="30">
        <f t="shared" si="458"/>
        <v>6.9092522707258339E-2</v>
      </c>
      <c r="AX222" s="30">
        <f t="shared" si="459"/>
        <v>2.5778768691638292E-3</v>
      </c>
      <c r="AY222" s="30">
        <f t="shared" si="460"/>
        <v>0.99999999999999989</v>
      </c>
      <c r="AZ222" s="30"/>
      <c r="BA222" s="30">
        <f t="shared" si="461"/>
        <v>0.90978695073235683</v>
      </c>
      <c r="BB222" s="30">
        <f t="shared" si="462"/>
        <v>4.7559449311639548E-3</v>
      </c>
      <c r="BC222" s="30">
        <f t="shared" si="463"/>
        <v>0.54805806198509222</v>
      </c>
      <c r="BD222" s="30">
        <f t="shared" si="464"/>
        <v>1.28044537230341E-2</v>
      </c>
      <c r="BE222" s="30">
        <f t="shared" si="465"/>
        <v>1.8325345362277983E-3</v>
      </c>
      <c r="BF222" s="30">
        <f t="shared" si="466"/>
        <v>5.4590570719602978E-3</v>
      </c>
      <c r="BG222" s="30">
        <f t="shared" si="467"/>
        <v>0.18865905848787448</v>
      </c>
      <c r="BH222" s="30">
        <f t="shared" si="468"/>
        <v>0.12746047111971606</v>
      </c>
      <c r="BI222" s="30">
        <f t="shared" si="469"/>
        <v>2.5477707006369425E-2</v>
      </c>
      <c r="BJ222" s="30">
        <f t="shared" si="470"/>
        <v>1.8242942395937951</v>
      </c>
      <c r="BK222" s="30"/>
      <c r="BL222" s="30">
        <f t="shared" si="471"/>
        <v>0.49870625636297233</v>
      </c>
      <c r="BM222" s="30">
        <f t="shared" si="472"/>
        <v>2.6070053985495964E-3</v>
      </c>
      <c r="BN222" s="30">
        <f t="shared" si="473"/>
        <v>0.30042196598018372</v>
      </c>
      <c r="BO222" s="30">
        <f t="shared" si="474"/>
        <v>7.0188533434634931E-3</v>
      </c>
      <c r="BP222" s="30">
        <f t="shared" si="475"/>
        <v>1.0045169778291018E-3</v>
      </c>
      <c r="BQ222" s="30">
        <f t="shared" si="476"/>
        <v>2.9924213723197604E-3</v>
      </c>
      <c r="BR222" s="30">
        <f t="shared" si="477"/>
        <v>0.10341481894383556</v>
      </c>
      <c r="BS222" s="30">
        <f t="shared" si="478"/>
        <v>6.9868373397976052E-2</v>
      </c>
      <c r="BT222" s="30">
        <f t="shared" si="479"/>
        <v>1.3965788222870449E-2</v>
      </c>
      <c r="BU222" s="30">
        <f t="shared" si="480"/>
        <v>1</v>
      </c>
      <c r="BV222" s="30"/>
      <c r="BW222" s="28">
        <f t="shared" si="481"/>
        <v>0.55228508391324793</v>
      </c>
      <c r="BX222" s="28">
        <f t="shared" si="482"/>
        <v>0.37313086131243944</v>
      </c>
      <c r="BY222" s="28">
        <f t="shared" si="483"/>
        <v>7.4584054774312625E-2</v>
      </c>
      <c r="BZ222" s="28"/>
      <c r="CA222" s="28">
        <f t="shared" si="484"/>
        <v>60.736441865119062</v>
      </c>
      <c r="CB222" s="28">
        <f t="shared" si="485"/>
        <v>9.9959975985591338</v>
      </c>
      <c r="CC222" s="28">
        <f t="shared" si="486"/>
        <v>35.072659673093661</v>
      </c>
      <c r="CD222" s="28">
        <f t="shared" si="487"/>
        <v>55.228508391324795</v>
      </c>
      <c r="CF222" s="28">
        <f t="shared" si="488"/>
        <v>6.9002189681140669</v>
      </c>
      <c r="CG222" s="28">
        <f t="shared" si="489"/>
        <v>0.51614612383708736</v>
      </c>
      <c r="CH222" s="30"/>
      <c r="CI222" s="107">
        <f t="shared" si="436"/>
        <v>3.5763680464833456</v>
      </c>
    </row>
    <row r="223" spans="1:89" ht="15" customHeight="1" x14ac:dyDescent="0.2">
      <c r="A223" s="150" t="s">
        <v>194</v>
      </c>
      <c r="C223" s="141">
        <v>80</v>
      </c>
      <c r="D223" s="26">
        <f t="shared" si="437"/>
        <v>1008</v>
      </c>
      <c r="F223" s="4">
        <v>60.7</v>
      </c>
      <c r="G223" s="4">
        <v>0.48</v>
      </c>
      <c r="H223" s="4">
        <v>17</v>
      </c>
      <c r="I223" s="4">
        <v>4.97</v>
      </c>
      <c r="J223" s="4">
        <v>0.12</v>
      </c>
      <c r="K223" s="4">
        <v>1.1000000000000001</v>
      </c>
      <c r="L223" s="4">
        <v>5.25</v>
      </c>
      <c r="M223" s="4">
        <v>4.12</v>
      </c>
      <c r="N223" s="4">
        <v>5.87</v>
      </c>
      <c r="O223" s="4">
        <v>0.33</v>
      </c>
      <c r="P223" s="28">
        <f t="shared" si="383"/>
        <v>99.940000000000012</v>
      </c>
      <c r="R223" s="28">
        <v>53.56</v>
      </c>
      <c r="S223" s="28">
        <v>0.22</v>
      </c>
      <c r="T223" s="28">
        <v>28.57</v>
      </c>
      <c r="U223" s="28">
        <v>0.89</v>
      </c>
      <c r="V223" s="28">
        <v>0.14000000000000001</v>
      </c>
      <c r="W223" s="28">
        <v>0.4</v>
      </c>
      <c r="X223" s="28">
        <v>11.1</v>
      </c>
      <c r="Y223" s="28">
        <v>3.96</v>
      </c>
      <c r="Z223" s="28">
        <v>1.1599999999999999</v>
      </c>
      <c r="AA223" s="28">
        <f t="shared" si="438"/>
        <v>99.999999999999986</v>
      </c>
      <c r="AC223" s="30">
        <f t="shared" si="439"/>
        <v>1.0103195739014648</v>
      </c>
      <c r="AD223" s="30">
        <f t="shared" si="440"/>
        <v>6.0075093867334164E-3</v>
      </c>
      <c r="AE223" s="30">
        <f t="shared" si="441"/>
        <v>0.33346410357002748</v>
      </c>
      <c r="AF223" s="30">
        <f t="shared" si="442"/>
        <v>6.9171885873347258E-2</v>
      </c>
      <c r="AG223" s="30">
        <f t="shared" si="443"/>
        <v>1.6915703411333521E-3</v>
      </c>
      <c r="AH223" s="30">
        <f t="shared" si="444"/>
        <v>2.7295285359801493E-2</v>
      </c>
      <c r="AI223" s="30">
        <f t="shared" si="445"/>
        <v>9.3616262482168339E-2</v>
      </c>
      <c r="AJ223" s="30">
        <f t="shared" si="446"/>
        <v>0.13294611164891901</v>
      </c>
      <c r="AK223" s="30">
        <f t="shared" si="447"/>
        <v>0.12462845010615711</v>
      </c>
      <c r="AL223" s="30">
        <f t="shared" si="448"/>
        <v>4.6499503300760194E-3</v>
      </c>
      <c r="AM223" s="30">
        <f t="shared" si="449"/>
        <v>1.8037907029998281</v>
      </c>
      <c r="AO223" s="30">
        <f t="shared" si="450"/>
        <v>0.56010909260217034</v>
      </c>
      <c r="AP223" s="30">
        <f t="shared" si="451"/>
        <v>3.3304913794835037E-3</v>
      </c>
      <c r="AQ223" s="30">
        <f t="shared" si="452"/>
        <v>0.18486851219238115</v>
      </c>
      <c r="AR223" s="30">
        <f t="shared" si="453"/>
        <v>3.8348066523632506E-2</v>
      </c>
      <c r="AS223" s="30">
        <f t="shared" si="454"/>
        <v>9.3778637306432186E-4</v>
      </c>
      <c r="AT223" s="30">
        <f t="shared" si="455"/>
        <v>1.5132179866770326E-2</v>
      </c>
      <c r="AU223" s="30">
        <f t="shared" si="456"/>
        <v>5.1899736663726034E-2</v>
      </c>
      <c r="AV223" s="30">
        <f t="shared" si="457"/>
        <v>7.3703734822349667E-2</v>
      </c>
      <c r="AW223" s="30">
        <f t="shared" si="458"/>
        <v>6.9092522707258339E-2</v>
      </c>
      <c r="AX223" s="30">
        <f t="shared" si="459"/>
        <v>2.5778768691638292E-3</v>
      </c>
      <c r="AY223" s="30">
        <f t="shared" si="460"/>
        <v>0.99999999999999989</v>
      </c>
      <c r="AZ223" s="30"/>
      <c r="BA223" s="30">
        <f t="shared" si="461"/>
        <v>0.89147802929427433</v>
      </c>
      <c r="BB223" s="30">
        <f t="shared" si="462"/>
        <v>2.753441802252816E-3</v>
      </c>
      <c r="BC223" s="30">
        <f t="shared" si="463"/>
        <v>0.5604158493526874</v>
      </c>
      <c r="BD223" s="30">
        <f t="shared" si="464"/>
        <v>1.2386917188587336E-2</v>
      </c>
      <c r="BE223" s="30">
        <f t="shared" si="465"/>
        <v>1.9734987313222443E-3</v>
      </c>
      <c r="BF223" s="30">
        <f t="shared" si="466"/>
        <v>9.9255583126550886E-3</v>
      </c>
      <c r="BG223" s="30">
        <f t="shared" si="467"/>
        <v>0.19793152639087019</v>
      </c>
      <c r="BH223" s="30">
        <f t="shared" si="468"/>
        <v>0.12778315585672798</v>
      </c>
      <c r="BI223" s="30">
        <f t="shared" si="469"/>
        <v>2.4628450106157111E-2</v>
      </c>
      <c r="BJ223" s="30">
        <f t="shared" si="470"/>
        <v>1.8292764270355346</v>
      </c>
      <c r="BK223" s="30"/>
      <c r="BL223" s="30">
        <f t="shared" si="471"/>
        <v>0.48733915559113961</v>
      </c>
      <c r="BM223" s="30">
        <f t="shared" si="472"/>
        <v>1.5052081585695354E-3</v>
      </c>
      <c r="BN223" s="30">
        <f t="shared" si="473"/>
        <v>0.3063593020005615</v>
      </c>
      <c r="BO223" s="30">
        <f t="shared" si="474"/>
        <v>6.7714846184625949E-3</v>
      </c>
      <c r="BP223" s="30">
        <f t="shared" si="475"/>
        <v>1.078841175754083E-3</v>
      </c>
      <c r="BQ223" s="30">
        <f t="shared" si="476"/>
        <v>5.4259477495919644E-3</v>
      </c>
      <c r="BR223" s="30">
        <f t="shared" si="477"/>
        <v>0.10820208660952983</v>
      </c>
      <c r="BS223" s="30">
        <f t="shared" si="478"/>
        <v>6.9854481240874663E-2</v>
      </c>
      <c r="BT223" s="30">
        <f t="shared" si="479"/>
        <v>1.3463492855516193E-2</v>
      </c>
      <c r="BU223" s="30">
        <f t="shared" si="480"/>
        <v>0.99999999999999978</v>
      </c>
      <c r="BV223" s="30"/>
      <c r="BW223" s="28">
        <f t="shared" si="481"/>
        <v>0.56496476771524351</v>
      </c>
      <c r="BX223" s="28">
        <f t="shared" si="482"/>
        <v>0.36473715068488993</v>
      </c>
      <c r="BY223" s="28">
        <f t="shared" si="483"/>
        <v>7.0298081599866558E-2</v>
      </c>
      <c r="BZ223" s="28"/>
      <c r="CA223" s="28">
        <f t="shared" si="484"/>
        <v>60.736441865119062</v>
      </c>
      <c r="CB223" s="28">
        <f t="shared" si="485"/>
        <v>9.9959975985591338</v>
      </c>
      <c r="CC223" s="28">
        <f t="shared" si="486"/>
        <v>35.278046545748829</v>
      </c>
      <c r="CD223" s="28">
        <f t="shared" si="487"/>
        <v>56.49647677152435</v>
      </c>
      <c r="CF223" s="28">
        <f t="shared" si="488"/>
        <v>6.9229179699660603</v>
      </c>
      <c r="CG223" s="28">
        <f t="shared" si="489"/>
        <v>0.51614612383708736</v>
      </c>
      <c r="CH223" s="30"/>
      <c r="CI223" s="107">
        <f t="shared" si="436"/>
        <v>3.672200613533172</v>
      </c>
    </row>
    <row r="224" spans="1:89" ht="15" customHeight="1" x14ac:dyDescent="0.2">
      <c r="A224" s="150" t="s">
        <v>194</v>
      </c>
      <c r="C224" s="140">
        <v>88</v>
      </c>
      <c r="D224" s="26">
        <f t="shared" si="437"/>
        <v>1008</v>
      </c>
      <c r="F224" s="4">
        <v>60.7</v>
      </c>
      <c r="G224" s="4">
        <v>0.48</v>
      </c>
      <c r="H224" s="4">
        <v>17</v>
      </c>
      <c r="I224" s="4">
        <v>4.97</v>
      </c>
      <c r="J224" s="4">
        <v>0.12</v>
      </c>
      <c r="K224" s="4">
        <v>1.1000000000000001</v>
      </c>
      <c r="L224" s="4">
        <v>5.25</v>
      </c>
      <c r="M224" s="4">
        <v>4.12</v>
      </c>
      <c r="N224" s="4">
        <v>5.87</v>
      </c>
      <c r="O224" s="4">
        <v>0.33</v>
      </c>
      <c r="P224" s="28">
        <f t="shared" si="383"/>
        <v>99.940000000000012</v>
      </c>
      <c r="R224" s="28">
        <v>54.11</v>
      </c>
      <c r="S224" s="28">
        <v>0.21</v>
      </c>
      <c r="T224" s="28">
        <v>28.65</v>
      </c>
      <c r="U224" s="28">
        <v>0.79</v>
      </c>
      <c r="V224" s="28">
        <v>0.05</v>
      </c>
      <c r="W224" s="28">
        <v>0.15</v>
      </c>
      <c r="X224" s="28">
        <v>11.27</v>
      </c>
      <c r="Y224" s="28">
        <v>3.72</v>
      </c>
      <c r="Z224" s="28">
        <v>1.04</v>
      </c>
      <c r="AA224" s="28">
        <f t="shared" si="438"/>
        <v>99.990000000000009</v>
      </c>
      <c r="AC224" s="30">
        <f t="shared" si="439"/>
        <v>1.0103195739014648</v>
      </c>
      <c r="AD224" s="30">
        <f t="shared" si="440"/>
        <v>6.0075093867334164E-3</v>
      </c>
      <c r="AE224" s="30">
        <f t="shared" si="441"/>
        <v>0.33346410357002748</v>
      </c>
      <c r="AF224" s="30">
        <f t="shared" si="442"/>
        <v>6.9171885873347258E-2</v>
      </c>
      <c r="AG224" s="30">
        <f t="shared" si="443"/>
        <v>1.6915703411333521E-3</v>
      </c>
      <c r="AH224" s="30">
        <f t="shared" si="444"/>
        <v>2.7295285359801493E-2</v>
      </c>
      <c r="AI224" s="30">
        <f t="shared" si="445"/>
        <v>9.3616262482168339E-2</v>
      </c>
      <c r="AJ224" s="30">
        <f t="shared" si="446"/>
        <v>0.13294611164891901</v>
      </c>
      <c r="AK224" s="30">
        <f t="shared" si="447"/>
        <v>0.12462845010615711</v>
      </c>
      <c r="AL224" s="30">
        <f t="shared" si="448"/>
        <v>4.6499503300760194E-3</v>
      </c>
      <c r="AM224" s="30">
        <f t="shared" si="449"/>
        <v>1.8037907029998281</v>
      </c>
      <c r="AO224" s="30">
        <f t="shared" si="450"/>
        <v>0.56010909260217034</v>
      </c>
      <c r="AP224" s="30">
        <f t="shared" si="451"/>
        <v>3.3304913794835037E-3</v>
      </c>
      <c r="AQ224" s="30">
        <f t="shared" si="452"/>
        <v>0.18486851219238115</v>
      </c>
      <c r="AR224" s="30">
        <f t="shared" si="453"/>
        <v>3.8348066523632506E-2</v>
      </c>
      <c r="AS224" s="30">
        <f t="shared" si="454"/>
        <v>9.3778637306432186E-4</v>
      </c>
      <c r="AT224" s="30">
        <f t="shared" si="455"/>
        <v>1.5132179866770326E-2</v>
      </c>
      <c r="AU224" s="30">
        <f t="shared" si="456"/>
        <v>5.1899736663726034E-2</v>
      </c>
      <c r="AV224" s="30">
        <f t="shared" si="457"/>
        <v>7.3703734822349667E-2</v>
      </c>
      <c r="AW224" s="30">
        <f t="shared" si="458"/>
        <v>6.9092522707258339E-2</v>
      </c>
      <c r="AX224" s="30">
        <f t="shared" si="459"/>
        <v>2.5778768691638292E-3</v>
      </c>
      <c r="AY224" s="30">
        <f t="shared" si="460"/>
        <v>0.99999999999999989</v>
      </c>
      <c r="AZ224" s="30"/>
      <c r="BA224" s="30">
        <f t="shared" si="461"/>
        <v>0.90063249001331558</v>
      </c>
      <c r="BB224" s="30">
        <f t="shared" si="462"/>
        <v>2.6282853566958696E-3</v>
      </c>
      <c r="BC224" s="30">
        <f t="shared" si="463"/>
        <v>0.56198509219301684</v>
      </c>
      <c r="BD224" s="30">
        <f t="shared" si="464"/>
        <v>1.0995128740431456E-2</v>
      </c>
      <c r="BE224" s="30">
        <f t="shared" si="465"/>
        <v>7.0482097547223011E-4</v>
      </c>
      <c r="BF224" s="30">
        <f t="shared" si="466"/>
        <v>3.7220843672456576E-3</v>
      </c>
      <c r="BG224" s="30">
        <f t="shared" si="467"/>
        <v>0.20096291012838802</v>
      </c>
      <c r="BH224" s="30">
        <f t="shared" si="468"/>
        <v>0.12003872216844144</v>
      </c>
      <c r="BI224" s="30">
        <f t="shared" si="469"/>
        <v>2.2080679405520168E-2</v>
      </c>
      <c r="BJ224" s="30">
        <f t="shared" si="470"/>
        <v>1.8237502133485275</v>
      </c>
      <c r="BK224" s="30"/>
      <c r="BL224" s="30">
        <f t="shared" si="471"/>
        <v>0.49383544052323591</v>
      </c>
      <c r="BM224" s="30">
        <f t="shared" si="472"/>
        <v>1.4411432757944203E-3</v>
      </c>
      <c r="BN224" s="30">
        <f t="shared" si="473"/>
        <v>0.30814806111039439</v>
      </c>
      <c r="BO224" s="30">
        <f t="shared" si="474"/>
        <v>6.0288567260774507E-3</v>
      </c>
      <c r="BP224" s="30">
        <f t="shared" si="475"/>
        <v>3.8646793311575912E-4</v>
      </c>
      <c r="BQ224" s="30">
        <f t="shared" si="476"/>
        <v>2.0408959187517579E-3</v>
      </c>
      <c r="BR224" s="30">
        <f t="shared" si="477"/>
        <v>0.11019212425993725</v>
      </c>
      <c r="BS224" s="30">
        <f t="shared" si="478"/>
        <v>6.5819716587197707E-2</v>
      </c>
      <c r="BT224" s="30">
        <f t="shared" si="479"/>
        <v>1.2107293665495213E-2</v>
      </c>
      <c r="BU224" s="30">
        <f t="shared" si="480"/>
        <v>0.99999999999999989</v>
      </c>
      <c r="BV224" s="30"/>
      <c r="BW224" s="28">
        <f t="shared" si="481"/>
        <v>0.58575712962648707</v>
      </c>
      <c r="BX224" s="28">
        <f t="shared" si="482"/>
        <v>0.34988315653120672</v>
      </c>
      <c r="BY224" s="28">
        <f t="shared" si="483"/>
        <v>6.435971384230621E-2</v>
      </c>
      <c r="BZ224" s="28"/>
      <c r="CA224" s="28">
        <f t="shared" si="484"/>
        <v>60.736441865119062</v>
      </c>
      <c r="CB224" s="28">
        <f t="shared" si="485"/>
        <v>9.9959975985591338</v>
      </c>
      <c r="CC224" s="28">
        <f t="shared" si="486"/>
        <v>35.723827865554973</v>
      </c>
      <c r="CD224" s="28">
        <f t="shared" si="487"/>
        <v>58.575712962648709</v>
      </c>
      <c r="CF224" s="28">
        <f t="shared" si="488"/>
        <v>6.9590598478947534</v>
      </c>
      <c r="CG224" s="28">
        <f t="shared" si="489"/>
        <v>0.51614612383708736</v>
      </c>
      <c r="CH224" s="30"/>
      <c r="CI224" s="107">
        <f t="shared" si="436"/>
        <v>3.843116555170309</v>
      </c>
    </row>
    <row r="225" spans="1:87" ht="15" customHeight="1" x14ac:dyDescent="0.2">
      <c r="A225" s="150" t="s">
        <v>194</v>
      </c>
      <c r="C225" s="140">
        <v>96</v>
      </c>
      <c r="D225" s="26">
        <f t="shared" si="437"/>
        <v>1008</v>
      </c>
      <c r="F225" s="4">
        <v>60.7</v>
      </c>
      <c r="G225" s="4">
        <v>0.48</v>
      </c>
      <c r="H225" s="4">
        <v>17</v>
      </c>
      <c r="I225" s="4">
        <v>4.97</v>
      </c>
      <c r="J225" s="4">
        <v>0.12</v>
      </c>
      <c r="K225" s="4">
        <v>1.1000000000000001</v>
      </c>
      <c r="L225" s="4">
        <v>5.25</v>
      </c>
      <c r="M225" s="4">
        <v>4.12</v>
      </c>
      <c r="N225" s="4">
        <v>5.87</v>
      </c>
      <c r="O225" s="4">
        <v>0.33</v>
      </c>
      <c r="P225" s="28">
        <f t="shared" si="383"/>
        <v>99.940000000000012</v>
      </c>
      <c r="R225" s="28">
        <v>54.13</v>
      </c>
      <c r="S225" s="28">
        <v>0.19</v>
      </c>
      <c r="T225" s="28">
        <v>28.45</v>
      </c>
      <c r="U225" s="28">
        <v>0.84</v>
      </c>
      <c r="V225" s="28">
        <v>0.26</v>
      </c>
      <c r="W225" s="28">
        <v>0.28000000000000003</v>
      </c>
      <c r="X225" s="28">
        <v>11.09</v>
      </c>
      <c r="Y225" s="28">
        <v>3.8</v>
      </c>
      <c r="Z225" s="28">
        <v>0.95</v>
      </c>
      <c r="AA225" s="28">
        <f t="shared" si="438"/>
        <v>99.990000000000009</v>
      </c>
      <c r="AC225" s="30">
        <f t="shared" si="439"/>
        <v>1.0103195739014648</v>
      </c>
      <c r="AD225" s="30">
        <f t="shared" si="440"/>
        <v>6.0075093867334164E-3</v>
      </c>
      <c r="AE225" s="30">
        <f t="shared" si="441"/>
        <v>0.33346410357002748</v>
      </c>
      <c r="AF225" s="30">
        <f t="shared" si="442"/>
        <v>6.9171885873347258E-2</v>
      </c>
      <c r="AG225" s="30">
        <f t="shared" si="443"/>
        <v>1.6915703411333521E-3</v>
      </c>
      <c r="AH225" s="30">
        <f t="shared" si="444"/>
        <v>2.7295285359801493E-2</v>
      </c>
      <c r="AI225" s="30">
        <f t="shared" si="445"/>
        <v>9.3616262482168339E-2</v>
      </c>
      <c r="AJ225" s="30">
        <f t="shared" si="446"/>
        <v>0.13294611164891901</v>
      </c>
      <c r="AK225" s="30">
        <f t="shared" si="447"/>
        <v>0.12462845010615711</v>
      </c>
      <c r="AL225" s="30">
        <f t="shared" si="448"/>
        <v>4.6499503300760194E-3</v>
      </c>
      <c r="AM225" s="30">
        <f t="shared" si="449"/>
        <v>1.8037907029998281</v>
      </c>
      <c r="AO225" s="30">
        <f t="shared" si="450"/>
        <v>0.56010909260217034</v>
      </c>
      <c r="AP225" s="30">
        <f t="shared" si="451"/>
        <v>3.3304913794835037E-3</v>
      </c>
      <c r="AQ225" s="30">
        <f t="shared" si="452"/>
        <v>0.18486851219238115</v>
      </c>
      <c r="AR225" s="30">
        <f t="shared" si="453"/>
        <v>3.8348066523632506E-2</v>
      </c>
      <c r="AS225" s="30">
        <f t="shared" si="454"/>
        <v>9.3778637306432186E-4</v>
      </c>
      <c r="AT225" s="30">
        <f t="shared" si="455"/>
        <v>1.5132179866770326E-2</v>
      </c>
      <c r="AU225" s="30">
        <f t="shared" si="456"/>
        <v>5.1899736663726034E-2</v>
      </c>
      <c r="AV225" s="30">
        <f t="shared" si="457"/>
        <v>7.3703734822349667E-2</v>
      </c>
      <c r="AW225" s="30">
        <f t="shared" si="458"/>
        <v>6.9092522707258339E-2</v>
      </c>
      <c r="AX225" s="30">
        <f t="shared" si="459"/>
        <v>2.5778768691638292E-3</v>
      </c>
      <c r="AY225" s="30">
        <f t="shared" si="460"/>
        <v>0.99999999999999989</v>
      </c>
      <c r="AZ225" s="30"/>
      <c r="BA225" s="30">
        <f t="shared" si="461"/>
        <v>0.90096537949400801</v>
      </c>
      <c r="BB225" s="30">
        <f t="shared" si="462"/>
        <v>2.3779724655819774E-3</v>
      </c>
      <c r="BC225" s="30">
        <f t="shared" si="463"/>
        <v>0.55806198509219307</v>
      </c>
      <c r="BD225" s="30">
        <f t="shared" si="464"/>
        <v>1.1691022964509395E-2</v>
      </c>
      <c r="BE225" s="30">
        <f t="shared" si="465"/>
        <v>3.6650690724555966E-3</v>
      </c>
      <c r="BF225" s="30">
        <f t="shared" si="466"/>
        <v>6.9478908188585617E-3</v>
      </c>
      <c r="BG225" s="30">
        <f t="shared" si="467"/>
        <v>0.19775320970042795</v>
      </c>
      <c r="BH225" s="30">
        <f t="shared" si="468"/>
        <v>0.12262020006453694</v>
      </c>
      <c r="BI225" s="30">
        <f t="shared" si="469"/>
        <v>2.0169851380042462E-2</v>
      </c>
      <c r="BJ225" s="30">
        <f t="shared" si="470"/>
        <v>1.8242525810526138</v>
      </c>
      <c r="BK225" s="30"/>
      <c r="BL225" s="30">
        <f t="shared" si="471"/>
        <v>0.49388192668700576</v>
      </c>
      <c r="BM225" s="30">
        <f t="shared" si="472"/>
        <v>1.3035324659975873E-3</v>
      </c>
      <c r="BN225" s="30">
        <f t="shared" si="473"/>
        <v>0.30591267398409555</v>
      </c>
      <c r="BO225" s="30">
        <f t="shared" si="474"/>
        <v>6.4086646147232234E-3</v>
      </c>
      <c r="BP225" s="30">
        <f t="shared" si="475"/>
        <v>2.0090798338576622E-3</v>
      </c>
      <c r="BQ225" s="30">
        <f t="shared" si="476"/>
        <v>3.8086232635886159E-3</v>
      </c>
      <c r="BR225" s="30">
        <f t="shared" si="477"/>
        <v>0.10840231871088936</v>
      </c>
      <c r="BS225" s="30">
        <f t="shared" si="478"/>
        <v>6.7216678950117612E-2</v>
      </c>
      <c r="BT225" s="30">
        <f t="shared" si="479"/>
        <v>1.1056501489724759E-2</v>
      </c>
      <c r="BU225" s="30">
        <f t="shared" si="480"/>
        <v>1.0000000000000002</v>
      </c>
      <c r="BV225" s="30"/>
      <c r="BW225" s="28">
        <f t="shared" si="481"/>
        <v>0.58069923050458572</v>
      </c>
      <c r="BX225" s="28">
        <f t="shared" si="482"/>
        <v>0.3600723140204023</v>
      </c>
      <c r="BY225" s="28">
        <f t="shared" si="483"/>
        <v>5.9228455475011987E-2</v>
      </c>
      <c r="BZ225" s="28"/>
      <c r="CA225" s="28">
        <f t="shared" si="484"/>
        <v>60.736441865119062</v>
      </c>
      <c r="CB225" s="28">
        <f t="shared" si="485"/>
        <v>9.9959975985591338</v>
      </c>
      <c r="CC225" s="28">
        <f t="shared" si="486"/>
        <v>34.957807072730482</v>
      </c>
      <c r="CD225" s="28">
        <f t="shared" si="487"/>
        <v>58.06992305045857</v>
      </c>
      <c r="CF225" s="28">
        <f t="shared" si="488"/>
        <v>6.950387546050254</v>
      </c>
      <c r="CG225" s="28">
        <f t="shared" si="489"/>
        <v>0.51614612383708736</v>
      </c>
      <c r="CH225" s="30"/>
      <c r="CI225" s="107">
        <f t="shared" si="436"/>
        <v>3.7205726734957096</v>
      </c>
    </row>
    <row r="226" spans="1:87" ht="15" customHeight="1" x14ac:dyDescent="0.2">
      <c r="A226" s="150" t="s">
        <v>194</v>
      </c>
      <c r="C226" s="140">
        <v>104</v>
      </c>
      <c r="D226" s="26">
        <f t="shared" si="437"/>
        <v>1008</v>
      </c>
      <c r="F226" s="4">
        <v>60.7</v>
      </c>
      <c r="G226" s="4">
        <v>0.48</v>
      </c>
      <c r="H226" s="4">
        <v>17</v>
      </c>
      <c r="I226" s="4">
        <v>4.97</v>
      </c>
      <c r="J226" s="4">
        <v>0.12</v>
      </c>
      <c r="K226" s="4">
        <v>1.1000000000000001</v>
      </c>
      <c r="L226" s="4">
        <v>5.25</v>
      </c>
      <c r="M226" s="4">
        <v>4.12</v>
      </c>
      <c r="N226" s="4">
        <v>5.87</v>
      </c>
      <c r="O226" s="4">
        <v>0.33</v>
      </c>
      <c r="P226" s="28">
        <f t="shared" si="383"/>
        <v>99.940000000000012</v>
      </c>
      <c r="R226" s="28">
        <v>54.94</v>
      </c>
      <c r="S226" s="28">
        <v>0.31</v>
      </c>
      <c r="T226" s="28">
        <v>27.81</v>
      </c>
      <c r="U226" s="28">
        <v>0.85</v>
      </c>
      <c r="V226" s="28">
        <v>0.17</v>
      </c>
      <c r="W226" s="28">
        <v>0.2</v>
      </c>
      <c r="X226" s="28">
        <v>10.58</v>
      </c>
      <c r="Y226" s="28">
        <v>3.98</v>
      </c>
      <c r="Z226" s="28">
        <v>1.1599999999999999</v>
      </c>
      <c r="AA226" s="28">
        <f t="shared" si="438"/>
        <v>100</v>
      </c>
      <c r="AC226" s="30">
        <f t="shared" si="439"/>
        <v>1.0103195739014648</v>
      </c>
      <c r="AD226" s="30">
        <f t="shared" si="440"/>
        <v>6.0075093867334164E-3</v>
      </c>
      <c r="AE226" s="30">
        <f t="shared" si="441"/>
        <v>0.33346410357002748</v>
      </c>
      <c r="AF226" s="30">
        <f t="shared" si="442"/>
        <v>6.9171885873347258E-2</v>
      </c>
      <c r="AG226" s="30">
        <f t="shared" si="443"/>
        <v>1.6915703411333521E-3</v>
      </c>
      <c r="AH226" s="30">
        <f t="shared" si="444"/>
        <v>2.7295285359801493E-2</v>
      </c>
      <c r="AI226" s="30">
        <f t="shared" si="445"/>
        <v>9.3616262482168339E-2</v>
      </c>
      <c r="AJ226" s="30">
        <f t="shared" si="446"/>
        <v>0.13294611164891901</v>
      </c>
      <c r="AK226" s="30">
        <f t="shared" si="447"/>
        <v>0.12462845010615711</v>
      </c>
      <c r="AL226" s="30">
        <f t="shared" si="448"/>
        <v>4.6499503300760194E-3</v>
      </c>
      <c r="AM226" s="30">
        <f t="shared" si="449"/>
        <v>1.8037907029998281</v>
      </c>
      <c r="AO226" s="30">
        <f t="shared" si="450"/>
        <v>0.56010909260217034</v>
      </c>
      <c r="AP226" s="30">
        <f t="shared" si="451"/>
        <v>3.3304913794835037E-3</v>
      </c>
      <c r="AQ226" s="30">
        <f t="shared" si="452"/>
        <v>0.18486851219238115</v>
      </c>
      <c r="AR226" s="30">
        <f t="shared" si="453"/>
        <v>3.8348066523632506E-2</v>
      </c>
      <c r="AS226" s="30">
        <f t="shared" si="454"/>
        <v>9.3778637306432186E-4</v>
      </c>
      <c r="AT226" s="30">
        <f t="shared" si="455"/>
        <v>1.5132179866770326E-2</v>
      </c>
      <c r="AU226" s="30">
        <f t="shared" si="456"/>
        <v>5.1899736663726034E-2</v>
      </c>
      <c r="AV226" s="30">
        <f t="shared" si="457"/>
        <v>7.3703734822349667E-2</v>
      </c>
      <c r="AW226" s="30">
        <f t="shared" si="458"/>
        <v>6.9092522707258339E-2</v>
      </c>
      <c r="AX226" s="30">
        <f t="shared" si="459"/>
        <v>2.5778768691638292E-3</v>
      </c>
      <c r="AY226" s="30">
        <f t="shared" si="460"/>
        <v>0.99999999999999989</v>
      </c>
      <c r="AZ226" s="30"/>
      <c r="BA226" s="30">
        <f t="shared" si="461"/>
        <v>0.91444740346205056</v>
      </c>
      <c r="BB226" s="30">
        <f t="shared" si="462"/>
        <v>3.8798498122653313E-3</v>
      </c>
      <c r="BC226" s="30">
        <f t="shared" si="463"/>
        <v>0.54550804236955674</v>
      </c>
      <c r="BD226" s="30">
        <f t="shared" si="464"/>
        <v>1.1830201809324984E-2</v>
      </c>
      <c r="BE226" s="30">
        <f t="shared" si="465"/>
        <v>2.3963913166055823E-3</v>
      </c>
      <c r="BF226" s="30">
        <f t="shared" si="466"/>
        <v>4.9627791563275443E-3</v>
      </c>
      <c r="BG226" s="30">
        <f t="shared" si="467"/>
        <v>0.18865905848787448</v>
      </c>
      <c r="BH226" s="30">
        <f t="shared" si="468"/>
        <v>0.12842852533075186</v>
      </c>
      <c r="BI226" s="30">
        <f t="shared" si="469"/>
        <v>2.4628450106157111E-2</v>
      </c>
      <c r="BJ226" s="30">
        <f t="shared" si="470"/>
        <v>1.8247407018509141</v>
      </c>
      <c r="BK226" s="30"/>
      <c r="BL226" s="30">
        <f t="shared" si="471"/>
        <v>0.5011382727060818</v>
      </c>
      <c r="BM226" s="30">
        <f t="shared" si="472"/>
        <v>2.1262472023174748E-3</v>
      </c>
      <c r="BN226" s="30">
        <f t="shared" si="473"/>
        <v>0.29895099167581679</v>
      </c>
      <c r="BO226" s="30">
        <f t="shared" si="474"/>
        <v>6.4832235053041204E-3</v>
      </c>
      <c r="BP226" s="30">
        <f t="shared" si="475"/>
        <v>1.3132777244321992E-3</v>
      </c>
      <c r="BQ226" s="30">
        <f t="shared" si="476"/>
        <v>2.7197174652231855E-3</v>
      </c>
      <c r="BR226" s="30">
        <f t="shared" si="477"/>
        <v>0.10338951627291997</v>
      </c>
      <c r="BS226" s="30">
        <f t="shared" si="478"/>
        <v>7.0381794630043168E-2</v>
      </c>
      <c r="BT226" s="30">
        <f t="shared" si="479"/>
        <v>1.3496958817861299E-2</v>
      </c>
      <c r="BU226" s="30">
        <f t="shared" si="480"/>
        <v>0.99999999999999989</v>
      </c>
      <c r="BV226" s="30"/>
      <c r="BW226" s="28">
        <f t="shared" si="481"/>
        <v>0.55209308243756861</v>
      </c>
      <c r="BX226" s="28">
        <f t="shared" si="482"/>
        <v>0.37583406273239378</v>
      </c>
      <c r="BY226" s="28">
        <f t="shared" si="483"/>
        <v>7.2072854830037614E-2</v>
      </c>
      <c r="BZ226" s="28"/>
      <c r="CA226" s="28">
        <f t="shared" si="484"/>
        <v>60.736441865119062</v>
      </c>
      <c r="CB226" s="28">
        <f t="shared" si="485"/>
        <v>9.9959975985591338</v>
      </c>
      <c r="CC226" s="28">
        <f t="shared" si="486"/>
        <v>34.811939604882191</v>
      </c>
      <c r="CD226" s="28">
        <f t="shared" si="487"/>
        <v>55.209308243756858</v>
      </c>
      <c r="CF226" s="28">
        <f t="shared" si="488"/>
        <v>6.8998712584554296</v>
      </c>
      <c r="CG226" s="28">
        <f t="shared" si="489"/>
        <v>0.51614612383708736</v>
      </c>
      <c r="CH226" s="30"/>
      <c r="CI226" s="107">
        <f t="shared" si="436"/>
        <v>3.5432143643517842</v>
      </c>
    </row>
    <row r="227" spans="1:87" ht="15" customHeight="1" x14ac:dyDescent="0.2">
      <c r="A227" s="150" t="s">
        <v>194</v>
      </c>
      <c r="C227" s="140">
        <v>112</v>
      </c>
      <c r="D227" s="26">
        <f t="shared" si="437"/>
        <v>1008</v>
      </c>
      <c r="F227" s="4">
        <v>60.7</v>
      </c>
      <c r="G227" s="4">
        <v>0.48</v>
      </c>
      <c r="H227" s="4">
        <v>17</v>
      </c>
      <c r="I227" s="4">
        <v>4.97</v>
      </c>
      <c r="J227" s="4">
        <v>0.12</v>
      </c>
      <c r="K227" s="4">
        <v>1.1000000000000001</v>
      </c>
      <c r="L227" s="4">
        <v>5.25</v>
      </c>
      <c r="M227" s="4">
        <v>4.12</v>
      </c>
      <c r="N227" s="4">
        <v>5.87</v>
      </c>
      <c r="O227" s="4">
        <v>0.33</v>
      </c>
      <c r="P227" s="28">
        <f t="shared" si="383"/>
        <v>99.940000000000012</v>
      </c>
      <c r="R227" s="28">
        <v>54.88</v>
      </c>
      <c r="S227" s="28">
        <v>0.38</v>
      </c>
      <c r="T227" s="28">
        <v>27.59</v>
      </c>
      <c r="U227" s="28">
        <v>0.84</v>
      </c>
      <c r="V227" s="28">
        <v>0.16</v>
      </c>
      <c r="W227" s="28">
        <v>0.32</v>
      </c>
      <c r="X227" s="28">
        <v>10.37</v>
      </c>
      <c r="Y227" s="28">
        <v>4.2</v>
      </c>
      <c r="Z227" s="28">
        <v>1.26</v>
      </c>
      <c r="AA227" s="28">
        <f t="shared" si="438"/>
        <v>100.00000000000001</v>
      </c>
      <c r="AC227" s="30">
        <f t="shared" si="439"/>
        <v>1.0103195739014648</v>
      </c>
      <c r="AD227" s="30">
        <f t="shared" si="440"/>
        <v>6.0075093867334164E-3</v>
      </c>
      <c r="AE227" s="30">
        <f t="shared" si="441"/>
        <v>0.33346410357002748</v>
      </c>
      <c r="AF227" s="30">
        <f t="shared" si="442"/>
        <v>6.9171885873347258E-2</v>
      </c>
      <c r="AG227" s="30">
        <f t="shared" si="443"/>
        <v>1.6915703411333521E-3</v>
      </c>
      <c r="AH227" s="30">
        <f t="shared" si="444"/>
        <v>2.7295285359801493E-2</v>
      </c>
      <c r="AI227" s="30">
        <f t="shared" si="445"/>
        <v>9.3616262482168339E-2</v>
      </c>
      <c r="AJ227" s="30">
        <f t="shared" si="446"/>
        <v>0.13294611164891901</v>
      </c>
      <c r="AK227" s="30">
        <f t="shared" si="447"/>
        <v>0.12462845010615711</v>
      </c>
      <c r="AL227" s="30">
        <f t="shared" si="448"/>
        <v>4.6499503300760194E-3</v>
      </c>
      <c r="AM227" s="30">
        <f t="shared" si="449"/>
        <v>1.8037907029998281</v>
      </c>
      <c r="AO227" s="30">
        <f t="shared" si="450"/>
        <v>0.56010909260217034</v>
      </c>
      <c r="AP227" s="30">
        <f t="shared" si="451"/>
        <v>3.3304913794835037E-3</v>
      </c>
      <c r="AQ227" s="30">
        <f t="shared" si="452"/>
        <v>0.18486851219238115</v>
      </c>
      <c r="AR227" s="30">
        <f t="shared" si="453"/>
        <v>3.8348066523632506E-2</v>
      </c>
      <c r="AS227" s="30">
        <f t="shared" si="454"/>
        <v>9.3778637306432186E-4</v>
      </c>
      <c r="AT227" s="30">
        <f t="shared" si="455"/>
        <v>1.5132179866770326E-2</v>
      </c>
      <c r="AU227" s="30">
        <f t="shared" si="456"/>
        <v>5.1899736663726034E-2</v>
      </c>
      <c r="AV227" s="30">
        <f t="shared" si="457"/>
        <v>7.3703734822349667E-2</v>
      </c>
      <c r="AW227" s="30">
        <f t="shared" si="458"/>
        <v>6.9092522707258339E-2</v>
      </c>
      <c r="AX227" s="30">
        <f t="shared" si="459"/>
        <v>2.5778768691638292E-3</v>
      </c>
      <c r="AY227" s="30">
        <f t="shared" si="460"/>
        <v>0.99999999999999989</v>
      </c>
      <c r="AZ227" s="30"/>
      <c r="BA227" s="30">
        <f t="shared" si="461"/>
        <v>0.91344873501997348</v>
      </c>
      <c r="BB227" s="30">
        <f t="shared" si="462"/>
        <v>4.7559449311639548E-3</v>
      </c>
      <c r="BC227" s="30">
        <f t="shared" si="463"/>
        <v>0.54119262455865047</v>
      </c>
      <c r="BD227" s="30">
        <f t="shared" si="464"/>
        <v>1.1691022964509395E-2</v>
      </c>
      <c r="BE227" s="30">
        <f t="shared" si="465"/>
        <v>2.2554271215111362E-3</v>
      </c>
      <c r="BF227" s="30">
        <f t="shared" si="466"/>
        <v>7.9404466501240695E-3</v>
      </c>
      <c r="BG227" s="30">
        <f t="shared" si="467"/>
        <v>0.18491440798858771</v>
      </c>
      <c r="BH227" s="30">
        <f t="shared" si="468"/>
        <v>0.13552758954501454</v>
      </c>
      <c r="BI227" s="30">
        <f t="shared" si="469"/>
        <v>2.6751592356687899E-2</v>
      </c>
      <c r="BJ227" s="30">
        <f t="shared" si="470"/>
        <v>1.8284777911362227</v>
      </c>
      <c r="BK227" s="30"/>
      <c r="BL227" s="30">
        <f t="shared" si="471"/>
        <v>0.49956785882116356</v>
      </c>
      <c r="BM227" s="30">
        <f t="shared" si="472"/>
        <v>2.6010405782443732E-3</v>
      </c>
      <c r="BN227" s="30">
        <f t="shared" si="473"/>
        <v>0.29597987308467744</v>
      </c>
      <c r="BO227" s="30">
        <f t="shared" si="474"/>
        <v>6.3938556000970358E-3</v>
      </c>
      <c r="BP227" s="30">
        <f t="shared" si="475"/>
        <v>1.2334998721037819E-3</v>
      </c>
      <c r="BQ227" s="30">
        <f t="shared" si="476"/>
        <v>4.3426541402998651E-3</v>
      </c>
      <c r="BR227" s="30">
        <f t="shared" si="477"/>
        <v>0.1011302455435793</v>
      </c>
      <c r="BS227" s="30">
        <f t="shared" si="478"/>
        <v>7.4120446090185879E-2</v>
      </c>
      <c r="BT227" s="30">
        <f t="shared" si="479"/>
        <v>1.4630526269648791E-2</v>
      </c>
      <c r="BU227" s="30">
        <f t="shared" si="480"/>
        <v>1</v>
      </c>
      <c r="BV227" s="30"/>
      <c r="BW227" s="28">
        <f t="shared" si="481"/>
        <v>0.53259741358421653</v>
      </c>
      <c r="BX227" s="28">
        <f t="shared" si="482"/>
        <v>0.39035164672204919</v>
      </c>
      <c r="BY227" s="28">
        <f t="shared" si="483"/>
        <v>7.7050939693734277E-2</v>
      </c>
      <c r="BZ227" s="28"/>
      <c r="CA227" s="28">
        <f t="shared" si="484"/>
        <v>60.736441865119062</v>
      </c>
      <c r="CB227" s="28">
        <f t="shared" si="485"/>
        <v>9.9959975985591338</v>
      </c>
      <c r="CC227" s="28">
        <f t="shared" si="486"/>
        <v>34.334964648584254</v>
      </c>
      <c r="CD227" s="28">
        <f t="shared" si="487"/>
        <v>53.25974135842165</v>
      </c>
      <c r="CF227" s="28">
        <f t="shared" si="488"/>
        <v>6.8639204159512417</v>
      </c>
      <c r="CG227" s="28">
        <f t="shared" si="489"/>
        <v>0.51614612383708736</v>
      </c>
      <c r="CH227" s="30"/>
      <c r="CI227" s="107">
        <f t="shared" si="436"/>
        <v>3.3763757432437549</v>
      </c>
    </row>
    <row r="228" spans="1:87" ht="15" customHeight="1" x14ac:dyDescent="0.2">
      <c r="A228" s="150" t="s">
        <v>194</v>
      </c>
      <c r="C228" s="140">
        <v>120</v>
      </c>
      <c r="D228" s="26">
        <f t="shared" si="437"/>
        <v>1008</v>
      </c>
      <c r="F228" s="4">
        <v>60.7</v>
      </c>
      <c r="G228" s="4">
        <v>0.48</v>
      </c>
      <c r="H228" s="4">
        <v>17</v>
      </c>
      <c r="I228" s="4">
        <v>4.97</v>
      </c>
      <c r="J228" s="4">
        <v>0.12</v>
      </c>
      <c r="K228" s="4">
        <v>1.1000000000000001</v>
      </c>
      <c r="L228" s="4">
        <v>5.25</v>
      </c>
      <c r="M228" s="4">
        <v>4.12</v>
      </c>
      <c r="N228" s="4">
        <v>5.87</v>
      </c>
      <c r="O228" s="4">
        <v>0.33</v>
      </c>
      <c r="P228" s="28">
        <f t="shared" si="383"/>
        <v>99.940000000000012</v>
      </c>
      <c r="R228" s="28">
        <v>54.77</v>
      </c>
      <c r="S228" s="28">
        <v>0.4</v>
      </c>
      <c r="T228" s="28">
        <v>27.63</v>
      </c>
      <c r="U228" s="28">
        <v>0.83</v>
      </c>
      <c r="V228" s="28">
        <v>0.26</v>
      </c>
      <c r="W228" s="28">
        <v>0.24</v>
      </c>
      <c r="X228" s="28">
        <v>10.199999999999999</v>
      </c>
      <c r="Y228" s="28">
        <v>4.32</v>
      </c>
      <c r="Z228" s="28">
        <v>1.33</v>
      </c>
      <c r="AA228" s="28">
        <f t="shared" si="438"/>
        <v>99.98</v>
      </c>
      <c r="AC228" s="30">
        <f t="shared" si="439"/>
        <v>1.0103195739014648</v>
      </c>
      <c r="AD228" s="30">
        <f t="shared" si="440"/>
        <v>6.0075093867334164E-3</v>
      </c>
      <c r="AE228" s="30">
        <f t="shared" si="441"/>
        <v>0.33346410357002748</v>
      </c>
      <c r="AF228" s="30">
        <f t="shared" si="442"/>
        <v>6.9171885873347258E-2</v>
      </c>
      <c r="AG228" s="30">
        <f t="shared" si="443"/>
        <v>1.6915703411333521E-3</v>
      </c>
      <c r="AH228" s="30">
        <f t="shared" si="444"/>
        <v>2.7295285359801493E-2</v>
      </c>
      <c r="AI228" s="30">
        <f t="shared" si="445"/>
        <v>9.3616262482168339E-2</v>
      </c>
      <c r="AJ228" s="30">
        <f t="shared" si="446"/>
        <v>0.13294611164891901</v>
      </c>
      <c r="AK228" s="30">
        <f t="shared" si="447"/>
        <v>0.12462845010615711</v>
      </c>
      <c r="AL228" s="30">
        <f t="shared" si="448"/>
        <v>4.6499503300760194E-3</v>
      </c>
      <c r="AM228" s="30">
        <f t="shared" si="449"/>
        <v>1.8037907029998281</v>
      </c>
      <c r="AO228" s="30">
        <f t="shared" si="450"/>
        <v>0.56010909260217034</v>
      </c>
      <c r="AP228" s="30">
        <f t="shared" si="451"/>
        <v>3.3304913794835037E-3</v>
      </c>
      <c r="AQ228" s="30">
        <f t="shared" si="452"/>
        <v>0.18486851219238115</v>
      </c>
      <c r="AR228" s="30">
        <f t="shared" si="453"/>
        <v>3.8348066523632506E-2</v>
      </c>
      <c r="AS228" s="30">
        <f t="shared" si="454"/>
        <v>9.3778637306432186E-4</v>
      </c>
      <c r="AT228" s="30">
        <f t="shared" si="455"/>
        <v>1.5132179866770326E-2</v>
      </c>
      <c r="AU228" s="30">
        <f t="shared" si="456"/>
        <v>5.1899736663726034E-2</v>
      </c>
      <c r="AV228" s="30">
        <f t="shared" si="457"/>
        <v>7.3703734822349667E-2</v>
      </c>
      <c r="AW228" s="30">
        <f t="shared" si="458"/>
        <v>6.9092522707258339E-2</v>
      </c>
      <c r="AX228" s="30">
        <f t="shared" si="459"/>
        <v>2.5778768691638292E-3</v>
      </c>
      <c r="AY228" s="30">
        <f t="shared" si="460"/>
        <v>0.99999999999999989</v>
      </c>
      <c r="AZ228" s="30"/>
      <c r="BA228" s="30">
        <f t="shared" si="461"/>
        <v>0.91161784287616521</v>
      </c>
      <c r="BB228" s="30">
        <f t="shared" si="462"/>
        <v>5.0062578222778474E-3</v>
      </c>
      <c r="BC228" s="30">
        <f t="shared" si="463"/>
        <v>0.54197724597881525</v>
      </c>
      <c r="BD228" s="30">
        <f t="shared" si="464"/>
        <v>1.1551844119693807E-2</v>
      </c>
      <c r="BE228" s="30">
        <f t="shared" si="465"/>
        <v>3.6650690724555966E-3</v>
      </c>
      <c r="BF228" s="30">
        <f t="shared" si="466"/>
        <v>5.9553349875930521E-3</v>
      </c>
      <c r="BG228" s="30">
        <f t="shared" si="467"/>
        <v>0.18188302425106989</v>
      </c>
      <c r="BH228" s="30">
        <f t="shared" si="468"/>
        <v>0.1393998063891578</v>
      </c>
      <c r="BI228" s="30">
        <f t="shared" si="469"/>
        <v>2.8237791932059449E-2</v>
      </c>
      <c r="BJ228" s="30">
        <f t="shared" si="470"/>
        <v>1.8292942174292879</v>
      </c>
      <c r="BK228" s="30"/>
      <c r="BL228" s="30">
        <f t="shared" si="471"/>
        <v>0.49834402481043438</v>
      </c>
      <c r="BM228" s="30">
        <f t="shared" si="472"/>
        <v>2.7367154909138428E-3</v>
      </c>
      <c r="BN228" s="30">
        <f t="shared" si="473"/>
        <v>0.29627669557741093</v>
      </c>
      <c r="BO228" s="30">
        <f t="shared" si="474"/>
        <v>6.314918622509858E-3</v>
      </c>
      <c r="BP228" s="30">
        <f t="shared" si="475"/>
        <v>2.0035426983452272E-3</v>
      </c>
      <c r="BQ228" s="30">
        <f t="shared" si="476"/>
        <v>3.2555369884468889E-3</v>
      </c>
      <c r="BR228" s="30">
        <f t="shared" si="477"/>
        <v>9.9427977477931681E-2</v>
      </c>
      <c r="BS228" s="30">
        <f t="shared" si="478"/>
        <v>7.620414751272582E-2</v>
      </c>
      <c r="BT228" s="30">
        <f t="shared" si="479"/>
        <v>1.5436440821281388E-2</v>
      </c>
      <c r="BU228" s="30">
        <f t="shared" si="480"/>
        <v>1.0000000000000002</v>
      </c>
      <c r="BV228" s="30"/>
      <c r="BW228" s="28">
        <f t="shared" si="481"/>
        <v>0.52037851990679951</v>
      </c>
      <c r="BX228" s="28">
        <f t="shared" si="482"/>
        <v>0.39883142048457354</v>
      </c>
      <c r="BY228" s="28">
        <f t="shared" si="483"/>
        <v>8.0790059608626952E-2</v>
      </c>
      <c r="BZ228" s="28"/>
      <c r="CA228" s="28">
        <f t="shared" si="484"/>
        <v>60.736441865119062</v>
      </c>
      <c r="CB228" s="28">
        <f t="shared" si="485"/>
        <v>9.9959975985591338</v>
      </c>
      <c r="CC228" s="28">
        <f t="shared" si="486"/>
        <v>34.097931956202672</v>
      </c>
      <c r="CD228" s="28">
        <f t="shared" si="487"/>
        <v>52.037851990679954</v>
      </c>
      <c r="CF228" s="28">
        <f t="shared" si="488"/>
        <v>6.8407110684558701</v>
      </c>
      <c r="CG228" s="28">
        <f t="shared" si="489"/>
        <v>0.51614612383708736</v>
      </c>
      <c r="CH228" s="30"/>
      <c r="CI228" s="107">
        <f t="shared" si="436"/>
        <v>3.2796519119016381</v>
      </c>
    </row>
    <row r="229" spans="1:87" ht="15" customHeight="1" x14ac:dyDescent="0.2">
      <c r="A229" s="150" t="s">
        <v>194</v>
      </c>
      <c r="C229" s="140">
        <v>128</v>
      </c>
      <c r="D229" s="26">
        <f t="shared" si="437"/>
        <v>1008</v>
      </c>
      <c r="F229" s="4">
        <v>60.7</v>
      </c>
      <c r="G229" s="4">
        <v>0.48</v>
      </c>
      <c r="H229" s="4">
        <v>17</v>
      </c>
      <c r="I229" s="4">
        <v>4.97</v>
      </c>
      <c r="J229" s="4">
        <v>0.12</v>
      </c>
      <c r="K229" s="4">
        <v>1.1000000000000001</v>
      </c>
      <c r="L229" s="4">
        <v>5.25</v>
      </c>
      <c r="M229" s="4">
        <v>4.12</v>
      </c>
      <c r="N229" s="4">
        <v>5.87</v>
      </c>
      <c r="O229" s="4">
        <v>0.33</v>
      </c>
      <c r="P229" s="28">
        <f t="shared" si="383"/>
        <v>99.940000000000012</v>
      </c>
      <c r="R229" s="28">
        <v>55.11</v>
      </c>
      <c r="S229" s="28">
        <v>0.27</v>
      </c>
      <c r="T229" s="28">
        <v>27.81</v>
      </c>
      <c r="U229" s="28">
        <v>0.83</v>
      </c>
      <c r="V229" s="28">
        <v>0.17</v>
      </c>
      <c r="W229" s="28">
        <v>0.14000000000000001</v>
      </c>
      <c r="X229" s="28">
        <v>9.98</v>
      </c>
      <c r="Y229" s="28">
        <v>4.38</v>
      </c>
      <c r="Z229" s="28">
        <v>1.31</v>
      </c>
      <c r="AA229" s="28">
        <f t="shared" si="438"/>
        <v>100</v>
      </c>
      <c r="AC229" s="30">
        <f t="shared" si="439"/>
        <v>1.0103195739014648</v>
      </c>
      <c r="AD229" s="30">
        <f t="shared" si="440"/>
        <v>6.0075093867334164E-3</v>
      </c>
      <c r="AE229" s="30">
        <f t="shared" si="441"/>
        <v>0.33346410357002748</v>
      </c>
      <c r="AF229" s="30">
        <f t="shared" si="442"/>
        <v>6.9171885873347258E-2</v>
      </c>
      <c r="AG229" s="30">
        <f t="shared" si="443"/>
        <v>1.6915703411333521E-3</v>
      </c>
      <c r="AH229" s="30">
        <f t="shared" si="444"/>
        <v>2.7295285359801493E-2</v>
      </c>
      <c r="AI229" s="30">
        <f t="shared" si="445"/>
        <v>9.3616262482168339E-2</v>
      </c>
      <c r="AJ229" s="30">
        <f t="shared" si="446"/>
        <v>0.13294611164891901</v>
      </c>
      <c r="AK229" s="30">
        <f t="shared" si="447"/>
        <v>0.12462845010615711</v>
      </c>
      <c r="AL229" s="30">
        <f t="shared" si="448"/>
        <v>4.6499503300760194E-3</v>
      </c>
      <c r="AM229" s="30">
        <f t="shared" si="449"/>
        <v>1.8037907029998281</v>
      </c>
      <c r="AO229" s="30">
        <f t="shared" si="450"/>
        <v>0.56010909260217034</v>
      </c>
      <c r="AP229" s="30">
        <f t="shared" si="451"/>
        <v>3.3304913794835037E-3</v>
      </c>
      <c r="AQ229" s="30">
        <f t="shared" si="452"/>
        <v>0.18486851219238115</v>
      </c>
      <c r="AR229" s="30">
        <f t="shared" si="453"/>
        <v>3.8348066523632506E-2</v>
      </c>
      <c r="AS229" s="30">
        <f t="shared" si="454"/>
        <v>9.3778637306432186E-4</v>
      </c>
      <c r="AT229" s="30">
        <f t="shared" si="455"/>
        <v>1.5132179866770326E-2</v>
      </c>
      <c r="AU229" s="30">
        <f t="shared" si="456"/>
        <v>5.1899736663726034E-2</v>
      </c>
      <c r="AV229" s="30">
        <f t="shared" si="457"/>
        <v>7.3703734822349667E-2</v>
      </c>
      <c r="AW229" s="30">
        <f t="shared" si="458"/>
        <v>6.9092522707258339E-2</v>
      </c>
      <c r="AX229" s="30">
        <f t="shared" si="459"/>
        <v>2.5778768691638292E-3</v>
      </c>
      <c r="AY229" s="30">
        <f t="shared" si="460"/>
        <v>0.99999999999999989</v>
      </c>
      <c r="AZ229" s="30"/>
      <c r="BA229" s="30">
        <f t="shared" si="461"/>
        <v>0.91727696404793613</v>
      </c>
      <c r="BB229" s="30">
        <f t="shared" si="462"/>
        <v>3.3792240300375468E-3</v>
      </c>
      <c r="BC229" s="30">
        <f t="shared" si="463"/>
        <v>0.54550804236955674</v>
      </c>
      <c r="BD229" s="30">
        <f t="shared" si="464"/>
        <v>1.1551844119693807E-2</v>
      </c>
      <c r="BE229" s="30">
        <f t="shared" si="465"/>
        <v>2.3963913166055823E-3</v>
      </c>
      <c r="BF229" s="30">
        <f t="shared" si="466"/>
        <v>3.4739454094292808E-3</v>
      </c>
      <c r="BG229" s="30">
        <f t="shared" si="467"/>
        <v>0.17796005706134096</v>
      </c>
      <c r="BH229" s="30">
        <f t="shared" si="468"/>
        <v>0.14133591481122942</v>
      </c>
      <c r="BI229" s="30">
        <f t="shared" si="469"/>
        <v>2.7813163481953292E-2</v>
      </c>
      <c r="BJ229" s="30">
        <f t="shared" si="470"/>
        <v>1.8306955466477828</v>
      </c>
      <c r="BK229" s="30"/>
      <c r="BL229" s="30">
        <f t="shared" si="471"/>
        <v>0.5010538020522185</v>
      </c>
      <c r="BM229" s="30">
        <f t="shared" si="472"/>
        <v>1.8458689301043532E-3</v>
      </c>
      <c r="BN229" s="30">
        <f t="shared" si="473"/>
        <v>0.29797857069595524</v>
      </c>
      <c r="BO229" s="30">
        <f t="shared" si="474"/>
        <v>6.3100847876352692E-3</v>
      </c>
      <c r="BP229" s="30">
        <f t="shared" si="475"/>
        <v>1.3090059245479974E-3</v>
      </c>
      <c r="BQ229" s="30">
        <f t="shared" si="476"/>
        <v>1.8976095811182152E-3</v>
      </c>
      <c r="BR229" s="30">
        <f t="shared" si="477"/>
        <v>9.720898561598984E-2</v>
      </c>
      <c r="BS229" s="30">
        <f t="shared" si="478"/>
        <v>7.7203396856474565E-2</v>
      </c>
      <c r="BT229" s="30">
        <f t="shared" si="479"/>
        <v>1.5192675555956008E-2</v>
      </c>
      <c r="BU229" s="30">
        <f t="shared" si="480"/>
        <v>1</v>
      </c>
      <c r="BV229" s="30"/>
      <c r="BW229" s="28">
        <f t="shared" si="481"/>
        <v>0.51269194306735699</v>
      </c>
      <c r="BX229" s="28">
        <f t="shared" si="482"/>
        <v>0.40718004919943823</v>
      </c>
      <c r="BY229" s="28">
        <f t="shared" si="483"/>
        <v>8.0128007733204776E-2</v>
      </c>
      <c r="BZ229" s="28"/>
      <c r="CA229" s="28">
        <f t="shared" si="484"/>
        <v>60.736441865119062</v>
      </c>
      <c r="CB229" s="28">
        <f t="shared" si="485"/>
        <v>9.9959975985591338</v>
      </c>
      <c r="CC229" s="28">
        <f t="shared" si="486"/>
        <v>33.647397926688328</v>
      </c>
      <c r="CD229" s="28">
        <f t="shared" si="487"/>
        <v>51.269194306735699</v>
      </c>
      <c r="CF229" s="28">
        <f t="shared" si="488"/>
        <v>6.8258297627446467</v>
      </c>
      <c r="CG229" s="28">
        <f t="shared" si="489"/>
        <v>0.51614612383708736</v>
      </c>
      <c r="CH229" s="30"/>
      <c r="CI229" s="107">
        <f t="shared" si="436"/>
        <v>3.1818020804488807</v>
      </c>
    </row>
    <row r="230" spans="1:87" ht="15" customHeight="1" x14ac:dyDescent="0.2">
      <c r="A230" s="150" t="s">
        <v>194</v>
      </c>
      <c r="C230" s="140">
        <v>136</v>
      </c>
      <c r="D230" s="26">
        <f t="shared" si="437"/>
        <v>1008</v>
      </c>
      <c r="F230" s="4">
        <v>60.7</v>
      </c>
      <c r="G230" s="4">
        <v>0.48</v>
      </c>
      <c r="H230" s="4">
        <v>17</v>
      </c>
      <c r="I230" s="4">
        <v>4.97</v>
      </c>
      <c r="J230" s="4">
        <v>0.12</v>
      </c>
      <c r="K230" s="4">
        <v>1.1000000000000001</v>
      </c>
      <c r="L230" s="4">
        <v>5.25</v>
      </c>
      <c r="M230" s="4">
        <v>4.12</v>
      </c>
      <c r="N230" s="4">
        <v>5.87</v>
      </c>
      <c r="O230" s="4">
        <v>0.33</v>
      </c>
      <c r="P230" s="28">
        <f t="shared" si="383"/>
        <v>99.940000000000012</v>
      </c>
      <c r="R230" s="28">
        <v>55.38</v>
      </c>
      <c r="S230" s="28">
        <v>0.21</v>
      </c>
      <c r="T230" s="28">
        <v>27.67</v>
      </c>
      <c r="U230" s="28">
        <v>0.78</v>
      </c>
      <c r="V230" s="28">
        <v>0.16</v>
      </c>
      <c r="W230" s="28">
        <v>0.28000000000000003</v>
      </c>
      <c r="X230" s="28">
        <v>9.9</v>
      </c>
      <c r="Y230" s="28">
        <v>4.22</v>
      </c>
      <c r="Z230" s="28">
        <v>1.41</v>
      </c>
      <c r="AA230" s="28">
        <f t="shared" si="438"/>
        <v>100.01</v>
      </c>
      <c r="AC230" s="30">
        <f t="shared" si="439"/>
        <v>1.0103195739014648</v>
      </c>
      <c r="AD230" s="30">
        <f t="shared" si="440"/>
        <v>6.0075093867334164E-3</v>
      </c>
      <c r="AE230" s="30">
        <f t="shared" si="441"/>
        <v>0.33346410357002748</v>
      </c>
      <c r="AF230" s="30">
        <f t="shared" si="442"/>
        <v>6.9171885873347258E-2</v>
      </c>
      <c r="AG230" s="30">
        <f t="shared" si="443"/>
        <v>1.6915703411333521E-3</v>
      </c>
      <c r="AH230" s="30">
        <f t="shared" si="444"/>
        <v>2.7295285359801493E-2</v>
      </c>
      <c r="AI230" s="30">
        <f t="shared" si="445"/>
        <v>9.3616262482168339E-2</v>
      </c>
      <c r="AJ230" s="30">
        <f t="shared" si="446"/>
        <v>0.13294611164891901</v>
      </c>
      <c r="AK230" s="30">
        <f t="shared" si="447"/>
        <v>0.12462845010615711</v>
      </c>
      <c r="AL230" s="30">
        <f t="shared" si="448"/>
        <v>4.6499503300760194E-3</v>
      </c>
      <c r="AM230" s="30">
        <f t="shared" si="449"/>
        <v>1.8037907029998281</v>
      </c>
      <c r="AO230" s="30">
        <f t="shared" si="450"/>
        <v>0.56010909260217034</v>
      </c>
      <c r="AP230" s="30">
        <f t="shared" si="451"/>
        <v>3.3304913794835037E-3</v>
      </c>
      <c r="AQ230" s="30">
        <f t="shared" si="452"/>
        <v>0.18486851219238115</v>
      </c>
      <c r="AR230" s="30">
        <f t="shared" si="453"/>
        <v>3.8348066523632506E-2</v>
      </c>
      <c r="AS230" s="30">
        <f t="shared" si="454"/>
        <v>9.3778637306432186E-4</v>
      </c>
      <c r="AT230" s="30">
        <f t="shared" si="455"/>
        <v>1.5132179866770326E-2</v>
      </c>
      <c r="AU230" s="30">
        <f t="shared" si="456"/>
        <v>5.1899736663726034E-2</v>
      </c>
      <c r="AV230" s="30">
        <f t="shared" si="457"/>
        <v>7.3703734822349667E-2</v>
      </c>
      <c r="AW230" s="30">
        <f t="shared" si="458"/>
        <v>6.9092522707258339E-2</v>
      </c>
      <c r="AX230" s="30">
        <f t="shared" si="459"/>
        <v>2.5778768691638292E-3</v>
      </c>
      <c r="AY230" s="30">
        <f t="shared" si="460"/>
        <v>0.99999999999999989</v>
      </c>
      <c r="AZ230" s="30"/>
      <c r="BA230" s="30">
        <f t="shared" si="461"/>
        <v>0.92177097203728364</v>
      </c>
      <c r="BB230" s="30">
        <f t="shared" si="462"/>
        <v>2.6282853566958696E-3</v>
      </c>
      <c r="BC230" s="30">
        <f t="shared" si="463"/>
        <v>0.54276186739898002</v>
      </c>
      <c r="BD230" s="30">
        <f t="shared" si="464"/>
        <v>1.0855949895615868E-2</v>
      </c>
      <c r="BE230" s="30">
        <f t="shared" si="465"/>
        <v>2.2554271215111362E-3</v>
      </c>
      <c r="BF230" s="30">
        <f t="shared" si="466"/>
        <v>6.9478908188585617E-3</v>
      </c>
      <c r="BG230" s="30">
        <f t="shared" si="467"/>
        <v>0.17653352353780316</v>
      </c>
      <c r="BH230" s="30">
        <f t="shared" si="468"/>
        <v>0.13617295901903839</v>
      </c>
      <c r="BI230" s="30">
        <f t="shared" si="469"/>
        <v>2.9936305732484073E-2</v>
      </c>
      <c r="BJ230" s="30">
        <f t="shared" si="470"/>
        <v>1.8298631809182706</v>
      </c>
      <c r="BK230" s="30"/>
      <c r="BL230" s="30">
        <f t="shared" si="471"/>
        <v>0.50373764642595642</v>
      </c>
      <c r="BM230" s="30">
        <f t="shared" si="472"/>
        <v>1.4363288928393712E-3</v>
      </c>
      <c r="BN230" s="30">
        <f t="shared" si="473"/>
        <v>0.29661336052819465</v>
      </c>
      <c r="BO230" s="30">
        <f t="shared" si="474"/>
        <v>5.9326566099701964E-3</v>
      </c>
      <c r="BP230" s="30">
        <f t="shared" si="475"/>
        <v>1.2325659891026972E-3</v>
      </c>
      <c r="BQ230" s="30">
        <f t="shared" si="476"/>
        <v>3.7969455264802573E-3</v>
      </c>
      <c r="BR230" s="30">
        <f t="shared" si="477"/>
        <v>9.6473619109169836E-2</v>
      </c>
      <c r="BS230" s="30">
        <f t="shared" si="478"/>
        <v>7.4417016768818442E-2</v>
      </c>
      <c r="BT230" s="30">
        <f t="shared" si="479"/>
        <v>1.6359860149468275E-2</v>
      </c>
      <c r="BU230" s="30">
        <f t="shared" si="480"/>
        <v>1.0000000000000002</v>
      </c>
      <c r="BV230" s="30"/>
      <c r="BW230" s="28">
        <f t="shared" si="481"/>
        <v>0.51521155433961519</v>
      </c>
      <c r="BX230" s="28">
        <f t="shared" si="482"/>
        <v>0.39741959753156897</v>
      </c>
      <c r="BY230" s="28">
        <f t="shared" si="483"/>
        <v>8.7368848128815846E-2</v>
      </c>
      <c r="BZ230" s="28"/>
      <c r="CA230" s="28">
        <f t="shared" si="484"/>
        <v>60.736441865119062</v>
      </c>
      <c r="CB230" s="28">
        <f t="shared" si="485"/>
        <v>9.9959975985591338</v>
      </c>
      <c r="CC230" s="28">
        <f t="shared" si="486"/>
        <v>34.497462529862347</v>
      </c>
      <c r="CD230" s="28">
        <f t="shared" si="487"/>
        <v>51.521155433961518</v>
      </c>
      <c r="CF230" s="28">
        <f t="shared" si="488"/>
        <v>6.8307322002301714</v>
      </c>
      <c r="CG230" s="28">
        <f t="shared" si="489"/>
        <v>0.51614612383708736</v>
      </c>
      <c r="CH230" s="30"/>
      <c r="CI230" s="107">
        <f t="shared" si="436"/>
        <v>3.3003102294241291</v>
      </c>
    </row>
    <row r="231" spans="1:87" ht="15" customHeight="1" x14ac:dyDescent="0.2">
      <c r="A231" s="150" t="s">
        <v>194</v>
      </c>
      <c r="C231" s="140">
        <v>144</v>
      </c>
      <c r="D231" s="26">
        <f t="shared" si="437"/>
        <v>1008</v>
      </c>
      <c r="F231" s="4">
        <v>60.7</v>
      </c>
      <c r="G231" s="4">
        <v>0.48</v>
      </c>
      <c r="H231" s="4">
        <v>17</v>
      </c>
      <c r="I231" s="4">
        <v>4.97</v>
      </c>
      <c r="J231" s="4">
        <v>0.12</v>
      </c>
      <c r="K231" s="4">
        <v>1.1000000000000001</v>
      </c>
      <c r="L231" s="4">
        <v>5.25</v>
      </c>
      <c r="M231" s="4">
        <v>4.12</v>
      </c>
      <c r="N231" s="4">
        <v>5.87</v>
      </c>
      <c r="O231" s="4">
        <v>0.33</v>
      </c>
      <c r="P231" s="28">
        <f t="shared" si="383"/>
        <v>99.940000000000012</v>
      </c>
      <c r="R231" s="28">
        <v>55.2</v>
      </c>
      <c r="S231" s="28">
        <v>0.33</v>
      </c>
      <c r="T231" s="28">
        <v>27.72</v>
      </c>
      <c r="U231" s="28">
        <v>0.84</v>
      </c>
      <c r="V231" s="28">
        <v>0.14000000000000001</v>
      </c>
      <c r="W231" s="28">
        <v>0.28000000000000003</v>
      </c>
      <c r="X231" s="28">
        <v>10.02</v>
      </c>
      <c r="Y231" s="28">
        <v>4.0599999999999996</v>
      </c>
      <c r="Z231" s="28">
        <v>1.42</v>
      </c>
      <c r="AA231" s="28">
        <f t="shared" si="438"/>
        <v>100.01</v>
      </c>
      <c r="AC231" s="30">
        <f t="shared" si="439"/>
        <v>1.0103195739014648</v>
      </c>
      <c r="AD231" s="30">
        <f t="shared" si="440"/>
        <v>6.0075093867334164E-3</v>
      </c>
      <c r="AE231" s="30">
        <f t="shared" si="441"/>
        <v>0.33346410357002748</v>
      </c>
      <c r="AF231" s="30">
        <f t="shared" si="442"/>
        <v>6.9171885873347258E-2</v>
      </c>
      <c r="AG231" s="30">
        <f t="shared" si="443"/>
        <v>1.6915703411333521E-3</v>
      </c>
      <c r="AH231" s="30">
        <f t="shared" si="444"/>
        <v>2.7295285359801493E-2</v>
      </c>
      <c r="AI231" s="30">
        <f t="shared" si="445"/>
        <v>9.3616262482168339E-2</v>
      </c>
      <c r="AJ231" s="30">
        <f t="shared" si="446"/>
        <v>0.13294611164891901</v>
      </c>
      <c r="AK231" s="30">
        <f t="shared" si="447"/>
        <v>0.12462845010615711</v>
      </c>
      <c r="AL231" s="30">
        <f t="shared" si="448"/>
        <v>4.6499503300760194E-3</v>
      </c>
      <c r="AM231" s="30">
        <f t="shared" si="449"/>
        <v>1.8037907029998281</v>
      </c>
      <c r="AO231" s="30">
        <f t="shared" si="450"/>
        <v>0.56010909260217034</v>
      </c>
      <c r="AP231" s="30">
        <f t="shared" si="451"/>
        <v>3.3304913794835037E-3</v>
      </c>
      <c r="AQ231" s="30">
        <f t="shared" si="452"/>
        <v>0.18486851219238115</v>
      </c>
      <c r="AR231" s="30">
        <f t="shared" si="453"/>
        <v>3.8348066523632506E-2</v>
      </c>
      <c r="AS231" s="30">
        <f t="shared" si="454"/>
        <v>9.3778637306432186E-4</v>
      </c>
      <c r="AT231" s="30">
        <f t="shared" si="455"/>
        <v>1.5132179866770326E-2</v>
      </c>
      <c r="AU231" s="30">
        <f t="shared" si="456"/>
        <v>5.1899736663726034E-2</v>
      </c>
      <c r="AV231" s="30">
        <f t="shared" si="457"/>
        <v>7.3703734822349667E-2</v>
      </c>
      <c r="AW231" s="30">
        <f t="shared" si="458"/>
        <v>6.9092522707258339E-2</v>
      </c>
      <c r="AX231" s="30">
        <f t="shared" si="459"/>
        <v>2.5778768691638292E-3</v>
      </c>
      <c r="AY231" s="30">
        <f t="shared" si="460"/>
        <v>0.99999999999999989</v>
      </c>
      <c r="AZ231" s="30"/>
      <c r="BA231" s="30">
        <f t="shared" si="461"/>
        <v>0.91877496671105197</v>
      </c>
      <c r="BB231" s="30">
        <f t="shared" si="462"/>
        <v>4.1301627033792235E-3</v>
      </c>
      <c r="BC231" s="30">
        <f t="shared" si="463"/>
        <v>0.54374264417418594</v>
      </c>
      <c r="BD231" s="30">
        <f t="shared" si="464"/>
        <v>1.1691022964509395E-2</v>
      </c>
      <c r="BE231" s="30">
        <f t="shared" si="465"/>
        <v>1.9734987313222443E-3</v>
      </c>
      <c r="BF231" s="30">
        <f t="shared" si="466"/>
        <v>6.9478908188585617E-3</v>
      </c>
      <c r="BG231" s="30">
        <f t="shared" si="467"/>
        <v>0.17867332382310985</v>
      </c>
      <c r="BH231" s="30">
        <f t="shared" si="468"/>
        <v>0.13101000322684736</v>
      </c>
      <c r="BI231" s="30">
        <f t="shared" si="469"/>
        <v>3.0148619957537152E-2</v>
      </c>
      <c r="BJ231" s="30">
        <f t="shared" si="470"/>
        <v>1.8270921331108014</v>
      </c>
      <c r="BK231" s="30"/>
      <c r="BL231" s="30">
        <f t="shared" si="471"/>
        <v>0.5028618699959857</v>
      </c>
      <c r="BM231" s="30">
        <f t="shared" si="472"/>
        <v>2.2605114589088733E-3</v>
      </c>
      <c r="BN231" s="30">
        <f t="shared" si="473"/>
        <v>0.29760001388020396</v>
      </c>
      <c r="BO231" s="30">
        <f t="shared" si="474"/>
        <v>6.3987046699195702E-3</v>
      </c>
      <c r="BP231" s="30">
        <f t="shared" si="475"/>
        <v>1.0801309334971365E-3</v>
      </c>
      <c r="BQ231" s="30">
        <f t="shared" si="476"/>
        <v>3.8027041400638642E-3</v>
      </c>
      <c r="BR231" s="30">
        <f t="shared" si="477"/>
        <v>9.7791085947538506E-2</v>
      </c>
      <c r="BS231" s="30">
        <f t="shared" si="478"/>
        <v>7.1704103396138072E-2</v>
      </c>
      <c r="BT231" s="30">
        <f t="shared" si="479"/>
        <v>1.6500875577744514E-2</v>
      </c>
      <c r="BU231" s="30">
        <f t="shared" si="480"/>
        <v>1.0000000000000002</v>
      </c>
      <c r="BV231" s="30"/>
      <c r="BW231" s="28">
        <f t="shared" si="481"/>
        <v>0.52576964995927689</v>
      </c>
      <c r="BX231" s="28">
        <f t="shared" si="482"/>
        <v>0.38551408830305817</v>
      </c>
      <c r="BY231" s="28">
        <f t="shared" si="483"/>
        <v>8.8716261737664948E-2</v>
      </c>
      <c r="BZ231" s="28"/>
      <c r="CA231" s="28">
        <f t="shared" si="484"/>
        <v>60.736441865119062</v>
      </c>
      <c r="CB231" s="28">
        <f t="shared" si="485"/>
        <v>9.9959975985591338</v>
      </c>
      <c r="CC231" s="28">
        <f t="shared" si="486"/>
        <v>35.160108671730342</v>
      </c>
      <c r="CD231" s="28">
        <f t="shared" si="487"/>
        <v>52.576964995927689</v>
      </c>
      <c r="CF231" s="28">
        <f t="shared" si="488"/>
        <v>6.8510177877753167</v>
      </c>
      <c r="CG231" s="28">
        <f t="shared" si="489"/>
        <v>0.51614612383708736</v>
      </c>
      <c r="CH231" s="30"/>
      <c r="CI231" s="107">
        <f t="shared" si="436"/>
        <v>3.4401562503698875</v>
      </c>
    </row>
    <row r="232" spans="1:87" ht="15" customHeight="1" x14ac:dyDescent="0.2">
      <c r="A232" s="150" t="s">
        <v>194</v>
      </c>
      <c r="C232" s="141">
        <v>152</v>
      </c>
      <c r="D232" s="26">
        <f t="shared" si="437"/>
        <v>1008</v>
      </c>
      <c r="F232" s="4">
        <v>60.7</v>
      </c>
      <c r="G232" s="4">
        <v>0.48</v>
      </c>
      <c r="H232" s="4">
        <v>17</v>
      </c>
      <c r="I232" s="4">
        <v>4.97</v>
      </c>
      <c r="J232" s="4">
        <v>0.12</v>
      </c>
      <c r="K232" s="4">
        <v>1.1000000000000001</v>
      </c>
      <c r="L232" s="4">
        <v>5.25</v>
      </c>
      <c r="M232" s="4">
        <v>4.12</v>
      </c>
      <c r="N232" s="4">
        <v>5.87</v>
      </c>
      <c r="O232" s="4">
        <v>0.33</v>
      </c>
      <c r="P232" s="28">
        <f t="shared" si="383"/>
        <v>99.940000000000012</v>
      </c>
      <c r="R232" s="28">
        <v>54.9</v>
      </c>
      <c r="S232" s="28">
        <v>0.19</v>
      </c>
      <c r="T232" s="28">
        <v>27.83</v>
      </c>
      <c r="U232" s="28">
        <v>0.98</v>
      </c>
      <c r="V232" s="28">
        <v>0.23</v>
      </c>
      <c r="W232" s="28">
        <v>0.27</v>
      </c>
      <c r="X232" s="28">
        <v>10.16</v>
      </c>
      <c r="Y232" s="28">
        <v>4.2300000000000004</v>
      </c>
      <c r="Z232" s="28">
        <v>1.22</v>
      </c>
      <c r="AA232" s="28">
        <f t="shared" si="438"/>
        <v>100.00999999999999</v>
      </c>
      <c r="AC232" s="30">
        <f t="shared" si="439"/>
        <v>1.0103195739014648</v>
      </c>
      <c r="AD232" s="30">
        <f t="shared" si="440"/>
        <v>6.0075093867334164E-3</v>
      </c>
      <c r="AE232" s="30">
        <f t="shared" si="441"/>
        <v>0.33346410357002748</v>
      </c>
      <c r="AF232" s="30">
        <f t="shared" si="442"/>
        <v>6.9171885873347258E-2</v>
      </c>
      <c r="AG232" s="30">
        <f t="shared" si="443"/>
        <v>1.6915703411333521E-3</v>
      </c>
      <c r="AH232" s="30">
        <f t="shared" si="444"/>
        <v>2.7295285359801493E-2</v>
      </c>
      <c r="AI232" s="30">
        <f t="shared" si="445"/>
        <v>9.3616262482168339E-2</v>
      </c>
      <c r="AJ232" s="30">
        <f t="shared" si="446"/>
        <v>0.13294611164891901</v>
      </c>
      <c r="AK232" s="30">
        <f t="shared" si="447"/>
        <v>0.12462845010615711</v>
      </c>
      <c r="AL232" s="30">
        <f t="shared" si="448"/>
        <v>4.6499503300760194E-3</v>
      </c>
      <c r="AM232" s="30">
        <f t="shared" si="449"/>
        <v>1.8037907029998281</v>
      </c>
      <c r="AO232" s="30">
        <f t="shared" si="450"/>
        <v>0.56010909260217034</v>
      </c>
      <c r="AP232" s="30">
        <f t="shared" si="451"/>
        <v>3.3304913794835037E-3</v>
      </c>
      <c r="AQ232" s="30">
        <f t="shared" si="452"/>
        <v>0.18486851219238115</v>
      </c>
      <c r="AR232" s="30">
        <f t="shared" si="453"/>
        <v>3.8348066523632506E-2</v>
      </c>
      <c r="AS232" s="30">
        <f t="shared" si="454"/>
        <v>9.3778637306432186E-4</v>
      </c>
      <c r="AT232" s="30">
        <f t="shared" si="455"/>
        <v>1.5132179866770326E-2</v>
      </c>
      <c r="AU232" s="30">
        <f t="shared" si="456"/>
        <v>5.1899736663726034E-2</v>
      </c>
      <c r="AV232" s="30">
        <f t="shared" si="457"/>
        <v>7.3703734822349667E-2</v>
      </c>
      <c r="AW232" s="30">
        <f t="shared" si="458"/>
        <v>6.9092522707258339E-2</v>
      </c>
      <c r="AX232" s="30">
        <f t="shared" si="459"/>
        <v>2.5778768691638292E-3</v>
      </c>
      <c r="AY232" s="30">
        <f t="shared" si="460"/>
        <v>0.99999999999999989</v>
      </c>
      <c r="AZ232" s="30"/>
      <c r="BA232" s="30">
        <f t="shared" si="461"/>
        <v>0.9137816245006658</v>
      </c>
      <c r="BB232" s="30">
        <f t="shared" si="462"/>
        <v>2.3779724655819774E-3</v>
      </c>
      <c r="BC232" s="30">
        <f t="shared" si="463"/>
        <v>0.54590035307963902</v>
      </c>
      <c r="BD232" s="30">
        <f t="shared" si="464"/>
        <v>1.3639526791927628E-2</v>
      </c>
      <c r="BE232" s="30">
        <f t="shared" si="465"/>
        <v>3.2421764871722585E-3</v>
      </c>
      <c r="BF232" s="30">
        <f t="shared" si="466"/>
        <v>6.6997518610421849E-3</v>
      </c>
      <c r="BG232" s="30">
        <f t="shared" si="467"/>
        <v>0.181169757489301</v>
      </c>
      <c r="BH232" s="30">
        <f t="shared" si="468"/>
        <v>0.13649564375605036</v>
      </c>
      <c r="BI232" s="30">
        <f t="shared" si="469"/>
        <v>2.5902335456475582E-2</v>
      </c>
      <c r="BJ232" s="30">
        <f t="shared" si="470"/>
        <v>1.8292091418878555</v>
      </c>
      <c r="BK232" s="30"/>
      <c r="BL232" s="30">
        <f t="shared" si="471"/>
        <v>0.49955010806341549</v>
      </c>
      <c r="BM232" s="30">
        <f t="shared" si="472"/>
        <v>1.3000003176934511E-3</v>
      </c>
      <c r="BN232" s="30">
        <f t="shared" si="473"/>
        <v>0.29843517648082413</v>
      </c>
      <c r="BO232" s="30">
        <f t="shared" si="474"/>
        <v>7.4565157584172165E-3</v>
      </c>
      <c r="BP232" s="30">
        <f t="shared" si="475"/>
        <v>1.7724471264265245E-3</v>
      </c>
      <c r="BQ232" s="30">
        <f t="shared" si="476"/>
        <v>3.66264945195257E-3</v>
      </c>
      <c r="BR232" s="30">
        <f t="shared" si="477"/>
        <v>9.9042670048282586E-2</v>
      </c>
      <c r="BS232" s="30">
        <f t="shared" si="478"/>
        <v>7.4620031482664967E-2</v>
      </c>
      <c r="BT232" s="30">
        <f t="shared" si="479"/>
        <v>1.416040127032319E-2</v>
      </c>
      <c r="BU232" s="30">
        <f t="shared" si="480"/>
        <v>1.0000000000000002</v>
      </c>
      <c r="BV232" s="30"/>
      <c r="BW232" s="28">
        <f t="shared" si="481"/>
        <v>0.52731888980173158</v>
      </c>
      <c r="BX232" s="28">
        <f t="shared" si="482"/>
        <v>0.39728888709509763</v>
      </c>
      <c r="BY232" s="28">
        <f t="shared" si="483"/>
        <v>7.5392223103170786E-2</v>
      </c>
      <c r="BZ232" s="28"/>
      <c r="CA232" s="28">
        <f t="shared" si="484"/>
        <v>60.736441865119062</v>
      </c>
      <c r="CB232" s="28">
        <f t="shared" si="485"/>
        <v>9.9959975985591338</v>
      </c>
      <c r="CC232" s="28">
        <f t="shared" si="486"/>
        <v>33.905166800403656</v>
      </c>
      <c r="CD232" s="28">
        <f t="shared" si="487"/>
        <v>52.73188898017316</v>
      </c>
      <c r="CF232" s="28">
        <f t="shared" si="488"/>
        <v>6.8539600683179494</v>
      </c>
      <c r="CG232" s="28">
        <f t="shared" si="489"/>
        <v>0.51614612383708736</v>
      </c>
      <c r="CH232" s="30"/>
      <c r="CI232" s="107">
        <f t="shared" si="436"/>
        <v>3.2942767198966356</v>
      </c>
    </row>
    <row r="233" spans="1:87" ht="15" customHeight="1" x14ac:dyDescent="0.2">
      <c r="A233" s="150" t="s">
        <v>194</v>
      </c>
      <c r="C233" s="140">
        <v>160</v>
      </c>
      <c r="D233" s="26">
        <f t="shared" si="437"/>
        <v>1008</v>
      </c>
      <c r="F233" s="4">
        <v>60.7</v>
      </c>
      <c r="G233" s="4">
        <v>0.48</v>
      </c>
      <c r="H233" s="4">
        <v>17</v>
      </c>
      <c r="I233" s="4">
        <v>4.97</v>
      </c>
      <c r="J233" s="4">
        <v>0.12</v>
      </c>
      <c r="K233" s="4">
        <v>1.1000000000000001</v>
      </c>
      <c r="L233" s="4">
        <v>5.25</v>
      </c>
      <c r="M233" s="4">
        <v>4.12</v>
      </c>
      <c r="N233" s="4">
        <v>5.87</v>
      </c>
      <c r="O233" s="4">
        <v>0.33</v>
      </c>
      <c r="P233" s="28">
        <f t="shared" si="383"/>
        <v>99.940000000000012</v>
      </c>
      <c r="R233" s="28">
        <v>54.37</v>
      </c>
      <c r="S233" s="28">
        <v>0.28000000000000003</v>
      </c>
      <c r="T233" s="28">
        <v>28.18</v>
      </c>
      <c r="U233" s="28">
        <v>0.81</v>
      </c>
      <c r="V233" s="28">
        <v>0.14000000000000001</v>
      </c>
      <c r="W233" s="28">
        <v>0.23</v>
      </c>
      <c r="X233" s="28">
        <v>11.07</v>
      </c>
      <c r="Y233" s="28">
        <v>3.8</v>
      </c>
      <c r="Z233" s="28">
        <v>1.1000000000000001</v>
      </c>
      <c r="AA233" s="28">
        <f t="shared" si="438"/>
        <v>99.98</v>
      </c>
      <c r="AC233" s="30">
        <f t="shared" si="439"/>
        <v>1.0103195739014648</v>
      </c>
      <c r="AD233" s="30">
        <f t="shared" si="440"/>
        <v>6.0075093867334164E-3</v>
      </c>
      <c r="AE233" s="30">
        <f t="shared" si="441"/>
        <v>0.33346410357002748</v>
      </c>
      <c r="AF233" s="30">
        <f t="shared" si="442"/>
        <v>6.9171885873347258E-2</v>
      </c>
      <c r="AG233" s="30">
        <f t="shared" si="443"/>
        <v>1.6915703411333521E-3</v>
      </c>
      <c r="AH233" s="30">
        <f t="shared" si="444"/>
        <v>2.7295285359801493E-2</v>
      </c>
      <c r="AI233" s="30">
        <f t="shared" si="445"/>
        <v>9.3616262482168339E-2</v>
      </c>
      <c r="AJ233" s="30">
        <f t="shared" si="446"/>
        <v>0.13294611164891901</v>
      </c>
      <c r="AK233" s="30">
        <f t="shared" si="447"/>
        <v>0.12462845010615711</v>
      </c>
      <c r="AL233" s="30">
        <f t="shared" si="448"/>
        <v>4.6499503300760194E-3</v>
      </c>
      <c r="AM233" s="30">
        <f t="shared" si="449"/>
        <v>1.8037907029998281</v>
      </c>
      <c r="AO233" s="30">
        <f t="shared" si="450"/>
        <v>0.56010909260217034</v>
      </c>
      <c r="AP233" s="30">
        <f t="shared" si="451"/>
        <v>3.3304913794835037E-3</v>
      </c>
      <c r="AQ233" s="30">
        <f t="shared" si="452"/>
        <v>0.18486851219238115</v>
      </c>
      <c r="AR233" s="30">
        <f t="shared" si="453"/>
        <v>3.8348066523632506E-2</v>
      </c>
      <c r="AS233" s="30">
        <f t="shared" si="454"/>
        <v>9.3778637306432186E-4</v>
      </c>
      <c r="AT233" s="30">
        <f t="shared" si="455"/>
        <v>1.5132179866770326E-2</v>
      </c>
      <c r="AU233" s="30">
        <f t="shared" si="456"/>
        <v>5.1899736663726034E-2</v>
      </c>
      <c r="AV233" s="30">
        <f t="shared" si="457"/>
        <v>7.3703734822349667E-2</v>
      </c>
      <c r="AW233" s="30">
        <f t="shared" si="458"/>
        <v>6.9092522707258339E-2</v>
      </c>
      <c r="AX233" s="30">
        <f t="shared" si="459"/>
        <v>2.5778768691638292E-3</v>
      </c>
      <c r="AY233" s="30">
        <f t="shared" si="460"/>
        <v>0.99999999999999989</v>
      </c>
      <c r="AZ233" s="30"/>
      <c r="BA233" s="30">
        <f t="shared" si="461"/>
        <v>0.90496005326231688</v>
      </c>
      <c r="BB233" s="30">
        <f t="shared" si="462"/>
        <v>3.5043804755944931E-3</v>
      </c>
      <c r="BC233" s="30">
        <f t="shared" si="463"/>
        <v>0.55276579050608088</v>
      </c>
      <c r="BD233" s="30">
        <f t="shared" si="464"/>
        <v>1.1273486430062632E-2</v>
      </c>
      <c r="BE233" s="30">
        <f t="shared" si="465"/>
        <v>1.9734987313222443E-3</v>
      </c>
      <c r="BF233" s="30">
        <f t="shared" si="466"/>
        <v>5.7071960297766754E-3</v>
      </c>
      <c r="BG233" s="30">
        <f t="shared" si="467"/>
        <v>0.19739657631954352</v>
      </c>
      <c r="BH233" s="30">
        <f t="shared" si="468"/>
        <v>0.12262020006453694</v>
      </c>
      <c r="BI233" s="30">
        <f t="shared" si="469"/>
        <v>2.3354564755838643E-2</v>
      </c>
      <c r="BJ233" s="30">
        <f t="shared" si="470"/>
        <v>1.8235557465750729</v>
      </c>
      <c r="BK233" s="30"/>
      <c r="BL233" s="30">
        <f t="shared" si="471"/>
        <v>0.49626124946384309</v>
      </c>
      <c r="BM233" s="30">
        <f t="shared" si="472"/>
        <v>1.9217292820229246E-3</v>
      </c>
      <c r="BN233" s="30">
        <f t="shared" si="473"/>
        <v>0.30312524941683999</v>
      </c>
      <c r="BO233" s="30">
        <f t="shared" si="474"/>
        <v>6.1821452134030062E-3</v>
      </c>
      <c r="BP233" s="30">
        <f t="shared" si="475"/>
        <v>1.082225610612008E-3</v>
      </c>
      <c r="BQ233" s="30">
        <f t="shared" si="476"/>
        <v>3.1297074632874234E-3</v>
      </c>
      <c r="BR233" s="30">
        <f t="shared" si="477"/>
        <v>0.1082481721166384</v>
      </c>
      <c r="BS233" s="30">
        <f t="shared" si="478"/>
        <v>6.7242364427211584E-2</v>
      </c>
      <c r="BT233" s="30">
        <f t="shared" si="479"/>
        <v>1.2807157006141557E-2</v>
      </c>
      <c r="BU233" s="30">
        <f t="shared" si="480"/>
        <v>0.99999999999999989</v>
      </c>
      <c r="BV233" s="30"/>
      <c r="BW233" s="28">
        <f t="shared" si="481"/>
        <v>0.57487784409796483</v>
      </c>
      <c r="BX233" s="28">
        <f t="shared" si="482"/>
        <v>0.35710668123164913</v>
      </c>
      <c r="BY233" s="28">
        <f t="shared" si="483"/>
        <v>6.8015474670386045E-2</v>
      </c>
      <c r="BZ233" s="28"/>
      <c r="CA233" s="28">
        <f t="shared" si="484"/>
        <v>60.736441865119062</v>
      </c>
      <c r="CB233" s="28">
        <f t="shared" si="485"/>
        <v>9.9959975985591338</v>
      </c>
      <c r="CC233" s="28">
        <f t="shared" si="486"/>
        <v>35.545439671936848</v>
      </c>
      <c r="CD233" s="28">
        <f t="shared" si="487"/>
        <v>57.487784409796483</v>
      </c>
      <c r="CF233" s="28">
        <f t="shared" si="488"/>
        <v>6.940312171970767</v>
      </c>
      <c r="CG233" s="28">
        <f t="shared" si="489"/>
        <v>0.51614612383708736</v>
      </c>
      <c r="CH233" s="30"/>
      <c r="CI233" s="107">
        <f t="shared" si="436"/>
        <v>3.7603853542520058</v>
      </c>
    </row>
    <row r="234" spans="1:87" ht="15" customHeight="1" x14ac:dyDescent="0.2">
      <c r="A234" s="150" t="s">
        <v>194</v>
      </c>
      <c r="C234" s="140">
        <v>168</v>
      </c>
      <c r="D234" s="26">
        <f t="shared" si="437"/>
        <v>1008</v>
      </c>
      <c r="F234" s="4">
        <v>60.7</v>
      </c>
      <c r="G234" s="4">
        <v>0.48</v>
      </c>
      <c r="H234" s="4">
        <v>17</v>
      </c>
      <c r="I234" s="4">
        <v>4.97</v>
      </c>
      <c r="J234" s="4">
        <v>0.12</v>
      </c>
      <c r="K234" s="4">
        <v>1.1000000000000001</v>
      </c>
      <c r="L234" s="4">
        <v>5.25</v>
      </c>
      <c r="M234" s="4">
        <v>4.12</v>
      </c>
      <c r="N234" s="4">
        <v>5.87</v>
      </c>
      <c r="O234" s="4">
        <v>0.33</v>
      </c>
      <c r="P234" s="28">
        <f t="shared" si="383"/>
        <v>99.940000000000012</v>
      </c>
      <c r="R234" s="28">
        <v>54.74</v>
      </c>
      <c r="S234" s="28">
        <v>0.28000000000000003</v>
      </c>
      <c r="T234" s="28">
        <v>27.55</v>
      </c>
      <c r="U234" s="28">
        <v>0.85</v>
      </c>
      <c r="V234" s="28">
        <v>0.2</v>
      </c>
      <c r="W234" s="28">
        <v>0.35</v>
      </c>
      <c r="X234" s="28">
        <v>10.68</v>
      </c>
      <c r="Y234" s="28">
        <v>4.0599999999999996</v>
      </c>
      <c r="Z234" s="28">
        <v>1.28</v>
      </c>
      <c r="AA234" s="28">
        <f t="shared" si="438"/>
        <v>99.990000000000009</v>
      </c>
      <c r="AC234" s="30">
        <f t="shared" si="439"/>
        <v>1.0103195739014648</v>
      </c>
      <c r="AD234" s="30">
        <f t="shared" si="440"/>
        <v>6.0075093867334164E-3</v>
      </c>
      <c r="AE234" s="30">
        <f t="shared" si="441"/>
        <v>0.33346410357002748</v>
      </c>
      <c r="AF234" s="30">
        <f t="shared" si="442"/>
        <v>6.9171885873347258E-2</v>
      </c>
      <c r="AG234" s="30">
        <f t="shared" si="443"/>
        <v>1.6915703411333521E-3</v>
      </c>
      <c r="AH234" s="30">
        <f t="shared" si="444"/>
        <v>2.7295285359801493E-2</v>
      </c>
      <c r="AI234" s="30">
        <f t="shared" si="445"/>
        <v>9.3616262482168339E-2</v>
      </c>
      <c r="AJ234" s="30">
        <f t="shared" si="446"/>
        <v>0.13294611164891901</v>
      </c>
      <c r="AK234" s="30">
        <f t="shared" si="447"/>
        <v>0.12462845010615711</v>
      </c>
      <c r="AL234" s="30">
        <f t="shared" si="448"/>
        <v>4.6499503300760194E-3</v>
      </c>
      <c r="AM234" s="30">
        <f t="shared" si="449"/>
        <v>1.8037907029998281</v>
      </c>
      <c r="AO234" s="30">
        <f t="shared" si="450"/>
        <v>0.56010909260217034</v>
      </c>
      <c r="AP234" s="30">
        <f t="shared" si="451"/>
        <v>3.3304913794835037E-3</v>
      </c>
      <c r="AQ234" s="30">
        <f t="shared" si="452"/>
        <v>0.18486851219238115</v>
      </c>
      <c r="AR234" s="30">
        <f t="shared" si="453"/>
        <v>3.8348066523632506E-2</v>
      </c>
      <c r="AS234" s="30">
        <f t="shared" si="454"/>
        <v>9.3778637306432186E-4</v>
      </c>
      <c r="AT234" s="30">
        <f t="shared" si="455"/>
        <v>1.5132179866770326E-2</v>
      </c>
      <c r="AU234" s="30">
        <f t="shared" si="456"/>
        <v>5.1899736663726034E-2</v>
      </c>
      <c r="AV234" s="30">
        <f t="shared" si="457"/>
        <v>7.3703734822349667E-2</v>
      </c>
      <c r="AW234" s="30">
        <f t="shared" si="458"/>
        <v>6.9092522707258339E-2</v>
      </c>
      <c r="AX234" s="30">
        <f t="shared" si="459"/>
        <v>2.5778768691638292E-3</v>
      </c>
      <c r="AY234" s="30">
        <f t="shared" si="460"/>
        <v>0.99999999999999989</v>
      </c>
      <c r="AZ234" s="30"/>
      <c r="BA234" s="30">
        <f t="shared" si="461"/>
        <v>0.91111850865512656</v>
      </c>
      <c r="BB234" s="30">
        <f t="shared" si="462"/>
        <v>3.5043804755944931E-3</v>
      </c>
      <c r="BC234" s="30">
        <f t="shared" si="463"/>
        <v>0.54040800313848569</v>
      </c>
      <c r="BD234" s="30">
        <f t="shared" si="464"/>
        <v>1.1830201809324984E-2</v>
      </c>
      <c r="BE234" s="30">
        <f t="shared" si="465"/>
        <v>2.8192839018889204E-3</v>
      </c>
      <c r="BF234" s="30">
        <f t="shared" si="466"/>
        <v>8.6848635235732014E-3</v>
      </c>
      <c r="BG234" s="30">
        <f t="shared" si="467"/>
        <v>0.19044222539229672</v>
      </c>
      <c r="BH234" s="30">
        <f t="shared" si="468"/>
        <v>0.13101000322684736</v>
      </c>
      <c r="BI234" s="30">
        <f t="shared" si="469"/>
        <v>2.7176220806794056E-2</v>
      </c>
      <c r="BJ234" s="30">
        <f t="shared" si="470"/>
        <v>1.826993690929932</v>
      </c>
      <c r="BK234" s="30"/>
      <c r="BL234" s="30">
        <f t="shared" si="471"/>
        <v>0.49869822385175894</v>
      </c>
      <c r="BM234" s="30">
        <f t="shared" si="472"/>
        <v>1.9181130690225747E-3</v>
      </c>
      <c r="BN234" s="30">
        <f t="shared" si="473"/>
        <v>0.29579084253072613</v>
      </c>
      <c r="BO234" s="30">
        <f t="shared" si="474"/>
        <v>6.4752286053617741E-3</v>
      </c>
      <c r="BP234" s="30">
        <f t="shared" si="475"/>
        <v>1.5431273331074926E-3</v>
      </c>
      <c r="BQ234" s="30">
        <f t="shared" si="476"/>
        <v>4.7536362969883292E-3</v>
      </c>
      <c r="BR234" s="30">
        <f t="shared" si="477"/>
        <v>0.10423803121912394</v>
      </c>
      <c r="BS234" s="30">
        <f t="shared" si="478"/>
        <v>7.1707966960829414E-2</v>
      </c>
      <c r="BT234" s="30">
        <f t="shared" si="479"/>
        <v>1.4874830133081343E-2</v>
      </c>
      <c r="BU234" s="30">
        <f t="shared" si="480"/>
        <v>0.99999999999999989</v>
      </c>
      <c r="BV234" s="30"/>
      <c r="BW234" s="28">
        <f t="shared" si="481"/>
        <v>0.54626128678220176</v>
      </c>
      <c r="BX234" s="28">
        <f t="shared" si="482"/>
        <v>0.37578689703198997</v>
      </c>
      <c r="BY234" s="28">
        <f t="shared" si="483"/>
        <v>7.7951816185808265E-2</v>
      </c>
      <c r="BZ234" s="28"/>
      <c r="CA234" s="28">
        <f t="shared" si="484"/>
        <v>60.736441865119062</v>
      </c>
      <c r="CB234" s="28">
        <f t="shared" si="485"/>
        <v>9.9959975985591338</v>
      </c>
      <c r="CC234" s="28">
        <f t="shared" si="486"/>
        <v>35.108245957690912</v>
      </c>
      <c r="CD234" s="28">
        <f t="shared" si="487"/>
        <v>54.626128678220176</v>
      </c>
      <c r="CF234" s="28">
        <f t="shared" si="488"/>
        <v>6.8892520072879311</v>
      </c>
      <c r="CG234" s="28">
        <f t="shared" si="489"/>
        <v>0.51614612383708736</v>
      </c>
      <c r="CH234" s="30"/>
      <c r="CI234" s="107">
        <f t="shared" si="436"/>
        <v>3.5472886464324977</v>
      </c>
    </row>
    <row r="235" spans="1:87" ht="15" customHeight="1" x14ac:dyDescent="0.2">
      <c r="A235" s="150" t="s">
        <v>194</v>
      </c>
      <c r="C235" s="140">
        <v>176</v>
      </c>
      <c r="D235" s="26">
        <f t="shared" si="437"/>
        <v>1008</v>
      </c>
      <c r="F235" s="4">
        <v>60.7</v>
      </c>
      <c r="G235" s="4">
        <v>0.48</v>
      </c>
      <c r="H235" s="4">
        <v>17</v>
      </c>
      <c r="I235" s="4">
        <v>4.97</v>
      </c>
      <c r="J235" s="4">
        <v>0.12</v>
      </c>
      <c r="K235" s="4">
        <v>1.1000000000000001</v>
      </c>
      <c r="L235" s="4">
        <v>5.25</v>
      </c>
      <c r="M235" s="4">
        <v>4.12</v>
      </c>
      <c r="N235" s="4">
        <v>5.87</v>
      </c>
      <c r="O235" s="4">
        <v>0.33</v>
      </c>
      <c r="P235" s="28">
        <f t="shared" si="383"/>
        <v>99.940000000000012</v>
      </c>
      <c r="R235" s="28">
        <v>54.89</v>
      </c>
      <c r="S235" s="28">
        <v>0.25</v>
      </c>
      <c r="T235" s="28">
        <v>27.92</v>
      </c>
      <c r="U235" s="28">
        <v>0.81</v>
      </c>
      <c r="V235" s="28">
        <v>0.15</v>
      </c>
      <c r="W235" s="28">
        <v>0.18</v>
      </c>
      <c r="X235" s="28">
        <v>10.54</v>
      </c>
      <c r="Y235" s="28">
        <v>3.99</v>
      </c>
      <c r="Z235" s="28">
        <v>1.27</v>
      </c>
      <c r="AA235" s="28">
        <f t="shared" si="438"/>
        <v>100</v>
      </c>
      <c r="AC235" s="30">
        <f t="shared" si="439"/>
        <v>1.0103195739014648</v>
      </c>
      <c r="AD235" s="30">
        <f t="shared" si="440"/>
        <v>6.0075093867334164E-3</v>
      </c>
      <c r="AE235" s="30">
        <f t="shared" si="441"/>
        <v>0.33346410357002748</v>
      </c>
      <c r="AF235" s="30">
        <f t="shared" si="442"/>
        <v>6.9171885873347258E-2</v>
      </c>
      <c r="AG235" s="30">
        <f t="shared" si="443"/>
        <v>1.6915703411333521E-3</v>
      </c>
      <c r="AH235" s="30">
        <f t="shared" si="444"/>
        <v>2.7295285359801493E-2</v>
      </c>
      <c r="AI235" s="30">
        <f t="shared" si="445"/>
        <v>9.3616262482168339E-2</v>
      </c>
      <c r="AJ235" s="30">
        <f t="shared" si="446"/>
        <v>0.13294611164891901</v>
      </c>
      <c r="AK235" s="30">
        <f t="shared" si="447"/>
        <v>0.12462845010615711</v>
      </c>
      <c r="AL235" s="30">
        <f t="shared" si="448"/>
        <v>4.6499503300760194E-3</v>
      </c>
      <c r="AM235" s="30">
        <f t="shared" si="449"/>
        <v>1.8037907029998281</v>
      </c>
      <c r="AO235" s="30">
        <f t="shared" si="450"/>
        <v>0.56010909260217034</v>
      </c>
      <c r="AP235" s="30">
        <f t="shared" si="451"/>
        <v>3.3304913794835037E-3</v>
      </c>
      <c r="AQ235" s="30">
        <f t="shared" si="452"/>
        <v>0.18486851219238115</v>
      </c>
      <c r="AR235" s="30">
        <f t="shared" si="453"/>
        <v>3.8348066523632506E-2</v>
      </c>
      <c r="AS235" s="30">
        <f t="shared" si="454"/>
        <v>9.3778637306432186E-4</v>
      </c>
      <c r="AT235" s="30">
        <f t="shared" si="455"/>
        <v>1.5132179866770326E-2</v>
      </c>
      <c r="AU235" s="30">
        <f t="shared" si="456"/>
        <v>5.1899736663726034E-2</v>
      </c>
      <c r="AV235" s="30">
        <f t="shared" si="457"/>
        <v>7.3703734822349667E-2</v>
      </c>
      <c r="AW235" s="30">
        <f t="shared" si="458"/>
        <v>6.9092522707258339E-2</v>
      </c>
      <c r="AX235" s="30">
        <f t="shared" si="459"/>
        <v>2.5778768691638292E-3</v>
      </c>
      <c r="AY235" s="30">
        <f t="shared" si="460"/>
        <v>0.99999999999999989</v>
      </c>
      <c r="AZ235" s="30"/>
      <c r="BA235" s="30">
        <f t="shared" si="461"/>
        <v>0.91361517976031958</v>
      </c>
      <c r="BB235" s="30">
        <f t="shared" si="462"/>
        <v>3.1289111389236545E-3</v>
      </c>
      <c r="BC235" s="30">
        <f t="shared" si="463"/>
        <v>0.54766575127500983</v>
      </c>
      <c r="BD235" s="30">
        <f t="shared" si="464"/>
        <v>1.1273486430062632E-2</v>
      </c>
      <c r="BE235" s="30">
        <f t="shared" si="465"/>
        <v>2.11446292641669E-3</v>
      </c>
      <c r="BF235" s="30">
        <f t="shared" si="466"/>
        <v>4.4665012406947891E-3</v>
      </c>
      <c r="BG235" s="30">
        <f t="shared" si="467"/>
        <v>0.18794579172610557</v>
      </c>
      <c r="BH235" s="30">
        <f t="shared" si="468"/>
        <v>0.1287512100677638</v>
      </c>
      <c r="BI235" s="30">
        <f t="shared" si="469"/>
        <v>2.6963906581740978E-2</v>
      </c>
      <c r="BJ235" s="30">
        <f t="shared" si="470"/>
        <v>1.8259252011470375</v>
      </c>
      <c r="BK235" s="30"/>
      <c r="BL235" s="30">
        <f t="shared" si="471"/>
        <v>0.50035739645106536</v>
      </c>
      <c r="BM235" s="30">
        <f t="shared" si="472"/>
        <v>1.7136031295028338E-3</v>
      </c>
      <c r="BN235" s="30">
        <f t="shared" si="473"/>
        <v>0.29993876579991818</v>
      </c>
      <c r="BO235" s="30">
        <f t="shared" si="474"/>
        <v>6.1741228079773922E-3</v>
      </c>
      <c r="BP235" s="30">
        <f t="shared" si="475"/>
        <v>1.158022752020945E-3</v>
      </c>
      <c r="BQ235" s="30">
        <f t="shared" si="476"/>
        <v>2.4461578370729284E-3</v>
      </c>
      <c r="BR235" s="30">
        <f t="shared" si="477"/>
        <v>0.10293181320244603</v>
      </c>
      <c r="BS235" s="30">
        <f t="shared" si="478"/>
        <v>7.0512861089207221E-2</v>
      </c>
      <c r="BT235" s="30">
        <f t="shared" si="479"/>
        <v>1.4767256930789049E-2</v>
      </c>
      <c r="BU235" s="30">
        <f t="shared" si="480"/>
        <v>0.99999999999999989</v>
      </c>
      <c r="BV235" s="30"/>
      <c r="BW235" s="28">
        <f t="shared" si="481"/>
        <v>0.54689313548774898</v>
      </c>
      <c r="BX235" s="28">
        <f t="shared" si="482"/>
        <v>0.37464607387652854</v>
      </c>
      <c r="BY235" s="28">
        <f t="shared" si="483"/>
        <v>7.8460790635722477E-2</v>
      </c>
      <c r="BZ235" s="28"/>
      <c r="CA235" s="28">
        <f t="shared" si="484"/>
        <v>60.736441865119062</v>
      </c>
      <c r="CB235" s="28">
        <f t="shared" si="485"/>
        <v>9.9959975985591338</v>
      </c>
      <c r="CC235" s="28">
        <f t="shared" si="486"/>
        <v>35.1907358379597</v>
      </c>
      <c r="CD235" s="28">
        <f t="shared" si="487"/>
        <v>54.689313548774898</v>
      </c>
      <c r="CF235" s="28">
        <f t="shared" si="488"/>
        <v>6.8904080173868518</v>
      </c>
      <c r="CG235" s="28">
        <f t="shared" si="489"/>
        <v>0.51614612383708736</v>
      </c>
      <c r="CH235" s="30"/>
      <c r="CI235" s="107">
        <f t="shared" si="436"/>
        <v>3.5609483283220182</v>
      </c>
    </row>
    <row r="236" spans="1:87" ht="15" customHeight="1" x14ac:dyDescent="0.2">
      <c r="A236" s="150" t="s">
        <v>194</v>
      </c>
      <c r="C236" s="140">
        <v>184</v>
      </c>
      <c r="D236" s="26">
        <f t="shared" si="437"/>
        <v>1008</v>
      </c>
      <c r="F236" s="4">
        <v>60.7</v>
      </c>
      <c r="G236" s="4">
        <v>0.48</v>
      </c>
      <c r="H236" s="4">
        <v>17</v>
      </c>
      <c r="I236" s="4">
        <v>4.97</v>
      </c>
      <c r="J236" s="4">
        <v>0.12</v>
      </c>
      <c r="K236" s="4">
        <v>1.1000000000000001</v>
      </c>
      <c r="L236" s="4">
        <v>5.25</v>
      </c>
      <c r="M236" s="4">
        <v>4.12</v>
      </c>
      <c r="N236" s="4">
        <v>5.87</v>
      </c>
      <c r="O236" s="4">
        <v>0.33</v>
      </c>
      <c r="P236" s="28">
        <f t="shared" si="383"/>
        <v>99.940000000000012</v>
      </c>
      <c r="R236" s="28">
        <v>54.59</v>
      </c>
      <c r="S236" s="28">
        <v>0.28000000000000003</v>
      </c>
      <c r="T236" s="28">
        <v>27.97</v>
      </c>
      <c r="U236" s="28">
        <v>0.71</v>
      </c>
      <c r="V236" s="28">
        <v>0.15</v>
      </c>
      <c r="W236" s="28">
        <v>0.23</v>
      </c>
      <c r="X236" s="28">
        <v>10.92</v>
      </c>
      <c r="Y236" s="28">
        <v>3.98</v>
      </c>
      <c r="Z236" s="28">
        <v>1.18</v>
      </c>
      <c r="AA236" s="28">
        <f t="shared" si="438"/>
        <v>100.01000000000002</v>
      </c>
      <c r="AC236" s="30">
        <f t="shared" si="439"/>
        <v>1.0103195739014648</v>
      </c>
      <c r="AD236" s="30">
        <f t="shared" si="440"/>
        <v>6.0075093867334164E-3</v>
      </c>
      <c r="AE236" s="30">
        <f t="shared" si="441"/>
        <v>0.33346410357002748</v>
      </c>
      <c r="AF236" s="30">
        <f t="shared" si="442"/>
        <v>6.9171885873347258E-2</v>
      </c>
      <c r="AG236" s="30">
        <f t="shared" si="443"/>
        <v>1.6915703411333521E-3</v>
      </c>
      <c r="AH236" s="30">
        <f t="shared" si="444"/>
        <v>2.7295285359801493E-2</v>
      </c>
      <c r="AI236" s="30">
        <f t="shared" si="445"/>
        <v>9.3616262482168339E-2</v>
      </c>
      <c r="AJ236" s="30">
        <f t="shared" si="446"/>
        <v>0.13294611164891901</v>
      </c>
      <c r="AK236" s="30">
        <f t="shared" si="447"/>
        <v>0.12462845010615711</v>
      </c>
      <c r="AL236" s="30">
        <f t="shared" si="448"/>
        <v>4.6499503300760194E-3</v>
      </c>
      <c r="AM236" s="30">
        <f t="shared" si="449"/>
        <v>1.8037907029998281</v>
      </c>
      <c r="AO236" s="30">
        <f t="shared" si="450"/>
        <v>0.56010909260217034</v>
      </c>
      <c r="AP236" s="30">
        <f t="shared" si="451"/>
        <v>3.3304913794835037E-3</v>
      </c>
      <c r="AQ236" s="30">
        <f t="shared" si="452"/>
        <v>0.18486851219238115</v>
      </c>
      <c r="AR236" s="30">
        <f t="shared" si="453"/>
        <v>3.8348066523632506E-2</v>
      </c>
      <c r="AS236" s="30">
        <f t="shared" si="454"/>
        <v>9.3778637306432186E-4</v>
      </c>
      <c r="AT236" s="30">
        <f t="shared" si="455"/>
        <v>1.5132179866770326E-2</v>
      </c>
      <c r="AU236" s="30">
        <f t="shared" si="456"/>
        <v>5.1899736663726034E-2</v>
      </c>
      <c r="AV236" s="30">
        <f t="shared" si="457"/>
        <v>7.3703734822349667E-2</v>
      </c>
      <c r="AW236" s="30">
        <f t="shared" si="458"/>
        <v>6.9092522707258339E-2</v>
      </c>
      <c r="AX236" s="30">
        <f t="shared" si="459"/>
        <v>2.5778768691638292E-3</v>
      </c>
      <c r="AY236" s="30">
        <f t="shared" si="460"/>
        <v>0.99999999999999989</v>
      </c>
      <c r="AZ236" s="30"/>
      <c r="BA236" s="30">
        <f t="shared" si="461"/>
        <v>0.90862183754993353</v>
      </c>
      <c r="BB236" s="30">
        <f t="shared" si="462"/>
        <v>3.5043804755944931E-3</v>
      </c>
      <c r="BC236" s="30">
        <f t="shared" si="463"/>
        <v>0.54864652805021574</v>
      </c>
      <c r="BD236" s="30">
        <f t="shared" si="464"/>
        <v>9.8816979819067504E-3</v>
      </c>
      <c r="BE236" s="30">
        <f t="shared" si="465"/>
        <v>2.11446292641669E-3</v>
      </c>
      <c r="BF236" s="30">
        <f t="shared" si="466"/>
        <v>5.7071960297766754E-3</v>
      </c>
      <c r="BG236" s="30">
        <f t="shared" si="467"/>
        <v>0.19472182596291013</v>
      </c>
      <c r="BH236" s="30">
        <f t="shared" si="468"/>
        <v>0.12842852533075186</v>
      </c>
      <c r="BI236" s="30">
        <f t="shared" si="469"/>
        <v>2.5053078556263268E-2</v>
      </c>
      <c r="BJ236" s="30">
        <f t="shared" si="470"/>
        <v>1.8266795328637693</v>
      </c>
      <c r="BK236" s="30"/>
      <c r="BL236" s="30">
        <f t="shared" si="471"/>
        <v>0.49741721040988807</v>
      </c>
      <c r="BM236" s="30">
        <f t="shared" si="472"/>
        <v>1.9184429521146029E-3</v>
      </c>
      <c r="BN236" s="30">
        <f t="shared" si="473"/>
        <v>0.30035182317397374</v>
      </c>
      <c r="BO236" s="30">
        <f t="shared" si="474"/>
        <v>5.4096505731439162E-3</v>
      </c>
      <c r="BP236" s="30">
        <f t="shared" si="475"/>
        <v>1.1575445437338149E-3</v>
      </c>
      <c r="BQ236" s="30">
        <f t="shared" si="476"/>
        <v>3.1243553820462654E-3</v>
      </c>
      <c r="BR236" s="30">
        <f t="shared" si="477"/>
        <v>0.10659878892803698</v>
      </c>
      <c r="BS236" s="30">
        <f t="shared" si="478"/>
        <v>7.0307091649189593E-2</v>
      </c>
      <c r="BT236" s="30">
        <f t="shared" si="479"/>
        <v>1.3715092387872989E-2</v>
      </c>
      <c r="BU236" s="30">
        <f t="shared" si="480"/>
        <v>1</v>
      </c>
      <c r="BV236" s="30"/>
      <c r="BW236" s="28">
        <f t="shared" si="481"/>
        <v>0.55921857532200281</v>
      </c>
      <c r="BX236" s="28">
        <f t="shared" si="482"/>
        <v>0.36883187907168008</v>
      </c>
      <c r="BY236" s="28">
        <f t="shared" si="483"/>
        <v>7.1949545606317111E-2</v>
      </c>
      <c r="BZ236" s="28"/>
      <c r="CA236" s="28">
        <f t="shared" si="484"/>
        <v>60.736441865119062</v>
      </c>
      <c r="CB236" s="28">
        <f t="shared" si="485"/>
        <v>9.9959975985591338</v>
      </c>
      <c r="CC236" s="28">
        <f t="shared" si="486"/>
        <v>35.155883326731853</v>
      </c>
      <c r="CD236" s="28">
        <f t="shared" si="487"/>
        <v>55.921857532200278</v>
      </c>
      <c r="CF236" s="28">
        <f t="shared" si="488"/>
        <v>6.9126950068296651</v>
      </c>
      <c r="CG236" s="28">
        <f t="shared" si="489"/>
        <v>0.51614612383708736</v>
      </c>
      <c r="CH236" s="30"/>
      <c r="CI236" s="107">
        <f t="shared" si="436"/>
        <v>3.6251705580008977</v>
      </c>
    </row>
    <row r="237" spans="1:87" ht="15" customHeight="1" x14ac:dyDescent="0.2">
      <c r="A237" s="150" t="s">
        <v>194</v>
      </c>
      <c r="C237" s="140">
        <v>192</v>
      </c>
      <c r="D237" s="26">
        <f t="shared" si="437"/>
        <v>1008</v>
      </c>
      <c r="F237" s="4">
        <v>60.7</v>
      </c>
      <c r="G237" s="4">
        <v>0.48</v>
      </c>
      <c r="H237" s="4">
        <v>17</v>
      </c>
      <c r="I237" s="4">
        <v>4.97</v>
      </c>
      <c r="J237" s="4">
        <v>0.12</v>
      </c>
      <c r="K237" s="4">
        <v>1.1000000000000001</v>
      </c>
      <c r="L237" s="4">
        <v>5.25</v>
      </c>
      <c r="M237" s="4">
        <v>4.12</v>
      </c>
      <c r="N237" s="4">
        <v>5.87</v>
      </c>
      <c r="O237" s="4">
        <v>0.33</v>
      </c>
      <c r="P237" s="28">
        <f t="shared" si="383"/>
        <v>99.940000000000012</v>
      </c>
      <c r="R237" s="28">
        <v>54.39</v>
      </c>
      <c r="S237" s="28">
        <v>0.21</v>
      </c>
      <c r="T237" s="28">
        <v>28.33</v>
      </c>
      <c r="U237" s="28">
        <v>0.8</v>
      </c>
      <c r="V237" s="28">
        <v>0.17</v>
      </c>
      <c r="W237" s="28">
        <v>0.23</v>
      </c>
      <c r="X237" s="28">
        <v>10.89</v>
      </c>
      <c r="Y237" s="28">
        <v>3.83</v>
      </c>
      <c r="Z237" s="28">
        <v>1.1599999999999999</v>
      </c>
      <c r="AA237" s="28">
        <f t="shared" si="438"/>
        <v>100.01</v>
      </c>
      <c r="AC237" s="30">
        <f t="shared" si="439"/>
        <v>1.0103195739014648</v>
      </c>
      <c r="AD237" s="30">
        <f t="shared" si="440"/>
        <v>6.0075093867334164E-3</v>
      </c>
      <c r="AE237" s="30">
        <f t="shared" si="441"/>
        <v>0.33346410357002748</v>
      </c>
      <c r="AF237" s="30">
        <f t="shared" si="442"/>
        <v>6.9171885873347258E-2</v>
      </c>
      <c r="AG237" s="30">
        <f t="shared" si="443"/>
        <v>1.6915703411333521E-3</v>
      </c>
      <c r="AH237" s="30">
        <f t="shared" si="444"/>
        <v>2.7295285359801493E-2</v>
      </c>
      <c r="AI237" s="30">
        <f t="shared" si="445"/>
        <v>9.3616262482168339E-2</v>
      </c>
      <c r="AJ237" s="30">
        <f t="shared" si="446"/>
        <v>0.13294611164891901</v>
      </c>
      <c r="AK237" s="30">
        <f t="shared" si="447"/>
        <v>0.12462845010615711</v>
      </c>
      <c r="AL237" s="30">
        <f t="shared" si="448"/>
        <v>4.6499503300760194E-3</v>
      </c>
      <c r="AM237" s="30">
        <f t="shared" si="449"/>
        <v>1.8037907029998281</v>
      </c>
      <c r="AO237" s="30">
        <f t="shared" si="450"/>
        <v>0.56010909260217034</v>
      </c>
      <c r="AP237" s="30">
        <f t="shared" si="451"/>
        <v>3.3304913794835037E-3</v>
      </c>
      <c r="AQ237" s="30">
        <f t="shared" si="452"/>
        <v>0.18486851219238115</v>
      </c>
      <c r="AR237" s="30">
        <f t="shared" si="453"/>
        <v>3.8348066523632506E-2</v>
      </c>
      <c r="AS237" s="30">
        <f t="shared" si="454"/>
        <v>9.3778637306432186E-4</v>
      </c>
      <c r="AT237" s="30">
        <f t="shared" si="455"/>
        <v>1.5132179866770326E-2</v>
      </c>
      <c r="AU237" s="30">
        <f t="shared" si="456"/>
        <v>5.1899736663726034E-2</v>
      </c>
      <c r="AV237" s="30">
        <f t="shared" si="457"/>
        <v>7.3703734822349667E-2</v>
      </c>
      <c r="AW237" s="30">
        <f t="shared" si="458"/>
        <v>6.9092522707258339E-2</v>
      </c>
      <c r="AX237" s="30">
        <f t="shared" si="459"/>
        <v>2.5778768691638292E-3</v>
      </c>
      <c r="AY237" s="30">
        <f t="shared" si="460"/>
        <v>0.99999999999999989</v>
      </c>
      <c r="AZ237" s="30"/>
      <c r="BA237" s="30">
        <f t="shared" si="461"/>
        <v>0.90529294274300931</v>
      </c>
      <c r="BB237" s="30">
        <f t="shared" si="462"/>
        <v>2.6282853566958696E-3</v>
      </c>
      <c r="BC237" s="30">
        <f t="shared" si="463"/>
        <v>0.55570812083169874</v>
      </c>
      <c r="BD237" s="30">
        <f t="shared" si="464"/>
        <v>1.1134307585247045E-2</v>
      </c>
      <c r="BE237" s="30">
        <f t="shared" si="465"/>
        <v>2.3963913166055823E-3</v>
      </c>
      <c r="BF237" s="30">
        <f t="shared" si="466"/>
        <v>5.7071960297766754E-3</v>
      </c>
      <c r="BG237" s="30">
        <f t="shared" si="467"/>
        <v>0.19418687589158345</v>
      </c>
      <c r="BH237" s="30">
        <f t="shared" si="468"/>
        <v>0.12358825427557277</v>
      </c>
      <c r="BI237" s="30">
        <f t="shared" si="469"/>
        <v>2.4628450106157111E-2</v>
      </c>
      <c r="BJ237" s="30">
        <f t="shared" si="470"/>
        <v>1.8252708241363467</v>
      </c>
      <c r="BK237" s="30"/>
      <c r="BL237" s="30">
        <f t="shared" si="471"/>
        <v>0.49597732608878015</v>
      </c>
      <c r="BM237" s="30">
        <f t="shared" si="472"/>
        <v>1.4399426769665707E-3</v>
      </c>
      <c r="BN237" s="30">
        <f t="shared" si="473"/>
        <v>0.30445242069468792</v>
      </c>
      <c r="BO237" s="30">
        <f t="shared" si="474"/>
        <v>6.1000852246216137E-3</v>
      </c>
      <c r="BP237" s="30">
        <f t="shared" si="475"/>
        <v>1.3128963027935702E-3</v>
      </c>
      <c r="BQ237" s="30">
        <f t="shared" si="476"/>
        <v>3.1267666991155233E-3</v>
      </c>
      <c r="BR237" s="30">
        <f t="shared" si="477"/>
        <v>0.10638797997741831</v>
      </c>
      <c r="BS237" s="30">
        <f t="shared" si="478"/>
        <v>6.7709543505167433E-2</v>
      </c>
      <c r="BT237" s="30">
        <f t="shared" si="479"/>
        <v>1.3493038830448856E-2</v>
      </c>
      <c r="BU237" s="30">
        <f t="shared" si="480"/>
        <v>0.99999999999999989</v>
      </c>
      <c r="BV237" s="30"/>
      <c r="BW237" s="28">
        <f t="shared" si="481"/>
        <v>0.56712863731325369</v>
      </c>
      <c r="BX237" s="28">
        <f t="shared" si="482"/>
        <v>0.36094323014064916</v>
      </c>
      <c r="BY237" s="28">
        <f t="shared" si="483"/>
        <v>7.1928132546097145E-2</v>
      </c>
      <c r="BZ237" s="28"/>
      <c r="CA237" s="28">
        <f t="shared" si="484"/>
        <v>60.736441865119062</v>
      </c>
      <c r="CB237" s="28">
        <f t="shared" si="485"/>
        <v>9.9959975985591338</v>
      </c>
      <c r="CC237" s="28">
        <f t="shared" si="486"/>
        <v>35.549245120272403</v>
      </c>
      <c r="CD237" s="28">
        <f t="shared" si="487"/>
        <v>56.712863731325371</v>
      </c>
      <c r="CF237" s="28">
        <f t="shared" si="488"/>
        <v>6.9267407503542646</v>
      </c>
      <c r="CG237" s="28">
        <f t="shared" si="489"/>
        <v>0.51614612383708736</v>
      </c>
      <c r="CH237" s="30"/>
      <c r="CI237" s="107">
        <f t="shared" si="436"/>
        <v>3.7176343620045769</v>
      </c>
    </row>
    <row r="238" spans="1:87" ht="15" customHeight="1" x14ac:dyDescent="0.2">
      <c r="A238" s="150" t="s">
        <v>194</v>
      </c>
      <c r="C238" s="140">
        <v>200</v>
      </c>
      <c r="D238" s="26">
        <f t="shared" si="437"/>
        <v>1008</v>
      </c>
      <c r="F238" s="4">
        <v>60.7</v>
      </c>
      <c r="G238" s="4">
        <v>0.48</v>
      </c>
      <c r="H238" s="4">
        <v>17</v>
      </c>
      <c r="I238" s="4">
        <v>4.97</v>
      </c>
      <c r="J238" s="4">
        <v>0.12</v>
      </c>
      <c r="K238" s="4">
        <v>1.1000000000000001</v>
      </c>
      <c r="L238" s="4">
        <v>5.25</v>
      </c>
      <c r="M238" s="4">
        <v>4.12</v>
      </c>
      <c r="N238" s="4">
        <v>5.87</v>
      </c>
      <c r="O238" s="4">
        <v>0.33</v>
      </c>
      <c r="P238" s="28">
        <f t="shared" si="383"/>
        <v>99.940000000000012</v>
      </c>
      <c r="R238" s="28">
        <v>54.86</v>
      </c>
      <c r="S238" s="28">
        <v>0.36</v>
      </c>
      <c r="T238" s="28">
        <v>27.67</v>
      </c>
      <c r="U238" s="28">
        <v>0.95</v>
      </c>
      <c r="V238" s="28">
        <v>0.21</v>
      </c>
      <c r="W238" s="28">
        <v>0.23</v>
      </c>
      <c r="X238" s="28">
        <v>10.45</v>
      </c>
      <c r="Y238" s="28">
        <v>3.97</v>
      </c>
      <c r="Z238" s="28">
        <v>1.29</v>
      </c>
      <c r="AA238" s="28">
        <f t="shared" si="438"/>
        <v>99.990000000000009</v>
      </c>
      <c r="AC238" s="30">
        <f t="shared" si="439"/>
        <v>1.0103195739014648</v>
      </c>
      <c r="AD238" s="30">
        <f t="shared" si="440"/>
        <v>6.0075093867334164E-3</v>
      </c>
      <c r="AE238" s="30">
        <f t="shared" si="441"/>
        <v>0.33346410357002748</v>
      </c>
      <c r="AF238" s="30">
        <f t="shared" si="442"/>
        <v>6.9171885873347258E-2</v>
      </c>
      <c r="AG238" s="30">
        <f t="shared" si="443"/>
        <v>1.6915703411333521E-3</v>
      </c>
      <c r="AH238" s="30">
        <f t="shared" si="444"/>
        <v>2.7295285359801493E-2</v>
      </c>
      <c r="AI238" s="30">
        <f t="shared" si="445"/>
        <v>9.3616262482168339E-2</v>
      </c>
      <c r="AJ238" s="30">
        <f t="shared" si="446"/>
        <v>0.13294611164891901</v>
      </c>
      <c r="AK238" s="30">
        <f t="shared" si="447"/>
        <v>0.12462845010615711</v>
      </c>
      <c r="AL238" s="30">
        <f t="shared" si="448"/>
        <v>4.6499503300760194E-3</v>
      </c>
      <c r="AM238" s="30">
        <f t="shared" si="449"/>
        <v>1.8037907029998281</v>
      </c>
      <c r="AO238" s="30">
        <f t="shared" si="450"/>
        <v>0.56010909260217034</v>
      </c>
      <c r="AP238" s="30">
        <f t="shared" si="451"/>
        <v>3.3304913794835037E-3</v>
      </c>
      <c r="AQ238" s="30">
        <f t="shared" si="452"/>
        <v>0.18486851219238115</v>
      </c>
      <c r="AR238" s="30">
        <f t="shared" si="453"/>
        <v>3.8348066523632506E-2</v>
      </c>
      <c r="AS238" s="30">
        <f t="shared" si="454"/>
        <v>9.3778637306432186E-4</v>
      </c>
      <c r="AT238" s="30">
        <f t="shared" si="455"/>
        <v>1.5132179866770326E-2</v>
      </c>
      <c r="AU238" s="30">
        <f t="shared" si="456"/>
        <v>5.1899736663726034E-2</v>
      </c>
      <c r="AV238" s="30">
        <f t="shared" si="457"/>
        <v>7.3703734822349667E-2</v>
      </c>
      <c r="AW238" s="30">
        <f t="shared" si="458"/>
        <v>6.9092522707258339E-2</v>
      </c>
      <c r="AX238" s="30">
        <f t="shared" si="459"/>
        <v>2.5778768691638292E-3</v>
      </c>
      <c r="AY238" s="30">
        <f t="shared" si="460"/>
        <v>0.99999999999999989</v>
      </c>
      <c r="AZ238" s="30"/>
      <c r="BA238" s="30">
        <f t="shared" si="461"/>
        <v>0.91311584553928093</v>
      </c>
      <c r="BB238" s="30">
        <f t="shared" si="462"/>
        <v>4.5056320400500621E-3</v>
      </c>
      <c r="BC238" s="30">
        <f t="shared" si="463"/>
        <v>0.54276186739898002</v>
      </c>
      <c r="BD238" s="30">
        <f t="shared" si="464"/>
        <v>1.3221990257480864E-2</v>
      </c>
      <c r="BE238" s="30">
        <f t="shared" si="465"/>
        <v>2.9602480969833662E-3</v>
      </c>
      <c r="BF238" s="30">
        <f t="shared" si="466"/>
        <v>5.7071960297766754E-3</v>
      </c>
      <c r="BG238" s="30">
        <f t="shared" si="467"/>
        <v>0.18634094151212552</v>
      </c>
      <c r="BH238" s="30">
        <f t="shared" si="468"/>
        <v>0.12810584059373992</v>
      </c>
      <c r="BI238" s="30">
        <f t="shared" si="469"/>
        <v>2.7388535031847135E-2</v>
      </c>
      <c r="BJ238" s="30">
        <f t="shared" si="470"/>
        <v>1.8241080965002647</v>
      </c>
      <c r="BK238" s="30"/>
      <c r="BL238" s="30">
        <f t="shared" si="471"/>
        <v>0.50058209121004715</v>
      </c>
      <c r="BM238" s="30">
        <f t="shared" si="472"/>
        <v>2.4700466209730504E-3</v>
      </c>
      <c r="BN238" s="30">
        <f t="shared" si="473"/>
        <v>0.29754917948137138</v>
      </c>
      <c r="BO238" s="30">
        <f t="shared" si="474"/>
        <v>7.2484685983514822E-3</v>
      </c>
      <c r="BP238" s="30">
        <f t="shared" si="475"/>
        <v>1.6228468601520384E-3</v>
      </c>
      <c r="BQ238" s="30">
        <f t="shared" si="476"/>
        <v>3.1287597707211029E-3</v>
      </c>
      <c r="BR238" s="30">
        <f t="shared" si="477"/>
        <v>0.1021545498699553</v>
      </c>
      <c r="BS238" s="30">
        <f t="shared" si="478"/>
        <v>7.0229303208249494E-2</v>
      </c>
      <c r="BT238" s="30">
        <f t="shared" si="479"/>
        <v>1.5014754380178894E-2</v>
      </c>
      <c r="BU238" s="30">
        <f t="shared" si="480"/>
        <v>0.99999999999999989</v>
      </c>
      <c r="BV238" s="30"/>
      <c r="BW238" s="28">
        <f t="shared" si="481"/>
        <v>0.54511904466868111</v>
      </c>
      <c r="BX238" s="28">
        <f t="shared" si="482"/>
        <v>0.3747589385040952</v>
      </c>
      <c r="BY238" s="28">
        <f t="shared" si="483"/>
        <v>8.0122016827223697E-2</v>
      </c>
      <c r="BZ238" s="28"/>
      <c r="CA238" s="28">
        <f t="shared" si="484"/>
        <v>60.736441865119062</v>
      </c>
      <c r="CB238" s="28">
        <f t="shared" si="485"/>
        <v>9.9959975985591338</v>
      </c>
      <c r="CC238" s="28">
        <f t="shared" si="486"/>
        <v>35.268153916156422</v>
      </c>
      <c r="CD238" s="28">
        <f t="shared" si="487"/>
        <v>54.51190446686811</v>
      </c>
      <c r="CF238" s="28">
        <f t="shared" si="488"/>
        <v>6.8871588001855732</v>
      </c>
      <c r="CG238" s="28">
        <f t="shared" si="489"/>
        <v>0.51614612383708736</v>
      </c>
      <c r="CH238" s="30"/>
      <c r="CI238" s="107">
        <f t="shared" si="436"/>
        <v>3.5606283306303821</v>
      </c>
    </row>
    <row r="239" spans="1:87" ht="15" customHeight="1" x14ac:dyDescent="0.2">
      <c r="A239" s="150" t="s">
        <v>194</v>
      </c>
      <c r="C239" s="140">
        <v>208</v>
      </c>
      <c r="D239" s="26">
        <f t="shared" si="437"/>
        <v>1008</v>
      </c>
      <c r="F239" s="4">
        <v>60.7</v>
      </c>
      <c r="G239" s="4">
        <v>0.48</v>
      </c>
      <c r="H239" s="4">
        <v>17</v>
      </c>
      <c r="I239" s="4">
        <v>4.97</v>
      </c>
      <c r="J239" s="4">
        <v>0.12</v>
      </c>
      <c r="K239" s="4">
        <v>1.1000000000000001</v>
      </c>
      <c r="L239" s="4">
        <v>5.25</v>
      </c>
      <c r="M239" s="4">
        <v>4.12</v>
      </c>
      <c r="N239" s="4">
        <v>5.87</v>
      </c>
      <c r="O239" s="4">
        <v>0.33</v>
      </c>
      <c r="P239" s="28">
        <f t="shared" si="383"/>
        <v>99.940000000000012</v>
      </c>
      <c r="R239" s="28">
        <v>54.48</v>
      </c>
      <c r="S239" s="28">
        <v>0.21</v>
      </c>
      <c r="T239" s="28">
        <v>28.04</v>
      </c>
      <c r="U239" s="28">
        <v>0.79</v>
      </c>
      <c r="V239" s="28">
        <v>0.19</v>
      </c>
      <c r="W239" s="28">
        <v>0.36</v>
      </c>
      <c r="X239" s="28">
        <v>10.99</v>
      </c>
      <c r="Y239" s="28">
        <v>3.82</v>
      </c>
      <c r="Z239" s="28">
        <v>1.1299999999999999</v>
      </c>
      <c r="AA239" s="28">
        <f t="shared" si="438"/>
        <v>100.00999999999998</v>
      </c>
      <c r="AC239" s="30">
        <f t="shared" si="439"/>
        <v>1.0103195739014648</v>
      </c>
      <c r="AD239" s="30">
        <f t="shared" si="440"/>
        <v>6.0075093867334164E-3</v>
      </c>
      <c r="AE239" s="30">
        <f t="shared" si="441"/>
        <v>0.33346410357002748</v>
      </c>
      <c r="AF239" s="30">
        <f t="shared" si="442"/>
        <v>6.9171885873347258E-2</v>
      </c>
      <c r="AG239" s="30">
        <f t="shared" si="443"/>
        <v>1.6915703411333521E-3</v>
      </c>
      <c r="AH239" s="30">
        <f t="shared" si="444"/>
        <v>2.7295285359801493E-2</v>
      </c>
      <c r="AI239" s="30">
        <f t="shared" si="445"/>
        <v>9.3616262482168339E-2</v>
      </c>
      <c r="AJ239" s="30">
        <f t="shared" si="446"/>
        <v>0.13294611164891901</v>
      </c>
      <c r="AK239" s="30">
        <f t="shared" si="447"/>
        <v>0.12462845010615711</v>
      </c>
      <c r="AL239" s="30">
        <f t="shared" si="448"/>
        <v>4.6499503300760194E-3</v>
      </c>
      <c r="AM239" s="30">
        <f t="shared" si="449"/>
        <v>1.8037907029998281</v>
      </c>
      <c r="AO239" s="30">
        <f t="shared" si="450"/>
        <v>0.56010909260217034</v>
      </c>
      <c r="AP239" s="30">
        <f t="shared" si="451"/>
        <v>3.3304913794835037E-3</v>
      </c>
      <c r="AQ239" s="30">
        <f t="shared" si="452"/>
        <v>0.18486851219238115</v>
      </c>
      <c r="AR239" s="30">
        <f t="shared" si="453"/>
        <v>3.8348066523632506E-2</v>
      </c>
      <c r="AS239" s="30">
        <f t="shared" si="454"/>
        <v>9.3778637306432186E-4</v>
      </c>
      <c r="AT239" s="30">
        <f t="shared" si="455"/>
        <v>1.5132179866770326E-2</v>
      </c>
      <c r="AU239" s="30">
        <f t="shared" si="456"/>
        <v>5.1899736663726034E-2</v>
      </c>
      <c r="AV239" s="30">
        <f t="shared" si="457"/>
        <v>7.3703734822349667E-2</v>
      </c>
      <c r="AW239" s="30">
        <f t="shared" si="458"/>
        <v>6.9092522707258339E-2</v>
      </c>
      <c r="AX239" s="30">
        <f t="shared" si="459"/>
        <v>2.5778768691638292E-3</v>
      </c>
      <c r="AY239" s="30">
        <f t="shared" si="460"/>
        <v>0.99999999999999989</v>
      </c>
      <c r="AZ239" s="30"/>
      <c r="BA239" s="30">
        <f t="shared" si="461"/>
        <v>0.90679094540612515</v>
      </c>
      <c r="BB239" s="30">
        <f t="shared" si="462"/>
        <v>2.6282853566958696E-3</v>
      </c>
      <c r="BC239" s="30">
        <f t="shared" si="463"/>
        <v>0.55001961553550416</v>
      </c>
      <c r="BD239" s="30">
        <f t="shared" si="464"/>
        <v>1.0995128740431456E-2</v>
      </c>
      <c r="BE239" s="30">
        <f t="shared" si="465"/>
        <v>2.6783197067944743E-3</v>
      </c>
      <c r="BF239" s="30">
        <f t="shared" si="466"/>
        <v>8.9330024813895782E-3</v>
      </c>
      <c r="BG239" s="30">
        <f t="shared" si="467"/>
        <v>0.19597004279600572</v>
      </c>
      <c r="BH239" s="30">
        <f t="shared" si="468"/>
        <v>0.12326556953856083</v>
      </c>
      <c r="BI239" s="30">
        <f t="shared" si="469"/>
        <v>2.3991507430997875E-2</v>
      </c>
      <c r="BJ239" s="30">
        <f t="shared" si="470"/>
        <v>1.8252724169925052</v>
      </c>
      <c r="BK239" s="30"/>
      <c r="BL239" s="30">
        <f t="shared" si="471"/>
        <v>0.49679759413679264</v>
      </c>
      <c r="BM239" s="30">
        <f t="shared" si="472"/>
        <v>1.439941420375204E-3</v>
      </c>
      <c r="BN239" s="30">
        <f t="shared" si="473"/>
        <v>0.30133563100776456</v>
      </c>
      <c r="BO239" s="30">
        <f t="shared" si="474"/>
        <v>6.0238289025087493E-3</v>
      </c>
      <c r="BP239" s="30">
        <f t="shared" si="475"/>
        <v>1.4673534108445752E-3</v>
      </c>
      <c r="BQ239" s="30">
        <f t="shared" si="476"/>
        <v>4.8940653451107615E-3</v>
      </c>
      <c r="BR239" s="30">
        <f t="shared" si="477"/>
        <v>0.10736481906569588</v>
      </c>
      <c r="BS239" s="30">
        <f t="shared" si="478"/>
        <v>6.753269725166014E-2</v>
      </c>
      <c r="BT239" s="30">
        <f t="shared" si="479"/>
        <v>1.3144069459247402E-2</v>
      </c>
      <c r="BU239" s="30">
        <f t="shared" si="480"/>
        <v>0.99999999999999978</v>
      </c>
      <c r="BV239" s="30"/>
      <c r="BW239" s="28">
        <f t="shared" si="481"/>
        <v>0.57096316552683779</v>
      </c>
      <c r="BX239" s="28">
        <f t="shared" si="482"/>
        <v>0.35913703329374241</v>
      </c>
      <c r="BY239" s="28">
        <f t="shared" si="483"/>
        <v>6.9899801179419796E-2</v>
      </c>
      <c r="BZ239" s="28"/>
      <c r="CA239" s="28">
        <f t="shared" si="484"/>
        <v>60.736441865119062</v>
      </c>
      <c r="CB239" s="28">
        <f t="shared" si="485"/>
        <v>9.9959975985591338</v>
      </c>
      <c r="CC239" s="28">
        <f t="shared" si="486"/>
        <v>35.53813839428387</v>
      </c>
      <c r="CD239" s="28">
        <f t="shared" si="487"/>
        <v>57.096316552683781</v>
      </c>
      <c r="CF239" s="28">
        <f t="shared" si="488"/>
        <v>6.9334792976557482</v>
      </c>
      <c r="CG239" s="28">
        <f t="shared" si="489"/>
        <v>0.51614612383708736</v>
      </c>
      <c r="CH239" s="30"/>
      <c r="CI239" s="107">
        <f t="shared" si="436"/>
        <v>3.7376460452382814</v>
      </c>
    </row>
    <row r="240" spans="1:87" ht="15" customHeight="1" x14ac:dyDescent="0.2">
      <c r="A240" s="150" t="s">
        <v>194</v>
      </c>
      <c r="C240" s="140">
        <v>216</v>
      </c>
      <c r="D240" s="26">
        <f t="shared" si="437"/>
        <v>1008</v>
      </c>
      <c r="F240" s="4">
        <v>60.7</v>
      </c>
      <c r="G240" s="4">
        <v>0.48</v>
      </c>
      <c r="H240" s="4">
        <v>17</v>
      </c>
      <c r="I240" s="4">
        <v>4.97</v>
      </c>
      <c r="J240" s="4">
        <v>0.12</v>
      </c>
      <c r="K240" s="4">
        <v>1.1000000000000001</v>
      </c>
      <c r="L240" s="4">
        <v>5.25</v>
      </c>
      <c r="M240" s="4">
        <v>4.12</v>
      </c>
      <c r="N240" s="4">
        <v>5.87</v>
      </c>
      <c r="O240" s="4">
        <v>0.33</v>
      </c>
      <c r="P240" s="28">
        <f t="shared" si="383"/>
        <v>99.940000000000012</v>
      </c>
      <c r="R240" s="28">
        <v>54.45</v>
      </c>
      <c r="S240" s="28">
        <v>0.21</v>
      </c>
      <c r="T240" s="28">
        <v>28.29</v>
      </c>
      <c r="U240" s="28">
        <v>0.77</v>
      </c>
      <c r="V240" s="28">
        <v>0.08</v>
      </c>
      <c r="W240" s="28">
        <v>0.26</v>
      </c>
      <c r="X240" s="28">
        <v>10.92</v>
      </c>
      <c r="Y240" s="28">
        <v>3.86</v>
      </c>
      <c r="Z240" s="28">
        <v>1.1599999999999999</v>
      </c>
      <c r="AA240" s="28">
        <f t="shared" si="438"/>
        <v>100</v>
      </c>
      <c r="AC240" s="30">
        <f t="shared" si="439"/>
        <v>1.0103195739014648</v>
      </c>
      <c r="AD240" s="30">
        <f t="shared" si="440"/>
        <v>6.0075093867334164E-3</v>
      </c>
      <c r="AE240" s="30">
        <f t="shared" si="441"/>
        <v>0.33346410357002748</v>
      </c>
      <c r="AF240" s="30">
        <f t="shared" si="442"/>
        <v>6.9171885873347258E-2</v>
      </c>
      <c r="AG240" s="30">
        <f t="shared" si="443"/>
        <v>1.6915703411333521E-3</v>
      </c>
      <c r="AH240" s="30">
        <f t="shared" si="444"/>
        <v>2.7295285359801493E-2</v>
      </c>
      <c r="AI240" s="30">
        <f t="shared" si="445"/>
        <v>9.3616262482168339E-2</v>
      </c>
      <c r="AJ240" s="30">
        <f t="shared" si="446"/>
        <v>0.13294611164891901</v>
      </c>
      <c r="AK240" s="30">
        <f t="shared" si="447"/>
        <v>0.12462845010615711</v>
      </c>
      <c r="AL240" s="30">
        <f t="shared" si="448"/>
        <v>4.6499503300760194E-3</v>
      </c>
      <c r="AM240" s="30">
        <f t="shared" si="449"/>
        <v>1.8037907029998281</v>
      </c>
      <c r="AO240" s="30">
        <f t="shared" si="450"/>
        <v>0.56010909260217034</v>
      </c>
      <c r="AP240" s="30">
        <f t="shared" si="451"/>
        <v>3.3304913794835037E-3</v>
      </c>
      <c r="AQ240" s="30">
        <f t="shared" si="452"/>
        <v>0.18486851219238115</v>
      </c>
      <c r="AR240" s="30">
        <f t="shared" si="453"/>
        <v>3.8348066523632506E-2</v>
      </c>
      <c r="AS240" s="30">
        <f t="shared" si="454"/>
        <v>9.3778637306432186E-4</v>
      </c>
      <c r="AT240" s="30">
        <f t="shared" si="455"/>
        <v>1.5132179866770326E-2</v>
      </c>
      <c r="AU240" s="30">
        <f t="shared" si="456"/>
        <v>5.1899736663726034E-2</v>
      </c>
      <c r="AV240" s="30">
        <f t="shared" si="457"/>
        <v>7.3703734822349667E-2</v>
      </c>
      <c r="AW240" s="30">
        <f t="shared" si="458"/>
        <v>6.9092522707258339E-2</v>
      </c>
      <c r="AX240" s="30">
        <f t="shared" si="459"/>
        <v>2.5778768691638292E-3</v>
      </c>
      <c r="AY240" s="30">
        <f t="shared" si="460"/>
        <v>0.99999999999999989</v>
      </c>
      <c r="AZ240" s="30"/>
      <c r="BA240" s="30">
        <f t="shared" si="461"/>
        <v>0.90629161118508661</v>
      </c>
      <c r="BB240" s="30">
        <f t="shared" si="462"/>
        <v>2.6282853566958696E-3</v>
      </c>
      <c r="BC240" s="30">
        <f t="shared" si="463"/>
        <v>0.55492349941153396</v>
      </c>
      <c r="BD240" s="30">
        <f t="shared" si="464"/>
        <v>1.0716771050800279E-2</v>
      </c>
      <c r="BE240" s="30">
        <f t="shared" si="465"/>
        <v>1.1277135607555681E-3</v>
      </c>
      <c r="BF240" s="30">
        <f t="shared" si="466"/>
        <v>6.4516129032258073E-3</v>
      </c>
      <c r="BG240" s="30">
        <f t="shared" si="467"/>
        <v>0.19472182596291013</v>
      </c>
      <c r="BH240" s="30">
        <f t="shared" si="468"/>
        <v>0.12455630848660859</v>
      </c>
      <c r="BI240" s="30">
        <f t="shared" si="469"/>
        <v>2.4628450106157111E-2</v>
      </c>
      <c r="BJ240" s="30">
        <f t="shared" si="470"/>
        <v>1.8260460780237739</v>
      </c>
      <c r="BK240" s="30"/>
      <c r="BL240" s="30">
        <f t="shared" si="471"/>
        <v>0.49631365938252481</v>
      </c>
      <c r="BM240" s="30">
        <f t="shared" si="472"/>
        <v>1.4393313445520027E-3</v>
      </c>
      <c r="BN240" s="30">
        <f t="shared" si="473"/>
        <v>0.30389348116127285</v>
      </c>
      <c r="BO240" s="30">
        <f t="shared" si="474"/>
        <v>5.8688393353131772E-3</v>
      </c>
      <c r="BP240" s="30">
        <f t="shared" si="475"/>
        <v>6.1757125098180904E-4</v>
      </c>
      <c r="BQ240" s="30">
        <f t="shared" si="476"/>
        <v>3.5331052052136724E-3</v>
      </c>
      <c r="BR240" s="30">
        <f t="shared" si="477"/>
        <v>0.10663576801613162</v>
      </c>
      <c r="BS240" s="30">
        <f t="shared" si="478"/>
        <v>6.8210933987716688E-2</v>
      </c>
      <c r="BT240" s="30">
        <f t="shared" si="479"/>
        <v>1.3487310316293379E-2</v>
      </c>
      <c r="BU240" s="30">
        <f t="shared" si="480"/>
        <v>0.99999999999999989</v>
      </c>
      <c r="BV240" s="30"/>
      <c r="BW240" s="28">
        <f t="shared" si="481"/>
        <v>0.56620557647795244</v>
      </c>
      <c r="BX240" s="28">
        <f t="shared" si="482"/>
        <v>0.36218064462922167</v>
      </c>
      <c r="BY240" s="28">
        <f t="shared" si="483"/>
        <v>7.1613778892825886E-2</v>
      </c>
      <c r="BZ240" s="28"/>
      <c r="CA240" s="28">
        <f t="shared" si="484"/>
        <v>60.736441865119062</v>
      </c>
      <c r="CB240" s="28">
        <f t="shared" si="485"/>
        <v>9.9959975985591338</v>
      </c>
      <c r="CC240" s="28">
        <f t="shared" si="486"/>
        <v>35.471656713180209</v>
      </c>
      <c r="CD240" s="28">
        <f t="shared" si="487"/>
        <v>56.620557647795245</v>
      </c>
      <c r="CF240" s="28">
        <f t="shared" si="488"/>
        <v>6.9251118203737274</v>
      </c>
      <c r="CG240" s="28">
        <f t="shared" si="489"/>
        <v>0.51614612383708736</v>
      </c>
      <c r="CH240" s="30"/>
      <c r="CI240" s="107">
        <f t="shared" si="436"/>
        <v>3.7029415327677482</v>
      </c>
    </row>
    <row r="241" spans="1:87" ht="15" customHeight="1" x14ac:dyDescent="0.2">
      <c r="A241" s="150" t="s">
        <v>194</v>
      </c>
      <c r="C241" s="141">
        <v>224</v>
      </c>
      <c r="D241" s="26">
        <f t="shared" si="437"/>
        <v>1008</v>
      </c>
      <c r="F241" s="4">
        <v>60.7</v>
      </c>
      <c r="G241" s="4">
        <v>0.48</v>
      </c>
      <c r="H241" s="4">
        <v>17</v>
      </c>
      <c r="I241" s="4">
        <v>4.97</v>
      </c>
      <c r="J241" s="4">
        <v>0.12</v>
      </c>
      <c r="K241" s="4">
        <v>1.1000000000000001</v>
      </c>
      <c r="L241" s="4">
        <v>5.25</v>
      </c>
      <c r="M241" s="4">
        <v>4.12</v>
      </c>
      <c r="N241" s="4">
        <v>5.87</v>
      </c>
      <c r="O241" s="4">
        <v>0.33</v>
      </c>
      <c r="P241" s="28">
        <f t="shared" si="383"/>
        <v>99.940000000000012</v>
      </c>
      <c r="R241" s="28">
        <v>55.08</v>
      </c>
      <c r="S241" s="28">
        <v>0.22</v>
      </c>
      <c r="T241" s="28">
        <v>27.97</v>
      </c>
      <c r="U241" s="28">
        <v>0.75</v>
      </c>
      <c r="V241" s="28">
        <v>0.22</v>
      </c>
      <c r="W241" s="28">
        <v>0.25</v>
      </c>
      <c r="X241" s="28">
        <v>10.23</v>
      </c>
      <c r="Y241" s="28">
        <v>4.12</v>
      </c>
      <c r="Z241" s="28">
        <v>1.17</v>
      </c>
      <c r="AA241" s="28">
        <f t="shared" si="438"/>
        <v>100.01</v>
      </c>
      <c r="AC241" s="30">
        <f t="shared" si="439"/>
        <v>1.0103195739014648</v>
      </c>
      <c r="AD241" s="30">
        <f t="shared" si="440"/>
        <v>6.0075093867334164E-3</v>
      </c>
      <c r="AE241" s="30">
        <f t="shared" si="441"/>
        <v>0.33346410357002748</v>
      </c>
      <c r="AF241" s="30">
        <f t="shared" si="442"/>
        <v>6.9171885873347258E-2</v>
      </c>
      <c r="AG241" s="30">
        <f t="shared" si="443"/>
        <v>1.6915703411333521E-3</v>
      </c>
      <c r="AH241" s="30">
        <f t="shared" si="444"/>
        <v>2.7295285359801493E-2</v>
      </c>
      <c r="AI241" s="30">
        <f t="shared" si="445"/>
        <v>9.3616262482168339E-2</v>
      </c>
      <c r="AJ241" s="30">
        <f t="shared" si="446"/>
        <v>0.13294611164891901</v>
      </c>
      <c r="AK241" s="30">
        <f t="shared" si="447"/>
        <v>0.12462845010615711</v>
      </c>
      <c r="AL241" s="30">
        <f t="shared" si="448"/>
        <v>4.6499503300760194E-3</v>
      </c>
      <c r="AM241" s="30">
        <f t="shared" si="449"/>
        <v>1.8037907029998281</v>
      </c>
      <c r="AO241" s="30">
        <f t="shared" si="450"/>
        <v>0.56010909260217034</v>
      </c>
      <c r="AP241" s="30">
        <f t="shared" si="451"/>
        <v>3.3304913794835037E-3</v>
      </c>
      <c r="AQ241" s="30">
        <f t="shared" si="452"/>
        <v>0.18486851219238115</v>
      </c>
      <c r="AR241" s="30">
        <f t="shared" si="453"/>
        <v>3.8348066523632506E-2</v>
      </c>
      <c r="AS241" s="30">
        <f t="shared" si="454"/>
        <v>9.3778637306432186E-4</v>
      </c>
      <c r="AT241" s="30">
        <f t="shared" si="455"/>
        <v>1.5132179866770326E-2</v>
      </c>
      <c r="AU241" s="30">
        <f t="shared" si="456"/>
        <v>5.1899736663726034E-2</v>
      </c>
      <c r="AV241" s="30">
        <f t="shared" si="457"/>
        <v>7.3703734822349667E-2</v>
      </c>
      <c r="AW241" s="30">
        <f t="shared" si="458"/>
        <v>6.9092522707258339E-2</v>
      </c>
      <c r="AX241" s="30">
        <f t="shared" si="459"/>
        <v>2.5778768691638292E-3</v>
      </c>
      <c r="AY241" s="30">
        <f t="shared" si="460"/>
        <v>0.99999999999999989</v>
      </c>
      <c r="AZ241" s="30"/>
      <c r="BA241" s="30">
        <f t="shared" si="461"/>
        <v>0.91677762982689748</v>
      </c>
      <c r="BB241" s="30">
        <f t="shared" si="462"/>
        <v>2.753441802252816E-3</v>
      </c>
      <c r="BC241" s="30">
        <f t="shared" si="463"/>
        <v>0.54864652805021574</v>
      </c>
      <c r="BD241" s="30">
        <f t="shared" si="464"/>
        <v>1.0438413361169104E-2</v>
      </c>
      <c r="BE241" s="30">
        <f t="shared" si="465"/>
        <v>3.1012122920778123E-3</v>
      </c>
      <c r="BF241" s="30">
        <f t="shared" si="466"/>
        <v>6.2034739454094297E-3</v>
      </c>
      <c r="BG241" s="30">
        <f t="shared" si="467"/>
        <v>0.18241797432239659</v>
      </c>
      <c r="BH241" s="30">
        <f t="shared" si="468"/>
        <v>0.13294611164891901</v>
      </c>
      <c r="BI241" s="30">
        <f t="shared" si="469"/>
        <v>2.4840764331210189E-2</v>
      </c>
      <c r="BJ241" s="30">
        <f t="shared" si="470"/>
        <v>1.828125549580548</v>
      </c>
      <c r="BK241" s="30"/>
      <c r="BL241" s="30">
        <f t="shared" si="471"/>
        <v>0.50148504846247921</v>
      </c>
      <c r="BM241" s="30">
        <f t="shared" si="472"/>
        <v>1.5061557467344494E-3</v>
      </c>
      <c r="BN241" s="30">
        <f t="shared" si="473"/>
        <v>0.30011424990810903</v>
      </c>
      <c r="BO241" s="30">
        <f t="shared" si="474"/>
        <v>5.709899609227677E-3</v>
      </c>
      <c r="BP241" s="30">
        <f t="shared" si="475"/>
        <v>1.6963891198771147E-3</v>
      </c>
      <c r="BQ241" s="30">
        <f t="shared" si="476"/>
        <v>3.3933522491563987E-3</v>
      </c>
      <c r="BR241" s="30">
        <f t="shared" si="477"/>
        <v>9.9784161084697523E-2</v>
      </c>
      <c r="BS241" s="30">
        <f t="shared" si="478"/>
        <v>7.272263750124966E-2</v>
      </c>
      <c r="BT241" s="30">
        <f t="shared" si="479"/>
        <v>1.3588106318469073E-2</v>
      </c>
      <c r="BU241" s="30">
        <f t="shared" si="480"/>
        <v>1</v>
      </c>
      <c r="BV241" s="30"/>
      <c r="BW241" s="28">
        <f t="shared" si="481"/>
        <v>0.53620039267571329</v>
      </c>
      <c r="BX241" s="28">
        <f t="shared" si="482"/>
        <v>0.39078252861679424</v>
      </c>
      <c r="BY241" s="28">
        <f t="shared" si="483"/>
        <v>7.3017078707492467E-2</v>
      </c>
      <c r="BZ241" s="28"/>
      <c r="CA241" s="28">
        <f t="shared" si="484"/>
        <v>60.736441865119062</v>
      </c>
      <c r="CB241" s="28">
        <f t="shared" si="485"/>
        <v>9.9959975985591338</v>
      </c>
      <c r="CC241" s="28">
        <f t="shared" si="486"/>
        <v>34.111727504534912</v>
      </c>
      <c r="CD241" s="28">
        <f t="shared" si="487"/>
        <v>53.620039267571329</v>
      </c>
      <c r="CF241" s="28">
        <f t="shared" si="488"/>
        <v>6.8706625569223556</v>
      </c>
      <c r="CG241" s="28">
        <f t="shared" si="489"/>
        <v>0.51614612383708736</v>
      </c>
      <c r="CH241" s="30"/>
      <c r="CI241" s="107">
        <f t="shared" si="436"/>
        <v>3.3688546968948856</v>
      </c>
    </row>
    <row r="242" spans="1:87" ht="15" customHeight="1" x14ac:dyDescent="0.2">
      <c r="A242" s="150" t="s">
        <v>194</v>
      </c>
      <c r="C242" s="140">
        <v>232</v>
      </c>
      <c r="D242" s="26">
        <f t="shared" si="437"/>
        <v>1008</v>
      </c>
      <c r="F242" s="4">
        <v>60.7</v>
      </c>
      <c r="G242" s="4">
        <v>0.48</v>
      </c>
      <c r="H242" s="4">
        <v>17</v>
      </c>
      <c r="I242" s="4">
        <v>4.97</v>
      </c>
      <c r="J242" s="4">
        <v>0.12</v>
      </c>
      <c r="K242" s="4">
        <v>1.1000000000000001</v>
      </c>
      <c r="L242" s="4">
        <v>5.25</v>
      </c>
      <c r="M242" s="4">
        <v>4.12</v>
      </c>
      <c r="N242" s="4">
        <v>5.87</v>
      </c>
      <c r="O242" s="4">
        <v>0.33</v>
      </c>
      <c r="P242" s="28">
        <f t="shared" si="383"/>
        <v>99.940000000000012</v>
      </c>
      <c r="R242" s="28">
        <v>55.28</v>
      </c>
      <c r="S242" s="28">
        <v>0.24</v>
      </c>
      <c r="T242" s="28">
        <v>27.85</v>
      </c>
      <c r="U242" s="28">
        <v>0.76</v>
      </c>
      <c r="V242" s="28">
        <v>0.1</v>
      </c>
      <c r="W242" s="28">
        <v>0.22</v>
      </c>
      <c r="X242" s="28">
        <v>10.27</v>
      </c>
      <c r="Y242" s="28">
        <v>3.98</v>
      </c>
      <c r="Z242" s="28">
        <v>1.3</v>
      </c>
      <c r="AA242" s="28">
        <f t="shared" si="438"/>
        <v>100</v>
      </c>
      <c r="AC242" s="30">
        <f t="shared" si="439"/>
        <v>1.0103195739014648</v>
      </c>
      <c r="AD242" s="30">
        <f t="shared" si="440"/>
        <v>6.0075093867334164E-3</v>
      </c>
      <c r="AE242" s="30">
        <f t="shared" si="441"/>
        <v>0.33346410357002748</v>
      </c>
      <c r="AF242" s="30">
        <f t="shared" si="442"/>
        <v>6.9171885873347258E-2</v>
      </c>
      <c r="AG242" s="30">
        <f t="shared" si="443"/>
        <v>1.6915703411333521E-3</v>
      </c>
      <c r="AH242" s="30">
        <f t="shared" si="444"/>
        <v>2.7295285359801493E-2</v>
      </c>
      <c r="AI242" s="30">
        <f t="shared" si="445"/>
        <v>9.3616262482168339E-2</v>
      </c>
      <c r="AJ242" s="30">
        <f t="shared" si="446"/>
        <v>0.13294611164891901</v>
      </c>
      <c r="AK242" s="30">
        <f t="shared" si="447"/>
        <v>0.12462845010615711</v>
      </c>
      <c r="AL242" s="30">
        <f t="shared" si="448"/>
        <v>4.6499503300760194E-3</v>
      </c>
      <c r="AM242" s="30">
        <f t="shared" si="449"/>
        <v>1.8037907029998281</v>
      </c>
      <c r="AO242" s="30">
        <f t="shared" si="450"/>
        <v>0.56010909260217034</v>
      </c>
      <c r="AP242" s="30">
        <f t="shared" si="451"/>
        <v>3.3304913794835037E-3</v>
      </c>
      <c r="AQ242" s="30">
        <f t="shared" si="452"/>
        <v>0.18486851219238115</v>
      </c>
      <c r="AR242" s="30">
        <f t="shared" si="453"/>
        <v>3.8348066523632506E-2</v>
      </c>
      <c r="AS242" s="30">
        <f t="shared" si="454"/>
        <v>9.3778637306432186E-4</v>
      </c>
      <c r="AT242" s="30">
        <f t="shared" si="455"/>
        <v>1.5132179866770326E-2</v>
      </c>
      <c r="AU242" s="30">
        <f t="shared" si="456"/>
        <v>5.1899736663726034E-2</v>
      </c>
      <c r="AV242" s="30">
        <f t="shared" si="457"/>
        <v>7.3703734822349667E-2</v>
      </c>
      <c r="AW242" s="30">
        <f t="shared" si="458"/>
        <v>6.9092522707258339E-2</v>
      </c>
      <c r="AX242" s="30">
        <f t="shared" si="459"/>
        <v>2.5778768691638292E-3</v>
      </c>
      <c r="AY242" s="30">
        <f t="shared" si="460"/>
        <v>0.99999999999999989</v>
      </c>
      <c r="AZ242" s="30"/>
      <c r="BA242" s="30">
        <f t="shared" si="461"/>
        <v>0.92010652463382159</v>
      </c>
      <c r="BB242" s="30">
        <f t="shared" si="462"/>
        <v>3.0037546933667082E-3</v>
      </c>
      <c r="BC242" s="30">
        <f t="shared" si="463"/>
        <v>0.54629266378972152</v>
      </c>
      <c r="BD242" s="30">
        <f t="shared" si="464"/>
        <v>1.0577592205984691E-2</v>
      </c>
      <c r="BE242" s="30">
        <f t="shared" si="465"/>
        <v>1.4096419509444602E-3</v>
      </c>
      <c r="BF242" s="30">
        <f t="shared" si="466"/>
        <v>5.4590570719602978E-3</v>
      </c>
      <c r="BG242" s="30">
        <f t="shared" si="467"/>
        <v>0.18313124108416548</v>
      </c>
      <c r="BH242" s="30">
        <f t="shared" si="468"/>
        <v>0.12842852533075186</v>
      </c>
      <c r="BI242" s="30">
        <f t="shared" si="469"/>
        <v>2.7600849256900213E-2</v>
      </c>
      <c r="BJ242" s="30">
        <f t="shared" si="470"/>
        <v>1.8260098500176167</v>
      </c>
      <c r="BK242" s="30"/>
      <c r="BL242" s="30">
        <f t="shared" si="471"/>
        <v>0.50388913544192804</v>
      </c>
      <c r="BM242" s="30">
        <f t="shared" si="472"/>
        <v>1.6449827438432105E-3</v>
      </c>
      <c r="BN242" s="30">
        <f t="shared" si="473"/>
        <v>0.29917290083865161</v>
      </c>
      <c r="BO242" s="30">
        <f t="shared" si="474"/>
        <v>5.792735568147479E-3</v>
      </c>
      <c r="BP242" s="30">
        <f t="shared" si="475"/>
        <v>7.7197937948191269E-4</v>
      </c>
      <c r="BQ242" s="30">
        <f t="shared" si="476"/>
        <v>2.989609870892882E-3</v>
      </c>
      <c r="BR242" s="30">
        <f t="shared" si="477"/>
        <v>0.10029039059258014</v>
      </c>
      <c r="BS242" s="30">
        <f t="shared" si="478"/>
        <v>7.0332876533778191E-2</v>
      </c>
      <c r="BT242" s="30">
        <f t="shared" si="479"/>
        <v>1.5115389030696593E-2</v>
      </c>
      <c r="BU242" s="30">
        <f t="shared" si="480"/>
        <v>1</v>
      </c>
      <c r="BV242" s="30"/>
      <c r="BW242" s="28">
        <f t="shared" si="481"/>
        <v>0.53995432435872504</v>
      </c>
      <c r="BX242" s="28">
        <f t="shared" si="482"/>
        <v>0.37866579843404735</v>
      </c>
      <c r="BY242" s="28">
        <f t="shared" si="483"/>
        <v>8.1379877207227613E-2</v>
      </c>
      <c r="BZ242" s="28"/>
      <c r="CA242" s="28">
        <f t="shared" si="484"/>
        <v>60.736441865119062</v>
      </c>
      <c r="CB242" s="28">
        <f t="shared" si="485"/>
        <v>9.9959975985591338</v>
      </c>
      <c r="CC242" s="28">
        <f t="shared" si="486"/>
        <v>35.135703938659013</v>
      </c>
      <c r="CD242" s="28">
        <f t="shared" si="487"/>
        <v>53.995432435872502</v>
      </c>
      <c r="CF242" s="28">
        <f t="shared" si="488"/>
        <v>6.8776391502500482</v>
      </c>
      <c r="CG242" s="28">
        <f t="shared" si="489"/>
        <v>0.51614612383708736</v>
      </c>
      <c r="CH242" s="30"/>
      <c r="CI242" s="107">
        <f t="shared" si="436"/>
        <v>3.5156789614044825</v>
      </c>
    </row>
    <row r="243" spans="1:87" ht="15" customHeight="1" x14ac:dyDescent="0.2">
      <c r="A243" s="150" t="s">
        <v>194</v>
      </c>
      <c r="C243" s="140">
        <v>240</v>
      </c>
      <c r="D243" s="26">
        <f t="shared" si="437"/>
        <v>1008</v>
      </c>
      <c r="F243" s="4">
        <v>60.7</v>
      </c>
      <c r="G243" s="4">
        <v>0.48</v>
      </c>
      <c r="H243" s="4">
        <v>17</v>
      </c>
      <c r="I243" s="4">
        <v>4.97</v>
      </c>
      <c r="J243" s="4">
        <v>0.12</v>
      </c>
      <c r="K243" s="4">
        <v>1.1000000000000001</v>
      </c>
      <c r="L243" s="4">
        <v>5.25</v>
      </c>
      <c r="M243" s="4">
        <v>4.12</v>
      </c>
      <c r="N243" s="4">
        <v>5.87</v>
      </c>
      <c r="O243" s="4">
        <v>0.33</v>
      </c>
      <c r="P243" s="28">
        <f t="shared" si="383"/>
        <v>99.940000000000012</v>
      </c>
      <c r="R243" s="28">
        <v>54.81</v>
      </c>
      <c r="S243" s="28">
        <v>0.32</v>
      </c>
      <c r="T243" s="28">
        <v>27.64</v>
      </c>
      <c r="U243" s="28">
        <v>0.85</v>
      </c>
      <c r="V243" s="28">
        <v>0.26</v>
      </c>
      <c r="W243" s="28">
        <v>0.37</v>
      </c>
      <c r="X243" s="28">
        <v>10.42</v>
      </c>
      <c r="Y243" s="28">
        <v>4.09</v>
      </c>
      <c r="Z243" s="28">
        <v>1.26</v>
      </c>
      <c r="AA243" s="28">
        <f t="shared" si="438"/>
        <v>100.02000000000002</v>
      </c>
      <c r="AC243" s="30">
        <f t="shared" si="439"/>
        <v>1.0103195739014648</v>
      </c>
      <c r="AD243" s="30">
        <f t="shared" si="440"/>
        <v>6.0075093867334164E-3</v>
      </c>
      <c r="AE243" s="30">
        <f t="shared" si="441"/>
        <v>0.33346410357002748</v>
      </c>
      <c r="AF243" s="30">
        <f t="shared" si="442"/>
        <v>6.9171885873347258E-2</v>
      </c>
      <c r="AG243" s="30">
        <f t="shared" si="443"/>
        <v>1.6915703411333521E-3</v>
      </c>
      <c r="AH243" s="30">
        <f t="shared" si="444"/>
        <v>2.7295285359801493E-2</v>
      </c>
      <c r="AI243" s="30">
        <f t="shared" si="445"/>
        <v>9.3616262482168339E-2</v>
      </c>
      <c r="AJ243" s="30">
        <f t="shared" si="446"/>
        <v>0.13294611164891901</v>
      </c>
      <c r="AK243" s="30">
        <f t="shared" si="447"/>
        <v>0.12462845010615711</v>
      </c>
      <c r="AL243" s="30">
        <f t="shared" si="448"/>
        <v>4.6499503300760194E-3</v>
      </c>
      <c r="AM243" s="30">
        <f t="shared" si="449"/>
        <v>1.8037907029998281</v>
      </c>
      <c r="AO243" s="30">
        <f t="shared" si="450"/>
        <v>0.56010909260217034</v>
      </c>
      <c r="AP243" s="30">
        <f t="shared" si="451"/>
        <v>3.3304913794835037E-3</v>
      </c>
      <c r="AQ243" s="30">
        <f t="shared" si="452"/>
        <v>0.18486851219238115</v>
      </c>
      <c r="AR243" s="30">
        <f t="shared" si="453"/>
        <v>3.8348066523632506E-2</v>
      </c>
      <c r="AS243" s="30">
        <f t="shared" si="454"/>
        <v>9.3778637306432186E-4</v>
      </c>
      <c r="AT243" s="30">
        <f t="shared" si="455"/>
        <v>1.5132179866770326E-2</v>
      </c>
      <c r="AU243" s="30">
        <f t="shared" si="456"/>
        <v>5.1899736663726034E-2</v>
      </c>
      <c r="AV243" s="30">
        <f t="shared" si="457"/>
        <v>7.3703734822349667E-2</v>
      </c>
      <c r="AW243" s="30">
        <f t="shared" si="458"/>
        <v>6.9092522707258339E-2</v>
      </c>
      <c r="AX243" s="30">
        <f t="shared" si="459"/>
        <v>2.5778768691638292E-3</v>
      </c>
      <c r="AY243" s="30">
        <f t="shared" si="460"/>
        <v>0.99999999999999989</v>
      </c>
      <c r="AZ243" s="30"/>
      <c r="BA243" s="30">
        <f t="shared" si="461"/>
        <v>0.91228362183754996</v>
      </c>
      <c r="BB243" s="30">
        <f t="shared" si="462"/>
        <v>4.0050062578222776E-3</v>
      </c>
      <c r="BC243" s="30">
        <f t="shared" si="463"/>
        <v>0.5421734013338565</v>
      </c>
      <c r="BD243" s="30">
        <f t="shared" si="464"/>
        <v>1.1830201809324984E-2</v>
      </c>
      <c r="BE243" s="30">
        <f t="shared" si="465"/>
        <v>3.6650690724555966E-3</v>
      </c>
      <c r="BF243" s="30">
        <f t="shared" si="466"/>
        <v>9.1811414392059566E-3</v>
      </c>
      <c r="BG243" s="30">
        <f t="shared" si="467"/>
        <v>0.18580599144079887</v>
      </c>
      <c r="BH243" s="30">
        <f t="shared" si="468"/>
        <v>0.13197805743788318</v>
      </c>
      <c r="BI243" s="30">
        <f t="shared" si="469"/>
        <v>2.6751592356687899E-2</v>
      </c>
      <c r="BJ243" s="30">
        <f t="shared" si="470"/>
        <v>1.8276740829855853</v>
      </c>
      <c r="BK243" s="30"/>
      <c r="BL243" s="30">
        <f t="shared" si="471"/>
        <v>0.49915005652829242</v>
      </c>
      <c r="BM243" s="30">
        <f t="shared" si="472"/>
        <v>2.191313153207231E-3</v>
      </c>
      <c r="BN243" s="30">
        <f t="shared" si="473"/>
        <v>0.29664665400747631</v>
      </c>
      <c r="BO243" s="30">
        <f t="shared" si="474"/>
        <v>6.4728180584581211E-3</v>
      </c>
      <c r="BP243" s="30">
        <f t="shared" si="475"/>
        <v>2.0053187308256551E-3</v>
      </c>
      <c r="BQ243" s="30">
        <f t="shared" si="476"/>
        <v>5.0234018880478742E-3</v>
      </c>
      <c r="BR243" s="30">
        <f t="shared" si="477"/>
        <v>0.10166254102442417</v>
      </c>
      <c r="BS243" s="30">
        <f t="shared" si="478"/>
        <v>7.2210936657968725E-2</v>
      </c>
      <c r="BT243" s="30">
        <f t="shared" si="479"/>
        <v>1.4636959951299417E-2</v>
      </c>
      <c r="BU243" s="30">
        <f t="shared" si="480"/>
        <v>1</v>
      </c>
      <c r="BV243" s="30"/>
      <c r="BW243" s="28">
        <f t="shared" si="481"/>
        <v>0.53929396324447398</v>
      </c>
      <c r="BX243" s="28">
        <f t="shared" si="482"/>
        <v>0.38306068122491344</v>
      </c>
      <c r="BY243" s="28">
        <f t="shared" si="483"/>
        <v>7.7645355530612581E-2</v>
      </c>
      <c r="BZ243" s="28"/>
      <c r="CA243" s="28">
        <f t="shared" si="484"/>
        <v>60.736441865119062</v>
      </c>
      <c r="CB243" s="28">
        <f t="shared" si="485"/>
        <v>9.9959975985591338</v>
      </c>
      <c r="CC243" s="28">
        <f t="shared" si="486"/>
        <v>34.729233715284956</v>
      </c>
      <c r="CD243" s="28">
        <f t="shared" si="487"/>
        <v>53.929396324447396</v>
      </c>
      <c r="CF243" s="28">
        <f t="shared" si="488"/>
        <v>6.8764154073833765</v>
      </c>
      <c r="CG243" s="28">
        <f t="shared" si="489"/>
        <v>0.51614612383708736</v>
      </c>
      <c r="CH243" s="30"/>
      <c r="CI243" s="107">
        <f t="shared" si="436"/>
        <v>3.4619941152437139</v>
      </c>
    </row>
    <row r="244" spans="1:87" ht="15" customHeight="1" x14ac:dyDescent="0.2">
      <c r="A244" s="150" t="s">
        <v>194</v>
      </c>
      <c r="C244" s="140">
        <v>248</v>
      </c>
      <c r="D244" s="26">
        <f t="shared" si="437"/>
        <v>1008</v>
      </c>
      <c r="F244" s="4">
        <v>60.7</v>
      </c>
      <c r="G244" s="4">
        <v>0.48</v>
      </c>
      <c r="H244" s="4">
        <v>17</v>
      </c>
      <c r="I244" s="4">
        <v>4.97</v>
      </c>
      <c r="J244" s="4">
        <v>0.12</v>
      </c>
      <c r="K244" s="4">
        <v>1.1000000000000001</v>
      </c>
      <c r="L244" s="4">
        <v>5.25</v>
      </c>
      <c r="M244" s="4">
        <v>4.12</v>
      </c>
      <c r="N244" s="4">
        <v>5.87</v>
      </c>
      <c r="O244" s="4">
        <v>0.33</v>
      </c>
      <c r="P244" s="28">
        <f t="shared" si="383"/>
        <v>99.940000000000012</v>
      </c>
      <c r="R244" s="28">
        <v>55.73</v>
      </c>
      <c r="S244" s="28">
        <v>0.26</v>
      </c>
      <c r="T244" s="28">
        <v>27.56</v>
      </c>
      <c r="U244" s="28">
        <v>0.73</v>
      </c>
      <c r="V244" s="28">
        <v>0.21</v>
      </c>
      <c r="W244" s="28">
        <v>0.19</v>
      </c>
      <c r="X244" s="28">
        <v>9.84</v>
      </c>
      <c r="Y244" s="28">
        <v>4.1500000000000004</v>
      </c>
      <c r="Z244" s="28">
        <v>1.34</v>
      </c>
      <c r="AA244" s="28">
        <f t="shared" si="438"/>
        <v>100.01</v>
      </c>
      <c r="AC244" s="30">
        <f t="shared" si="439"/>
        <v>1.0103195739014648</v>
      </c>
      <c r="AD244" s="30">
        <f t="shared" si="440"/>
        <v>6.0075093867334164E-3</v>
      </c>
      <c r="AE244" s="30">
        <f t="shared" si="441"/>
        <v>0.33346410357002748</v>
      </c>
      <c r="AF244" s="30">
        <f t="shared" si="442"/>
        <v>6.9171885873347258E-2</v>
      </c>
      <c r="AG244" s="30">
        <f t="shared" si="443"/>
        <v>1.6915703411333521E-3</v>
      </c>
      <c r="AH244" s="30">
        <f t="shared" si="444"/>
        <v>2.7295285359801493E-2</v>
      </c>
      <c r="AI244" s="30">
        <f t="shared" si="445"/>
        <v>9.3616262482168339E-2</v>
      </c>
      <c r="AJ244" s="30">
        <f t="shared" si="446"/>
        <v>0.13294611164891901</v>
      </c>
      <c r="AK244" s="30">
        <f t="shared" si="447"/>
        <v>0.12462845010615711</v>
      </c>
      <c r="AL244" s="30">
        <f t="shared" si="448"/>
        <v>4.6499503300760194E-3</v>
      </c>
      <c r="AM244" s="30">
        <f t="shared" si="449"/>
        <v>1.8037907029998281</v>
      </c>
      <c r="AO244" s="30">
        <f t="shared" si="450"/>
        <v>0.56010909260217034</v>
      </c>
      <c r="AP244" s="30">
        <f t="shared" si="451"/>
        <v>3.3304913794835037E-3</v>
      </c>
      <c r="AQ244" s="30">
        <f t="shared" si="452"/>
        <v>0.18486851219238115</v>
      </c>
      <c r="AR244" s="30">
        <f t="shared" si="453"/>
        <v>3.8348066523632506E-2</v>
      </c>
      <c r="AS244" s="30">
        <f t="shared" si="454"/>
        <v>9.3778637306432186E-4</v>
      </c>
      <c r="AT244" s="30">
        <f t="shared" si="455"/>
        <v>1.5132179866770326E-2</v>
      </c>
      <c r="AU244" s="30">
        <f t="shared" si="456"/>
        <v>5.1899736663726034E-2</v>
      </c>
      <c r="AV244" s="30">
        <f t="shared" si="457"/>
        <v>7.3703734822349667E-2</v>
      </c>
      <c r="AW244" s="30">
        <f t="shared" si="458"/>
        <v>6.9092522707258339E-2</v>
      </c>
      <c r="AX244" s="30">
        <f t="shared" si="459"/>
        <v>2.5778768691638292E-3</v>
      </c>
      <c r="AY244" s="30">
        <f t="shared" si="460"/>
        <v>0.99999999999999989</v>
      </c>
      <c r="AZ244" s="30"/>
      <c r="BA244" s="30">
        <f t="shared" si="461"/>
        <v>0.92759653794940078</v>
      </c>
      <c r="BB244" s="30">
        <f t="shared" si="462"/>
        <v>3.2540675844806004E-3</v>
      </c>
      <c r="BC244" s="30">
        <f t="shared" si="463"/>
        <v>0.54060415849352683</v>
      </c>
      <c r="BD244" s="30">
        <f t="shared" si="464"/>
        <v>1.0160055671537927E-2</v>
      </c>
      <c r="BE244" s="30">
        <f t="shared" si="465"/>
        <v>2.9602480969833662E-3</v>
      </c>
      <c r="BF244" s="30">
        <f t="shared" si="466"/>
        <v>4.7146401985111667E-3</v>
      </c>
      <c r="BG244" s="30">
        <f t="shared" si="467"/>
        <v>0.17546362339514979</v>
      </c>
      <c r="BH244" s="30">
        <f t="shared" si="468"/>
        <v>0.13391416585995483</v>
      </c>
      <c r="BI244" s="30">
        <f t="shared" si="469"/>
        <v>2.8450106157112527E-2</v>
      </c>
      <c r="BJ244" s="30">
        <f t="shared" si="470"/>
        <v>1.8271176034066579</v>
      </c>
      <c r="BK244" s="30"/>
      <c r="BL244" s="30">
        <f t="shared" si="471"/>
        <v>0.50768299545683238</v>
      </c>
      <c r="BM244" s="30">
        <f t="shared" si="472"/>
        <v>1.780984200695892E-3</v>
      </c>
      <c r="BN244" s="30">
        <f t="shared" si="473"/>
        <v>0.29587814023879538</v>
      </c>
      <c r="BO244" s="30">
        <f t="shared" si="474"/>
        <v>5.5607015402809974E-3</v>
      </c>
      <c r="BP244" s="30">
        <f t="shared" si="475"/>
        <v>1.6201738144627298E-3</v>
      </c>
      <c r="BQ244" s="30">
        <f t="shared" si="476"/>
        <v>2.5803704095022279E-3</v>
      </c>
      <c r="BR244" s="30">
        <f t="shared" si="477"/>
        <v>9.6033021119165035E-2</v>
      </c>
      <c r="BS244" s="30">
        <f t="shared" si="478"/>
        <v>7.3292581501197343E-2</v>
      </c>
      <c r="BT244" s="30">
        <f t="shared" si="479"/>
        <v>1.5571031719067973E-2</v>
      </c>
      <c r="BU244" s="30">
        <f t="shared" si="480"/>
        <v>1</v>
      </c>
      <c r="BV244" s="30"/>
      <c r="BW244" s="28">
        <f t="shared" si="481"/>
        <v>0.51938761060879612</v>
      </c>
      <c r="BX244" s="28">
        <f t="shared" si="482"/>
        <v>0.39639759676018743</v>
      </c>
      <c r="BY244" s="28">
        <f t="shared" si="483"/>
        <v>8.4214792631016444E-2</v>
      </c>
      <c r="BZ244" s="28"/>
      <c r="CA244" s="28">
        <f t="shared" si="484"/>
        <v>60.736441865119062</v>
      </c>
      <c r="CB244" s="28">
        <f t="shared" si="485"/>
        <v>9.9959975985591338</v>
      </c>
      <c r="CC244" s="28">
        <f t="shared" si="486"/>
        <v>34.390859793541452</v>
      </c>
      <c r="CD244" s="28">
        <f t="shared" si="487"/>
        <v>51.938761060879614</v>
      </c>
      <c r="CF244" s="28">
        <f t="shared" si="488"/>
        <v>6.8388050444589092</v>
      </c>
      <c r="CG244" s="28">
        <f t="shared" si="489"/>
        <v>0.51614612383708736</v>
      </c>
      <c r="CH244" s="30"/>
      <c r="CI244" s="107">
        <f t="shared" si="436"/>
        <v>3.3102318807060644</v>
      </c>
    </row>
    <row r="245" spans="1:87" ht="15" customHeight="1" x14ac:dyDescent="0.2">
      <c r="A245" s="150" t="s">
        <v>194</v>
      </c>
      <c r="C245" s="140">
        <v>256</v>
      </c>
      <c r="D245" s="26">
        <f t="shared" si="437"/>
        <v>1008</v>
      </c>
      <c r="F245" s="4">
        <v>60.7</v>
      </c>
      <c r="G245" s="4">
        <v>0.48</v>
      </c>
      <c r="H245" s="4">
        <v>17</v>
      </c>
      <c r="I245" s="4">
        <v>4.97</v>
      </c>
      <c r="J245" s="4">
        <v>0.12</v>
      </c>
      <c r="K245" s="4">
        <v>1.1000000000000001</v>
      </c>
      <c r="L245" s="4">
        <v>5.25</v>
      </c>
      <c r="M245" s="4">
        <v>4.12</v>
      </c>
      <c r="N245" s="4">
        <v>5.87</v>
      </c>
      <c r="O245" s="4">
        <v>0.33</v>
      </c>
      <c r="P245" s="28">
        <f t="shared" si="383"/>
        <v>99.940000000000012</v>
      </c>
      <c r="R245" s="28">
        <v>55.5</v>
      </c>
      <c r="S245" s="28">
        <v>0.39</v>
      </c>
      <c r="T245" s="28">
        <v>27.32</v>
      </c>
      <c r="U245" s="28">
        <v>0.85</v>
      </c>
      <c r="V245" s="28">
        <v>0.24</v>
      </c>
      <c r="W245" s="28">
        <v>0.24</v>
      </c>
      <c r="X245" s="28">
        <v>9.99</v>
      </c>
      <c r="Y245" s="28">
        <v>4.17</v>
      </c>
      <c r="Z245" s="28">
        <v>1.31</v>
      </c>
      <c r="AA245" s="28">
        <f t="shared" si="438"/>
        <v>100.00999999999999</v>
      </c>
      <c r="AC245" s="30">
        <f t="shared" si="439"/>
        <v>1.0103195739014648</v>
      </c>
      <c r="AD245" s="30">
        <f t="shared" si="440"/>
        <v>6.0075093867334164E-3</v>
      </c>
      <c r="AE245" s="30">
        <f t="shared" si="441"/>
        <v>0.33346410357002748</v>
      </c>
      <c r="AF245" s="30">
        <f t="shared" si="442"/>
        <v>6.9171885873347258E-2</v>
      </c>
      <c r="AG245" s="30">
        <f t="shared" si="443"/>
        <v>1.6915703411333521E-3</v>
      </c>
      <c r="AH245" s="30">
        <f t="shared" si="444"/>
        <v>2.7295285359801493E-2</v>
      </c>
      <c r="AI245" s="30">
        <f t="shared" si="445"/>
        <v>9.3616262482168339E-2</v>
      </c>
      <c r="AJ245" s="30">
        <f t="shared" si="446"/>
        <v>0.13294611164891901</v>
      </c>
      <c r="AK245" s="30">
        <f t="shared" si="447"/>
        <v>0.12462845010615711</v>
      </c>
      <c r="AL245" s="30">
        <f t="shared" si="448"/>
        <v>4.6499503300760194E-3</v>
      </c>
      <c r="AM245" s="30">
        <f t="shared" si="449"/>
        <v>1.8037907029998281</v>
      </c>
      <c r="AO245" s="30">
        <f t="shared" si="450"/>
        <v>0.56010909260217034</v>
      </c>
      <c r="AP245" s="30">
        <f t="shared" si="451"/>
        <v>3.3304913794835037E-3</v>
      </c>
      <c r="AQ245" s="30">
        <f t="shared" si="452"/>
        <v>0.18486851219238115</v>
      </c>
      <c r="AR245" s="30">
        <f t="shared" si="453"/>
        <v>3.8348066523632506E-2</v>
      </c>
      <c r="AS245" s="30">
        <f t="shared" si="454"/>
        <v>9.3778637306432186E-4</v>
      </c>
      <c r="AT245" s="30">
        <f t="shared" si="455"/>
        <v>1.5132179866770326E-2</v>
      </c>
      <c r="AU245" s="30">
        <f t="shared" si="456"/>
        <v>5.1899736663726034E-2</v>
      </c>
      <c r="AV245" s="30">
        <f t="shared" si="457"/>
        <v>7.3703734822349667E-2</v>
      </c>
      <c r="AW245" s="30">
        <f t="shared" si="458"/>
        <v>6.9092522707258339E-2</v>
      </c>
      <c r="AX245" s="30">
        <f t="shared" si="459"/>
        <v>2.5778768691638292E-3</v>
      </c>
      <c r="AY245" s="30">
        <f t="shared" si="460"/>
        <v>0.99999999999999989</v>
      </c>
      <c r="AZ245" s="30"/>
      <c r="BA245" s="30">
        <f t="shared" si="461"/>
        <v>0.92376830892143813</v>
      </c>
      <c r="BB245" s="30">
        <f t="shared" si="462"/>
        <v>4.8811013767209007E-3</v>
      </c>
      <c r="BC245" s="30">
        <f t="shared" si="463"/>
        <v>0.53589642997253828</v>
      </c>
      <c r="BD245" s="30">
        <f t="shared" si="464"/>
        <v>1.1830201809324984E-2</v>
      </c>
      <c r="BE245" s="30">
        <f t="shared" si="465"/>
        <v>3.3831406822667043E-3</v>
      </c>
      <c r="BF245" s="30">
        <f t="shared" si="466"/>
        <v>5.9553349875930521E-3</v>
      </c>
      <c r="BG245" s="30">
        <f t="shared" si="467"/>
        <v>0.17813837375178318</v>
      </c>
      <c r="BH245" s="30">
        <f t="shared" si="468"/>
        <v>0.13455953533397871</v>
      </c>
      <c r="BI245" s="30">
        <f t="shared" si="469"/>
        <v>2.7813163481953292E-2</v>
      </c>
      <c r="BJ245" s="30">
        <f t="shared" si="470"/>
        <v>1.8262255903175975</v>
      </c>
      <c r="BK245" s="30"/>
      <c r="BL245" s="30">
        <f t="shared" si="471"/>
        <v>0.50583471933540602</v>
      </c>
      <c r="BM245" s="30">
        <f t="shared" si="472"/>
        <v>2.6727811736949937E-3</v>
      </c>
      <c r="BN245" s="30">
        <f t="shared" si="473"/>
        <v>0.29344481471171419</v>
      </c>
      <c r="BO245" s="30">
        <f t="shared" si="474"/>
        <v>6.477952051513856E-3</v>
      </c>
      <c r="BP245" s="30">
        <f t="shared" si="475"/>
        <v>1.8525316369476265E-3</v>
      </c>
      <c r="BQ245" s="30">
        <f t="shared" si="476"/>
        <v>3.2610073033514796E-3</v>
      </c>
      <c r="BR245" s="30">
        <f t="shared" si="477"/>
        <v>9.7544561140884722E-2</v>
      </c>
      <c r="BS245" s="30">
        <f t="shared" si="478"/>
        <v>7.3681770777605612E-2</v>
      </c>
      <c r="BT245" s="30">
        <f t="shared" si="479"/>
        <v>1.5229861868881339E-2</v>
      </c>
      <c r="BU245" s="30">
        <f t="shared" si="480"/>
        <v>0.99999999999999978</v>
      </c>
      <c r="BV245" s="30"/>
      <c r="BW245" s="28">
        <f t="shared" si="481"/>
        <v>0.52315001802579553</v>
      </c>
      <c r="BX245" s="28">
        <f t="shared" si="482"/>
        <v>0.39516933860416459</v>
      </c>
      <c r="BY245" s="28">
        <f t="shared" si="483"/>
        <v>8.1680643370039885E-2</v>
      </c>
      <c r="BZ245" s="28"/>
      <c r="CA245" s="28">
        <f t="shared" si="484"/>
        <v>60.736441865119062</v>
      </c>
      <c r="CB245" s="28">
        <f t="shared" si="485"/>
        <v>9.9959975985591338</v>
      </c>
      <c r="CC245" s="28">
        <f t="shared" si="486"/>
        <v>34.325565238293763</v>
      </c>
      <c r="CD245" s="28">
        <f t="shared" si="487"/>
        <v>52.315001802579552</v>
      </c>
      <c r="CF245" s="28">
        <f t="shared" si="488"/>
        <v>6.8460228630734017</v>
      </c>
      <c r="CG245" s="28">
        <f t="shared" si="489"/>
        <v>0.51614612383708736</v>
      </c>
      <c r="CH245" s="30"/>
      <c r="CI245" s="107">
        <f t="shared" ref="CI245:CI276" si="490">$CK$1+$CK$2*CF245+$CK$3*D245+$CK$4*BX245+$CK$5*CG245</f>
        <v>3.3229732351369732</v>
      </c>
    </row>
    <row r="246" spans="1:87" ht="15" customHeight="1" x14ac:dyDescent="0.2">
      <c r="A246" s="150" t="s">
        <v>194</v>
      </c>
      <c r="C246" s="140">
        <v>264</v>
      </c>
      <c r="D246" s="26">
        <f t="shared" si="437"/>
        <v>1008</v>
      </c>
      <c r="F246" s="4">
        <v>60.7</v>
      </c>
      <c r="G246" s="4">
        <v>0.48</v>
      </c>
      <c r="H246" s="4">
        <v>17</v>
      </c>
      <c r="I246" s="4">
        <v>4.97</v>
      </c>
      <c r="J246" s="4">
        <v>0.12</v>
      </c>
      <c r="K246" s="4">
        <v>1.1000000000000001</v>
      </c>
      <c r="L246" s="4">
        <v>5.25</v>
      </c>
      <c r="M246" s="4">
        <v>4.12</v>
      </c>
      <c r="N246" s="4">
        <v>5.87</v>
      </c>
      <c r="O246" s="4">
        <v>0.33</v>
      </c>
      <c r="P246" s="28">
        <f t="shared" si="383"/>
        <v>99.940000000000012</v>
      </c>
      <c r="R246" s="28">
        <v>55.35</v>
      </c>
      <c r="S246" s="28">
        <v>0.14000000000000001</v>
      </c>
      <c r="T246" s="28">
        <v>27.54</v>
      </c>
      <c r="U246" s="28">
        <v>0.92</v>
      </c>
      <c r="V246" s="28">
        <v>0.05</v>
      </c>
      <c r="W246" s="28">
        <v>0.34</v>
      </c>
      <c r="X246" s="28">
        <v>10.26</v>
      </c>
      <c r="Y246" s="28">
        <v>4.16</v>
      </c>
      <c r="Z246" s="28">
        <v>1.23</v>
      </c>
      <c r="AA246" s="28">
        <f t="shared" si="438"/>
        <v>99.990000000000009</v>
      </c>
      <c r="AC246" s="30">
        <f t="shared" si="439"/>
        <v>1.0103195739014648</v>
      </c>
      <c r="AD246" s="30">
        <f t="shared" si="440"/>
        <v>6.0075093867334164E-3</v>
      </c>
      <c r="AE246" s="30">
        <f t="shared" si="441"/>
        <v>0.33346410357002748</v>
      </c>
      <c r="AF246" s="30">
        <f t="shared" si="442"/>
        <v>6.9171885873347258E-2</v>
      </c>
      <c r="AG246" s="30">
        <f t="shared" si="443"/>
        <v>1.6915703411333521E-3</v>
      </c>
      <c r="AH246" s="30">
        <f t="shared" si="444"/>
        <v>2.7295285359801493E-2</v>
      </c>
      <c r="AI246" s="30">
        <f t="shared" si="445"/>
        <v>9.3616262482168339E-2</v>
      </c>
      <c r="AJ246" s="30">
        <f t="shared" si="446"/>
        <v>0.13294611164891901</v>
      </c>
      <c r="AK246" s="30">
        <f t="shared" si="447"/>
        <v>0.12462845010615711</v>
      </c>
      <c r="AL246" s="30">
        <f t="shared" si="448"/>
        <v>4.6499503300760194E-3</v>
      </c>
      <c r="AM246" s="30">
        <f t="shared" si="449"/>
        <v>1.8037907029998281</v>
      </c>
      <c r="AO246" s="30">
        <f t="shared" si="450"/>
        <v>0.56010909260217034</v>
      </c>
      <c r="AP246" s="30">
        <f t="shared" si="451"/>
        <v>3.3304913794835037E-3</v>
      </c>
      <c r="AQ246" s="30">
        <f t="shared" si="452"/>
        <v>0.18486851219238115</v>
      </c>
      <c r="AR246" s="30">
        <f t="shared" si="453"/>
        <v>3.8348066523632506E-2</v>
      </c>
      <c r="AS246" s="30">
        <f t="shared" si="454"/>
        <v>9.3778637306432186E-4</v>
      </c>
      <c r="AT246" s="30">
        <f t="shared" si="455"/>
        <v>1.5132179866770326E-2</v>
      </c>
      <c r="AU246" s="30">
        <f t="shared" si="456"/>
        <v>5.1899736663726034E-2</v>
      </c>
      <c r="AV246" s="30">
        <f t="shared" si="457"/>
        <v>7.3703734822349667E-2</v>
      </c>
      <c r="AW246" s="30">
        <f t="shared" si="458"/>
        <v>6.9092522707258339E-2</v>
      </c>
      <c r="AX246" s="30">
        <f t="shared" si="459"/>
        <v>2.5778768691638292E-3</v>
      </c>
      <c r="AY246" s="30">
        <f t="shared" si="460"/>
        <v>0.99999999999999989</v>
      </c>
      <c r="AZ246" s="30"/>
      <c r="BA246" s="30">
        <f t="shared" si="461"/>
        <v>0.9212716378162451</v>
      </c>
      <c r="BB246" s="30">
        <f t="shared" si="462"/>
        <v>1.7521902377972466E-3</v>
      </c>
      <c r="BC246" s="30">
        <f t="shared" si="463"/>
        <v>0.54021184778344455</v>
      </c>
      <c r="BD246" s="30">
        <f t="shared" si="464"/>
        <v>1.28044537230341E-2</v>
      </c>
      <c r="BE246" s="30">
        <f t="shared" si="465"/>
        <v>7.0482097547223011E-4</v>
      </c>
      <c r="BF246" s="30">
        <f t="shared" si="466"/>
        <v>8.4367245657568247E-3</v>
      </c>
      <c r="BG246" s="30">
        <f t="shared" si="467"/>
        <v>0.18295292439372327</v>
      </c>
      <c r="BH246" s="30">
        <f t="shared" si="468"/>
        <v>0.13423685059696677</v>
      </c>
      <c r="BI246" s="30">
        <f t="shared" si="469"/>
        <v>2.611464968152866E-2</v>
      </c>
      <c r="BJ246" s="30">
        <f t="shared" si="470"/>
        <v>1.8284860997739689</v>
      </c>
      <c r="BK246" s="30"/>
      <c r="BL246" s="30">
        <f t="shared" si="471"/>
        <v>0.50384393839807118</v>
      </c>
      <c r="BM246" s="30">
        <f t="shared" si="472"/>
        <v>9.5827375336014103E-4</v>
      </c>
      <c r="BN246" s="30">
        <f t="shared" si="473"/>
        <v>0.29544214082361558</v>
      </c>
      <c r="BO246" s="30">
        <f t="shared" si="474"/>
        <v>7.0027624079925695E-3</v>
      </c>
      <c r="BP246" s="30">
        <f t="shared" si="475"/>
        <v>3.8546695846326513E-4</v>
      </c>
      <c r="BQ246" s="30">
        <f t="shared" si="476"/>
        <v>4.6140490577422184E-3</v>
      </c>
      <c r="BR246" s="30">
        <f t="shared" si="477"/>
        <v>0.10005704960860204</v>
      </c>
      <c r="BS246" s="30">
        <f t="shared" si="478"/>
        <v>7.341420348427076E-2</v>
      </c>
      <c r="BT246" s="30">
        <f t="shared" si="479"/>
        <v>1.4282115507882101E-2</v>
      </c>
      <c r="BU246" s="30">
        <f t="shared" si="480"/>
        <v>0.99999999999999989</v>
      </c>
      <c r="BV246" s="30"/>
      <c r="BW246" s="28">
        <f t="shared" si="481"/>
        <v>0.53291746696362463</v>
      </c>
      <c r="BX246" s="28">
        <f t="shared" si="482"/>
        <v>0.39101404161957376</v>
      </c>
      <c r="BY246" s="28">
        <f t="shared" si="483"/>
        <v>7.6068491416801609E-2</v>
      </c>
      <c r="BZ246" s="28"/>
      <c r="CA246" s="28">
        <f t="shared" si="484"/>
        <v>60.736441865119062</v>
      </c>
      <c r="CB246" s="28">
        <f t="shared" si="485"/>
        <v>9.9959975985591338</v>
      </c>
      <c r="CC246" s="28">
        <f t="shared" si="486"/>
        <v>34.252722489861391</v>
      </c>
      <c r="CD246" s="28">
        <f t="shared" si="487"/>
        <v>53.291746696362466</v>
      </c>
      <c r="CF246" s="28">
        <f t="shared" si="488"/>
        <v>6.8645211647439179</v>
      </c>
      <c r="CG246" s="28">
        <f t="shared" si="489"/>
        <v>0.51614612383708736</v>
      </c>
      <c r="CH246" s="30"/>
      <c r="CI246" s="107">
        <f t="shared" si="490"/>
        <v>3.3680260516813911</v>
      </c>
    </row>
    <row r="247" spans="1:87" ht="15" customHeight="1" x14ac:dyDescent="0.2">
      <c r="A247" s="150" t="s">
        <v>194</v>
      </c>
      <c r="C247" s="140">
        <v>272</v>
      </c>
      <c r="D247" s="26">
        <f t="shared" si="437"/>
        <v>1008</v>
      </c>
      <c r="F247" s="4">
        <v>60.7</v>
      </c>
      <c r="G247" s="4">
        <v>0.48</v>
      </c>
      <c r="H247" s="4">
        <v>17</v>
      </c>
      <c r="I247" s="4">
        <v>4.97</v>
      </c>
      <c r="J247" s="4">
        <v>0.12</v>
      </c>
      <c r="K247" s="4">
        <v>1.1000000000000001</v>
      </c>
      <c r="L247" s="4">
        <v>5.25</v>
      </c>
      <c r="M247" s="4">
        <v>4.12</v>
      </c>
      <c r="N247" s="4">
        <v>5.87</v>
      </c>
      <c r="O247" s="4">
        <v>0.33</v>
      </c>
      <c r="P247" s="28">
        <f t="shared" si="383"/>
        <v>99.940000000000012</v>
      </c>
      <c r="R247" s="28">
        <v>54.68</v>
      </c>
      <c r="S247" s="28">
        <v>0.3</v>
      </c>
      <c r="T247" s="28">
        <v>27.83</v>
      </c>
      <c r="U247" s="28">
        <v>0.83</v>
      </c>
      <c r="V247" s="28">
        <v>0.22</v>
      </c>
      <c r="W247" s="28">
        <v>0.27</v>
      </c>
      <c r="X247" s="28">
        <v>10.88</v>
      </c>
      <c r="Y247" s="28">
        <v>3.92</v>
      </c>
      <c r="Z247" s="28">
        <v>1.05</v>
      </c>
      <c r="AA247" s="28">
        <f t="shared" si="438"/>
        <v>99.97999999999999</v>
      </c>
      <c r="AC247" s="30">
        <f t="shared" si="439"/>
        <v>1.0103195739014648</v>
      </c>
      <c r="AD247" s="30">
        <f t="shared" si="440"/>
        <v>6.0075093867334164E-3</v>
      </c>
      <c r="AE247" s="30">
        <f t="shared" si="441"/>
        <v>0.33346410357002748</v>
      </c>
      <c r="AF247" s="30">
        <f t="shared" si="442"/>
        <v>6.9171885873347258E-2</v>
      </c>
      <c r="AG247" s="30">
        <f t="shared" si="443"/>
        <v>1.6915703411333521E-3</v>
      </c>
      <c r="AH247" s="30">
        <f t="shared" si="444"/>
        <v>2.7295285359801493E-2</v>
      </c>
      <c r="AI247" s="30">
        <f t="shared" si="445"/>
        <v>9.3616262482168339E-2</v>
      </c>
      <c r="AJ247" s="30">
        <f t="shared" si="446"/>
        <v>0.13294611164891901</v>
      </c>
      <c r="AK247" s="30">
        <f t="shared" si="447"/>
        <v>0.12462845010615711</v>
      </c>
      <c r="AL247" s="30">
        <f t="shared" si="448"/>
        <v>4.6499503300760194E-3</v>
      </c>
      <c r="AM247" s="30">
        <f t="shared" si="449"/>
        <v>1.8037907029998281</v>
      </c>
      <c r="AO247" s="30">
        <f t="shared" si="450"/>
        <v>0.56010909260217034</v>
      </c>
      <c r="AP247" s="30">
        <f t="shared" si="451"/>
        <v>3.3304913794835037E-3</v>
      </c>
      <c r="AQ247" s="30">
        <f t="shared" si="452"/>
        <v>0.18486851219238115</v>
      </c>
      <c r="AR247" s="30">
        <f t="shared" si="453"/>
        <v>3.8348066523632506E-2</v>
      </c>
      <c r="AS247" s="30">
        <f t="shared" si="454"/>
        <v>9.3778637306432186E-4</v>
      </c>
      <c r="AT247" s="30">
        <f t="shared" si="455"/>
        <v>1.5132179866770326E-2</v>
      </c>
      <c r="AU247" s="30">
        <f t="shared" si="456"/>
        <v>5.1899736663726034E-2</v>
      </c>
      <c r="AV247" s="30">
        <f t="shared" si="457"/>
        <v>7.3703734822349667E-2</v>
      </c>
      <c r="AW247" s="30">
        <f t="shared" si="458"/>
        <v>6.9092522707258339E-2</v>
      </c>
      <c r="AX247" s="30">
        <f t="shared" si="459"/>
        <v>2.5778768691638292E-3</v>
      </c>
      <c r="AY247" s="30">
        <f t="shared" si="460"/>
        <v>0.99999999999999989</v>
      </c>
      <c r="AZ247" s="30"/>
      <c r="BA247" s="30">
        <f t="shared" si="461"/>
        <v>0.91011984021304926</v>
      </c>
      <c r="BB247" s="30">
        <f t="shared" si="462"/>
        <v>3.7546933667083849E-3</v>
      </c>
      <c r="BC247" s="30">
        <f t="shared" si="463"/>
        <v>0.54590035307963902</v>
      </c>
      <c r="BD247" s="30">
        <f t="shared" si="464"/>
        <v>1.1551844119693807E-2</v>
      </c>
      <c r="BE247" s="30">
        <f t="shared" si="465"/>
        <v>3.1012122920778123E-3</v>
      </c>
      <c r="BF247" s="30">
        <f t="shared" si="466"/>
        <v>6.6997518610421849E-3</v>
      </c>
      <c r="BG247" s="30">
        <f t="shared" si="467"/>
        <v>0.19400855920114124</v>
      </c>
      <c r="BH247" s="30">
        <f t="shared" si="468"/>
        <v>0.12649241690868021</v>
      </c>
      <c r="BI247" s="30">
        <f t="shared" si="469"/>
        <v>2.229299363057325E-2</v>
      </c>
      <c r="BJ247" s="30">
        <f t="shared" si="470"/>
        <v>1.8239216646726051</v>
      </c>
      <c r="BK247" s="30"/>
      <c r="BL247" s="30">
        <f t="shared" si="471"/>
        <v>0.49899064079400374</v>
      </c>
      <c r="BM247" s="30">
        <f t="shared" si="472"/>
        <v>2.0585825802899023E-3</v>
      </c>
      <c r="BN247" s="30">
        <f t="shared" si="473"/>
        <v>0.29930032832721926</v>
      </c>
      <c r="BO247" s="30">
        <f t="shared" si="474"/>
        <v>6.3335198783152618E-3</v>
      </c>
      <c r="BP247" s="30">
        <f t="shared" si="475"/>
        <v>1.7002990600665307E-3</v>
      </c>
      <c r="BQ247" s="30">
        <f t="shared" si="476"/>
        <v>3.6732673287505437E-3</v>
      </c>
      <c r="BR247" s="30">
        <f t="shared" si="477"/>
        <v>0.10636890989283022</v>
      </c>
      <c r="BS247" s="30">
        <f t="shared" si="478"/>
        <v>6.9351891234531532E-2</v>
      </c>
      <c r="BT247" s="30">
        <f t="shared" si="479"/>
        <v>1.222256090399302E-2</v>
      </c>
      <c r="BU247" s="30">
        <f t="shared" si="480"/>
        <v>0.99999999999999989</v>
      </c>
      <c r="BV247" s="30"/>
      <c r="BW247" s="28">
        <f t="shared" si="481"/>
        <v>0.56596257906190162</v>
      </c>
      <c r="BX247" s="28">
        <f t="shared" si="482"/>
        <v>0.36900420682567914</v>
      </c>
      <c r="BY247" s="28">
        <f t="shared" si="483"/>
        <v>6.5033214112419246E-2</v>
      </c>
      <c r="BZ247" s="28"/>
      <c r="CA247" s="28">
        <f t="shared" si="484"/>
        <v>60.736441865119062</v>
      </c>
      <c r="CB247" s="28">
        <f t="shared" si="485"/>
        <v>9.9959975985591338</v>
      </c>
      <c r="CC247" s="28">
        <f t="shared" si="486"/>
        <v>34.801450364337008</v>
      </c>
      <c r="CD247" s="28">
        <f t="shared" si="487"/>
        <v>56.596257906190161</v>
      </c>
      <c r="CF247" s="28">
        <f t="shared" si="488"/>
        <v>6.9246825600759649</v>
      </c>
      <c r="CG247" s="28">
        <f t="shared" si="489"/>
        <v>0.51614612383708736</v>
      </c>
      <c r="CH247" s="30"/>
      <c r="CI247" s="107">
        <f t="shared" si="490"/>
        <v>3.6191057344387776</v>
      </c>
    </row>
    <row r="248" spans="1:87" ht="15" customHeight="1" x14ac:dyDescent="0.2">
      <c r="A248" s="150" t="s">
        <v>194</v>
      </c>
      <c r="C248" s="140">
        <v>280</v>
      </c>
      <c r="D248" s="26">
        <f t="shared" si="437"/>
        <v>1008</v>
      </c>
      <c r="F248" s="4">
        <v>60.7</v>
      </c>
      <c r="G248" s="4">
        <v>0.48</v>
      </c>
      <c r="H248" s="4">
        <v>17</v>
      </c>
      <c r="I248" s="4">
        <v>4.97</v>
      </c>
      <c r="J248" s="4">
        <v>0.12</v>
      </c>
      <c r="K248" s="4">
        <v>1.1000000000000001</v>
      </c>
      <c r="L248" s="4">
        <v>5.25</v>
      </c>
      <c r="M248" s="4">
        <v>4.12</v>
      </c>
      <c r="N248" s="4">
        <v>5.87</v>
      </c>
      <c r="O248" s="4">
        <v>0.33</v>
      </c>
      <c r="P248" s="28">
        <f t="shared" si="383"/>
        <v>99.940000000000012</v>
      </c>
      <c r="R248" s="28">
        <v>53.38</v>
      </c>
      <c r="S248" s="28">
        <v>0.24</v>
      </c>
      <c r="T248" s="28">
        <v>28.53</v>
      </c>
      <c r="U248" s="28">
        <v>0.77</v>
      </c>
      <c r="V248" s="28">
        <v>0.11</v>
      </c>
      <c r="W248" s="28">
        <v>0.51</v>
      </c>
      <c r="X248" s="28">
        <v>11.73</v>
      </c>
      <c r="Y248" s="28">
        <v>3.66</v>
      </c>
      <c r="Z248" s="28">
        <v>1.06</v>
      </c>
      <c r="AA248" s="28">
        <f t="shared" si="438"/>
        <v>99.990000000000009</v>
      </c>
      <c r="AC248" s="30">
        <f t="shared" si="439"/>
        <v>1.0103195739014648</v>
      </c>
      <c r="AD248" s="30">
        <f t="shared" si="440"/>
        <v>6.0075093867334164E-3</v>
      </c>
      <c r="AE248" s="30">
        <f t="shared" si="441"/>
        <v>0.33346410357002748</v>
      </c>
      <c r="AF248" s="30">
        <f t="shared" si="442"/>
        <v>6.9171885873347258E-2</v>
      </c>
      <c r="AG248" s="30">
        <f t="shared" si="443"/>
        <v>1.6915703411333521E-3</v>
      </c>
      <c r="AH248" s="30">
        <f t="shared" si="444"/>
        <v>2.7295285359801493E-2</v>
      </c>
      <c r="AI248" s="30">
        <f t="shared" si="445"/>
        <v>9.3616262482168339E-2</v>
      </c>
      <c r="AJ248" s="30">
        <f t="shared" si="446"/>
        <v>0.13294611164891901</v>
      </c>
      <c r="AK248" s="30">
        <f t="shared" si="447"/>
        <v>0.12462845010615711</v>
      </c>
      <c r="AL248" s="30">
        <f t="shared" si="448"/>
        <v>4.6499503300760194E-3</v>
      </c>
      <c r="AM248" s="30">
        <f t="shared" si="449"/>
        <v>1.8037907029998281</v>
      </c>
      <c r="AO248" s="30">
        <f t="shared" si="450"/>
        <v>0.56010909260217034</v>
      </c>
      <c r="AP248" s="30">
        <f t="shared" si="451"/>
        <v>3.3304913794835037E-3</v>
      </c>
      <c r="AQ248" s="30">
        <f t="shared" si="452"/>
        <v>0.18486851219238115</v>
      </c>
      <c r="AR248" s="30">
        <f t="shared" si="453"/>
        <v>3.8348066523632506E-2</v>
      </c>
      <c r="AS248" s="30">
        <f t="shared" si="454"/>
        <v>9.3778637306432186E-4</v>
      </c>
      <c r="AT248" s="30">
        <f t="shared" si="455"/>
        <v>1.5132179866770326E-2</v>
      </c>
      <c r="AU248" s="30">
        <f t="shared" si="456"/>
        <v>5.1899736663726034E-2</v>
      </c>
      <c r="AV248" s="30">
        <f t="shared" si="457"/>
        <v>7.3703734822349667E-2</v>
      </c>
      <c r="AW248" s="30">
        <f t="shared" si="458"/>
        <v>6.9092522707258339E-2</v>
      </c>
      <c r="AX248" s="30">
        <f t="shared" si="459"/>
        <v>2.5778768691638292E-3</v>
      </c>
      <c r="AY248" s="30">
        <f t="shared" si="460"/>
        <v>0.99999999999999989</v>
      </c>
      <c r="AZ248" s="30"/>
      <c r="BA248" s="30">
        <f t="shared" si="461"/>
        <v>0.88848202396804266</v>
      </c>
      <c r="BB248" s="30">
        <f t="shared" si="462"/>
        <v>3.0037546933667082E-3</v>
      </c>
      <c r="BC248" s="30">
        <f t="shared" si="463"/>
        <v>0.55963122793252262</v>
      </c>
      <c r="BD248" s="30">
        <f t="shared" si="464"/>
        <v>1.0716771050800279E-2</v>
      </c>
      <c r="BE248" s="30">
        <f t="shared" si="465"/>
        <v>1.5506061460389062E-3</v>
      </c>
      <c r="BF248" s="30">
        <f t="shared" si="466"/>
        <v>1.2655086848635236E-2</v>
      </c>
      <c r="BG248" s="30">
        <f t="shared" si="467"/>
        <v>0.20916547788873041</v>
      </c>
      <c r="BH248" s="30">
        <f t="shared" si="468"/>
        <v>0.11810261374636981</v>
      </c>
      <c r="BI248" s="30">
        <f t="shared" si="469"/>
        <v>2.2505307855626329E-2</v>
      </c>
      <c r="BJ248" s="30">
        <f t="shared" si="470"/>
        <v>1.825812870130133</v>
      </c>
      <c r="BK248" s="30"/>
      <c r="BL248" s="30">
        <f t="shared" si="471"/>
        <v>0.48662271939441248</v>
      </c>
      <c r="BM248" s="30">
        <f t="shared" si="472"/>
        <v>1.6451602146679021E-3</v>
      </c>
      <c r="BN248" s="30">
        <f t="shared" si="473"/>
        <v>0.30651072576382676</v>
      </c>
      <c r="BO248" s="30">
        <f t="shared" si="474"/>
        <v>5.8695889519260816E-3</v>
      </c>
      <c r="BP248" s="30">
        <f t="shared" si="475"/>
        <v>8.492689318858773E-4</v>
      </c>
      <c r="BQ248" s="30">
        <f t="shared" si="476"/>
        <v>6.9312069465986715E-3</v>
      </c>
      <c r="BR248" s="30">
        <f t="shared" si="477"/>
        <v>0.11456019470046913</v>
      </c>
      <c r="BS248" s="30">
        <f t="shared" si="478"/>
        <v>6.4684949744029441E-2</v>
      </c>
      <c r="BT248" s="30">
        <f t="shared" si="479"/>
        <v>1.2326185352183591E-2</v>
      </c>
      <c r="BU248" s="30">
        <f t="shared" si="480"/>
        <v>0.99999999999999989</v>
      </c>
      <c r="BV248" s="30"/>
      <c r="BW248" s="28">
        <f t="shared" si="481"/>
        <v>0.59800281608972361</v>
      </c>
      <c r="BX248" s="28">
        <f t="shared" si="482"/>
        <v>0.33765464703241682</v>
      </c>
      <c r="BY248" s="28">
        <f t="shared" si="483"/>
        <v>6.4342536877859569E-2</v>
      </c>
      <c r="BZ248" s="28"/>
      <c r="CA248" s="28">
        <f t="shared" si="484"/>
        <v>60.736441865119062</v>
      </c>
      <c r="CB248" s="28">
        <f t="shared" si="485"/>
        <v>9.9959975985591338</v>
      </c>
      <c r="CC248" s="28">
        <f t="shared" si="486"/>
        <v>36.334394492272139</v>
      </c>
      <c r="CD248" s="28">
        <f t="shared" si="487"/>
        <v>59.800281608972362</v>
      </c>
      <c r="CF248" s="28">
        <f t="shared" si="488"/>
        <v>6.9797500619097637</v>
      </c>
      <c r="CG248" s="28">
        <f t="shared" si="489"/>
        <v>0.51614612383708736</v>
      </c>
      <c r="CH248" s="30"/>
      <c r="CI248" s="107">
        <f t="shared" si="490"/>
        <v>3.9868045890236674</v>
      </c>
    </row>
    <row r="249" spans="1:87" ht="15" customHeight="1" x14ac:dyDescent="0.2">
      <c r="A249" s="150" t="s">
        <v>194</v>
      </c>
      <c r="C249" s="141">
        <v>288</v>
      </c>
      <c r="D249" s="26">
        <f t="shared" si="437"/>
        <v>1008</v>
      </c>
      <c r="F249" s="4">
        <v>60.7</v>
      </c>
      <c r="G249" s="4">
        <v>0.48</v>
      </c>
      <c r="H249" s="4">
        <v>17</v>
      </c>
      <c r="I249" s="4">
        <v>4.97</v>
      </c>
      <c r="J249" s="4">
        <v>0.12</v>
      </c>
      <c r="K249" s="4">
        <v>1.1000000000000001</v>
      </c>
      <c r="L249" s="4">
        <v>5.25</v>
      </c>
      <c r="M249" s="4">
        <v>4.12</v>
      </c>
      <c r="N249" s="4">
        <v>5.87</v>
      </c>
      <c r="O249" s="4">
        <v>0.33</v>
      </c>
      <c r="P249" s="28">
        <f t="shared" si="383"/>
        <v>99.940000000000012</v>
      </c>
      <c r="R249" s="28">
        <v>54.25</v>
      </c>
      <c r="S249" s="28">
        <v>0.18</v>
      </c>
      <c r="T249" s="28">
        <v>28.57</v>
      </c>
      <c r="U249" s="28">
        <v>0.75</v>
      </c>
      <c r="V249" s="28">
        <v>0.2</v>
      </c>
      <c r="W249" s="28">
        <v>0.36</v>
      </c>
      <c r="X249" s="28">
        <v>10.81</v>
      </c>
      <c r="Y249" s="28">
        <v>3.86</v>
      </c>
      <c r="Z249" s="28">
        <v>1.02</v>
      </c>
      <c r="AA249" s="28">
        <f t="shared" si="438"/>
        <v>100</v>
      </c>
      <c r="AC249" s="30">
        <f t="shared" si="439"/>
        <v>1.0103195739014648</v>
      </c>
      <c r="AD249" s="30">
        <f t="shared" si="440"/>
        <v>6.0075093867334164E-3</v>
      </c>
      <c r="AE249" s="30">
        <f t="shared" si="441"/>
        <v>0.33346410357002748</v>
      </c>
      <c r="AF249" s="30">
        <f t="shared" si="442"/>
        <v>6.9171885873347258E-2</v>
      </c>
      <c r="AG249" s="30">
        <f t="shared" si="443"/>
        <v>1.6915703411333521E-3</v>
      </c>
      <c r="AH249" s="30">
        <f t="shared" si="444"/>
        <v>2.7295285359801493E-2</v>
      </c>
      <c r="AI249" s="30">
        <f t="shared" si="445"/>
        <v>9.3616262482168339E-2</v>
      </c>
      <c r="AJ249" s="30">
        <f t="shared" si="446"/>
        <v>0.13294611164891901</v>
      </c>
      <c r="AK249" s="30">
        <f t="shared" si="447"/>
        <v>0.12462845010615711</v>
      </c>
      <c r="AL249" s="30">
        <f t="shared" si="448"/>
        <v>4.6499503300760194E-3</v>
      </c>
      <c r="AM249" s="30">
        <f t="shared" si="449"/>
        <v>1.8037907029998281</v>
      </c>
      <c r="AO249" s="30">
        <f t="shared" si="450"/>
        <v>0.56010909260217034</v>
      </c>
      <c r="AP249" s="30">
        <f t="shared" si="451"/>
        <v>3.3304913794835037E-3</v>
      </c>
      <c r="AQ249" s="30">
        <f t="shared" si="452"/>
        <v>0.18486851219238115</v>
      </c>
      <c r="AR249" s="30">
        <f t="shared" si="453"/>
        <v>3.8348066523632506E-2</v>
      </c>
      <c r="AS249" s="30">
        <f t="shared" si="454"/>
        <v>9.3778637306432186E-4</v>
      </c>
      <c r="AT249" s="30">
        <f t="shared" si="455"/>
        <v>1.5132179866770326E-2</v>
      </c>
      <c r="AU249" s="30">
        <f t="shared" si="456"/>
        <v>5.1899736663726034E-2</v>
      </c>
      <c r="AV249" s="30">
        <f t="shared" si="457"/>
        <v>7.3703734822349667E-2</v>
      </c>
      <c r="AW249" s="30">
        <f t="shared" si="458"/>
        <v>6.9092522707258339E-2</v>
      </c>
      <c r="AX249" s="30">
        <f t="shared" si="459"/>
        <v>2.5778768691638292E-3</v>
      </c>
      <c r="AY249" s="30">
        <f t="shared" si="460"/>
        <v>0.99999999999999989</v>
      </c>
      <c r="AZ249" s="30"/>
      <c r="BA249" s="30">
        <f t="shared" si="461"/>
        <v>0.9029627163781625</v>
      </c>
      <c r="BB249" s="30">
        <f t="shared" si="462"/>
        <v>2.252816020025031E-3</v>
      </c>
      <c r="BC249" s="30">
        <f t="shared" si="463"/>
        <v>0.5604158493526874</v>
      </c>
      <c r="BD249" s="30">
        <f t="shared" si="464"/>
        <v>1.0438413361169104E-2</v>
      </c>
      <c r="BE249" s="30">
        <f t="shared" si="465"/>
        <v>2.8192839018889204E-3</v>
      </c>
      <c r="BF249" s="30">
        <f t="shared" si="466"/>
        <v>8.9330024813895782E-3</v>
      </c>
      <c r="BG249" s="30">
        <f t="shared" si="467"/>
        <v>0.19276034236804565</v>
      </c>
      <c r="BH249" s="30">
        <f t="shared" si="468"/>
        <v>0.12455630848660859</v>
      </c>
      <c r="BI249" s="30">
        <f t="shared" si="469"/>
        <v>2.1656050955414011E-2</v>
      </c>
      <c r="BJ249" s="30">
        <f t="shared" si="470"/>
        <v>1.826794783305391</v>
      </c>
      <c r="BK249" s="30"/>
      <c r="BL249" s="30">
        <f t="shared" si="471"/>
        <v>0.49428798715110595</v>
      </c>
      <c r="BM249" s="30">
        <f t="shared" si="472"/>
        <v>1.2332069483736974E-3</v>
      </c>
      <c r="BN249" s="30">
        <f t="shared" si="473"/>
        <v>0.30677548155610257</v>
      </c>
      <c r="BO249" s="30">
        <f t="shared" si="474"/>
        <v>5.7140591031697085E-3</v>
      </c>
      <c r="BP249" s="30">
        <f t="shared" si="475"/>
        <v>1.5432953540559854E-3</v>
      </c>
      <c r="BQ249" s="30">
        <f t="shared" si="476"/>
        <v>4.8899868573229989E-3</v>
      </c>
      <c r="BR249" s="30">
        <f t="shared" si="477"/>
        <v>0.10551833414986346</v>
      </c>
      <c r="BS249" s="30">
        <f t="shared" si="478"/>
        <v>6.8182977981378498E-2</v>
      </c>
      <c r="BT249" s="30">
        <f t="shared" si="479"/>
        <v>1.1854670898626987E-2</v>
      </c>
      <c r="BU249" s="30">
        <f t="shared" si="480"/>
        <v>0.99999999999999989</v>
      </c>
      <c r="BV249" s="30"/>
      <c r="BW249" s="28">
        <f t="shared" si="481"/>
        <v>0.56866037099368638</v>
      </c>
      <c r="BX249" s="28">
        <f t="shared" si="482"/>
        <v>0.36745232823025215</v>
      </c>
      <c r="BY249" s="28">
        <f t="shared" si="483"/>
        <v>6.3887300776061473E-2</v>
      </c>
      <c r="BZ249" s="28"/>
      <c r="CA249" s="28">
        <f t="shared" si="484"/>
        <v>60.736441865119062</v>
      </c>
      <c r="CB249" s="28">
        <f t="shared" si="485"/>
        <v>9.9959975985591338</v>
      </c>
      <c r="CC249" s="28">
        <f t="shared" si="486"/>
        <v>34.821748627290468</v>
      </c>
      <c r="CD249" s="28">
        <f t="shared" si="487"/>
        <v>56.86603709936864</v>
      </c>
      <c r="CF249" s="28">
        <f t="shared" si="488"/>
        <v>6.9294379671750663</v>
      </c>
      <c r="CG249" s="28">
        <f t="shared" si="489"/>
        <v>0.51614612383708736</v>
      </c>
      <c r="CH249" s="30"/>
      <c r="CI249" s="107">
        <f t="shared" si="490"/>
        <v>3.6366400123202522</v>
      </c>
    </row>
    <row r="250" spans="1:87" ht="15" customHeight="1" x14ac:dyDescent="0.2">
      <c r="A250" s="150" t="s">
        <v>194</v>
      </c>
      <c r="C250" s="140">
        <v>296</v>
      </c>
      <c r="D250" s="26">
        <f t="shared" si="437"/>
        <v>1008</v>
      </c>
      <c r="F250" s="4">
        <v>60.7</v>
      </c>
      <c r="G250" s="4">
        <v>0.48</v>
      </c>
      <c r="H250" s="4">
        <v>17</v>
      </c>
      <c r="I250" s="4">
        <v>4.97</v>
      </c>
      <c r="J250" s="4">
        <v>0.12</v>
      </c>
      <c r="K250" s="4">
        <v>1.1000000000000001</v>
      </c>
      <c r="L250" s="4">
        <v>5.25</v>
      </c>
      <c r="M250" s="4">
        <v>4.12</v>
      </c>
      <c r="N250" s="4">
        <v>5.87</v>
      </c>
      <c r="O250" s="4">
        <v>0.33</v>
      </c>
      <c r="P250" s="28">
        <f t="shared" si="383"/>
        <v>99.940000000000012</v>
      </c>
      <c r="R250" s="28">
        <v>53.43</v>
      </c>
      <c r="S250" s="28">
        <v>0.17</v>
      </c>
      <c r="T250" s="28">
        <v>28.45</v>
      </c>
      <c r="U250" s="28">
        <v>0.73</v>
      </c>
      <c r="V250" s="28">
        <v>0.09</v>
      </c>
      <c r="W250" s="28">
        <v>0.61</v>
      </c>
      <c r="X250" s="28">
        <v>11.45</v>
      </c>
      <c r="Y250" s="28">
        <v>4.0199999999999996</v>
      </c>
      <c r="Z250" s="28">
        <v>1.06</v>
      </c>
      <c r="AA250" s="28">
        <f t="shared" si="438"/>
        <v>100.01</v>
      </c>
      <c r="AC250" s="30">
        <f t="shared" si="439"/>
        <v>1.0103195739014648</v>
      </c>
      <c r="AD250" s="30">
        <f t="shared" si="440"/>
        <v>6.0075093867334164E-3</v>
      </c>
      <c r="AE250" s="30">
        <f t="shared" si="441"/>
        <v>0.33346410357002748</v>
      </c>
      <c r="AF250" s="30">
        <f t="shared" si="442"/>
        <v>6.9171885873347258E-2</v>
      </c>
      <c r="AG250" s="30">
        <f t="shared" si="443"/>
        <v>1.6915703411333521E-3</v>
      </c>
      <c r="AH250" s="30">
        <f t="shared" si="444"/>
        <v>2.7295285359801493E-2</v>
      </c>
      <c r="AI250" s="30">
        <f t="shared" si="445"/>
        <v>9.3616262482168339E-2</v>
      </c>
      <c r="AJ250" s="30">
        <f t="shared" si="446"/>
        <v>0.13294611164891901</v>
      </c>
      <c r="AK250" s="30">
        <f t="shared" si="447"/>
        <v>0.12462845010615711</v>
      </c>
      <c r="AL250" s="30">
        <f t="shared" si="448"/>
        <v>4.6499503300760194E-3</v>
      </c>
      <c r="AM250" s="30">
        <f t="shared" si="449"/>
        <v>1.8037907029998281</v>
      </c>
      <c r="AO250" s="30">
        <f t="shared" si="450"/>
        <v>0.56010909260217034</v>
      </c>
      <c r="AP250" s="30">
        <f t="shared" si="451"/>
        <v>3.3304913794835037E-3</v>
      </c>
      <c r="AQ250" s="30">
        <f t="shared" si="452"/>
        <v>0.18486851219238115</v>
      </c>
      <c r="AR250" s="30">
        <f t="shared" si="453"/>
        <v>3.8348066523632506E-2</v>
      </c>
      <c r="AS250" s="30">
        <f t="shared" si="454"/>
        <v>9.3778637306432186E-4</v>
      </c>
      <c r="AT250" s="30">
        <f t="shared" si="455"/>
        <v>1.5132179866770326E-2</v>
      </c>
      <c r="AU250" s="30">
        <f t="shared" si="456"/>
        <v>5.1899736663726034E-2</v>
      </c>
      <c r="AV250" s="30">
        <f t="shared" si="457"/>
        <v>7.3703734822349667E-2</v>
      </c>
      <c r="AW250" s="30">
        <f t="shared" si="458"/>
        <v>6.9092522707258339E-2</v>
      </c>
      <c r="AX250" s="30">
        <f t="shared" si="459"/>
        <v>2.5778768691638292E-3</v>
      </c>
      <c r="AY250" s="30">
        <f t="shared" si="460"/>
        <v>0.99999999999999989</v>
      </c>
      <c r="AZ250" s="30"/>
      <c r="BA250" s="30">
        <f t="shared" si="461"/>
        <v>0.88931424766977363</v>
      </c>
      <c r="BB250" s="30">
        <f t="shared" si="462"/>
        <v>2.1276595744680851E-3</v>
      </c>
      <c r="BC250" s="30">
        <f t="shared" si="463"/>
        <v>0.55806198509219307</v>
      </c>
      <c r="BD250" s="30">
        <f t="shared" si="464"/>
        <v>1.0160055671537927E-2</v>
      </c>
      <c r="BE250" s="30">
        <f t="shared" si="465"/>
        <v>1.268677755850014E-3</v>
      </c>
      <c r="BF250" s="30">
        <f t="shared" si="466"/>
        <v>1.5136476426799009E-2</v>
      </c>
      <c r="BG250" s="30">
        <f t="shared" si="467"/>
        <v>0.20417261055634806</v>
      </c>
      <c r="BH250" s="30">
        <f t="shared" si="468"/>
        <v>0.1297192642787996</v>
      </c>
      <c r="BI250" s="30">
        <f t="shared" si="469"/>
        <v>2.2505307855626329E-2</v>
      </c>
      <c r="BJ250" s="30">
        <f t="shared" si="470"/>
        <v>1.8324662848813955</v>
      </c>
      <c r="BK250" s="30"/>
      <c r="BL250" s="30">
        <f t="shared" si="471"/>
        <v>0.4853100190748304</v>
      </c>
      <c r="BM250" s="30">
        <f t="shared" si="472"/>
        <v>1.1610907071099514E-3</v>
      </c>
      <c r="BN250" s="30">
        <f t="shared" si="473"/>
        <v>0.30454147489448247</v>
      </c>
      <c r="BO250" s="30">
        <f t="shared" si="474"/>
        <v>5.5444707252529481E-3</v>
      </c>
      <c r="BP250" s="30">
        <f t="shared" si="475"/>
        <v>6.9233347773824279E-4</v>
      </c>
      <c r="BQ250" s="30">
        <f t="shared" si="476"/>
        <v>8.2601663952462309E-3</v>
      </c>
      <c r="BR250" s="30">
        <f t="shared" si="477"/>
        <v>0.1114195727587768</v>
      </c>
      <c r="BS250" s="30">
        <f t="shared" si="478"/>
        <v>7.0789441175009418E-2</v>
      </c>
      <c r="BT250" s="30">
        <f t="shared" si="479"/>
        <v>1.2281430791553669E-2</v>
      </c>
      <c r="BU250" s="30">
        <f t="shared" si="480"/>
        <v>1.0000000000000002</v>
      </c>
      <c r="BV250" s="30"/>
      <c r="BW250" s="28">
        <f t="shared" si="481"/>
        <v>0.57287941788669328</v>
      </c>
      <c r="BX250" s="28">
        <f t="shared" si="482"/>
        <v>0.36397387683995747</v>
      </c>
      <c r="BY250" s="28">
        <f t="shared" si="483"/>
        <v>6.3146705273349257E-2</v>
      </c>
      <c r="BZ250" s="28"/>
      <c r="CA250" s="28">
        <f t="shared" si="484"/>
        <v>60.736441865119062</v>
      </c>
      <c r="CB250" s="28">
        <f t="shared" si="485"/>
        <v>9.9959975985591338</v>
      </c>
      <c r="CC250" s="28">
        <f t="shared" si="486"/>
        <v>34.95864142166959</v>
      </c>
      <c r="CD250" s="28">
        <f t="shared" si="487"/>
        <v>57.287941788669329</v>
      </c>
      <c r="CF250" s="28">
        <f t="shared" si="488"/>
        <v>6.9368298533708996</v>
      </c>
      <c r="CG250" s="28">
        <f t="shared" si="489"/>
        <v>0.51614612383708736</v>
      </c>
      <c r="CH250" s="30"/>
      <c r="CI250" s="107">
        <f t="shared" si="490"/>
        <v>3.6770170433776439</v>
      </c>
    </row>
    <row r="251" spans="1:87" ht="15" customHeight="1" x14ac:dyDescent="0.2">
      <c r="A251" s="150" t="s">
        <v>194</v>
      </c>
      <c r="C251" s="140">
        <v>304</v>
      </c>
      <c r="D251" s="26">
        <f t="shared" si="437"/>
        <v>1008</v>
      </c>
      <c r="F251" s="4">
        <v>60.7</v>
      </c>
      <c r="G251" s="4">
        <v>0.48</v>
      </c>
      <c r="H251" s="4">
        <v>17</v>
      </c>
      <c r="I251" s="4">
        <v>4.97</v>
      </c>
      <c r="J251" s="4">
        <v>0.12</v>
      </c>
      <c r="K251" s="4">
        <v>1.1000000000000001</v>
      </c>
      <c r="L251" s="4">
        <v>5.25</v>
      </c>
      <c r="M251" s="4">
        <v>4.12</v>
      </c>
      <c r="N251" s="4">
        <v>5.87</v>
      </c>
      <c r="O251" s="4">
        <v>0.33</v>
      </c>
      <c r="P251" s="28">
        <f t="shared" si="383"/>
        <v>99.940000000000012</v>
      </c>
      <c r="R251" s="28">
        <v>54.08</v>
      </c>
      <c r="S251" s="28">
        <v>0.2</v>
      </c>
      <c r="T251" s="28">
        <v>28.55</v>
      </c>
      <c r="U251" s="28">
        <v>0.8</v>
      </c>
      <c r="V251" s="28">
        <v>7.0000000000000007E-2</v>
      </c>
      <c r="W251" s="28">
        <v>0.38</v>
      </c>
      <c r="X251" s="28">
        <v>11.18</v>
      </c>
      <c r="Y251" s="28">
        <v>3.79</v>
      </c>
      <c r="Z251" s="28">
        <v>0.95</v>
      </c>
      <c r="AA251" s="28">
        <f t="shared" si="438"/>
        <v>100</v>
      </c>
      <c r="AC251" s="30">
        <f t="shared" si="439"/>
        <v>1.0103195739014648</v>
      </c>
      <c r="AD251" s="30">
        <f t="shared" si="440"/>
        <v>6.0075093867334164E-3</v>
      </c>
      <c r="AE251" s="30">
        <f t="shared" si="441"/>
        <v>0.33346410357002748</v>
      </c>
      <c r="AF251" s="30">
        <f t="shared" si="442"/>
        <v>6.9171885873347258E-2</v>
      </c>
      <c r="AG251" s="30">
        <f t="shared" si="443"/>
        <v>1.6915703411333521E-3</v>
      </c>
      <c r="AH251" s="30">
        <f t="shared" si="444"/>
        <v>2.7295285359801493E-2</v>
      </c>
      <c r="AI251" s="30">
        <f t="shared" si="445"/>
        <v>9.3616262482168339E-2</v>
      </c>
      <c r="AJ251" s="30">
        <f t="shared" si="446"/>
        <v>0.13294611164891901</v>
      </c>
      <c r="AK251" s="30">
        <f t="shared" si="447"/>
        <v>0.12462845010615711</v>
      </c>
      <c r="AL251" s="30">
        <f t="shared" si="448"/>
        <v>4.6499503300760194E-3</v>
      </c>
      <c r="AM251" s="30">
        <f t="shared" si="449"/>
        <v>1.8037907029998281</v>
      </c>
      <c r="AO251" s="30">
        <f t="shared" si="450"/>
        <v>0.56010909260217034</v>
      </c>
      <c r="AP251" s="30">
        <f t="shared" si="451"/>
        <v>3.3304913794835037E-3</v>
      </c>
      <c r="AQ251" s="30">
        <f t="shared" si="452"/>
        <v>0.18486851219238115</v>
      </c>
      <c r="AR251" s="30">
        <f t="shared" si="453"/>
        <v>3.8348066523632506E-2</v>
      </c>
      <c r="AS251" s="30">
        <f t="shared" si="454"/>
        <v>9.3778637306432186E-4</v>
      </c>
      <c r="AT251" s="30">
        <f t="shared" si="455"/>
        <v>1.5132179866770326E-2</v>
      </c>
      <c r="AU251" s="30">
        <f t="shared" si="456"/>
        <v>5.1899736663726034E-2</v>
      </c>
      <c r="AV251" s="30">
        <f t="shared" si="457"/>
        <v>7.3703734822349667E-2</v>
      </c>
      <c r="AW251" s="30">
        <f t="shared" si="458"/>
        <v>6.9092522707258339E-2</v>
      </c>
      <c r="AX251" s="30">
        <f t="shared" si="459"/>
        <v>2.5778768691638292E-3</v>
      </c>
      <c r="AY251" s="30">
        <f t="shared" si="460"/>
        <v>0.99999999999999989</v>
      </c>
      <c r="AZ251" s="30"/>
      <c r="BA251" s="30">
        <f t="shared" si="461"/>
        <v>0.90013315579227693</v>
      </c>
      <c r="BB251" s="30">
        <f t="shared" si="462"/>
        <v>2.5031289111389237E-3</v>
      </c>
      <c r="BC251" s="30">
        <f t="shared" si="463"/>
        <v>0.56002353864260501</v>
      </c>
      <c r="BD251" s="30">
        <f t="shared" si="464"/>
        <v>1.1134307585247045E-2</v>
      </c>
      <c r="BE251" s="30">
        <f t="shared" si="465"/>
        <v>9.8674936566112213E-4</v>
      </c>
      <c r="BF251" s="30">
        <f t="shared" si="466"/>
        <v>9.4292803970223334E-3</v>
      </c>
      <c r="BG251" s="30">
        <f t="shared" si="467"/>
        <v>0.199358059914408</v>
      </c>
      <c r="BH251" s="30">
        <f t="shared" si="468"/>
        <v>0.12229751532752502</v>
      </c>
      <c r="BI251" s="30">
        <f t="shared" si="469"/>
        <v>2.0169851380042462E-2</v>
      </c>
      <c r="BJ251" s="30">
        <f t="shared" si="470"/>
        <v>1.8260355873159271</v>
      </c>
      <c r="BK251" s="30"/>
      <c r="BL251" s="30">
        <f t="shared" si="471"/>
        <v>0.4929439283904507</v>
      </c>
      <c r="BM251" s="30">
        <f t="shared" si="472"/>
        <v>1.3707996320149762E-3</v>
      </c>
      <c r="BN251" s="30">
        <f t="shared" si="473"/>
        <v>0.30668818424605759</v>
      </c>
      <c r="BO251" s="30">
        <f t="shared" si="474"/>
        <v>6.0975304438689835E-3</v>
      </c>
      <c r="BP251" s="30">
        <f t="shared" si="475"/>
        <v>5.403779491020413E-4</v>
      </c>
      <c r="BQ251" s="30">
        <f t="shared" si="476"/>
        <v>5.1637988123124949E-3</v>
      </c>
      <c r="BR251" s="30">
        <f t="shared" si="477"/>
        <v>0.10917534209037108</v>
      </c>
      <c r="BS251" s="30">
        <f t="shared" si="478"/>
        <v>6.6974332908423223E-2</v>
      </c>
      <c r="BT251" s="30">
        <f t="shared" si="479"/>
        <v>1.1045705527398806E-2</v>
      </c>
      <c r="BU251" s="30">
        <f t="shared" si="480"/>
        <v>0.99999999999999989</v>
      </c>
      <c r="BV251" s="30"/>
      <c r="BW251" s="28">
        <f t="shared" si="481"/>
        <v>0.58321600556320796</v>
      </c>
      <c r="BX251" s="28">
        <f t="shared" si="482"/>
        <v>0.35777770113858076</v>
      </c>
      <c r="BY251" s="28">
        <f t="shared" si="483"/>
        <v>5.9006293298211276E-2</v>
      </c>
      <c r="BZ251" s="28"/>
      <c r="CA251" s="28">
        <f t="shared" si="484"/>
        <v>60.736441865119062</v>
      </c>
      <c r="CB251" s="28">
        <f t="shared" si="485"/>
        <v>9.9959975985591338</v>
      </c>
      <c r="CC251" s="28">
        <f t="shared" si="486"/>
        <v>35.061429607981523</v>
      </c>
      <c r="CD251" s="28">
        <f t="shared" si="487"/>
        <v>58.321600556320796</v>
      </c>
      <c r="CF251" s="28">
        <f t="shared" si="488"/>
        <v>6.9547122234892962</v>
      </c>
      <c r="CG251" s="28">
        <f t="shared" si="489"/>
        <v>0.51614612383708736</v>
      </c>
      <c r="CH251" s="30"/>
      <c r="CI251" s="107">
        <f t="shared" si="490"/>
        <v>3.7473894356647888</v>
      </c>
    </row>
    <row r="252" spans="1:87" ht="15" customHeight="1" x14ac:dyDescent="0.2">
      <c r="A252" s="150" t="s">
        <v>194</v>
      </c>
      <c r="C252" s="140">
        <v>320</v>
      </c>
      <c r="D252" s="26">
        <f t="shared" si="437"/>
        <v>1008</v>
      </c>
      <c r="F252" s="4">
        <v>60.7</v>
      </c>
      <c r="G252" s="4">
        <v>0.48</v>
      </c>
      <c r="H252" s="4">
        <v>17</v>
      </c>
      <c r="I252" s="4">
        <v>4.97</v>
      </c>
      <c r="J252" s="4">
        <v>0.12</v>
      </c>
      <c r="K252" s="4">
        <v>1.1000000000000001</v>
      </c>
      <c r="L252" s="4">
        <v>5.25</v>
      </c>
      <c r="M252" s="4">
        <v>4.12</v>
      </c>
      <c r="N252" s="4">
        <v>5.87</v>
      </c>
      <c r="O252" s="4">
        <v>0.33</v>
      </c>
      <c r="P252" s="28">
        <f t="shared" si="383"/>
        <v>99.940000000000012</v>
      </c>
      <c r="R252" s="28">
        <v>53.9</v>
      </c>
      <c r="S252" s="28">
        <v>7.0000000000000007E-2</v>
      </c>
      <c r="T252" s="28">
        <v>28.31</v>
      </c>
      <c r="U252" s="28">
        <v>0.75</v>
      </c>
      <c r="V252" s="28">
        <v>0.14000000000000001</v>
      </c>
      <c r="W252" s="28">
        <v>0.39</v>
      </c>
      <c r="X252" s="28">
        <v>11.88</v>
      </c>
      <c r="Y252" s="28">
        <v>3.56</v>
      </c>
      <c r="Z252" s="28">
        <v>0.99</v>
      </c>
      <c r="AA252" s="28">
        <f t="shared" si="438"/>
        <v>99.99</v>
      </c>
      <c r="AC252" s="30">
        <f t="shared" si="439"/>
        <v>1.0103195739014648</v>
      </c>
      <c r="AD252" s="30">
        <f t="shared" si="440"/>
        <v>6.0075093867334164E-3</v>
      </c>
      <c r="AE252" s="30">
        <f t="shared" si="441"/>
        <v>0.33346410357002748</v>
      </c>
      <c r="AF252" s="30">
        <f t="shared" si="442"/>
        <v>6.9171885873347258E-2</v>
      </c>
      <c r="AG252" s="30">
        <f t="shared" si="443"/>
        <v>1.6915703411333521E-3</v>
      </c>
      <c r="AH252" s="30">
        <f t="shared" si="444"/>
        <v>2.7295285359801493E-2</v>
      </c>
      <c r="AI252" s="30">
        <f t="shared" si="445"/>
        <v>9.3616262482168339E-2</v>
      </c>
      <c r="AJ252" s="30">
        <f t="shared" si="446"/>
        <v>0.13294611164891901</v>
      </c>
      <c r="AK252" s="30">
        <f t="shared" si="447"/>
        <v>0.12462845010615711</v>
      </c>
      <c r="AL252" s="30">
        <f t="shared" si="448"/>
        <v>4.6499503300760194E-3</v>
      </c>
      <c r="AM252" s="30">
        <f t="shared" si="449"/>
        <v>1.8037907029998281</v>
      </c>
      <c r="AO252" s="30">
        <f t="shared" si="450"/>
        <v>0.56010909260217034</v>
      </c>
      <c r="AP252" s="30">
        <f t="shared" si="451"/>
        <v>3.3304913794835037E-3</v>
      </c>
      <c r="AQ252" s="30">
        <f t="shared" si="452"/>
        <v>0.18486851219238115</v>
      </c>
      <c r="AR252" s="30">
        <f t="shared" si="453"/>
        <v>3.8348066523632506E-2</v>
      </c>
      <c r="AS252" s="30">
        <f t="shared" si="454"/>
        <v>9.3778637306432186E-4</v>
      </c>
      <c r="AT252" s="30">
        <f t="shared" si="455"/>
        <v>1.5132179866770326E-2</v>
      </c>
      <c r="AU252" s="30">
        <f t="shared" si="456"/>
        <v>5.1899736663726034E-2</v>
      </c>
      <c r="AV252" s="30">
        <f t="shared" si="457"/>
        <v>7.3703734822349667E-2</v>
      </c>
      <c r="AW252" s="30">
        <f t="shared" si="458"/>
        <v>6.9092522707258339E-2</v>
      </c>
      <c r="AX252" s="30">
        <f t="shared" si="459"/>
        <v>2.5778768691638292E-3</v>
      </c>
      <c r="AY252" s="30">
        <f t="shared" si="460"/>
        <v>0.99999999999999989</v>
      </c>
      <c r="AZ252" s="30"/>
      <c r="BA252" s="30">
        <f t="shared" si="461"/>
        <v>0.89713715046604525</v>
      </c>
      <c r="BB252" s="30">
        <f t="shared" si="462"/>
        <v>8.7609511889862328E-4</v>
      </c>
      <c r="BC252" s="30">
        <f t="shared" si="463"/>
        <v>0.55531581012161635</v>
      </c>
      <c r="BD252" s="30">
        <f t="shared" si="464"/>
        <v>1.0438413361169104E-2</v>
      </c>
      <c r="BE252" s="30">
        <f t="shared" si="465"/>
        <v>1.9734987313222443E-3</v>
      </c>
      <c r="BF252" s="30">
        <f t="shared" si="466"/>
        <v>9.6774193548387101E-3</v>
      </c>
      <c r="BG252" s="30">
        <f t="shared" si="467"/>
        <v>0.21184022824536378</v>
      </c>
      <c r="BH252" s="30">
        <f t="shared" si="468"/>
        <v>0.11487576637625041</v>
      </c>
      <c r="BI252" s="30">
        <f t="shared" si="469"/>
        <v>2.1019108280254776E-2</v>
      </c>
      <c r="BJ252" s="30">
        <f t="shared" si="470"/>
        <v>1.8231534900557596</v>
      </c>
      <c r="BK252" s="30"/>
      <c r="BL252" s="30">
        <f t="shared" si="471"/>
        <v>0.49207987992201746</v>
      </c>
      <c r="BM252" s="30">
        <f t="shared" si="472"/>
        <v>4.8053832202127355E-4</v>
      </c>
      <c r="BN252" s="30">
        <f t="shared" si="473"/>
        <v>0.30459081648941827</v>
      </c>
      <c r="BO252" s="30">
        <f t="shared" si="474"/>
        <v>5.7254715075305343E-3</v>
      </c>
      <c r="BP252" s="30">
        <f t="shared" si="475"/>
        <v>1.0824643904567171E-3</v>
      </c>
      <c r="BQ252" s="30">
        <f t="shared" si="476"/>
        <v>5.3080661653686296E-3</v>
      </c>
      <c r="BR252" s="30">
        <f t="shared" si="477"/>
        <v>0.11619440129469562</v>
      </c>
      <c r="BS252" s="30">
        <f t="shared" si="478"/>
        <v>6.3009377434665156E-2</v>
      </c>
      <c r="BT252" s="30">
        <f t="shared" si="479"/>
        <v>1.1528984473826132E-2</v>
      </c>
      <c r="BU252" s="30">
        <f t="shared" si="480"/>
        <v>0.99999999999999978</v>
      </c>
      <c r="BV252" s="30"/>
      <c r="BW252" s="28">
        <f t="shared" si="481"/>
        <v>0.60920001023061854</v>
      </c>
      <c r="BX252" s="28">
        <f t="shared" si="482"/>
        <v>0.33035424211592584</v>
      </c>
      <c r="BY252" s="28">
        <f t="shared" si="483"/>
        <v>6.0445747653455617E-2</v>
      </c>
      <c r="BZ252" s="28"/>
      <c r="CA252" s="28">
        <f t="shared" si="484"/>
        <v>60.736441865119062</v>
      </c>
      <c r="CB252" s="28">
        <f t="shared" si="485"/>
        <v>9.9959975985591338</v>
      </c>
      <c r="CC252" s="28">
        <f t="shared" si="486"/>
        <v>36.504575276876487</v>
      </c>
      <c r="CD252" s="28">
        <f t="shared" si="487"/>
        <v>60.920001023061857</v>
      </c>
      <c r="CF252" s="28">
        <f t="shared" si="488"/>
        <v>6.9983012366046164</v>
      </c>
      <c r="CG252" s="28">
        <f t="shared" si="489"/>
        <v>0.51614612383708736</v>
      </c>
      <c r="CH252" s="30"/>
      <c r="CI252" s="107">
        <f t="shared" si="490"/>
        <v>4.0705465990046408</v>
      </c>
    </row>
    <row r="253" spans="1:87" ht="15" customHeight="1" x14ac:dyDescent="0.2">
      <c r="A253" s="150" t="s">
        <v>194</v>
      </c>
      <c r="C253" s="140">
        <v>328</v>
      </c>
      <c r="D253" s="26">
        <f t="shared" si="437"/>
        <v>1008</v>
      </c>
      <c r="F253" s="4">
        <v>60.7</v>
      </c>
      <c r="G253" s="4">
        <v>0.48</v>
      </c>
      <c r="H253" s="4">
        <v>17</v>
      </c>
      <c r="I253" s="4">
        <v>4.97</v>
      </c>
      <c r="J253" s="4">
        <v>0.12</v>
      </c>
      <c r="K253" s="4">
        <v>1.1000000000000001</v>
      </c>
      <c r="L253" s="4">
        <v>5.25</v>
      </c>
      <c r="M253" s="4">
        <v>4.12</v>
      </c>
      <c r="N253" s="4">
        <v>5.87</v>
      </c>
      <c r="O253" s="4">
        <v>0.33</v>
      </c>
      <c r="P253" s="28">
        <f t="shared" si="383"/>
        <v>99.940000000000012</v>
      </c>
      <c r="R253" s="28">
        <v>54.37</v>
      </c>
      <c r="S253" s="28">
        <v>0.18</v>
      </c>
      <c r="T253" s="28">
        <v>28.17</v>
      </c>
      <c r="U253" s="28">
        <v>0.86</v>
      </c>
      <c r="V253" s="28">
        <v>0.15</v>
      </c>
      <c r="W253" s="28">
        <v>0.28000000000000003</v>
      </c>
      <c r="X253" s="28">
        <v>10.91</v>
      </c>
      <c r="Y253" s="28">
        <v>4.0199999999999996</v>
      </c>
      <c r="Z253" s="28">
        <v>1.06</v>
      </c>
      <c r="AA253" s="28">
        <f t="shared" si="438"/>
        <v>100</v>
      </c>
      <c r="AC253" s="30">
        <f t="shared" si="439"/>
        <v>1.0103195739014648</v>
      </c>
      <c r="AD253" s="30">
        <f t="shared" si="440"/>
        <v>6.0075093867334164E-3</v>
      </c>
      <c r="AE253" s="30">
        <f t="shared" si="441"/>
        <v>0.33346410357002748</v>
      </c>
      <c r="AF253" s="30">
        <f t="shared" si="442"/>
        <v>6.9171885873347258E-2</v>
      </c>
      <c r="AG253" s="30">
        <f t="shared" si="443"/>
        <v>1.6915703411333521E-3</v>
      </c>
      <c r="AH253" s="30">
        <f t="shared" si="444"/>
        <v>2.7295285359801493E-2</v>
      </c>
      <c r="AI253" s="30">
        <f t="shared" si="445"/>
        <v>9.3616262482168339E-2</v>
      </c>
      <c r="AJ253" s="30">
        <f t="shared" si="446"/>
        <v>0.13294611164891901</v>
      </c>
      <c r="AK253" s="30">
        <f t="shared" si="447"/>
        <v>0.12462845010615711</v>
      </c>
      <c r="AL253" s="30">
        <f t="shared" si="448"/>
        <v>4.6499503300760194E-3</v>
      </c>
      <c r="AM253" s="30">
        <f t="shared" si="449"/>
        <v>1.8037907029998281</v>
      </c>
      <c r="AO253" s="30">
        <f t="shared" si="450"/>
        <v>0.56010909260217034</v>
      </c>
      <c r="AP253" s="30">
        <f t="shared" si="451"/>
        <v>3.3304913794835037E-3</v>
      </c>
      <c r="AQ253" s="30">
        <f t="shared" si="452"/>
        <v>0.18486851219238115</v>
      </c>
      <c r="AR253" s="30">
        <f t="shared" si="453"/>
        <v>3.8348066523632506E-2</v>
      </c>
      <c r="AS253" s="30">
        <f t="shared" si="454"/>
        <v>9.3778637306432186E-4</v>
      </c>
      <c r="AT253" s="30">
        <f t="shared" si="455"/>
        <v>1.5132179866770326E-2</v>
      </c>
      <c r="AU253" s="30">
        <f t="shared" si="456"/>
        <v>5.1899736663726034E-2</v>
      </c>
      <c r="AV253" s="30">
        <f t="shared" si="457"/>
        <v>7.3703734822349667E-2</v>
      </c>
      <c r="AW253" s="30">
        <f t="shared" si="458"/>
        <v>6.9092522707258339E-2</v>
      </c>
      <c r="AX253" s="30">
        <f t="shared" si="459"/>
        <v>2.5778768691638292E-3</v>
      </c>
      <c r="AY253" s="30">
        <f t="shared" si="460"/>
        <v>0.99999999999999989</v>
      </c>
      <c r="AZ253" s="30"/>
      <c r="BA253" s="30">
        <f t="shared" si="461"/>
        <v>0.90496005326231688</v>
      </c>
      <c r="BB253" s="30">
        <f t="shared" si="462"/>
        <v>2.252816020025031E-3</v>
      </c>
      <c r="BC253" s="30">
        <f t="shared" si="463"/>
        <v>0.55256963515103974</v>
      </c>
      <c r="BD253" s="30">
        <f t="shared" si="464"/>
        <v>1.1969380654140572E-2</v>
      </c>
      <c r="BE253" s="30">
        <f t="shared" si="465"/>
        <v>2.11446292641669E-3</v>
      </c>
      <c r="BF253" s="30">
        <f t="shared" si="466"/>
        <v>6.9478908188585617E-3</v>
      </c>
      <c r="BG253" s="30">
        <f t="shared" si="467"/>
        <v>0.19454350927246791</v>
      </c>
      <c r="BH253" s="30">
        <f t="shared" si="468"/>
        <v>0.1297192642787996</v>
      </c>
      <c r="BI253" s="30">
        <f t="shared" si="469"/>
        <v>2.2505307855626329E-2</v>
      </c>
      <c r="BJ253" s="30">
        <f t="shared" si="470"/>
        <v>1.8275823202396912</v>
      </c>
      <c r="BK253" s="30"/>
      <c r="BL253" s="30">
        <f t="shared" si="471"/>
        <v>0.4951678746507186</v>
      </c>
      <c r="BM253" s="30">
        <f t="shared" si="472"/>
        <v>1.2326755381008333E-3</v>
      </c>
      <c r="BN253" s="30">
        <f t="shared" si="473"/>
        <v>0.3023500660033574</v>
      </c>
      <c r="BO253" s="30">
        <f t="shared" si="474"/>
        <v>6.5492976822903179E-3</v>
      </c>
      <c r="BP253" s="30">
        <f t="shared" si="475"/>
        <v>1.1569727409813056E-3</v>
      </c>
      <c r="BQ253" s="30">
        <f t="shared" si="476"/>
        <v>3.8016841933266959E-3</v>
      </c>
      <c r="BR253" s="30">
        <f t="shared" si="477"/>
        <v>0.10644856164233035</v>
      </c>
      <c r="BS253" s="30">
        <f t="shared" si="478"/>
        <v>7.0978616307574391E-2</v>
      </c>
      <c r="BT253" s="30">
        <f t="shared" si="479"/>
        <v>1.2314251241320124E-2</v>
      </c>
      <c r="BU253" s="30">
        <f t="shared" si="480"/>
        <v>1</v>
      </c>
      <c r="BV253" s="30"/>
      <c r="BW253" s="28">
        <f t="shared" si="481"/>
        <v>0.56101907788967664</v>
      </c>
      <c r="BX253" s="28">
        <f t="shared" si="482"/>
        <v>0.37408075089410675</v>
      </c>
      <c r="BY253" s="28">
        <f t="shared" si="483"/>
        <v>6.4900171216216607E-2</v>
      </c>
      <c r="BZ253" s="28"/>
      <c r="CA253" s="28">
        <f t="shared" si="484"/>
        <v>60.736441865119062</v>
      </c>
      <c r="CB253" s="28">
        <f t="shared" si="485"/>
        <v>9.9959975985591338</v>
      </c>
      <c r="CC253" s="28">
        <f t="shared" si="486"/>
        <v>34.540971016105495</v>
      </c>
      <c r="CD253" s="28">
        <f t="shared" si="487"/>
        <v>56.101907788967665</v>
      </c>
      <c r="CF253" s="28">
        <f t="shared" si="488"/>
        <v>6.9159095106680235</v>
      </c>
      <c r="CG253" s="28">
        <f t="shared" si="489"/>
        <v>0.51614612383708736</v>
      </c>
      <c r="CH253" s="30"/>
      <c r="CI253" s="107">
        <f t="shared" si="490"/>
        <v>3.5595155195951254</v>
      </c>
    </row>
    <row r="254" spans="1:87" ht="15" customHeight="1" x14ac:dyDescent="0.2">
      <c r="A254" s="150" t="s">
        <v>194</v>
      </c>
      <c r="C254" s="140">
        <v>336</v>
      </c>
      <c r="D254" s="26">
        <f t="shared" si="437"/>
        <v>1008</v>
      </c>
      <c r="F254" s="4">
        <v>60.7</v>
      </c>
      <c r="G254" s="4">
        <v>0.48</v>
      </c>
      <c r="H254" s="4">
        <v>17</v>
      </c>
      <c r="I254" s="4">
        <v>4.97</v>
      </c>
      <c r="J254" s="4">
        <v>0.12</v>
      </c>
      <c r="K254" s="4">
        <v>1.1000000000000001</v>
      </c>
      <c r="L254" s="4">
        <v>5.25</v>
      </c>
      <c r="M254" s="4">
        <v>4.12</v>
      </c>
      <c r="N254" s="4">
        <v>5.87</v>
      </c>
      <c r="O254" s="4">
        <v>0.33</v>
      </c>
      <c r="P254" s="28">
        <f t="shared" si="383"/>
        <v>99.940000000000012</v>
      </c>
      <c r="R254" s="28">
        <v>54.77</v>
      </c>
      <c r="S254" s="28">
        <v>0.22</v>
      </c>
      <c r="T254" s="28">
        <v>28.07</v>
      </c>
      <c r="U254" s="28">
        <v>0.76</v>
      </c>
      <c r="V254" s="28">
        <v>0.17</v>
      </c>
      <c r="W254" s="28">
        <v>0.33</v>
      </c>
      <c r="X254" s="28">
        <v>10.36</v>
      </c>
      <c r="Y254" s="28">
        <v>4.1399999999999997</v>
      </c>
      <c r="Z254" s="28">
        <v>1.18</v>
      </c>
      <c r="AA254" s="28">
        <f t="shared" si="438"/>
        <v>100.00000000000001</v>
      </c>
      <c r="AC254" s="30">
        <f t="shared" si="439"/>
        <v>1.0103195739014648</v>
      </c>
      <c r="AD254" s="30">
        <f t="shared" si="440"/>
        <v>6.0075093867334164E-3</v>
      </c>
      <c r="AE254" s="30">
        <f t="shared" si="441"/>
        <v>0.33346410357002748</v>
      </c>
      <c r="AF254" s="30">
        <f t="shared" si="442"/>
        <v>6.9171885873347258E-2</v>
      </c>
      <c r="AG254" s="30">
        <f t="shared" si="443"/>
        <v>1.6915703411333521E-3</v>
      </c>
      <c r="AH254" s="30">
        <f t="shared" si="444"/>
        <v>2.7295285359801493E-2</v>
      </c>
      <c r="AI254" s="30">
        <f t="shared" si="445"/>
        <v>9.3616262482168339E-2</v>
      </c>
      <c r="AJ254" s="30">
        <f t="shared" si="446"/>
        <v>0.13294611164891901</v>
      </c>
      <c r="AK254" s="30">
        <f t="shared" si="447"/>
        <v>0.12462845010615711</v>
      </c>
      <c r="AL254" s="30">
        <f t="shared" si="448"/>
        <v>4.6499503300760194E-3</v>
      </c>
      <c r="AM254" s="30">
        <f t="shared" si="449"/>
        <v>1.8037907029998281</v>
      </c>
      <c r="AO254" s="30">
        <f t="shared" si="450"/>
        <v>0.56010909260217034</v>
      </c>
      <c r="AP254" s="30">
        <f t="shared" si="451"/>
        <v>3.3304913794835037E-3</v>
      </c>
      <c r="AQ254" s="30">
        <f t="shared" si="452"/>
        <v>0.18486851219238115</v>
      </c>
      <c r="AR254" s="30">
        <f t="shared" si="453"/>
        <v>3.8348066523632506E-2</v>
      </c>
      <c r="AS254" s="30">
        <f t="shared" si="454"/>
        <v>9.3778637306432186E-4</v>
      </c>
      <c r="AT254" s="30">
        <f t="shared" si="455"/>
        <v>1.5132179866770326E-2</v>
      </c>
      <c r="AU254" s="30">
        <f t="shared" si="456"/>
        <v>5.1899736663726034E-2</v>
      </c>
      <c r="AV254" s="30">
        <f t="shared" si="457"/>
        <v>7.3703734822349667E-2</v>
      </c>
      <c r="AW254" s="30">
        <f t="shared" si="458"/>
        <v>6.9092522707258339E-2</v>
      </c>
      <c r="AX254" s="30">
        <f t="shared" si="459"/>
        <v>2.5778768691638292E-3</v>
      </c>
      <c r="AY254" s="30">
        <f t="shared" si="460"/>
        <v>0.99999999999999989</v>
      </c>
      <c r="AZ254" s="30"/>
      <c r="BA254" s="30">
        <f t="shared" si="461"/>
        <v>0.91161784287616521</v>
      </c>
      <c r="BB254" s="30">
        <f t="shared" si="462"/>
        <v>2.753441802252816E-3</v>
      </c>
      <c r="BC254" s="30">
        <f t="shared" si="463"/>
        <v>0.55060808160062769</v>
      </c>
      <c r="BD254" s="30">
        <f t="shared" si="464"/>
        <v>1.0577592205984691E-2</v>
      </c>
      <c r="BE254" s="30">
        <f t="shared" si="465"/>
        <v>2.3963913166055823E-3</v>
      </c>
      <c r="BF254" s="30">
        <f t="shared" si="466"/>
        <v>8.1885856079404479E-3</v>
      </c>
      <c r="BG254" s="30">
        <f t="shared" si="467"/>
        <v>0.1847360912981455</v>
      </c>
      <c r="BH254" s="30">
        <f t="shared" si="468"/>
        <v>0.13359148112294289</v>
      </c>
      <c r="BI254" s="30">
        <f t="shared" si="469"/>
        <v>2.5053078556263268E-2</v>
      </c>
      <c r="BJ254" s="30">
        <f t="shared" si="470"/>
        <v>1.8295225863869282</v>
      </c>
      <c r="BK254" s="30"/>
      <c r="BL254" s="30">
        <f t="shared" si="471"/>
        <v>0.49828181934418925</v>
      </c>
      <c r="BM254" s="30">
        <f t="shared" si="472"/>
        <v>1.5050056352080951E-3</v>
      </c>
      <c r="BN254" s="30">
        <f t="shared" si="473"/>
        <v>0.30095724737020485</v>
      </c>
      <c r="BO254" s="30">
        <f t="shared" si="474"/>
        <v>5.7816133480341862E-3</v>
      </c>
      <c r="BP254" s="30">
        <f t="shared" si="475"/>
        <v>1.3098451664038469E-3</v>
      </c>
      <c r="BQ254" s="30">
        <f t="shared" si="476"/>
        <v>4.4758045999923135E-3</v>
      </c>
      <c r="BR254" s="30">
        <f t="shared" si="477"/>
        <v>0.10097502631163222</v>
      </c>
      <c r="BS254" s="30">
        <f t="shared" si="478"/>
        <v>7.3019858905797319E-2</v>
      </c>
      <c r="BT254" s="30">
        <f t="shared" si="479"/>
        <v>1.369377931853789E-2</v>
      </c>
      <c r="BU254" s="30">
        <f t="shared" si="480"/>
        <v>1</v>
      </c>
      <c r="BV254" s="30"/>
      <c r="BW254" s="28">
        <f t="shared" si="481"/>
        <v>0.53799214012885699</v>
      </c>
      <c r="BX254" s="28">
        <f t="shared" si="482"/>
        <v>0.38904778339346263</v>
      </c>
      <c r="BY254" s="28">
        <f t="shared" si="483"/>
        <v>7.296007647768038E-2</v>
      </c>
      <c r="BZ254" s="28"/>
      <c r="CA254" s="28">
        <f t="shared" si="484"/>
        <v>60.736441865119062</v>
      </c>
      <c r="CB254" s="28">
        <f t="shared" si="485"/>
        <v>9.9959975985591338</v>
      </c>
      <c r="CC254" s="28">
        <f t="shared" si="486"/>
        <v>34.195614654210885</v>
      </c>
      <c r="CD254" s="28">
        <f t="shared" si="487"/>
        <v>53.799214012885699</v>
      </c>
      <c r="CF254" s="28">
        <f t="shared" si="488"/>
        <v>6.8739985494192295</v>
      </c>
      <c r="CG254" s="28">
        <f t="shared" si="489"/>
        <v>0.51614612383708736</v>
      </c>
      <c r="CH254" s="30"/>
      <c r="CI254" s="107">
        <f t="shared" si="490"/>
        <v>3.389106498213609</v>
      </c>
    </row>
    <row r="255" spans="1:87" ht="15" customHeight="1" x14ac:dyDescent="0.2">
      <c r="A255" s="150" t="s">
        <v>194</v>
      </c>
      <c r="C255" s="140">
        <v>344</v>
      </c>
      <c r="D255" s="26">
        <f t="shared" si="437"/>
        <v>1008</v>
      </c>
      <c r="F255" s="4">
        <v>60.7</v>
      </c>
      <c r="G255" s="4">
        <v>0.48</v>
      </c>
      <c r="H255" s="4">
        <v>17</v>
      </c>
      <c r="I255" s="4">
        <v>4.97</v>
      </c>
      <c r="J255" s="4">
        <v>0.12</v>
      </c>
      <c r="K255" s="4">
        <v>1.1000000000000001</v>
      </c>
      <c r="L255" s="4">
        <v>5.25</v>
      </c>
      <c r="M255" s="4">
        <v>4.12</v>
      </c>
      <c r="N255" s="4">
        <v>5.87</v>
      </c>
      <c r="O255" s="4">
        <v>0.33</v>
      </c>
      <c r="P255" s="28">
        <f t="shared" si="383"/>
        <v>99.940000000000012</v>
      </c>
      <c r="R255" s="28">
        <v>55.55</v>
      </c>
      <c r="S255" s="28">
        <v>0.09</v>
      </c>
      <c r="T255" s="28">
        <v>27.78</v>
      </c>
      <c r="U255" s="28">
        <v>0.68</v>
      </c>
      <c r="V255" s="28">
        <v>0</v>
      </c>
      <c r="W255" s="28">
        <v>0.12</v>
      </c>
      <c r="X255" s="28">
        <v>10.31</v>
      </c>
      <c r="Y255" s="28">
        <v>4.25</v>
      </c>
      <c r="Z255" s="28">
        <v>1.23</v>
      </c>
      <c r="AA255" s="28">
        <f t="shared" si="438"/>
        <v>100.01000000000002</v>
      </c>
      <c r="AC255" s="30">
        <f t="shared" si="439"/>
        <v>1.0103195739014648</v>
      </c>
      <c r="AD255" s="30">
        <f t="shared" si="440"/>
        <v>6.0075093867334164E-3</v>
      </c>
      <c r="AE255" s="30">
        <f t="shared" si="441"/>
        <v>0.33346410357002748</v>
      </c>
      <c r="AF255" s="30">
        <f t="shared" si="442"/>
        <v>6.9171885873347258E-2</v>
      </c>
      <c r="AG255" s="30">
        <f t="shared" si="443"/>
        <v>1.6915703411333521E-3</v>
      </c>
      <c r="AH255" s="30">
        <f t="shared" si="444"/>
        <v>2.7295285359801493E-2</v>
      </c>
      <c r="AI255" s="30">
        <f t="shared" si="445"/>
        <v>9.3616262482168339E-2</v>
      </c>
      <c r="AJ255" s="30">
        <f t="shared" si="446"/>
        <v>0.13294611164891901</v>
      </c>
      <c r="AK255" s="30">
        <f t="shared" si="447"/>
        <v>0.12462845010615711</v>
      </c>
      <c r="AL255" s="30">
        <f t="shared" si="448"/>
        <v>4.6499503300760194E-3</v>
      </c>
      <c r="AM255" s="30">
        <f t="shared" si="449"/>
        <v>1.8037907029998281</v>
      </c>
      <c r="AO255" s="30">
        <f t="shared" si="450"/>
        <v>0.56010909260217034</v>
      </c>
      <c r="AP255" s="30">
        <f t="shared" si="451"/>
        <v>3.3304913794835037E-3</v>
      </c>
      <c r="AQ255" s="30">
        <f t="shared" si="452"/>
        <v>0.18486851219238115</v>
      </c>
      <c r="AR255" s="30">
        <f t="shared" si="453"/>
        <v>3.8348066523632506E-2</v>
      </c>
      <c r="AS255" s="30">
        <f t="shared" si="454"/>
        <v>9.3778637306432186E-4</v>
      </c>
      <c r="AT255" s="30">
        <f t="shared" si="455"/>
        <v>1.5132179866770326E-2</v>
      </c>
      <c r="AU255" s="30">
        <f t="shared" si="456"/>
        <v>5.1899736663726034E-2</v>
      </c>
      <c r="AV255" s="30">
        <f t="shared" si="457"/>
        <v>7.3703734822349667E-2</v>
      </c>
      <c r="AW255" s="30">
        <f t="shared" si="458"/>
        <v>6.9092522707258339E-2</v>
      </c>
      <c r="AX255" s="30">
        <f t="shared" si="459"/>
        <v>2.5778768691638292E-3</v>
      </c>
      <c r="AY255" s="30">
        <f t="shared" si="460"/>
        <v>0.99999999999999989</v>
      </c>
      <c r="AZ255" s="30"/>
      <c r="BA255" s="30">
        <f t="shared" si="461"/>
        <v>0.9246005326231691</v>
      </c>
      <c r="BB255" s="30">
        <f t="shared" si="462"/>
        <v>1.1264080100125155E-3</v>
      </c>
      <c r="BC255" s="30">
        <f t="shared" si="463"/>
        <v>0.54491957630443322</v>
      </c>
      <c r="BD255" s="30">
        <f t="shared" si="464"/>
        <v>9.4641614474599879E-3</v>
      </c>
      <c r="BE255" s="30">
        <f t="shared" si="465"/>
        <v>0</v>
      </c>
      <c r="BF255" s="30">
        <f t="shared" si="466"/>
        <v>2.9776674937965261E-3</v>
      </c>
      <c r="BG255" s="30">
        <f t="shared" si="467"/>
        <v>0.1838445078459344</v>
      </c>
      <c r="BH255" s="30">
        <f t="shared" si="468"/>
        <v>0.13714101323007422</v>
      </c>
      <c r="BI255" s="30">
        <f t="shared" si="469"/>
        <v>2.611464968152866E-2</v>
      </c>
      <c r="BJ255" s="30">
        <f t="shared" si="470"/>
        <v>1.8301885166364085</v>
      </c>
      <c r="BK255" s="30"/>
      <c r="BL255" s="30">
        <f t="shared" si="471"/>
        <v>0.50519415033946113</v>
      </c>
      <c r="BM255" s="30">
        <f t="shared" si="472"/>
        <v>6.154601013903594E-4</v>
      </c>
      <c r="BN255" s="30">
        <f t="shared" si="473"/>
        <v>0.29773958876428075</v>
      </c>
      <c r="BO255" s="30">
        <f t="shared" si="474"/>
        <v>5.1711402193985959E-3</v>
      </c>
      <c r="BP255" s="30">
        <f t="shared" si="475"/>
        <v>0</v>
      </c>
      <c r="BQ255" s="30">
        <f t="shared" si="476"/>
        <v>1.626973105081546E-3</v>
      </c>
      <c r="BR255" s="30">
        <f t="shared" si="477"/>
        <v>0.10045113176855189</v>
      </c>
      <c r="BS255" s="30">
        <f t="shared" si="478"/>
        <v>7.4932725226643473E-2</v>
      </c>
      <c r="BT255" s="30">
        <f t="shared" si="479"/>
        <v>1.4268830475192347E-2</v>
      </c>
      <c r="BU255" s="30">
        <f t="shared" si="480"/>
        <v>1.0000000000000002</v>
      </c>
      <c r="BV255" s="30"/>
      <c r="BW255" s="28">
        <f t="shared" si="481"/>
        <v>0.52965836186337345</v>
      </c>
      <c r="BX255" s="28">
        <f t="shared" si="482"/>
        <v>0.39510500075746852</v>
      </c>
      <c r="BY255" s="28">
        <f t="shared" si="483"/>
        <v>7.5236637379158033E-2</v>
      </c>
      <c r="BZ255" s="28"/>
      <c r="CA255" s="28">
        <f t="shared" si="484"/>
        <v>60.736441865119062</v>
      </c>
      <c r="CB255" s="28">
        <f t="shared" si="485"/>
        <v>9.9959975985591338</v>
      </c>
      <c r="CC255" s="28">
        <f t="shared" si="486"/>
        <v>34.006581831084475</v>
      </c>
      <c r="CD255" s="28">
        <f t="shared" si="487"/>
        <v>52.965836186337341</v>
      </c>
      <c r="CF255" s="28">
        <f t="shared" si="488"/>
        <v>6.8583867972343935</v>
      </c>
      <c r="CG255" s="28">
        <f t="shared" si="489"/>
        <v>0.51614612383708736</v>
      </c>
      <c r="CH255" s="30"/>
      <c r="CI255" s="107">
        <f t="shared" si="490"/>
        <v>3.3196972036938792</v>
      </c>
    </row>
    <row r="256" spans="1:87" ht="15" customHeight="1" x14ac:dyDescent="0.2">
      <c r="A256" s="150" t="s">
        <v>194</v>
      </c>
      <c r="C256" s="140">
        <v>352</v>
      </c>
      <c r="D256" s="26">
        <f t="shared" si="437"/>
        <v>1008</v>
      </c>
      <c r="F256" s="4">
        <v>60.7</v>
      </c>
      <c r="G256" s="4">
        <v>0.48</v>
      </c>
      <c r="H256" s="4">
        <v>17</v>
      </c>
      <c r="I256" s="4">
        <v>4.97</v>
      </c>
      <c r="J256" s="4">
        <v>0.12</v>
      </c>
      <c r="K256" s="4">
        <v>1.1000000000000001</v>
      </c>
      <c r="L256" s="4">
        <v>5.25</v>
      </c>
      <c r="M256" s="4">
        <v>4.12</v>
      </c>
      <c r="N256" s="4">
        <v>5.87</v>
      </c>
      <c r="O256" s="4">
        <v>0.33</v>
      </c>
      <c r="P256" s="28">
        <f t="shared" si="383"/>
        <v>99.940000000000012</v>
      </c>
      <c r="R256" s="28">
        <v>54.9</v>
      </c>
      <c r="S256" s="28">
        <v>0.3</v>
      </c>
      <c r="T256" s="28">
        <v>27.63</v>
      </c>
      <c r="U256" s="28">
        <v>0.83</v>
      </c>
      <c r="V256" s="28">
        <v>0.28000000000000003</v>
      </c>
      <c r="W256" s="28">
        <v>0.28000000000000003</v>
      </c>
      <c r="X256" s="28">
        <v>10.63</v>
      </c>
      <c r="Y256" s="28">
        <v>4</v>
      </c>
      <c r="Z256" s="28">
        <v>1.1499999999999999</v>
      </c>
      <c r="AA256" s="28">
        <f t="shared" si="438"/>
        <v>100</v>
      </c>
      <c r="AC256" s="30">
        <f t="shared" si="439"/>
        <v>1.0103195739014648</v>
      </c>
      <c r="AD256" s="30">
        <f t="shared" si="440"/>
        <v>6.0075093867334164E-3</v>
      </c>
      <c r="AE256" s="30">
        <f t="shared" si="441"/>
        <v>0.33346410357002748</v>
      </c>
      <c r="AF256" s="30">
        <f t="shared" si="442"/>
        <v>6.9171885873347258E-2</v>
      </c>
      <c r="AG256" s="30">
        <f t="shared" si="443"/>
        <v>1.6915703411333521E-3</v>
      </c>
      <c r="AH256" s="30">
        <f t="shared" si="444"/>
        <v>2.7295285359801493E-2</v>
      </c>
      <c r="AI256" s="30">
        <f t="shared" si="445"/>
        <v>9.3616262482168339E-2</v>
      </c>
      <c r="AJ256" s="30">
        <f t="shared" si="446"/>
        <v>0.13294611164891901</v>
      </c>
      <c r="AK256" s="30">
        <f t="shared" si="447"/>
        <v>0.12462845010615711</v>
      </c>
      <c r="AL256" s="30">
        <f t="shared" si="448"/>
        <v>4.6499503300760194E-3</v>
      </c>
      <c r="AM256" s="30">
        <f t="shared" si="449"/>
        <v>1.8037907029998281</v>
      </c>
      <c r="AO256" s="30">
        <f t="shared" si="450"/>
        <v>0.56010909260217034</v>
      </c>
      <c r="AP256" s="30">
        <f t="shared" si="451"/>
        <v>3.3304913794835037E-3</v>
      </c>
      <c r="AQ256" s="30">
        <f t="shared" si="452"/>
        <v>0.18486851219238115</v>
      </c>
      <c r="AR256" s="30">
        <f t="shared" si="453"/>
        <v>3.8348066523632506E-2</v>
      </c>
      <c r="AS256" s="30">
        <f t="shared" si="454"/>
        <v>9.3778637306432186E-4</v>
      </c>
      <c r="AT256" s="30">
        <f t="shared" si="455"/>
        <v>1.5132179866770326E-2</v>
      </c>
      <c r="AU256" s="30">
        <f t="shared" si="456"/>
        <v>5.1899736663726034E-2</v>
      </c>
      <c r="AV256" s="30">
        <f t="shared" si="457"/>
        <v>7.3703734822349667E-2</v>
      </c>
      <c r="AW256" s="30">
        <f t="shared" si="458"/>
        <v>6.9092522707258339E-2</v>
      </c>
      <c r="AX256" s="30">
        <f t="shared" si="459"/>
        <v>2.5778768691638292E-3</v>
      </c>
      <c r="AY256" s="30">
        <f t="shared" si="460"/>
        <v>0.99999999999999989</v>
      </c>
      <c r="AZ256" s="30"/>
      <c r="BA256" s="30">
        <f t="shared" si="461"/>
        <v>0.9137816245006658</v>
      </c>
      <c r="BB256" s="30">
        <f t="shared" si="462"/>
        <v>3.7546933667083849E-3</v>
      </c>
      <c r="BC256" s="30">
        <f t="shared" si="463"/>
        <v>0.54197724597881525</v>
      </c>
      <c r="BD256" s="30">
        <f t="shared" si="464"/>
        <v>1.1551844119693807E-2</v>
      </c>
      <c r="BE256" s="30">
        <f t="shared" si="465"/>
        <v>3.9469974626444885E-3</v>
      </c>
      <c r="BF256" s="30">
        <f t="shared" si="466"/>
        <v>6.9478908188585617E-3</v>
      </c>
      <c r="BG256" s="30">
        <f t="shared" si="467"/>
        <v>0.18955064194008561</v>
      </c>
      <c r="BH256" s="30">
        <f t="shared" si="468"/>
        <v>0.12907389480477574</v>
      </c>
      <c r="BI256" s="30">
        <f t="shared" si="469"/>
        <v>2.4416135881104032E-2</v>
      </c>
      <c r="BJ256" s="30">
        <f t="shared" si="470"/>
        <v>1.8250009688733519</v>
      </c>
      <c r="BK256" s="30"/>
      <c r="BL256" s="30">
        <f t="shared" si="471"/>
        <v>0.50070199418292949</v>
      </c>
      <c r="BM256" s="30">
        <f t="shared" si="472"/>
        <v>2.057365136099797E-3</v>
      </c>
      <c r="BN256" s="30">
        <f t="shared" si="473"/>
        <v>0.29697367575284089</v>
      </c>
      <c r="BO256" s="30">
        <f t="shared" si="474"/>
        <v>6.329774239421492E-3</v>
      </c>
      <c r="BP256" s="30">
        <f t="shared" si="475"/>
        <v>2.1627371875211289E-3</v>
      </c>
      <c r="BQ256" s="30">
        <f t="shared" si="476"/>
        <v>3.8070614412592779E-3</v>
      </c>
      <c r="BR256" s="30">
        <f t="shared" si="477"/>
        <v>0.10386331030668056</v>
      </c>
      <c r="BS256" s="30">
        <f t="shared" si="478"/>
        <v>7.072538426347158E-2</v>
      </c>
      <c r="BT256" s="30">
        <f t="shared" si="479"/>
        <v>1.3378697489775644E-2</v>
      </c>
      <c r="BU256" s="30">
        <f t="shared" si="480"/>
        <v>0.99999999999999978</v>
      </c>
      <c r="BV256" s="30"/>
      <c r="BW256" s="28">
        <f t="shared" si="481"/>
        <v>0.5525602561617009</v>
      </c>
      <c r="BX256" s="28">
        <f t="shared" si="482"/>
        <v>0.37626411415509192</v>
      </c>
      <c r="BY256" s="28">
        <f t="shared" si="483"/>
        <v>7.1175629683207176E-2</v>
      </c>
      <c r="BZ256" s="28"/>
      <c r="CA256" s="28">
        <f t="shared" si="484"/>
        <v>60.736441865119062</v>
      </c>
      <c r="CB256" s="28">
        <f t="shared" si="485"/>
        <v>9.9959975985591338</v>
      </c>
      <c r="CC256" s="28">
        <f t="shared" si="486"/>
        <v>34.745575776405765</v>
      </c>
      <c r="CD256" s="28">
        <f t="shared" si="487"/>
        <v>55.256025616170092</v>
      </c>
      <c r="CF256" s="28">
        <f t="shared" si="488"/>
        <v>6.9007170871614329</v>
      </c>
      <c r="CG256" s="28">
        <f t="shared" si="489"/>
        <v>0.51614612383708736</v>
      </c>
      <c r="CH256" s="30"/>
      <c r="CI256" s="107">
        <f t="shared" si="490"/>
        <v>3.5376434719226255</v>
      </c>
    </row>
    <row r="257" spans="1:87" ht="15" customHeight="1" x14ac:dyDescent="0.2">
      <c r="A257" s="150" t="s">
        <v>194</v>
      </c>
      <c r="C257" s="141">
        <v>360</v>
      </c>
      <c r="D257" s="26">
        <f t="shared" si="437"/>
        <v>1008</v>
      </c>
      <c r="F257" s="4">
        <v>60.7</v>
      </c>
      <c r="G257" s="4">
        <v>0.48</v>
      </c>
      <c r="H257" s="4">
        <v>17</v>
      </c>
      <c r="I257" s="4">
        <v>4.97</v>
      </c>
      <c r="J257" s="4">
        <v>0.12</v>
      </c>
      <c r="K257" s="4">
        <v>1.1000000000000001</v>
      </c>
      <c r="L257" s="4">
        <v>5.25</v>
      </c>
      <c r="M257" s="4">
        <v>4.12</v>
      </c>
      <c r="N257" s="4">
        <v>5.87</v>
      </c>
      <c r="O257" s="4">
        <v>0.33</v>
      </c>
      <c r="P257" s="28">
        <f t="shared" si="383"/>
        <v>99.940000000000012</v>
      </c>
      <c r="R257" s="28">
        <v>55.1</v>
      </c>
      <c r="S257" s="28">
        <v>0.28000000000000003</v>
      </c>
      <c r="T257" s="28">
        <v>27.86</v>
      </c>
      <c r="U257" s="28">
        <v>0.71</v>
      </c>
      <c r="V257" s="28">
        <v>0.06</v>
      </c>
      <c r="W257" s="28">
        <v>0.36</v>
      </c>
      <c r="X257" s="28">
        <v>10.33</v>
      </c>
      <c r="Y257" s="28">
        <v>3.91</v>
      </c>
      <c r="Z257" s="28">
        <v>1.39</v>
      </c>
      <c r="AA257" s="28">
        <f t="shared" si="438"/>
        <v>100</v>
      </c>
      <c r="AC257" s="30">
        <f t="shared" si="439"/>
        <v>1.0103195739014648</v>
      </c>
      <c r="AD257" s="30">
        <f t="shared" si="440"/>
        <v>6.0075093867334164E-3</v>
      </c>
      <c r="AE257" s="30">
        <f t="shared" si="441"/>
        <v>0.33346410357002748</v>
      </c>
      <c r="AF257" s="30">
        <f t="shared" si="442"/>
        <v>6.9171885873347258E-2</v>
      </c>
      <c r="AG257" s="30">
        <f t="shared" si="443"/>
        <v>1.6915703411333521E-3</v>
      </c>
      <c r="AH257" s="30">
        <f t="shared" si="444"/>
        <v>2.7295285359801493E-2</v>
      </c>
      <c r="AI257" s="30">
        <f t="shared" si="445"/>
        <v>9.3616262482168339E-2</v>
      </c>
      <c r="AJ257" s="30">
        <f t="shared" si="446"/>
        <v>0.13294611164891901</v>
      </c>
      <c r="AK257" s="30">
        <f t="shared" si="447"/>
        <v>0.12462845010615711</v>
      </c>
      <c r="AL257" s="30">
        <f t="shared" si="448"/>
        <v>4.6499503300760194E-3</v>
      </c>
      <c r="AM257" s="30">
        <f t="shared" si="449"/>
        <v>1.8037907029998281</v>
      </c>
      <c r="AO257" s="30">
        <f t="shared" si="450"/>
        <v>0.56010909260217034</v>
      </c>
      <c r="AP257" s="30">
        <f t="shared" si="451"/>
        <v>3.3304913794835037E-3</v>
      </c>
      <c r="AQ257" s="30">
        <f t="shared" si="452"/>
        <v>0.18486851219238115</v>
      </c>
      <c r="AR257" s="30">
        <f t="shared" si="453"/>
        <v>3.8348066523632506E-2</v>
      </c>
      <c r="AS257" s="30">
        <f t="shared" si="454"/>
        <v>9.3778637306432186E-4</v>
      </c>
      <c r="AT257" s="30">
        <f t="shared" si="455"/>
        <v>1.5132179866770326E-2</v>
      </c>
      <c r="AU257" s="30">
        <f t="shared" si="456"/>
        <v>5.1899736663726034E-2</v>
      </c>
      <c r="AV257" s="30">
        <f t="shared" si="457"/>
        <v>7.3703734822349667E-2</v>
      </c>
      <c r="AW257" s="30">
        <f t="shared" si="458"/>
        <v>6.9092522707258339E-2</v>
      </c>
      <c r="AX257" s="30">
        <f t="shared" si="459"/>
        <v>2.5778768691638292E-3</v>
      </c>
      <c r="AY257" s="30">
        <f t="shared" si="460"/>
        <v>0.99999999999999989</v>
      </c>
      <c r="AZ257" s="30"/>
      <c r="BA257" s="30">
        <f t="shared" si="461"/>
        <v>0.91711051930758991</v>
      </c>
      <c r="BB257" s="30">
        <f t="shared" si="462"/>
        <v>3.5043804755944931E-3</v>
      </c>
      <c r="BC257" s="30">
        <f t="shared" si="463"/>
        <v>0.54648881914476266</v>
      </c>
      <c r="BD257" s="30">
        <f t="shared" si="464"/>
        <v>9.8816979819067504E-3</v>
      </c>
      <c r="BE257" s="30">
        <f t="shared" si="465"/>
        <v>8.4578517056667607E-4</v>
      </c>
      <c r="BF257" s="30">
        <f t="shared" si="466"/>
        <v>8.9330024813895782E-3</v>
      </c>
      <c r="BG257" s="30">
        <f t="shared" si="467"/>
        <v>0.18420114122681883</v>
      </c>
      <c r="BH257" s="30">
        <f t="shared" si="468"/>
        <v>0.1261697321716683</v>
      </c>
      <c r="BI257" s="30">
        <f t="shared" si="469"/>
        <v>2.9511677282377916E-2</v>
      </c>
      <c r="BJ257" s="30">
        <f t="shared" si="470"/>
        <v>1.8266467552426755</v>
      </c>
      <c r="BK257" s="30"/>
      <c r="BL257" s="30">
        <f t="shared" si="471"/>
        <v>0.50207327534750912</v>
      </c>
      <c r="BM257" s="30">
        <f t="shared" si="472"/>
        <v>1.9184773769403082E-3</v>
      </c>
      <c r="BN257" s="30">
        <f t="shared" si="473"/>
        <v>0.2991759723527716</v>
      </c>
      <c r="BO257" s="30">
        <f t="shared" si="474"/>
        <v>5.4097476447184977E-3</v>
      </c>
      <c r="BP257" s="30">
        <f t="shared" si="475"/>
        <v>4.6302612595411802E-4</v>
      </c>
      <c r="BQ257" s="30">
        <f t="shared" si="476"/>
        <v>4.890383132781906E-3</v>
      </c>
      <c r="BR257" s="30">
        <f t="shared" si="477"/>
        <v>0.10084114002783595</v>
      </c>
      <c r="BS257" s="30">
        <f t="shared" si="478"/>
        <v>6.9071774172837413E-2</v>
      </c>
      <c r="BT257" s="30">
        <f t="shared" si="479"/>
        <v>1.615620381865086E-2</v>
      </c>
      <c r="BU257" s="30">
        <f t="shared" si="480"/>
        <v>0.99999999999999978</v>
      </c>
      <c r="BV257" s="30"/>
      <c r="BW257" s="28">
        <f t="shared" si="481"/>
        <v>0.54195527501432605</v>
      </c>
      <c r="BX257" s="28">
        <f t="shared" si="482"/>
        <v>0.37121568000157856</v>
      </c>
      <c r="BY257" s="28">
        <f t="shared" si="483"/>
        <v>8.6829044984095383E-2</v>
      </c>
      <c r="BZ257" s="28"/>
      <c r="CA257" s="28">
        <f t="shared" si="484"/>
        <v>60.736441865119062</v>
      </c>
      <c r="CB257" s="28">
        <f t="shared" si="485"/>
        <v>9.9959975985591338</v>
      </c>
      <c r="CC257" s="28">
        <f t="shared" si="486"/>
        <v>35.780668249125839</v>
      </c>
      <c r="CD257" s="28">
        <f t="shared" si="487"/>
        <v>54.195527501432608</v>
      </c>
      <c r="CF257" s="28">
        <f t="shared" si="488"/>
        <v>6.8813380784011411</v>
      </c>
      <c r="CG257" s="28">
        <f t="shared" si="489"/>
        <v>0.51614612383708736</v>
      </c>
      <c r="CH257" s="30"/>
      <c r="CI257" s="107">
        <f t="shared" si="490"/>
        <v>3.6061499900991478</v>
      </c>
    </row>
    <row r="258" spans="1:87" ht="15" customHeight="1" x14ac:dyDescent="0.2">
      <c r="A258" s="150" t="s">
        <v>194</v>
      </c>
      <c r="C258" s="140">
        <v>368</v>
      </c>
      <c r="D258" s="26">
        <f t="shared" si="437"/>
        <v>1008</v>
      </c>
      <c r="F258" s="4">
        <v>60.7</v>
      </c>
      <c r="G258" s="4">
        <v>0.48</v>
      </c>
      <c r="H258" s="4">
        <v>17</v>
      </c>
      <c r="I258" s="4">
        <v>4.97</v>
      </c>
      <c r="J258" s="4">
        <v>0.12</v>
      </c>
      <c r="K258" s="4">
        <v>1.1000000000000001</v>
      </c>
      <c r="L258" s="4">
        <v>5.25</v>
      </c>
      <c r="M258" s="4">
        <v>4.12</v>
      </c>
      <c r="N258" s="4">
        <v>5.87</v>
      </c>
      <c r="O258" s="4">
        <v>0.33</v>
      </c>
      <c r="P258" s="28">
        <f t="shared" si="383"/>
        <v>99.940000000000012</v>
      </c>
      <c r="R258" s="28">
        <v>54.78</v>
      </c>
      <c r="S258" s="28">
        <v>0.13</v>
      </c>
      <c r="T258" s="28">
        <v>28.15</v>
      </c>
      <c r="U258" s="28">
        <v>0.7</v>
      </c>
      <c r="V258" s="28">
        <v>0.14000000000000001</v>
      </c>
      <c r="W258" s="28">
        <v>0.28999999999999998</v>
      </c>
      <c r="X258" s="28">
        <v>10.91</v>
      </c>
      <c r="Y258" s="28">
        <v>3.88</v>
      </c>
      <c r="Z258" s="28">
        <v>1.02</v>
      </c>
      <c r="AA258" s="28">
        <f t="shared" si="438"/>
        <v>100</v>
      </c>
      <c r="AC258" s="30">
        <f t="shared" si="439"/>
        <v>1.0103195739014648</v>
      </c>
      <c r="AD258" s="30">
        <f t="shared" si="440"/>
        <v>6.0075093867334164E-3</v>
      </c>
      <c r="AE258" s="30">
        <f t="shared" si="441"/>
        <v>0.33346410357002748</v>
      </c>
      <c r="AF258" s="30">
        <f t="shared" si="442"/>
        <v>6.9171885873347258E-2</v>
      </c>
      <c r="AG258" s="30">
        <f t="shared" si="443"/>
        <v>1.6915703411333521E-3</v>
      </c>
      <c r="AH258" s="30">
        <f t="shared" si="444"/>
        <v>2.7295285359801493E-2</v>
      </c>
      <c r="AI258" s="30">
        <f t="shared" si="445"/>
        <v>9.3616262482168339E-2</v>
      </c>
      <c r="AJ258" s="30">
        <f t="shared" si="446"/>
        <v>0.13294611164891901</v>
      </c>
      <c r="AK258" s="30">
        <f t="shared" si="447"/>
        <v>0.12462845010615711</v>
      </c>
      <c r="AL258" s="30">
        <f t="shared" si="448"/>
        <v>4.6499503300760194E-3</v>
      </c>
      <c r="AM258" s="30">
        <f t="shared" si="449"/>
        <v>1.8037907029998281</v>
      </c>
      <c r="AO258" s="30">
        <f t="shared" si="450"/>
        <v>0.56010909260217034</v>
      </c>
      <c r="AP258" s="30">
        <f t="shared" si="451"/>
        <v>3.3304913794835037E-3</v>
      </c>
      <c r="AQ258" s="30">
        <f t="shared" si="452"/>
        <v>0.18486851219238115</v>
      </c>
      <c r="AR258" s="30">
        <f t="shared" si="453"/>
        <v>3.8348066523632506E-2</v>
      </c>
      <c r="AS258" s="30">
        <f t="shared" si="454"/>
        <v>9.3778637306432186E-4</v>
      </c>
      <c r="AT258" s="30">
        <f t="shared" si="455"/>
        <v>1.5132179866770326E-2</v>
      </c>
      <c r="AU258" s="30">
        <f t="shared" si="456"/>
        <v>5.1899736663726034E-2</v>
      </c>
      <c r="AV258" s="30">
        <f t="shared" si="457"/>
        <v>7.3703734822349667E-2</v>
      </c>
      <c r="AW258" s="30">
        <f t="shared" si="458"/>
        <v>6.9092522707258339E-2</v>
      </c>
      <c r="AX258" s="30">
        <f t="shared" si="459"/>
        <v>2.5778768691638292E-3</v>
      </c>
      <c r="AY258" s="30">
        <f t="shared" si="460"/>
        <v>0.99999999999999989</v>
      </c>
      <c r="AZ258" s="30"/>
      <c r="BA258" s="30">
        <f t="shared" si="461"/>
        <v>0.91178428761651131</v>
      </c>
      <c r="BB258" s="30">
        <f t="shared" si="462"/>
        <v>1.6270337922403002E-3</v>
      </c>
      <c r="BC258" s="30">
        <f t="shared" si="463"/>
        <v>0.55217732444095724</v>
      </c>
      <c r="BD258" s="30">
        <f t="shared" si="464"/>
        <v>9.7425191370911629E-3</v>
      </c>
      <c r="BE258" s="30">
        <f t="shared" si="465"/>
        <v>1.9734987313222443E-3</v>
      </c>
      <c r="BF258" s="30">
        <f t="shared" si="466"/>
        <v>7.1960297766749384E-3</v>
      </c>
      <c r="BG258" s="30">
        <f t="shared" si="467"/>
        <v>0.19454350927246791</v>
      </c>
      <c r="BH258" s="30">
        <f t="shared" si="468"/>
        <v>0.12520167796063247</v>
      </c>
      <c r="BI258" s="30">
        <f t="shared" si="469"/>
        <v>2.1656050955414011E-2</v>
      </c>
      <c r="BJ258" s="30">
        <f t="shared" si="470"/>
        <v>1.8259019316833114</v>
      </c>
      <c r="BK258" s="30"/>
      <c r="BL258" s="30">
        <f t="shared" si="471"/>
        <v>0.49936104004004817</v>
      </c>
      <c r="BM258" s="30">
        <f t="shared" si="472"/>
        <v>8.9108498326650369E-4</v>
      </c>
      <c r="BN258" s="30">
        <f t="shared" si="473"/>
        <v>0.30241346200444685</v>
      </c>
      <c r="BO258" s="30">
        <f t="shared" si="474"/>
        <v>5.335729684074253E-3</v>
      </c>
      <c r="BP258" s="30">
        <f t="shared" si="475"/>
        <v>1.0808350093057092E-3</v>
      </c>
      <c r="BQ258" s="30">
        <f t="shared" si="476"/>
        <v>3.9410822957182973E-3</v>
      </c>
      <c r="BR258" s="30">
        <f t="shared" si="477"/>
        <v>0.10654652689540502</v>
      </c>
      <c r="BS258" s="30">
        <f t="shared" si="478"/>
        <v>6.8569771348677089E-2</v>
      </c>
      <c r="BT258" s="30">
        <f t="shared" si="479"/>
        <v>1.1860467739058226E-2</v>
      </c>
      <c r="BU258" s="30">
        <f t="shared" si="480"/>
        <v>1</v>
      </c>
      <c r="BV258" s="30"/>
      <c r="BW258" s="28">
        <f t="shared" si="481"/>
        <v>0.56983832368248533</v>
      </c>
      <c r="BX258" s="28">
        <f t="shared" si="482"/>
        <v>0.36672883386409638</v>
      </c>
      <c r="BY258" s="28">
        <f t="shared" si="483"/>
        <v>6.3432842453418292E-2</v>
      </c>
      <c r="BZ258" s="28"/>
      <c r="CA258" s="28">
        <f t="shared" si="484"/>
        <v>60.736441865119062</v>
      </c>
      <c r="CB258" s="28">
        <f t="shared" si="485"/>
        <v>9.9959975985591338</v>
      </c>
      <c r="CC258" s="28">
        <f t="shared" si="486"/>
        <v>34.835200429466099</v>
      </c>
      <c r="CD258" s="28">
        <f t="shared" si="487"/>
        <v>56.983832368248535</v>
      </c>
      <c r="CF258" s="28">
        <f t="shared" si="488"/>
        <v>6.931507276722181</v>
      </c>
      <c r="CG258" s="28">
        <f t="shared" si="489"/>
        <v>0.51614612383708736</v>
      </c>
      <c r="CH258" s="30"/>
      <c r="CI258" s="107">
        <f t="shared" si="490"/>
        <v>3.6448631797935507</v>
      </c>
    </row>
    <row r="259" spans="1:87" ht="15" customHeight="1" x14ac:dyDescent="0.2">
      <c r="A259" s="150" t="s">
        <v>194</v>
      </c>
      <c r="C259" s="140">
        <v>376</v>
      </c>
      <c r="D259" s="26">
        <f t="shared" si="437"/>
        <v>1008</v>
      </c>
      <c r="F259" s="4">
        <v>60.7</v>
      </c>
      <c r="G259" s="4">
        <v>0.48</v>
      </c>
      <c r="H259" s="4">
        <v>17</v>
      </c>
      <c r="I259" s="4">
        <v>4.97</v>
      </c>
      <c r="J259" s="4">
        <v>0.12</v>
      </c>
      <c r="K259" s="4">
        <v>1.1000000000000001</v>
      </c>
      <c r="L259" s="4">
        <v>5.25</v>
      </c>
      <c r="M259" s="4">
        <v>4.12</v>
      </c>
      <c r="N259" s="4">
        <v>5.87</v>
      </c>
      <c r="O259" s="4">
        <v>0.33</v>
      </c>
      <c r="P259" s="28">
        <f t="shared" si="383"/>
        <v>99.940000000000012</v>
      </c>
      <c r="R259" s="28">
        <v>53.44</v>
      </c>
      <c r="S259" s="28">
        <v>0.42</v>
      </c>
      <c r="T259" s="28">
        <v>28.68</v>
      </c>
      <c r="U259" s="28">
        <v>0.79</v>
      </c>
      <c r="V259" s="28">
        <v>0.12</v>
      </c>
      <c r="W259" s="28">
        <v>0.42</v>
      </c>
      <c r="X259" s="28">
        <v>11.25</v>
      </c>
      <c r="Y259" s="28">
        <v>3.82</v>
      </c>
      <c r="Z259" s="28">
        <v>1.06</v>
      </c>
      <c r="AA259" s="28">
        <f t="shared" si="438"/>
        <v>100</v>
      </c>
      <c r="AC259" s="30">
        <f t="shared" si="439"/>
        <v>1.0103195739014648</v>
      </c>
      <c r="AD259" s="30">
        <f t="shared" si="440"/>
        <v>6.0075093867334164E-3</v>
      </c>
      <c r="AE259" s="30">
        <f t="shared" si="441"/>
        <v>0.33346410357002748</v>
      </c>
      <c r="AF259" s="30">
        <f t="shared" si="442"/>
        <v>6.9171885873347258E-2</v>
      </c>
      <c r="AG259" s="30">
        <f t="shared" si="443"/>
        <v>1.6915703411333521E-3</v>
      </c>
      <c r="AH259" s="30">
        <f t="shared" si="444"/>
        <v>2.7295285359801493E-2</v>
      </c>
      <c r="AI259" s="30">
        <f t="shared" si="445"/>
        <v>9.3616262482168339E-2</v>
      </c>
      <c r="AJ259" s="30">
        <f t="shared" si="446"/>
        <v>0.13294611164891901</v>
      </c>
      <c r="AK259" s="30">
        <f t="shared" si="447"/>
        <v>0.12462845010615711</v>
      </c>
      <c r="AL259" s="30">
        <f t="shared" si="448"/>
        <v>4.6499503300760194E-3</v>
      </c>
      <c r="AM259" s="30">
        <f t="shared" si="449"/>
        <v>1.8037907029998281</v>
      </c>
      <c r="AO259" s="30">
        <f t="shared" si="450"/>
        <v>0.56010909260217034</v>
      </c>
      <c r="AP259" s="30">
        <f t="shared" si="451"/>
        <v>3.3304913794835037E-3</v>
      </c>
      <c r="AQ259" s="30">
        <f t="shared" si="452"/>
        <v>0.18486851219238115</v>
      </c>
      <c r="AR259" s="30">
        <f t="shared" si="453"/>
        <v>3.8348066523632506E-2</v>
      </c>
      <c r="AS259" s="30">
        <f t="shared" si="454"/>
        <v>9.3778637306432186E-4</v>
      </c>
      <c r="AT259" s="30">
        <f t="shared" si="455"/>
        <v>1.5132179866770326E-2</v>
      </c>
      <c r="AU259" s="30">
        <f t="shared" si="456"/>
        <v>5.1899736663726034E-2</v>
      </c>
      <c r="AV259" s="30">
        <f t="shared" si="457"/>
        <v>7.3703734822349667E-2</v>
      </c>
      <c r="AW259" s="30">
        <f t="shared" si="458"/>
        <v>6.9092522707258339E-2</v>
      </c>
      <c r="AX259" s="30">
        <f t="shared" si="459"/>
        <v>2.5778768691638292E-3</v>
      </c>
      <c r="AY259" s="30">
        <f t="shared" si="460"/>
        <v>0.99999999999999989</v>
      </c>
      <c r="AZ259" s="30"/>
      <c r="BA259" s="30">
        <f t="shared" si="461"/>
        <v>0.88948069241011984</v>
      </c>
      <c r="BB259" s="30">
        <f t="shared" si="462"/>
        <v>5.2565707133917393E-3</v>
      </c>
      <c r="BC259" s="30">
        <f t="shared" si="463"/>
        <v>0.56257355825814048</v>
      </c>
      <c r="BD259" s="30">
        <f t="shared" si="464"/>
        <v>1.0995128740431456E-2</v>
      </c>
      <c r="BE259" s="30">
        <f t="shared" si="465"/>
        <v>1.6915703411333521E-3</v>
      </c>
      <c r="BF259" s="30">
        <f t="shared" si="466"/>
        <v>1.0421836228287842E-2</v>
      </c>
      <c r="BG259" s="30">
        <f t="shared" si="467"/>
        <v>0.20060627674750356</v>
      </c>
      <c r="BH259" s="30">
        <f t="shared" si="468"/>
        <v>0.12326556953856083</v>
      </c>
      <c r="BI259" s="30">
        <f t="shared" si="469"/>
        <v>2.2505307855626329E-2</v>
      </c>
      <c r="BJ259" s="30">
        <f t="shared" si="470"/>
        <v>1.8267965108331954</v>
      </c>
      <c r="BK259" s="30"/>
      <c r="BL259" s="30">
        <f t="shared" si="471"/>
        <v>0.48690737426711578</v>
      </c>
      <c r="BM259" s="30">
        <f t="shared" si="472"/>
        <v>2.8774801584190873E-3</v>
      </c>
      <c r="BN259" s="30">
        <f t="shared" si="473"/>
        <v>0.30795633499516195</v>
      </c>
      <c r="BO259" s="30">
        <f t="shared" si="474"/>
        <v>6.0188032302605048E-3</v>
      </c>
      <c r="BP259" s="30">
        <f t="shared" si="475"/>
        <v>9.2597633677427645E-4</v>
      </c>
      <c r="BQ259" s="30">
        <f t="shared" si="476"/>
        <v>5.7049792719028568E-3</v>
      </c>
      <c r="BR259" s="30">
        <f t="shared" si="477"/>
        <v>0.10981314862267158</v>
      </c>
      <c r="BS259" s="30">
        <f t="shared" si="478"/>
        <v>6.747635481433005E-2</v>
      </c>
      <c r="BT259" s="30">
        <f t="shared" si="479"/>
        <v>1.2319548303363979E-2</v>
      </c>
      <c r="BU259" s="30">
        <f t="shared" si="480"/>
        <v>1</v>
      </c>
      <c r="BV259" s="30"/>
      <c r="BW259" s="28">
        <f t="shared" si="481"/>
        <v>0.57915562371484408</v>
      </c>
      <c r="BX259" s="28">
        <f t="shared" si="482"/>
        <v>0.35587095760980014</v>
      </c>
      <c r="BY259" s="28">
        <f t="shared" si="483"/>
        <v>6.4973418675355776E-2</v>
      </c>
      <c r="BZ259" s="28"/>
      <c r="CA259" s="28">
        <f t="shared" si="484"/>
        <v>60.736441865119062</v>
      </c>
      <c r="CB259" s="28">
        <f t="shared" si="485"/>
        <v>9.9959975985591338</v>
      </c>
      <c r="CC259" s="28">
        <f t="shared" si="486"/>
        <v>35.455123053277781</v>
      </c>
      <c r="CD259" s="28">
        <f t="shared" si="487"/>
        <v>57.915562371484405</v>
      </c>
      <c r="CF259" s="28">
        <f t="shared" si="488"/>
        <v>6.9477258204119652</v>
      </c>
      <c r="CG259" s="28">
        <f t="shared" si="489"/>
        <v>0.51614612383708736</v>
      </c>
      <c r="CH259" s="30"/>
      <c r="CI259" s="107">
        <f t="shared" si="490"/>
        <v>3.773154156005611</v>
      </c>
    </row>
    <row r="260" spans="1:87" ht="15" customHeight="1" x14ac:dyDescent="0.2">
      <c r="A260" s="150" t="s">
        <v>194</v>
      </c>
      <c r="C260" s="140">
        <v>384</v>
      </c>
      <c r="D260" s="26">
        <f t="shared" si="437"/>
        <v>1008</v>
      </c>
      <c r="F260" s="4">
        <v>60.7</v>
      </c>
      <c r="G260" s="4">
        <v>0.48</v>
      </c>
      <c r="H260" s="4">
        <v>17</v>
      </c>
      <c r="I260" s="4">
        <v>4.97</v>
      </c>
      <c r="J260" s="4">
        <v>0.12</v>
      </c>
      <c r="K260" s="4">
        <v>1.1000000000000001</v>
      </c>
      <c r="L260" s="4">
        <v>5.25</v>
      </c>
      <c r="M260" s="4">
        <v>4.12</v>
      </c>
      <c r="N260" s="4">
        <v>5.87</v>
      </c>
      <c r="O260" s="4">
        <v>0.33</v>
      </c>
      <c r="P260" s="28">
        <f t="shared" si="383"/>
        <v>99.940000000000012</v>
      </c>
      <c r="R260" s="28">
        <v>54.32</v>
      </c>
      <c r="S260" s="28">
        <v>0.17</v>
      </c>
      <c r="T260" s="28">
        <v>28.45</v>
      </c>
      <c r="U260" s="28">
        <v>0.81</v>
      </c>
      <c r="V260" s="28">
        <v>0.14000000000000001</v>
      </c>
      <c r="W260" s="28">
        <v>0.25</v>
      </c>
      <c r="X260" s="28">
        <v>11.01</v>
      </c>
      <c r="Y260" s="28">
        <v>3.87</v>
      </c>
      <c r="Z260" s="28">
        <v>0.97</v>
      </c>
      <c r="AA260" s="28">
        <f t="shared" si="438"/>
        <v>99.990000000000009</v>
      </c>
      <c r="AC260" s="30">
        <f t="shared" si="439"/>
        <v>1.0103195739014648</v>
      </c>
      <c r="AD260" s="30">
        <f t="shared" si="440"/>
        <v>6.0075093867334164E-3</v>
      </c>
      <c r="AE260" s="30">
        <f t="shared" si="441"/>
        <v>0.33346410357002748</v>
      </c>
      <c r="AF260" s="30">
        <f t="shared" si="442"/>
        <v>6.9171885873347258E-2</v>
      </c>
      <c r="AG260" s="30">
        <f t="shared" si="443"/>
        <v>1.6915703411333521E-3</v>
      </c>
      <c r="AH260" s="30">
        <f t="shared" si="444"/>
        <v>2.7295285359801493E-2</v>
      </c>
      <c r="AI260" s="30">
        <f t="shared" si="445"/>
        <v>9.3616262482168339E-2</v>
      </c>
      <c r="AJ260" s="30">
        <f t="shared" si="446"/>
        <v>0.13294611164891901</v>
      </c>
      <c r="AK260" s="30">
        <f t="shared" si="447"/>
        <v>0.12462845010615711</v>
      </c>
      <c r="AL260" s="30">
        <f t="shared" si="448"/>
        <v>4.6499503300760194E-3</v>
      </c>
      <c r="AM260" s="30">
        <f t="shared" si="449"/>
        <v>1.8037907029998281</v>
      </c>
      <c r="AO260" s="30">
        <f t="shared" si="450"/>
        <v>0.56010909260217034</v>
      </c>
      <c r="AP260" s="30">
        <f t="shared" si="451"/>
        <v>3.3304913794835037E-3</v>
      </c>
      <c r="AQ260" s="30">
        <f t="shared" si="452"/>
        <v>0.18486851219238115</v>
      </c>
      <c r="AR260" s="30">
        <f t="shared" si="453"/>
        <v>3.8348066523632506E-2</v>
      </c>
      <c r="AS260" s="30">
        <f t="shared" si="454"/>
        <v>9.3778637306432186E-4</v>
      </c>
      <c r="AT260" s="30">
        <f t="shared" si="455"/>
        <v>1.5132179866770326E-2</v>
      </c>
      <c r="AU260" s="30">
        <f t="shared" si="456"/>
        <v>5.1899736663726034E-2</v>
      </c>
      <c r="AV260" s="30">
        <f t="shared" si="457"/>
        <v>7.3703734822349667E-2</v>
      </c>
      <c r="AW260" s="30">
        <f t="shared" si="458"/>
        <v>6.9092522707258339E-2</v>
      </c>
      <c r="AX260" s="30">
        <f t="shared" si="459"/>
        <v>2.5778768691638292E-3</v>
      </c>
      <c r="AY260" s="30">
        <f t="shared" si="460"/>
        <v>0.99999999999999989</v>
      </c>
      <c r="AZ260" s="30"/>
      <c r="BA260" s="30">
        <f t="shared" si="461"/>
        <v>0.9041278295605859</v>
      </c>
      <c r="BB260" s="30">
        <f t="shared" si="462"/>
        <v>2.1276595744680851E-3</v>
      </c>
      <c r="BC260" s="30">
        <f t="shared" si="463"/>
        <v>0.55806198509219307</v>
      </c>
      <c r="BD260" s="30">
        <f t="shared" si="464"/>
        <v>1.1273486430062632E-2</v>
      </c>
      <c r="BE260" s="30">
        <f t="shared" si="465"/>
        <v>1.9734987313222443E-3</v>
      </c>
      <c r="BF260" s="30">
        <f t="shared" si="466"/>
        <v>6.2034739454094297E-3</v>
      </c>
      <c r="BG260" s="30">
        <f t="shared" si="467"/>
        <v>0.19632667617689015</v>
      </c>
      <c r="BH260" s="30">
        <f t="shared" si="468"/>
        <v>0.12487899322362053</v>
      </c>
      <c r="BI260" s="30">
        <f t="shared" si="469"/>
        <v>2.0594479830148619E-2</v>
      </c>
      <c r="BJ260" s="30">
        <f t="shared" si="470"/>
        <v>1.8255680825647007</v>
      </c>
      <c r="BK260" s="30"/>
      <c r="BL260" s="30">
        <f t="shared" si="471"/>
        <v>0.49525834626249404</v>
      </c>
      <c r="BM260" s="30">
        <f t="shared" si="472"/>
        <v>1.1654780749009276E-3</v>
      </c>
      <c r="BN260" s="30">
        <f t="shared" si="473"/>
        <v>0.30569223378850052</v>
      </c>
      <c r="BO260" s="30">
        <f t="shared" si="474"/>
        <v>6.1753305931076304E-3</v>
      </c>
      <c r="BP260" s="30">
        <f t="shared" si="475"/>
        <v>1.0810326660344099E-3</v>
      </c>
      <c r="BQ260" s="30">
        <f t="shared" si="476"/>
        <v>3.398106049649107E-3</v>
      </c>
      <c r="BR260" s="30">
        <f t="shared" si="477"/>
        <v>0.10754278520309968</v>
      </c>
      <c r="BS260" s="30">
        <f t="shared" si="478"/>
        <v>6.8405552450380686E-2</v>
      </c>
      <c r="BT260" s="30">
        <f t="shared" si="479"/>
        <v>1.128113491183297E-2</v>
      </c>
      <c r="BU260" s="30">
        <f t="shared" si="480"/>
        <v>1</v>
      </c>
      <c r="BV260" s="30"/>
      <c r="BW260" s="28">
        <f t="shared" si="481"/>
        <v>0.57439025880706007</v>
      </c>
      <c r="BX260" s="28">
        <f t="shared" si="482"/>
        <v>0.36535675453830069</v>
      </c>
      <c r="BY260" s="28">
        <f t="shared" si="483"/>
        <v>6.025298665463924E-2</v>
      </c>
      <c r="BZ260" s="28"/>
      <c r="CA260" s="28">
        <f t="shared" si="484"/>
        <v>60.736441865119062</v>
      </c>
      <c r="CB260" s="28">
        <f t="shared" si="485"/>
        <v>9.9959975985591338</v>
      </c>
      <c r="CC260" s="28">
        <f t="shared" si="486"/>
        <v>34.744811605816928</v>
      </c>
      <c r="CD260" s="28">
        <f t="shared" si="487"/>
        <v>57.439025880706005</v>
      </c>
      <c r="CF260" s="28">
        <f t="shared" si="488"/>
        <v>6.9394636574789326</v>
      </c>
      <c r="CG260" s="28">
        <f t="shared" si="489"/>
        <v>0.51614612383708736</v>
      </c>
      <c r="CH260" s="30"/>
      <c r="CI260" s="107">
        <f t="shared" si="490"/>
        <v>3.6591315369490438</v>
      </c>
    </row>
    <row r="261" spans="1:87" ht="15" customHeight="1" x14ac:dyDescent="0.2">
      <c r="A261" s="150" t="s">
        <v>194</v>
      </c>
      <c r="C261" s="140">
        <v>392</v>
      </c>
      <c r="D261" s="26">
        <f t="shared" si="437"/>
        <v>1008</v>
      </c>
      <c r="F261" s="4">
        <v>60.7</v>
      </c>
      <c r="G261" s="4">
        <v>0.48</v>
      </c>
      <c r="H261" s="4">
        <v>17</v>
      </c>
      <c r="I261" s="4">
        <v>4.97</v>
      </c>
      <c r="J261" s="4">
        <v>0.12</v>
      </c>
      <c r="K261" s="4">
        <v>1.1000000000000001</v>
      </c>
      <c r="L261" s="4">
        <v>5.25</v>
      </c>
      <c r="M261" s="4">
        <v>4.12</v>
      </c>
      <c r="N261" s="4">
        <v>5.87</v>
      </c>
      <c r="O261" s="4">
        <v>0.33</v>
      </c>
      <c r="P261" s="28">
        <f t="shared" si="383"/>
        <v>99.940000000000012</v>
      </c>
      <c r="R261" s="28">
        <v>54.37</v>
      </c>
      <c r="S261" s="28">
        <v>0.28000000000000003</v>
      </c>
      <c r="T261" s="28">
        <v>28.21</v>
      </c>
      <c r="U261" s="28">
        <v>0.83</v>
      </c>
      <c r="V261" s="28">
        <v>0.14000000000000001</v>
      </c>
      <c r="W261" s="28">
        <v>0.38</v>
      </c>
      <c r="X261" s="28">
        <v>10.83</v>
      </c>
      <c r="Y261" s="28">
        <v>3.94</v>
      </c>
      <c r="Z261" s="28">
        <v>1.02</v>
      </c>
      <c r="AA261" s="28">
        <f t="shared" si="438"/>
        <v>99.999999999999986</v>
      </c>
      <c r="AC261" s="30">
        <f t="shared" si="439"/>
        <v>1.0103195739014648</v>
      </c>
      <c r="AD261" s="30">
        <f t="shared" si="440"/>
        <v>6.0075093867334164E-3</v>
      </c>
      <c r="AE261" s="30">
        <f t="shared" si="441"/>
        <v>0.33346410357002748</v>
      </c>
      <c r="AF261" s="30">
        <f t="shared" si="442"/>
        <v>6.9171885873347258E-2</v>
      </c>
      <c r="AG261" s="30">
        <f t="shared" si="443"/>
        <v>1.6915703411333521E-3</v>
      </c>
      <c r="AH261" s="30">
        <f t="shared" si="444"/>
        <v>2.7295285359801493E-2</v>
      </c>
      <c r="AI261" s="30">
        <f t="shared" si="445"/>
        <v>9.3616262482168339E-2</v>
      </c>
      <c r="AJ261" s="30">
        <f t="shared" si="446"/>
        <v>0.13294611164891901</v>
      </c>
      <c r="AK261" s="30">
        <f t="shared" si="447"/>
        <v>0.12462845010615711</v>
      </c>
      <c r="AL261" s="30">
        <f t="shared" si="448"/>
        <v>4.6499503300760194E-3</v>
      </c>
      <c r="AM261" s="30">
        <f t="shared" si="449"/>
        <v>1.8037907029998281</v>
      </c>
      <c r="AO261" s="30">
        <f t="shared" si="450"/>
        <v>0.56010909260217034</v>
      </c>
      <c r="AP261" s="30">
        <f t="shared" si="451"/>
        <v>3.3304913794835037E-3</v>
      </c>
      <c r="AQ261" s="30">
        <f t="shared" si="452"/>
        <v>0.18486851219238115</v>
      </c>
      <c r="AR261" s="30">
        <f t="shared" si="453"/>
        <v>3.8348066523632506E-2</v>
      </c>
      <c r="AS261" s="30">
        <f t="shared" si="454"/>
        <v>9.3778637306432186E-4</v>
      </c>
      <c r="AT261" s="30">
        <f t="shared" si="455"/>
        <v>1.5132179866770326E-2</v>
      </c>
      <c r="AU261" s="30">
        <f t="shared" si="456"/>
        <v>5.1899736663726034E-2</v>
      </c>
      <c r="AV261" s="30">
        <f t="shared" si="457"/>
        <v>7.3703734822349667E-2</v>
      </c>
      <c r="AW261" s="30">
        <f t="shared" si="458"/>
        <v>6.9092522707258339E-2</v>
      </c>
      <c r="AX261" s="30">
        <f t="shared" si="459"/>
        <v>2.5778768691638292E-3</v>
      </c>
      <c r="AY261" s="30">
        <f t="shared" si="460"/>
        <v>0.99999999999999989</v>
      </c>
      <c r="AZ261" s="30"/>
      <c r="BA261" s="30">
        <f t="shared" si="461"/>
        <v>0.90496005326231688</v>
      </c>
      <c r="BB261" s="30">
        <f t="shared" si="462"/>
        <v>3.5043804755944931E-3</v>
      </c>
      <c r="BC261" s="30">
        <f t="shared" si="463"/>
        <v>0.55335425657120441</v>
      </c>
      <c r="BD261" s="30">
        <f t="shared" si="464"/>
        <v>1.1551844119693807E-2</v>
      </c>
      <c r="BE261" s="30">
        <f t="shared" si="465"/>
        <v>1.9734987313222443E-3</v>
      </c>
      <c r="BF261" s="30">
        <f t="shared" si="466"/>
        <v>9.4292803970223334E-3</v>
      </c>
      <c r="BG261" s="30">
        <f t="shared" si="467"/>
        <v>0.19311697574893011</v>
      </c>
      <c r="BH261" s="30">
        <f t="shared" si="468"/>
        <v>0.12713778638270409</v>
      </c>
      <c r="BI261" s="30">
        <f t="shared" si="469"/>
        <v>2.1656050955414011E-2</v>
      </c>
      <c r="BJ261" s="30">
        <f t="shared" si="470"/>
        <v>1.8266841266442024</v>
      </c>
      <c r="BK261" s="30"/>
      <c r="BL261" s="30">
        <f t="shared" si="471"/>
        <v>0.49541135222147964</v>
      </c>
      <c r="BM261" s="30">
        <f t="shared" si="472"/>
        <v>1.9184381275773076E-3</v>
      </c>
      <c r="BN261" s="30">
        <f t="shared" si="473"/>
        <v>0.30292826685244717</v>
      </c>
      <c r="BO261" s="30">
        <f t="shared" si="474"/>
        <v>6.3239418086561442E-3</v>
      </c>
      <c r="BP261" s="30">
        <f t="shared" si="475"/>
        <v>1.0803721905372631E-3</v>
      </c>
      <c r="BQ261" s="30">
        <f t="shared" si="476"/>
        <v>5.1619654758509586E-3</v>
      </c>
      <c r="BR261" s="30">
        <f t="shared" si="477"/>
        <v>0.10571996161356309</v>
      </c>
      <c r="BS261" s="30">
        <f t="shared" si="478"/>
        <v>6.9600312680369453E-2</v>
      </c>
      <c r="BT261" s="30">
        <f t="shared" si="479"/>
        <v>1.1855389029518911E-2</v>
      </c>
      <c r="BU261" s="30">
        <f t="shared" si="480"/>
        <v>0.99999999999999989</v>
      </c>
      <c r="BV261" s="30"/>
      <c r="BW261" s="28">
        <f t="shared" si="481"/>
        <v>0.56481681291478725</v>
      </c>
      <c r="BX261" s="28">
        <f t="shared" si="482"/>
        <v>0.37184488327467918</v>
      </c>
      <c r="BY261" s="28">
        <f t="shared" si="483"/>
        <v>6.3338303810533569E-2</v>
      </c>
      <c r="BZ261" s="28"/>
      <c r="CA261" s="28">
        <f t="shared" si="484"/>
        <v>60.736441865119062</v>
      </c>
      <c r="CB261" s="28">
        <f t="shared" si="485"/>
        <v>9.9959975985591338</v>
      </c>
      <c r="CC261" s="28">
        <f t="shared" si="486"/>
        <v>34.574671026792721</v>
      </c>
      <c r="CD261" s="28">
        <f t="shared" si="487"/>
        <v>56.481681291478722</v>
      </c>
      <c r="CF261" s="28">
        <f t="shared" si="488"/>
        <v>6.9226560524346743</v>
      </c>
      <c r="CG261" s="28">
        <f t="shared" si="489"/>
        <v>0.51614612383708736</v>
      </c>
      <c r="CH261" s="30"/>
      <c r="CI261" s="107">
        <f t="shared" si="490"/>
        <v>3.5848124960510885</v>
      </c>
    </row>
    <row r="262" spans="1:87" ht="15" customHeight="1" x14ac:dyDescent="0.2">
      <c r="A262" s="150" t="s">
        <v>194</v>
      </c>
      <c r="C262" s="140">
        <v>400</v>
      </c>
      <c r="D262" s="26">
        <f t="shared" si="437"/>
        <v>1008</v>
      </c>
      <c r="F262" s="4">
        <v>60.7</v>
      </c>
      <c r="G262" s="4">
        <v>0.48</v>
      </c>
      <c r="H262" s="4">
        <v>17</v>
      </c>
      <c r="I262" s="4">
        <v>4.97</v>
      </c>
      <c r="J262" s="4">
        <v>0.12</v>
      </c>
      <c r="K262" s="4">
        <v>1.1000000000000001</v>
      </c>
      <c r="L262" s="4">
        <v>5.25</v>
      </c>
      <c r="M262" s="4">
        <v>4.12</v>
      </c>
      <c r="N262" s="4">
        <v>5.87</v>
      </c>
      <c r="O262" s="4">
        <v>0.33</v>
      </c>
      <c r="P262" s="28">
        <f t="shared" si="383"/>
        <v>99.940000000000012</v>
      </c>
      <c r="R262" s="28">
        <v>55.17</v>
      </c>
      <c r="S262" s="28">
        <v>0.16</v>
      </c>
      <c r="T262" s="28">
        <v>27.99</v>
      </c>
      <c r="U262" s="28">
        <v>0.77</v>
      </c>
      <c r="V262" s="28">
        <v>0.14000000000000001</v>
      </c>
      <c r="W262" s="28">
        <v>0.19</v>
      </c>
      <c r="X262" s="28">
        <v>10.24</v>
      </c>
      <c r="Y262" s="28">
        <v>4.1100000000000003</v>
      </c>
      <c r="Z262" s="28">
        <v>1.22</v>
      </c>
      <c r="AA262" s="28">
        <f t="shared" si="438"/>
        <v>99.989999999999981</v>
      </c>
      <c r="AC262" s="30">
        <f t="shared" si="439"/>
        <v>1.0103195739014648</v>
      </c>
      <c r="AD262" s="30">
        <f t="shared" si="440"/>
        <v>6.0075093867334164E-3</v>
      </c>
      <c r="AE262" s="30">
        <f t="shared" si="441"/>
        <v>0.33346410357002748</v>
      </c>
      <c r="AF262" s="30">
        <f t="shared" si="442"/>
        <v>6.9171885873347258E-2</v>
      </c>
      <c r="AG262" s="30">
        <f t="shared" si="443"/>
        <v>1.6915703411333521E-3</v>
      </c>
      <c r="AH262" s="30">
        <f t="shared" si="444"/>
        <v>2.7295285359801493E-2</v>
      </c>
      <c r="AI262" s="30">
        <f t="shared" si="445"/>
        <v>9.3616262482168339E-2</v>
      </c>
      <c r="AJ262" s="30">
        <f t="shared" si="446"/>
        <v>0.13294611164891901</v>
      </c>
      <c r="AK262" s="30">
        <f t="shared" si="447"/>
        <v>0.12462845010615711</v>
      </c>
      <c r="AL262" s="30">
        <f t="shared" si="448"/>
        <v>4.6499503300760194E-3</v>
      </c>
      <c r="AM262" s="30">
        <f t="shared" si="449"/>
        <v>1.8037907029998281</v>
      </c>
      <c r="AO262" s="30">
        <f t="shared" si="450"/>
        <v>0.56010909260217034</v>
      </c>
      <c r="AP262" s="30">
        <f t="shared" si="451"/>
        <v>3.3304913794835037E-3</v>
      </c>
      <c r="AQ262" s="30">
        <f t="shared" si="452"/>
        <v>0.18486851219238115</v>
      </c>
      <c r="AR262" s="30">
        <f t="shared" si="453"/>
        <v>3.8348066523632506E-2</v>
      </c>
      <c r="AS262" s="30">
        <f t="shared" si="454"/>
        <v>9.3778637306432186E-4</v>
      </c>
      <c r="AT262" s="30">
        <f t="shared" si="455"/>
        <v>1.5132179866770326E-2</v>
      </c>
      <c r="AU262" s="30">
        <f t="shared" si="456"/>
        <v>5.1899736663726034E-2</v>
      </c>
      <c r="AV262" s="30">
        <f t="shared" si="457"/>
        <v>7.3703734822349667E-2</v>
      </c>
      <c r="AW262" s="30">
        <f t="shared" si="458"/>
        <v>6.9092522707258339E-2</v>
      </c>
      <c r="AX262" s="30">
        <f t="shared" si="459"/>
        <v>2.5778768691638292E-3</v>
      </c>
      <c r="AY262" s="30">
        <f t="shared" si="460"/>
        <v>0.99999999999999989</v>
      </c>
      <c r="AZ262" s="30"/>
      <c r="BA262" s="30">
        <f t="shared" si="461"/>
        <v>0.91827563249001332</v>
      </c>
      <c r="BB262" s="30">
        <f t="shared" si="462"/>
        <v>2.0025031289111388E-3</v>
      </c>
      <c r="BC262" s="30">
        <f t="shared" si="463"/>
        <v>0.54903883876029813</v>
      </c>
      <c r="BD262" s="30">
        <f t="shared" si="464"/>
        <v>1.0716771050800279E-2</v>
      </c>
      <c r="BE262" s="30">
        <f t="shared" si="465"/>
        <v>1.9734987313222443E-3</v>
      </c>
      <c r="BF262" s="30">
        <f t="shared" si="466"/>
        <v>4.7146401985111667E-3</v>
      </c>
      <c r="BG262" s="30">
        <f t="shared" si="467"/>
        <v>0.18259629101283881</v>
      </c>
      <c r="BH262" s="30">
        <f t="shared" si="468"/>
        <v>0.13262342691190709</v>
      </c>
      <c r="BI262" s="30">
        <f t="shared" si="469"/>
        <v>2.5902335456475582E-2</v>
      </c>
      <c r="BJ262" s="30">
        <f t="shared" si="470"/>
        <v>1.8278439377410778</v>
      </c>
      <c r="BK262" s="30"/>
      <c r="BL262" s="30">
        <f t="shared" si="471"/>
        <v>0.50238185740564634</v>
      </c>
      <c r="BM262" s="30">
        <f t="shared" si="472"/>
        <v>1.095554761303042E-3</v>
      </c>
      <c r="BN262" s="30">
        <f t="shared" si="473"/>
        <v>0.30037511815085383</v>
      </c>
      <c r="BO262" s="30">
        <f t="shared" si="474"/>
        <v>5.8630667692803635E-3</v>
      </c>
      <c r="BP262" s="30">
        <f t="shared" si="475"/>
        <v>1.0796866683055954E-3</v>
      </c>
      <c r="BQ262" s="30">
        <f t="shared" si="476"/>
        <v>2.5793450420814957E-3</v>
      </c>
      <c r="BR262" s="30">
        <f t="shared" si="477"/>
        <v>9.9897090360186097E-2</v>
      </c>
      <c r="BS262" s="30">
        <f t="shared" si="478"/>
        <v>7.2557303265074369E-2</v>
      </c>
      <c r="BT262" s="30">
        <f t="shared" si="479"/>
        <v>1.4170977577268833E-2</v>
      </c>
      <c r="BU262" s="30">
        <f t="shared" si="480"/>
        <v>1</v>
      </c>
      <c r="BV262" s="30"/>
      <c r="BW262" s="28">
        <f t="shared" si="481"/>
        <v>0.53528140207569053</v>
      </c>
      <c r="BX262" s="28">
        <f t="shared" si="482"/>
        <v>0.38878584834177687</v>
      </c>
      <c r="BY262" s="28">
        <f t="shared" si="483"/>
        <v>7.5932749582532599E-2</v>
      </c>
      <c r="BZ262" s="28"/>
      <c r="CA262" s="28">
        <f t="shared" si="484"/>
        <v>60.736441865119062</v>
      </c>
      <c r="CB262" s="28">
        <f t="shared" si="485"/>
        <v>9.9959975985591338</v>
      </c>
      <c r="CC262" s="28">
        <f t="shared" si="486"/>
        <v>34.357345062037787</v>
      </c>
      <c r="CD262" s="28">
        <f t="shared" si="487"/>
        <v>53.528140207569052</v>
      </c>
      <c r="CF262" s="28">
        <f t="shared" si="488"/>
        <v>6.8689471925925716</v>
      </c>
      <c r="CG262" s="28">
        <f t="shared" si="489"/>
        <v>0.51614612383708736</v>
      </c>
      <c r="CH262" s="30"/>
      <c r="CI262" s="107">
        <f t="shared" si="490"/>
        <v>3.393992048066524</v>
      </c>
    </row>
    <row r="263" spans="1:87" ht="15" customHeight="1" x14ac:dyDescent="0.2">
      <c r="A263" s="150" t="s">
        <v>194</v>
      </c>
      <c r="C263" s="140">
        <v>408</v>
      </c>
      <c r="D263" s="26">
        <f t="shared" si="437"/>
        <v>1008</v>
      </c>
      <c r="F263" s="4">
        <v>60.7</v>
      </c>
      <c r="G263" s="4">
        <v>0.48</v>
      </c>
      <c r="H263" s="4">
        <v>17</v>
      </c>
      <c r="I263" s="4">
        <v>4.97</v>
      </c>
      <c r="J263" s="4">
        <v>0.12</v>
      </c>
      <c r="K263" s="4">
        <v>1.1000000000000001</v>
      </c>
      <c r="L263" s="4">
        <v>5.25</v>
      </c>
      <c r="M263" s="4">
        <v>4.12</v>
      </c>
      <c r="N263" s="4">
        <v>5.87</v>
      </c>
      <c r="O263" s="4">
        <v>0.33</v>
      </c>
      <c r="P263" s="28">
        <f t="shared" si="383"/>
        <v>99.940000000000012</v>
      </c>
      <c r="R263" s="28">
        <v>55.13</v>
      </c>
      <c r="S263" s="28">
        <v>0.39</v>
      </c>
      <c r="T263" s="28">
        <v>26.84</v>
      </c>
      <c r="U263" s="28">
        <v>0.89</v>
      </c>
      <c r="V263" s="28">
        <v>0.14000000000000001</v>
      </c>
      <c r="W263" s="28">
        <v>0.24</v>
      </c>
      <c r="X263" s="28">
        <v>11.28</v>
      </c>
      <c r="Y263" s="28">
        <v>3.56</v>
      </c>
      <c r="Z263" s="28">
        <v>1.53</v>
      </c>
      <c r="AA263" s="28">
        <f t="shared" si="438"/>
        <v>100</v>
      </c>
      <c r="AC263" s="30">
        <f t="shared" si="439"/>
        <v>1.0103195739014648</v>
      </c>
      <c r="AD263" s="30">
        <f t="shared" si="440"/>
        <v>6.0075093867334164E-3</v>
      </c>
      <c r="AE263" s="30">
        <f t="shared" si="441"/>
        <v>0.33346410357002748</v>
      </c>
      <c r="AF263" s="30">
        <f t="shared" si="442"/>
        <v>6.9171885873347258E-2</v>
      </c>
      <c r="AG263" s="30">
        <f t="shared" si="443"/>
        <v>1.6915703411333521E-3</v>
      </c>
      <c r="AH263" s="30">
        <f t="shared" si="444"/>
        <v>2.7295285359801493E-2</v>
      </c>
      <c r="AI263" s="30">
        <f t="shared" si="445"/>
        <v>9.3616262482168339E-2</v>
      </c>
      <c r="AJ263" s="30">
        <f t="shared" si="446"/>
        <v>0.13294611164891901</v>
      </c>
      <c r="AK263" s="30">
        <f t="shared" si="447"/>
        <v>0.12462845010615711</v>
      </c>
      <c r="AL263" s="30">
        <f t="shared" si="448"/>
        <v>4.6499503300760194E-3</v>
      </c>
      <c r="AM263" s="30">
        <f t="shared" si="449"/>
        <v>1.8037907029998281</v>
      </c>
      <c r="AO263" s="30">
        <f t="shared" si="450"/>
        <v>0.56010909260217034</v>
      </c>
      <c r="AP263" s="30">
        <f t="shared" si="451"/>
        <v>3.3304913794835037E-3</v>
      </c>
      <c r="AQ263" s="30">
        <f t="shared" si="452"/>
        <v>0.18486851219238115</v>
      </c>
      <c r="AR263" s="30">
        <f t="shared" si="453"/>
        <v>3.8348066523632506E-2</v>
      </c>
      <c r="AS263" s="30">
        <f t="shared" si="454"/>
        <v>9.3778637306432186E-4</v>
      </c>
      <c r="AT263" s="30">
        <f t="shared" si="455"/>
        <v>1.5132179866770326E-2</v>
      </c>
      <c r="AU263" s="30">
        <f t="shared" si="456"/>
        <v>5.1899736663726034E-2</v>
      </c>
      <c r="AV263" s="30">
        <f t="shared" si="457"/>
        <v>7.3703734822349667E-2</v>
      </c>
      <c r="AW263" s="30">
        <f t="shared" si="458"/>
        <v>6.9092522707258339E-2</v>
      </c>
      <c r="AX263" s="30">
        <f t="shared" si="459"/>
        <v>2.5778768691638292E-3</v>
      </c>
      <c r="AY263" s="30">
        <f t="shared" si="460"/>
        <v>0.99999999999999989</v>
      </c>
      <c r="AZ263" s="30"/>
      <c r="BA263" s="30">
        <f t="shared" si="461"/>
        <v>0.91760985352862856</v>
      </c>
      <c r="BB263" s="30">
        <f t="shared" si="462"/>
        <v>4.8811013767209007E-3</v>
      </c>
      <c r="BC263" s="30">
        <f t="shared" si="463"/>
        <v>0.52648097293056106</v>
      </c>
      <c r="BD263" s="30">
        <f t="shared" si="464"/>
        <v>1.2386917188587336E-2</v>
      </c>
      <c r="BE263" s="30">
        <f t="shared" si="465"/>
        <v>1.9734987313222443E-3</v>
      </c>
      <c r="BF263" s="30">
        <f t="shared" si="466"/>
        <v>5.9553349875930521E-3</v>
      </c>
      <c r="BG263" s="30">
        <f t="shared" si="467"/>
        <v>0.20114122681883023</v>
      </c>
      <c r="BH263" s="30">
        <f t="shared" si="468"/>
        <v>0.11487576637625041</v>
      </c>
      <c r="BI263" s="30">
        <f t="shared" si="469"/>
        <v>3.2484076433121019E-2</v>
      </c>
      <c r="BJ263" s="30">
        <f t="shared" si="470"/>
        <v>1.8177887483716149</v>
      </c>
      <c r="BK263" s="30"/>
      <c r="BL263" s="30">
        <f t="shared" si="471"/>
        <v>0.50479455016465935</v>
      </c>
      <c r="BM263" s="30">
        <f t="shared" si="472"/>
        <v>2.6851862633066785E-3</v>
      </c>
      <c r="BN263" s="30">
        <f t="shared" si="473"/>
        <v>0.28962714914050691</v>
      </c>
      <c r="BO263" s="30">
        <f t="shared" si="474"/>
        <v>6.8142776214692733E-3</v>
      </c>
      <c r="BP263" s="30">
        <f t="shared" si="475"/>
        <v>1.0856590091065947E-3</v>
      </c>
      <c r="BQ263" s="30">
        <f t="shared" si="476"/>
        <v>3.2761425071685993E-3</v>
      </c>
      <c r="BR263" s="30">
        <f t="shared" si="477"/>
        <v>0.11065159634144157</v>
      </c>
      <c r="BS263" s="30">
        <f t="shared" si="478"/>
        <v>6.3195333604719878E-2</v>
      </c>
      <c r="BT263" s="30">
        <f t="shared" si="479"/>
        <v>1.7870105347621078E-2</v>
      </c>
      <c r="BU263" s="30">
        <f t="shared" si="480"/>
        <v>1</v>
      </c>
      <c r="BV263" s="30"/>
      <c r="BW263" s="28">
        <f t="shared" si="481"/>
        <v>0.57716100278664206</v>
      </c>
      <c r="BX263" s="28">
        <f t="shared" si="482"/>
        <v>0.32962816010523466</v>
      </c>
      <c r="BY263" s="28">
        <f t="shared" si="483"/>
        <v>9.3210837108123279E-2</v>
      </c>
      <c r="BZ263" s="28"/>
      <c r="CA263" s="28">
        <f t="shared" si="484"/>
        <v>60.736441865119062</v>
      </c>
      <c r="CB263" s="28">
        <f t="shared" si="485"/>
        <v>9.9959975985591338</v>
      </c>
      <c r="CC263" s="28">
        <f t="shared" si="486"/>
        <v>38.179133850144432</v>
      </c>
      <c r="CD263" s="28">
        <f t="shared" si="487"/>
        <v>57.716100278664207</v>
      </c>
      <c r="CF263" s="28">
        <f t="shared" si="488"/>
        <v>6.9442758606676254</v>
      </c>
      <c r="CG263" s="28">
        <f t="shared" si="489"/>
        <v>0.51614612383708736</v>
      </c>
      <c r="CH263" s="30"/>
      <c r="CI263" s="107">
        <f t="shared" si="490"/>
        <v>4.0972572075701459</v>
      </c>
    </row>
    <row r="264" spans="1:87" ht="15" customHeight="1" x14ac:dyDescent="0.2">
      <c r="A264" s="150" t="s">
        <v>194</v>
      </c>
      <c r="C264" s="140">
        <v>416</v>
      </c>
      <c r="D264" s="26">
        <f t="shared" si="437"/>
        <v>1008</v>
      </c>
      <c r="F264" s="4">
        <v>60.7</v>
      </c>
      <c r="G264" s="4">
        <v>0.48</v>
      </c>
      <c r="H264" s="4">
        <v>17</v>
      </c>
      <c r="I264" s="4">
        <v>4.97</v>
      </c>
      <c r="J264" s="4">
        <v>0.12</v>
      </c>
      <c r="K264" s="4">
        <v>1.1000000000000001</v>
      </c>
      <c r="L264" s="4">
        <v>5.25</v>
      </c>
      <c r="M264" s="4">
        <v>4.12</v>
      </c>
      <c r="N264" s="4">
        <v>5.87</v>
      </c>
      <c r="O264" s="4">
        <v>0.33</v>
      </c>
      <c r="P264" s="28">
        <f t="shared" ref="P264:P293" si="491">SUM(F264:O264)</f>
        <v>99.940000000000012</v>
      </c>
      <c r="R264" s="28">
        <v>55.61</v>
      </c>
      <c r="S264" s="28">
        <v>0.25</v>
      </c>
      <c r="T264" s="28">
        <v>27.34</v>
      </c>
      <c r="U264" s="28">
        <v>0.93</v>
      </c>
      <c r="V264" s="28">
        <v>0.13</v>
      </c>
      <c r="W264" s="28">
        <v>0.31</v>
      </c>
      <c r="X264" s="28">
        <v>9.7899999999999991</v>
      </c>
      <c r="Y264" s="28">
        <v>4.26</v>
      </c>
      <c r="Z264" s="28">
        <v>1.38</v>
      </c>
      <c r="AA264" s="28">
        <f t="shared" si="438"/>
        <v>100.00000000000001</v>
      </c>
      <c r="AC264" s="30">
        <f t="shared" si="439"/>
        <v>1.0103195739014648</v>
      </c>
      <c r="AD264" s="30">
        <f t="shared" si="440"/>
        <v>6.0075093867334164E-3</v>
      </c>
      <c r="AE264" s="30">
        <f t="shared" si="441"/>
        <v>0.33346410357002748</v>
      </c>
      <c r="AF264" s="30">
        <f t="shared" si="442"/>
        <v>6.9171885873347258E-2</v>
      </c>
      <c r="AG264" s="30">
        <f t="shared" si="443"/>
        <v>1.6915703411333521E-3</v>
      </c>
      <c r="AH264" s="30">
        <f t="shared" si="444"/>
        <v>2.7295285359801493E-2</v>
      </c>
      <c r="AI264" s="30">
        <f t="shared" si="445"/>
        <v>9.3616262482168339E-2</v>
      </c>
      <c r="AJ264" s="30">
        <f t="shared" si="446"/>
        <v>0.13294611164891901</v>
      </c>
      <c r="AK264" s="30">
        <f t="shared" si="447"/>
        <v>0.12462845010615711</v>
      </c>
      <c r="AL264" s="30">
        <f t="shared" si="448"/>
        <v>4.6499503300760194E-3</v>
      </c>
      <c r="AM264" s="30">
        <f t="shared" si="449"/>
        <v>1.8037907029998281</v>
      </c>
      <c r="AO264" s="30">
        <f t="shared" si="450"/>
        <v>0.56010909260217034</v>
      </c>
      <c r="AP264" s="30">
        <f t="shared" si="451"/>
        <v>3.3304913794835037E-3</v>
      </c>
      <c r="AQ264" s="30">
        <f t="shared" si="452"/>
        <v>0.18486851219238115</v>
      </c>
      <c r="AR264" s="30">
        <f t="shared" si="453"/>
        <v>3.8348066523632506E-2</v>
      </c>
      <c r="AS264" s="30">
        <f t="shared" si="454"/>
        <v>9.3778637306432186E-4</v>
      </c>
      <c r="AT264" s="30">
        <f t="shared" si="455"/>
        <v>1.5132179866770326E-2</v>
      </c>
      <c r="AU264" s="30">
        <f t="shared" si="456"/>
        <v>5.1899736663726034E-2</v>
      </c>
      <c r="AV264" s="30">
        <f t="shared" si="457"/>
        <v>7.3703734822349667E-2</v>
      </c>
      <c r="AW264" s="30">
        <f t="shared" si="458"/>
        <v>6.9092522707258339E-2</v>
      </c>
      <c r="AX264" s="30">
        <f t="shared" si="459"/>
        <v>2.5778768691638292E-3</v>
      </c>
      <c r="AY264" s="30">
        <f t="shared" si="460"/>
        <v>0.99999999999999989</v>
      </c>
      <c r="AZ264" s="30"/>
      <c r="BA264" s="30">
        <f t="shared" si="461"/>
        <v>0.9255992010652464</v>
      </c>
      <c r="BB264" s="30">
        <f t="shared" si="462"/>
        <v>3.1289111389236545E-3</v>
      </c>
      <c r="BC264" s="30">
        <f t="shared" si="463"/>
        <v>0.53628874068262067</v>
      </c>
      <c r="BD264" s="30">
        <f t="shared" si="464"/>
        <v>1.2943632567849689E-2</v>
      </c>
      <c r="BE264" s="30">
        <f t="shared" si="465"/>
        <v>1.8325345362277983E-3</v>
      </c>
      <c r="BF264" s="30">
        <f t="shared" si="466"/>
        <v>7.6923076923076927E-3</v>
      </c>
      <c r="BG264" s="30">
        <f t="shared" si="467"/>
        <v>0.17457203994293866</v>
      </c>
      <c r="BH264" s="30">
        <f t="shared" si="468"/>
        <v>0.13746369796708616</v>
      </c>
      <c r="BI264" s="30">
        <f t="shared" si="469"/>
        <v>2.9299363057324838E-2</v>
      </c>
      <c r="BJ264" s="30">
        <f t="shared" si="470"/>
        <v>1.8288204286505256</v>
      </c>
      <c r="BK264" s="30"/>
      <c r="BL264" s="30">
        <f t="shared" si="471"/>
        <v>0.50611814400402333</v>
      </c>
      <c r="BM264" s="30">
        <f t="shared" si="472"/>
        <v>1.7108903038842676E-3</v>
      </c>
      <c r="BN264" s="30">
        <f t="shared" si="473"/>
        <v>0.29324297360257756</v>
      </c>
      <c r="BO264" s="30">
        <f t="shared" si="474"/>
        <v>7.0775852921769414E-3</v>
      </c>
      <c r="BP264" s="30">
        <f t="shared" si="475"/>
        <v>1.0020308760330359E-3</v>
      </c>
      <c r="BQ264" s="30">
        <f t="shared" si="476"/>
        <v>4.2061580086262462E-3</v>
      </c>
      <c r="BR264" s="30">
        <f t="shared" si="477"/>
        <v>9.54560859054676E-2</v>
      </c>
      <c r="BS264" s="30">
        <f t="shared" si="478"/>
        <v>7.5165224432953051E-2</v>
      </c>
      <c r="BT264" s="30">
        <f t="shared" si="479"/>
        <v>1.602090757425793E-2</v>
      </c>
      <c r="BU264" s="30">
        <f t="shared" si="480"/>
        <v>0.99999999999999989</v>
      </c>
      <c r="BV264" s="30"/>
      <c r="BW264" s="28">
        <f t="shared" si="481"/>
        <v>0.51143887472515559</v>
      </c>
      <c r="BX264" s="28">
        <f t="shared" si="482"/>
        <v>0.40272359208739927</v>
      </c>
      <c r="BY264" s="28">
        <f t="shared" si="483"/>
        <v>8.5837533187445136E-2</v>
      </c>
      <c r="BZ264" s="28"/>
      <c r="CA264" s="28">
        <f t="shared" si="484"/>
        <v>60.736441865119062</v>
      </c>
      <c r="CB264" s="28">
        <f t="shared" si="485"/>
        <v>9.9959975985591338</v>
      </c>
      <c r="CC264" s="28">
        <f t="shared" si="486"/>
        <v>34.155697055002292</v>
      </c>
      <c r="CD264" s="28">
        <f t="shared" si="487"/>
        <v>51.143887472515559</v>
      </c>
      <c r="CF264" s="28">
        <f t="shared" si="488"/>
        <v>6.8233826750372222</v>
      </c>
      <c r="CG264" s="28">
        <f t="shared" si="489"/>
        <v>0.51614612383708736</v>
      </c>
      <c r="CH264" s="30"/>
      <c r="CI264" s="107">
        <f t="shared" si="490"/>
        <v>3.2374524490932659</v>
      </c>
    </row>
    <row r="265" spans="1:87" ht="15" customHeight="1" x14ac:dyDescent="0.2">
      <c r="A265" s="150" t="s">
        <v>194</v>
      </c>
      <c r="C265" s="140">
        <v>424</v>
      </c>
      <c r="D265" s="26">
        <f t="shared" si="437"/>
        <v>1008</v>
      </c>
      <c r="F265" s="4">
        <v>60.7</v>
      </c>
      <c r="G265" s="4">
        <v>0.48</v>
      </c>
      <c r="H265" s="4">
        <v>17</v>
      </c>
      <c r="I265" s="4">
        <v>4.97</v>
      </c>
      <c r="J265" s="4">
        <v>0.12</v>
      </c>
      <c r="K265" s="4">
        <v>1.1000000000000001</v>
      </c>
      <c r="L265" s="4">
        <v>5.25</v>
      </c>
      <c r="M265" s="4">
        <v>4.12</v>
      </c>
      <c r="N265" s="4">
        <v>5.87</v>
      </c>
      <c r="O265" s="4">
        <v>0.33</v>
      </c>
      <c r="P265" s="28">
        <f t="shared" si="491"/>
        <v>99.940000000000012</v>
      </c>
      <c r="R265" s="28">
        <v>55.41</v>
      </c>
      <c r="S265" s="28">
        <v>0.27</v>
      </c>
      <c r="T265" s="28">
        <v>27.39</v>
      </c>
      <c r="U265" s="28">
        <v>0.8</v>
      </c>
      <c r="V265" s="28">
        <v>0.18</v>
      </c>
      <c r="W265" s="28">
        <v>0.19</v>
      </c>
      <c r="X265" s="28">
        <v>10.14</v>
      </c>
      <c r="Y265" s="28">
        <v>4.3499999999999996</v>
      </c>
      <c r="Z265" s="28">
        <v>1.26</v>
      </c>
      <c r="AA265" s="28">
        <f t="shared" si="438"/>
        <v>99.99</v>
      </c>
      <c r="AC265" s="30">
        <f t="shared" si="439"/>
        <v>1.0103195739014648</v>
      </c>
      <c r="AD265" s="30">
        <f t="shared" si="440"/>
        <v>6.0075093867334164E-3</v>
      </c>
      <c r="AE265" s="30">
        <f t="shared" si="441"/>
        <v>0.33346410357002748</v>
      </c>
      <c r="AF265" s="30">
        <f t="shared" si="442"/>
        <v>6.9171885873347258E-2</v>
      </c>
      <c r="AG265" s="30">
        <f t="shared" si="443"/>
        <v>1.6915703411333521E-3</v>
      </c>
      <c r="AH265" s="30">
        <f t="shared" si="444"/>
        <v>2.7295285359801493E-2</v>
      </c>
      <c r="AI265" s="30">
        <f t="shared" si="445"/>
        <v>9.3616262482168339E-2</v>
      </c>
      <c r="AJ265" s="30">
        <f t="shared" si="446"/>
        <v>0.13294611164891901</v>
      </c>
      <c r="AK265" s="30">
        <f t="shared" si="447"/>
        <v>0.12462845010615711</v>
      </c>
      <c r="AL265" s="30">
        <f t="shared" si="448"/>
        <v>4.6499503300760194E-3</v>
      </c>
      <c r="AM265" s="30">
        <f t="shared" si="449"/>
        <v>1.8037907029998281</v>
      </c>
      <c r="AO265" s="30">
        <f t="shared" si="450"/>
        <v>0.56010909260217034</v>
      </c>
      <c r="AP265" s="30">
        <f t="shared" si="451"/>
        <v>3.3304913794835037E-3</v>
      </c>
      <c r="AQ265" s="30">
        <f t="shared" si="452"/>
        <v>0.18486851219238115</v>
      </c>
      <c r="AR265" s="30">
        <f t="shared" si="453"/>
        <v>3.8348066523632506E-2</v>
      </c>
      <c r="AS265" s="30">
        <f t="shared" si="454"/>
        <v>9.3778637306432186E-4</v>
      </c>
      <c r="AT265" s="30">
        <f t="shared" si="455"/>
        <v>1.5132179866770326E-2</v>
      </c>
      <c r="AU265" s="30">
        <f t="shared" si="456"/>
        <v>5.1899736663726034E-2</v>
      </c>
      <c r="AV265" s="30">
        <f t="shared" si="457"/>
        <v>7.3703734822349667E-2</v>
      </c>
      <c r="AW265" s="30">
        <f t="shared" si="458"/>
        <v>6.9092522707258339E-2</v>
      </c>
      <c r="AX265" s="30">
        <f t="shared" si="459"/>
        <v>2.5778768691638292E-3</v>
      </c>
      <c r="AY265" s="30">
        <f t="shared" si="460"/>
        <v>0.99999999999999989</v>
      </c>
      <c r="AZ265" s="30"/>
      <c r="BA265" s="30">
        <f t="shared" si="461"/>
        <v>0.92227030625832218</v>
      </c>
      <c r="BB265" s="30">
        <f t="shared" si="462"/>
        <v>3.3792240300375468E-3</v>
      </c>
      <c r="BC265" s="30">
        <f t="shared" si="463"/>
        <v>0.5372695174578267</v>
      </c>
      <c r="BD265" s="30">
        <f t="shared" si="464"/>
        <v>1.1134307585247045E-2</v>
      </c>
      <c r="BE265" s="30">
        <f t="shared" si="465"/>
        <v>2.5373555117000281E-3</v>
      </c>
      <c r="BF265" s="30">
        <f t="shared" si="466"/>
        <v>4.7146401985111667E-3</v>
      </c>
      <c r="BG265" s="30">
        <f t="shared" si="467"/>
        <v>0.18081312410841657</v>
      </c>
      <c r="BH265" s="30">
        <f t="shared" si="468"/>
        <v>0.1403678606001936</v>
      </c>
      <c r="BI265" s="30">
        <f t="shared" si="469"/>
        <v>2.6751592356687899E-2</v>
      </c>
      <c r="BJ265" s="30">
        <f t="shared" si="470"/>
        <v>1.8292379281069429</v>
      </c>
      <c r="BK265" s="30"/>
      <c r="BL265" s="30">
        <f t="shared" si="471"/>
        <v>0.50418280317026287</v>
      </c>
      <c r="BM265" s="30">
        <f t="shared" si="472"/>
        <v>1.8473398009709249E-3</v>
      </c>
      <c r="BN265" s="30">
        <f t="shared" si="473"/>
        <v>0.29371221162784478</v>
      </c>
      <c r="BO265" s="30">
        <f t="shared" si="474"/>
        <v>6.0868558508240704E-3</v>
      </c>
      <c r="BP265" s="30">
        <f t="shared" si="475"/>
        <v>1.3871107047982042E-3</v>
      </c>
      <c r="BQ265" s="30">
        <f t="shared" si="476"/>
        <v>2.577379424551017E-3</v>
      </c>
      <c r="BR265" s="30">
        <f t="shared" si="477"/>
        <v>9.8846148622961247E-2</v>
      </c>
      <c r="BS265" s="30">
        <f t="shared" si="478"/>
        <v>7.6735704220532247E-2</v>
      </c>
      <c r="BT265" s="30">
        <f t="shared" si="479"/>
        <v>1.4624446577254613E-2</v>
      </c>
      <c r="BU265" s="30">
        <f t="shared" si="480"/>
        <v>1</v>
      </c>
      <c r="BV265" s="30"/>
      <c r="BW265" s="28">
        <f t="shared" si="481"/>
        <v>0.51967862749018345</v>
      </c>
      <c r="BX265" s="28">
        <f t="shared" si="482"/>
        <v>0.40343408422445631</v>
      </c>
      <c r="BY265" s="28">
        <f t="shared" si="483"/>
        <v>7.6887288285360234E-2</v>
      </c>
      <c r="BZ265" s="28"/>
      <c r="CA265" s="28">
        <f t="shared" si="484"/>
        <v>60.736441865119062</v>
      </c>
      <c r="CB265" s="28">
        <f t="shared" si="485"/>
        <v>9.9959975985591338</v>
      </c>
      <c r="CC265" s="28">
        <f t="shared" si="486"/>
        <v>33.672660203045197</v>
      </c>
      <c r="CD265" s="28">
        <f t="shared" si="487"/>
        <v>51.967862749018344</v>
      </c>
      <c r="CF265" s="28">
        <f t="shared" si="488"/>
        <v>6.8393651952526238</v>
      </c>
      <c r="CG265" s="28">
        <f t="shared" si="489"/>
        <v>0.51614612383708736</v>
      </c>
      <c r="CH265" s="30"/>
      <c r="CI265" s="107">
        <f t="shared" si="490"/>
        <v>3.2234501042441384</v>
      </c>
    </row>
    <row r="266" spans="1:87" ht="15" customHeight="1" x14ac:dyDescent="0.2">
      <c r="A266" s="150" t="s">
        <v>194</v>
      </c>
      <c r="C266" s="141">
        <v>432</v>
      </c>
      <c r="D266" s="26">
        <f t="shared" si="437"/>
        <v>1008</v>
      </c>
      <c r="F266" s="4">
        <v>60.7</v>
      </c>
      <c r="G266" s="4">
        <v>0.48</v>
      </c>
      <c r="H266" s="4">
        <v>17</v>
      </c>
      <c r="I266" s="4">
        <v>4.97</v>
      </c>
      <c r="J266" s="4">
        <v>0.12</v>
      </c>
      <c r="K266" s="4">
        <v>1.1000000000000001</v>
      </c>
      <c r="L266" s="4">
        <v>5.25</v>
      </c>
      <c r="M266" s="4">
        <v>4.12</v>
      </c>
      <c r="N266" s="4">
        <v>5.87</v>
      </c>
      <c r="O266" s="4">
        <v>0.33</v>
      </c>
      <c r="P266" s="28">
        <f t="shared" si="491"/>
        <v>99.940000000000012</v>
      </c>
      <c r="R266" s="28">
        <v>54.93</v>
      </c>
      <c r="S266" s="28">
        <v>0.28999999999999998</v>
      </c>
      <c r="T266" s="28">
        <v>27.89</v>
      </c>
      <c r="U266" s="28">
        <v>0.84</v>
      </c>
      <c r="V266" s="28">
        <v>0.12</v>
      </c>
      <c r="W266" s="28">
        <v>0.25</v>
      </c>
      <c r="X266" s="28">
        <v>10.49</v>
      </c>
      <c r="Y266" s="28">
        <v>4.0199999999999996</v>
      </c>
      <c r="Z266" s="28">
        <v>1.1599999999999999</v>
      </c>
      <c r="AA266" s="28">
        <f t="shared" si="438"/>
        <v>99.99</v>
      </c>
      <c r="AC266" s="30">
        <f t="shared" si="439"/>
        <v>1.0103195739014648</v>
      </c>
      <c r="AD266" s="30">
        <f t="shared" si="440"/>
        <v>6.0075093867334164E-3</v>
      </c>
      <c r="AE266" s="30">
        <f t="shared" si="441"/>
        <v>0.33346410357002748</v>
      </c>
      <c r="AF266" s="30">
        <f t="shared" si="442"/>
        <v>6.9171885873347258E-2</v>
      </c>
      <c r="AG266" s="30">
        <f t="shared" si="443"/>
        <v>1.6915703411333521E-3</v>
      </c>
      <c r="AH266" s="30">
        <f t="shared" si="444"/>
        <v>2.7295285359801493E-2</v>
      </c>
      <c r="AI266" s="30">
        <f t="shared" si="445"/>
        <v>9.3616262482168339E-2</v>
      </c>
      <c r="AJ266" s="30">
        <f t="shared" si="446"/>
        <v>0.13294611164891901</v>
      </c>
      <c r="AK266" s="30">
        <f t="shared" si="447"/>
        <v>0.12462845010615711</v>
      </c>
      <c r="AL266" s="30">
        <f t="shared" si="448"/>
        <v>4.6499503300760194E-3</v>
      </c>
      <c r="AM266" s="30">
        <f t="shared" si="449"/>
        <v>1.8037907029998281</v>
      </c>
      <c r="AO266" s="30">
        <f t="shared" si="450"/>
        <v>0.56010909260217034</v>
      </c>
      <c r="AP266" s="30">
        <f t="shared" si="451"/>
        <v>3.3304913794835037E-3</v>
      </c>
      <c r="AQ266" s="30">
        <f t="shared" si="452"/>
        <v>0.18486851219238115</v>
      </c>
      <c r="AR266" s="30">
        <f t="shared" si="453"/>
        <v>3.8348066523632506E-2</v>
      </c>
      <c r="AS266" s="30">
        <f t="shared" si="454"/>
        <v>9.3778637306432186E-4</v>
      </c>
      <c r="AT266" s="30">
        <f t="shared" si="455"/>
        <v>1.5132179866770326E-2</v>
      </c>
      <c r="AU266" s="30">
        <f t="shared" si="456"/>
        <v>5.1899736663726034E-2</v>
      </c>
      <c r="AV266" s="30">
        <f t="shared" si="457"/>
        <v>7.3703734822349667E-2</v>
      </c>
      <c r="AW266" s="30">
        <f t="shared" si="458"/>
        <v>6.9092522707258339E-2</v>
      </c>
      <c r="AX266" s="30">
        <f t="shared" si="459"/>
        <v>2.5778768691638292E-3</v>
      </c>
      <c r="AY266" s="30">
        <f t="shared" si="460"/>
        <v>0.99999999999999989</v>
      </c>
      <c r="AZ266" s="30"/>
      <c r="BA266" s="30">
        <f t="shared" si="461"/>
        <v>0.91428095872170445</v>
      </c>
      <c r="BB266" s="30">
        <f t="shared" si="462"/>
        <v>3.6295369211514386E-3</v>
      </c>
      <c r="BC266" s="30">
        <f t="shared" si="463"/>
        <v>0.5470772852098863</v>
      </c>
      <c r="BD266" s="30">
        <f t="shared" si="464"/>
        <v>1.1691022964509395E-2</v>
      </c>
      <c r="BE266" s="30">
        <f t="shared" si="465"/>
        <v>1.6915703411333521E-3</v>
      </c>
      <c r="BF266" s="30">
        <f t="shared" si="466"/>
        <v>6.2034739454094297E-3</v>
      </c>
      <c r="BG266" s="30">
        <f t="shared" si="467"/>
        <v>0.18705420827389443</v>
      </c>
      <c r="BH266" s="30">
        <f t="shared" si="468"/>
        <v>0.1297192642787996</v>
      </c>
      <c r="BI266" s="30">
        <f t="shared" si="469"/>
        <v>2.4628450106157111E-2</v>
      </c>
      <c r="BJ266" s="30">
        <f t="shared" si="470"/>
        <v>1.8259757707626454</v>
      </c>
      <c r="BK266" s="30"/>
      <c r="BL266" s="30">
        <f t="shared" si="471"/>
        <v>0.50070815470888841</v>
      </c>
      <c r="BM266" s="30">
        <f t="shared" si="472"/>
        <v>1.9877245795192067E-3</v>
      </c>
      <c r="BN266" s="30">
        <f t="shared" si="473"/>
        <v>0.29960818427584696</v>
      </c>
      <c r="BO266" s="30">
        <f t="shared" si="474"/>
        <v>6.4026167004540635E-3</v>
      </c>
      <c r="BP266" s="30">
        <f t="shared" si="475"/>
        <v>9.2639254486210579E-4</v>
      </c>
      <c r="BQ266" s="30">
        <f t="shared" si="476"/>
        <v>3.3973473496959152E-3</v>
      </c>
      <c r="BR266" s="30">
        <f t="shared" si="477"/>
        <v>0.10244068473907982</v>
      </c>
      <c r="BS266" s="30">
        <f t="shared" si="478"/>
        <v>7.1041065470775905E-2</v>
      </c>
      <c r="BT266" s="30">
        <f t="shared" si="479"/>
        <v>1.3487829630877676E-2</v>
      </c>
      <c r="BU266" s="30">
        <f t="shared" si="480"/>
        <v>1.0000000000000002</v>
      </c>
      <c r="BV266" s="30"/>
      <c r="BW266" s="28">
        <f t="shared" si="481"/>
        <v>0.54790027782242445</v>
      </c>
      <c r="BX266" s="28">
        <f t="shared" si="482"/>
        <v>0.37996055578287613</v>
      </c>
      <c r="BY266" s="28">
        <f t="shared" si="483"/>
        <v>7.2139166394699417E-2</v>
      </c>
      <c r="BZ266" s="28"/>
      <c r="CA266" s="28">
        <f t="shared" si="484"/>
        <v>60.736441865119062</v>
      </c>
      <c r="CB266" s="28">
        <f t="shared" si="485"/>
        <v>9.9959975985591338</v>
      </c>
      <c r="CC266" s="28">
        <f t="shared" si="486"/>
        <v>34.608930530591167</v>
      </c>
      <c r="CD266" s="28">
        <f t="shared" si="487"/>
        <v>54.790027782242447</v>
      </c>
      <c r="CF266" s="28">
        <f t="shared" si="488"/>
        <v>6.8922478944020789</v>
      </c>
      <c r="CG266" s="28">
        <f t="shared" si="489"/>
        <v>0.51614612383708736</v>
      </c>
      <c r="CH266" s="30"/>
      <c r="CI266" s="107">
        <f t="shared" si="490"/>
        <v>3.4949380950134135</v>
      </c>
    </row>
    <row r="267" spans="1:87" ht="15" customHeight="1" x14ac:dyDescent="0.2">
      <c r="A267" s="150" t="s">
        <v>194</v>
      </c>
      <c r="C267" s="140">
        <v>440</v>
      </c>
      <c r="D267" s="26">
        <f t="shared" si="437"/>
        <v>1008</v>
      </c>
      <c r="F267" s="4">
        <v>60.7</v>
      </c>
      <c r="G267" s="4">
        <v>0.48</v>
      </c>
      <c r="H267" s="4">
        <v>17</v>
      </c>
      <c r="I267" s="4">
        <v>4.97</v>
      </c>
      <c r="J267" s="4">
        <v>0.12</v>
      </c>
      <c r="K267" s="4">
        <v>1.1000000000000001</v>
      </c>
      <c r="L267" s="4">
        <v>5.25</v>
      </c>
      <c r="M267" s="4">
        <v>4.12</v>
      </c>
      <c r="N267" s="4">
        <v>5.87</v>
      </c>
      <c r="O267" s="4">
        <v>0.33</v>
      </c>
      <c r="P267" s="28">
        <f t="shared" si="491"/>
        <v>99.940000000000012</v>
      </c>
      <c r="R267" s="28">
        <v>54.53</v>
      </c>
      <c r="S267" s="28">
        <v>0.17</v>
      </c>
      <c r="T267" s="28">
        <v>28.28</v>
      </c>
      <c r="U267" s="28">
        <v>0.73</v>
      </c>
      <c r="V267" s="28">
        <v>0.13</v>
      </c>
      <c r="W267" s="28">
        <v>0.28000000000000003</v>
      </c>
      <c r="X267" s="28">
        <v>10.57</v>
      </c>
      <c r="Y267" s="28">
        <v>4.2300000000000004</v>
      </c>
      <c r="Z267" s="28">
        <v>1.07</v>
      </c>
      <c r="AA267" s="28">
        <f t="shared" si="438"/>
        <v>99.99</v>
      </c>
      <c r="AC267" s="30">
        <f t="shared" si="439"/>
        <v>1.0103195739014648</v>
      </c>
      <c r="AD267" s="30">
        <f t="shared" si="440"/>
        <v>6.0075093867334164E-3</v>
      </c>
      <c r="AE267" s="30">
        <f t="shared" si="441"/>
        <v>0.33346410357002748</v>
      </c>
      <c r="AF267" s="30">
        <f t="shared" si="442"/>
        <v>6.9171885873347258E-2</v>
      </c>
      <c r="AG267" s="30">
        <f t="shared" si="443"/>
        <v>1.6915703411333521E-3</v>
      </c>
      <c r="AH267" s="30">
        <f t="shared" si="444"/>
        <v>2.7295285359801493E-2</v>
      </c>
      <c r="AI267" s="30">
        <f t="shared" si="445"/>
        <v>9.3616262482168339E-2</v>
      </c>
      <c r="AJ267" s="30">
        <f t="shared" si="446"/>
        <v>0.13294611164891901</v>
      </c>
      <c r="AK267" s="30">
        <f t="shared" si="447"/>
        <v>0.12462845010615711</v>
      </c>
      <c r="AL267" s="30">
        <f t="shared" si="448"/>
        <v>4.6499503300760194E-3</v>
      </c>
      <c r="AM267" s="30">
        <f t="shared" si="449"/>
        <v>1.8037907029998281</v>
      </c>
      <c r="AO267" s="30">
        <f t="shared" si="450"/>
        <v>0.56010909260217034</v>
      </c>
      <c r="AP267" s="30">
        <f t="shared" si="451"/>
        <v>3.3304913794835037E-3</v>
      </c>
      <c r="AQ267" s="30">
        <f t="shared" si="452"/>
        <v>0.18486851219238115</v>
      </c>
      <c r="AR267" s="30">
        <f t="shared" si="453"/>
        <v>3.8348066523632506E-2</v>
      </c>
      <c r="AS267" s="30">
        <f t="shared" si="454"/>
        <v>9.3778637306432186E-4</v>
      </c>
      <c r="AT267" s="30">
        <f t="shared" si="455"/>
        <v>1.5132179866770326E-2</v>
      </c>
      <c r="AU267" s="30">
        <f t="shared" si="456"/>
        <v>5.1899736663726034E-2</v>
      </c>
      <c r="AV267" s="30">
        <f t="shared" si="457"/>
        <v>7.3703734822349667E-2</v>
      </c>
      <c r="AW267" s="30">
        <f t="shared" si="458"/>
        <v>6.9092522707258339E-2</v>
      </c>
      <c r="AX267" s="30">
        <f t="shared" si="459"/>
        <v>2.5778768691638292E-3</v>
      </c>
      <c r="AY267" s="30">
        <f t="shared" si="460"/>
        <v>0.99999999999999989</v>
      </c>
      <c r="AZ267" s="30"/>
      <c r="BA267" s="30">
        <f t="shared" si="461"/>
        <v>0.90762316910785623</v>
      </c>
      <c r="BB267" s="30">
        <f t="shared" si="462"/>
        <v>2.1276595744680851E-3</v>
      </c>
      <c r="BC267" s="30">
        <f t="shared" si="463"/>
        <v>0.55472734405649282</v>
      </c>
      <c r="BD267" s="30">
        <f t="shared" si="464"/>
        <v>1.0160055671537927E-2</v>
      </c>
      <c r="BE267" s="30">
        <f t="shared" si="465"/>
        <v>1.8325345362277983E-3</v>
      </c>
      <c r="BF267" s="30">
        <f t="shared" si="466"/>
        <v>6.9478908188585617E-3</v>
      </c>
      <c r="BG267" s="30">
        <f t="shared" si="467"/>
        <v>0.18848074179743224</v>
      </c>
      <c r="BH267" s="30">
        <f t="shared" si="468"/>
        <v>0.13649564375605036</v>
      </c>
      <c r="BI267" s="30">
        <f t="shared" si="469"/>
        <v>2.2717622080679407E-2</v>
      </c>
      <c r="BJ267" s="30">
        <f t="shared" si="470"/>
        <v>1.8311126613996036</v>
      </c>
      <c r="BK267" s="30"/>
      <c r="BL267" s="30">
        <f t="shared" si="471"/>
        <v>0.49566757318695953</v>
      </c>
      <c r="BM267" s="30">
        <f t="shared" si="472"/>
        <v>1.16194902657809E-3</v>
      </c>
      <c r="BN267" s="30">
        <f t="shared" si="473"/>
        <v>0.30294550179806479</v>
      </c>
      <c r="BO267" s="30">
        <f t="shared" si="474"/>
        <v>5.5485693948356674E-3</v>
      </c>
      <c r="BP267" s="30">
        <f t="shared" si="475"/>
        <v>1.0007765086540922E-3</v>
      </c>
      <c r="BQ267" s="30">
        <f t="shared" si="476"/>
        <v>3.7943546376594706E-3</v>
      </c>
      <c r="BR267" s="30">
        <f t="shared" si="477"/>
        <v>0.10293235679631407</v>
      </c>
      <c r="BS267" s="30">
        <f t="shared" si="478"/>
        <v>7.4542460785411463E-2</v>
      </c>
      <c r="BT267" s="30">
        <f t="shared" si="479"/>
        <v>1.240645786552275E-2</v>
      </c>
      <c r="BU267" s="30">
        <f t="shared" si="480"/>
        <v>0.99999999999999978</v>
      </c>
      <c r="BV267" s="30"/>
      <c r="BW267" s="28">
        <f t="shared" si="481"/>
        <v>0.54208797867965741</v>
      </c>
      <c r="BX267" s="28">
        <f t="shared" si="482"/>
        <v>0.39257404717676031</v>
      </c>
      <c r="BY267" s="28">
        <f t="shared" si="483"/>
        <v>6.5337974143582278E-2</v>
      </c>
      <c r="BZ267" s="28"/>
      <c r="CA267" s="28">
        <f t="shared" si="484"/>
        <v>60.736441865119062</v>
      </c>
      <c r="CB267" s="28">
        <f t="shared" si="485"/>
        <v>9.9959975985591338</v>
      </c>
      <c r="CC267" s="28">
        <f t="shared" si="486"/>
        <v>33.638196348341097</v>
      </c>
      <c r="CD267" s="28">
        <f t="shared" si="487"/>
        <v>54.208797867965743</v>
      </c>
      <c r="CF267" s="28">
        <f t="shared" si="488"/>
        <v>6.8815829093440799</v>
      </c>
      <c r="CG267" s="28">
        <f t="shared" si="489"/>
        <v>0.51614612383708736</v>
      </c>
      <c r="CH267" s="30"/>
      <c r="CI267" s="107">
        <f t="shared" si="490"/>
        <v>3.3432137404842139</v>
      </c>
    </row>
    <row r="268" spans="1:87" ht="15" customHeight="1" x14ac:dyDescent="0.2">
      <c r="A268" s="150" t="s">
        <v>194</v>
      </c>
      <c r="C268" s="140">
        <v>448</v>
      </c>
      <c r="D268" s="26">
        <f t="shared" si="437"/>
        <v>1008</v>
      </c>
      <c r="F268" s="4">
        <v>60.7</v>
      </c>
      <c r="G268" s="4">
        <v>0.48</v>
      </c>
      <c r="H268" s="4">
        <v>17</v>
      </c>
      <c r="I268" s="4">
        <v>4.97</v>
      </c>
      <c r="J268" s="4">
        <v>0.12</v>
      </c>
      <c r="K268" s="4">
        <v>1.1000000000000001</v>
      </c>
      <c r="L268" s="4">
        <v>5.25</v>
      </c>
      <c r="M268" s="4">
        <v>4.12</v>
      </c>
      <c r="N268" s="4">
        <v>5.87</v>
      </c>
      <c r="O268" s="4">
        <v>0.33</v>
      </c>
      <c r="P268" s="28">
        <f t="shared" si="491"/>
        <v>99.940000000000012</v>
      </c>
      <c r="R268" s="28">
        <v>54.11</v>
      </c>
      <c r="S268" s="28">
        <v>0.37</v>
      </c>
      <c r="T268" s="28">
        <v>28.27</v>
      </c>
      <c r="U268" s="28">
        <v>0.86</v>
      </c>
      <c r="V268" s="28">
        <v>0.15</v>
      </c>
      <c r="W268" s="28">
        <v>0.32</v>
      </c>
      <c r="X268" s="28">
        <v>10.72</v>
      </c>
      <c r="Y268" s="28">
        <v>4.12</v>
      </c>
      <c r="Z268" s="28">
        <v>1.08</v>
      </c>
      <c r="AA268" s="28">
        <f t="shared" si="438"/>
        <v>100</v>
      </c>
      <c r="AC268" s="30">
        <f t="shared" si="439"/>
        <v>1.0103195739014648</v>
      </c>
      <c r="AD268" s="30">
        <f t="shared" si="440"/>
        <v>6.0075093867334164E-3</v>
      </c>
      <c r="AE268" s="30">
        <f t="shared" si="441"/>
        <v>0.33346410357002748</v>
      </c>
      <c r="AF268" s="30">
        <f t="shared" si="442"/>
        <v>6.9171885873347258E-2</v>
      </c>
      <c r="AG268" s="30">
        <f t="shared" si="443"/>
        <v>1.6915703411333521E-3</v>
      </c>
      <c r="AH268" s="30">
        <f t="shared" si="444"/>
        <v>2.7295285359801493E-2</v>
      </c>
      <c r="AI268" s="30">
        <f t="shared" si="445"/>
        <v>9.3616262482168339E-2</v>
      </c>
      <c r="AJ268" s="30">
        <f t="shared" si="446"/>
        <v>0.13294611164891901</v>
      </c>
      <c r="AK268" s="30">
        <f t="shared" si="447"/>
        <v>0.12462845010615711</v>
      </c>
      <c r="AL268" s="30">
        <f t="shared" si="448"/>
        <v>4.6499503300760194E-3</v>
      </c>
      <c r="AM268" s="30">
        <f t="shared" si="449"/>
        <v>1.8037907029998281</v>
      </c>
      <c r="AO268" s="30">
        <f t="shared" si="450"/>
        <v>0.56010909260217034</v>
      </c>
      <c r="AP268" s="30">
        <f t="shared" si="451"/>
        <v>3.3304913794835037E-3</v>
      </c>
      <c r="AQ268" s="30">
        <f t="shared" si="452"/>
        <v>0.18486851219238115</v>
      </c>
      <c r="AR268" s="30">
        <f t="shared" si="453"/>
        <v>3.8348066523632506E-2</v>
      </c>
      <c r="AS268" s="30">
        <f t="shared" si="454"/>
        <v>9.3778637306432186E-4</v>
      </c>
      <c r="AT268" s="30">
        <f t="shared" si="455"/>
        <v>1.5132179866770326E-2</v>
      </c>
      <c r="AU268" s="30">
        <f t="shared" si="456"/>
        <v>5.1899736663726034E-2</v>
      </c>
      <c r="AV268" s="30">
        <f t="shared" si="457"/>
        <v>7.3703734822349667E-2</v>
      </c>
      <c r="AW268" s="30">
        <f t="shared" si="458"/>
        <v>6.9092522707258339E-2</v>
      </c>
      <c r="AX268" s="30">
        <f t="shared" si="459"/>
        <v>2.5778768691638292E-3</v>
      </c>
      <c r="AY268" s="30">
        <f t="shared" si="460"/>
        <v>0.99999999999999989</v>
      </c>
      <c r="AZ268" s="30"/>
      <c r="BA268" s="30">
        <f t="shared" si="461"/>
        <v>0.90063249001331558</v>
      </c>
      <c r="BB268" s="30">
        <f t="shared" si="462"/>
        <v>4.630788485607008E-3</v>
      </c>
      <c r="BC268" s="30">
        <f t="shared" si="463"/>
        <v>0.55453118870145157</v>
      </c>
      <c r="BD268" s="30">
        <f t="shared" si="464"/>
        <v>1.1969380654140572E-2</v>
      </c>
      <c r="BE268" s="30">
        <f t="shared" si="465"/>
        <v>2.11446292641669E-3</v>
      </c>
      <c r="BF268" s="30">
        <f t="shared" si="466"/>
        <v>7.9404466501240695E-3</v>
      </c>
      <c r="BG268" s="30">
        <f t="shared" si="467"/>
        <v>0.19115549215406563</v>
      </c>
      <c r="BH268" s="30">
        <f t="shared" si="468"/>
        <v>0.13294611164891901</v>
      </c>
      <c r="BI268" s="30">
        <f t="shared" si="469"/>
        <v>2.2929936305732486E-2</v>
      </c>
      <c r="BJ268" s="30">
        <f t="shared" si="470"/>
        <v>1.8288502975397727</v>
      </c>
      <c r="BK268" s="30"/>
      <c r="BL268" s="30">
        <f t="shared" si="471"/>
        <v>0.49245828990206303</v>
      </c>
      <c r="BM268" s="30">
        <f t="shared" si="472"/>
        <v>2.5320762950562388E-3</v>
      </c>
      <c r="BN268" s="30">
        <f t="shared" si="473"/>
        <v>0.30321300187742239</v>
      </c>
      <c r="BO268" s="30">
        <f t="shared" si="474"/>
        <v>6.544756927476328E-3</v>
      </c>
      <c r="BP268" s="30">
        <f t="shared" si="475"/>
        <v>1.1561705893922169E-3</v>
      </c>
      <c r="BQ268" s="30">
        <f t="shared" si="476"/>
        <v>4.3417696138419908E-3</v>
      </c>
      <c r="BR268" s="30">
        <f t="shared" si="477"/>
        <v>0.1045222194573356</v>
      </c>
      <c r="BS268" s="30">
        <f t="shared" si="478"/>
        <v>7.2693818530561158E-2</v>
      </c>
      <c r="BT268" s="30">
        <f t="shared" si="479"/>
        <v>1.2537896806851037E-2</v>
      </c>
      <c r="BU268" s="30">
        <f t="shared" si="480"/>
        <v>1.0000000000000002</v>
      </c>
      <c r="BV268" s="30"/>
      <c r="BW268" s="28">
        <f t="shared" si="481"/>
        <v>0.55083031385038073</v>
      </c>
      <c r="BX268" s="28">
        <f t="shared" si="482"/>
        <v>0.38309518381894053</v>
      </c>
      <c r="BY268" s="28">
        <f t="shared" si="483"/>
        <v>6.6074502330678742E-2</v>
      </c>
      <c r="BZ268" s="28"/>
      <c r="CA268" s="28">
        <f t="shared" si="484"/>
        <v>60.736441865119062</v>
      </c>
      <c r="CB268" s="28">
        <f t="shared" si="485"/>
        <v>9.9959975985591338</v>
      </c>
      <c r="CC268" s="28">
        <f t="shared" si="486"/>
        <v>34.148965925586907</v>
      </c>
      <c r="CD268" s="28">
        <f t="shared" si="487"/>
        <v>55.083031385038069</v>
      </c>
      <c r="CF268" s="28">
        <f t="shared" si="488"/>
        <v>6.897581400169333</v>
      </c>
      <c r="CG268" s="28">
        <f t="shared" si="489"/>
        <v>0.51614612383708736</v>
      </c>
      <c r="CH268" s="30"/>
      <c r="CI268" s="107">
        <f t="shared" si="490"/>
        <v>3.454605715586089</v>
      </c>
    </row>
    <row r="269" spans="1:87" ht="15" customHeight="1" x14ac:dyDescent="0.2">
      <c r="A269" s="150" t="s">
        <v>194</v>
      </c>
      <c r="C269" s="140">
        <v>456</v>
      </c>
      <c r="D269" s="26">
        <f t="shared" si="437"/>
        <v>1008</v>
      </c>
      <c r="F269" s="4">
        <v>60.7</v>
      </c>
      <c r="G269" s="4">
        <v>0.48</v>
      </c>
      <c r="H269" s="4">
        <v>17</v>
      </c>
      <c r="I269" s="4">
        <v>4.97</v>
      </c>
      <c r="J269" s="4">
        <v>0.12</v>
      </c>
      <c r="K269" s="4">
        <v>1.1000000000000001</v>
      </c>
      <c r="L269" s="4">
        <v>5.25</v>
      </c>
      <c r="M269" s="4">
        <v>4.12</v>
      </c>
      <c r="N269" s="4">
        <v>5.87</v>
      </c>
      <c r="O269" s="4">
        <v>0.33</v>
      </c>
      <c r="P269" s="28">
        <f t="shared" si="491"/>
        <v>99.940000000000012</v>
      </c>
      <c r="R269" s="28">
        <v>54.65</v>
      </c>
      <c r="S269" s="28">
        <v>0.3</v>
      </c>
      <c r="T269" s="28">
        <v>28.03</v>
      </c>
      <c r="U269" s="28">
        <v>0.86</v>
      </c>
      <c r="V269" s="28">
        <v>0.23</v>
      </c>
      <c r="W269" s="28">
        <v>0.31</v>
      </c>
      <c r="X269" s="28">
        <v>10.69</v>
      </c>
      <c r="Y269" s="28">
        <v>3.9</v>
      </c>
      <c r="Z269" s="28">
        <v>1.03</v>
      </c>
      <c r="AA269" s="28">
        <f t="shared" si="438"/>
        <v>100</v>
      </c>
      <c r="AC269" s="30">
        <f t="shared" si="439"/>
        <v>1.0103195739014648</v>
      </c>
      <c r="AD269" s="30">
        <f t="shared" si="440"/>
        <v>6.0075093867334164E-3</v>
      </c>
      <c r="AE269" s="30">
        <f t="shared" si="441"/>
        <v>0.33346410357002748</v>
      </c>
      <c r="AF269" s="30">
        <f t="shared" si="442"/>
        <v>6.9171885873347258E-2</v>
      </c>
      <c r="AG269" s="30">
        <f t="shared" si="443"/>
        <v>1.6915703411333521E-3</v>
      </c>
      <c r="AH269" s="30">
        <f t="shared" si="444"/>
        <v>2.7295285359801493E-2</v>
      </c>
      <c r="AI269" s="30">
        <f t="shared" si="445"/>
        <v>9.3616262482168339E-2</v>
      </c>
      <c r="AJ269" s="30">
        <f t="shared" si="446"/>
        <v>0.13294611164891901</v>
      </c>
      <c r="AK269" s="30">
        <f t="shared" si="447"/>
        <v>0.12462845010615711</v>
      </c>
      <c r="AL269" s="30">
        <f t="shared" si="448"/>
        <v>4.6499503300760194E-3</v>
      </c>
      <c r="AM269" s="30">
        <f t="shared" si="449"/>
        <v>1.8037907029998281</v>
      </c>
      <c r="AO269" s="30">
        <f t="shared" si="450"/>
        <v>0.56010909260217034</v>
      </c>
      <c r="AP269" s="30">
        <f t="shared" si="451"/>
        <v>3.3304913794835037E-3</v>
      </c>
      <c r="AQ269" s="30">
        <f t="shared" si="452"/>
        <v>0.18486851219238115</v>
      </c>
      <c r="AR269" s="30">
        <f t="shared" si="453"/>
        <v>3.8348066523632506E-2</v>
      </c>
      <c r="AS269" s="30">
        <f t="shared" si="454"/>
        <v>9.3778637306432186E-4</v>
      </c>
      <c r="AT269" s="30">
        <f t="shared" si="455"/>
        <v>1.5132179866770326E-2</v>
      </c>
      <c r="AU269" s="30">
        <f t="shared" si="456"/>
        <v>5.1899736663726034E-2</v>
      </c>
      <c r="AV269" s="30">
        <f t="shared" si="457"/>
        <v>7.3703734822349667E-2</v>
      </c>
      <c r="AW269" s="30">
        <f t="shared" si="458"/>
        <v>6.9092522707258339E-2</v>
      </c>
      <c r="AX269" s="30">
        <f t="shared" si="459"/>
        <v>2.5778768691638292E-3</v>
      </c>
      <c r="AY269" s="30">
        <f t="shared" si="460"/>
        <v>0.99999999999999989</v>
      </c>
      <c r="AZ269" s="30"/>
      <c r="BA269" s="30">
        <f t="shared" si="461"/>
        <v>0.90962050599201061</v>
      </c>
      <c r="BB269" s="30">
        <f t="shared" si="462"/>
        <v>3.7546933667083849E-3</v>
      </c>
      <c r="BC269" s="30">
        <f t="shared" si="463"/>
        <v>0.54982346018046302</v>
      </c>
      <c r="BD269" s="30">
        <f t="shared" si="464"/>
        <v>1.1969380654140572E-2</v>
      </c>
      <c r="BE269" s="30">
        <f t="shared" si="465"/>
        <v>3.2421764871722585E-3</v>
      </c>
      <c r="BF269" s="30">
        <f t="shared" si="466"/>
        <v>7.6923076923076927E-3</v>
      </c>
      <c r="BG269" s="30">
        <f t="shared" si="467"/>
        <v>0.19062054208273893</v>
      </c>
      <c r="BH269" s="30">
        <f t="shared" si="468"/>
        <v>0.12584704743465636</v>
      </c>
      <c r="BI269" s="30">
        <f t="shared" si="469"/>
        <v>2.186836518046709E-2</v>
      </c>
      <c r="BJ269" s="30">
        <f t="shared" si="470"/>
        <v>1.8244384790706651</v>
      </c>
      <c r="BK269" s="30"/>
      <c r="BL269" s="30">
        <f t="shared" si="471"/>
        <v>0.49857559815080982</v>
      </c>
      <c r="BM269" s="30">
        <f t="shared" si="472"/>
        <v>2.0579994391594697E-3</v>
      </c>
      <c r="BN269" s="30">
        <f t="shared" si="473"/>
        <v>0.30136585392593385</v>
      </c>
      <c r="BO269" s="30">
        <f t="shared" si="474"/>
        <v>6.5605833199908993E-3</v>
      </c>
      <c r="BP269" s="30">
        <f t="shared" si="475"/>
        <v>1.7770818388043222E-3</v>
      </c>
      <c r="BQ269" s="30">
        <f t="shared" si="476"/>
        <v>4.2162603894574787E-3</v>
      </c>
      <c r="BR269" s="30">
        <f t="shared" si="477"/>
        <v>0.10448175933004739</v>
      </c>
      <c r="BS269" s="30">
        <f t="shared" si="478"/>
        <v>6.8978509759759332E-2</v>
      </c>
      <c r="BT269" s="30">
        <f t="shared" si="479"/>
        <v>1.1986353846037289E-2</v>
      </c>
      <c r="BU269" s="30">
        <f t="shared" si="480"/>
        <v>0.99999999999999967</v>
      </c>
      <c r="BV269" s="30"/>
      <c r="BW269" s="28">
        <f t="shared" si="481"/>
        <v>0.56340610400974112</v>
      </c>
      <c r="BX269" s="28">
        <f t="shared" si="482"/>
        <v>0.37195883466490903</v>
      </c>
      <c r="BY269" s="28">
        <f t="shared" si="483"/>
        <v>6.4635061325349852E-2</v>
      </c>
      <c r="BZ269" s="28"/>
      <c r="CA269" s="28">
        <f t="shared" si="484"/>
        <v>60.736441865119062</v>
      </c>
      <c r="CB269" s="28">
        <f t="shared" si="485"/>
        <v>9.9959975985591338</v>
      </c>
      <c r="CC269" s="28">
        <f t="shared" si="486"/>
        <v>34.633811333022038</v>
      </c>
      <c r="CD269" s="28">
        <f t="shared" si="487"/>
        <v>56.340610400974114</v>
      </c>
      <c r="CF269" s="28">
        <f t="shared" si="488"/>
        <v>6.9201552884117543</v>
      </c>
      <c r="CG269" s="28">
        <f t="shared" si="489"/>
        <v>0.51614612383708736</v>
      </c>
      <c r="CH269" s="30"/>
      <c r="CI269" s="107">
        <f t="shared" si="490"/>
        <v>3.5842328766442355</v>
      </c>
    </row>
    <row r="270" spans="1:87" ht="15" customHeight="1" x14ac:dyDescent="0.2">
      <c r="A270" s="150" t="s">
        <v>194</v>
      </c>
      <c r="C270" s="140">
        <v>464</v>
      </c>
      <c r="D270" s="26">
        <f t="shared" si="437"/>
        <v>1008</v>
      </c>
      <c r="F270" s="4">
        <v>60.7</v>
      </c>
      <c r="G270" s="4">
        <v>0.48</v>
      </c>
      <c r="H270" s="4">
        <v>17</v>
      </c>
      <c r="I270" s="4">
        <v>4.97</v>
      </c>
      <c r="J270" s="4">
        <v>0.12</v>
      </c>
      <c r="K270" s="4">
        <v>1.1000000000000001</v>
      </c>
      <c r="L270" s="4">
        <v>5.25</v>
      </c>
      <c r="M270" s="4">
        <v>4.12</v>
      </c>
      <c r="N270" s="4">
        <v>5.87</v>
      </c>
      <c r="O270" s="4">
        <v>0.33</v>
      </c>
      <c r="P270" s="28">
        <f t="shared" si="491"/>
        <v>99.940000000000012</v>
      </c>
      <c r="R270" s="28">
        <v>54.42</v>
      </c>
      <c r="S270" s="28">
        <v>0.34</v>
      </c>
      <c r="T270" s="28">
        <v>27.99</v>
      </c>
      <c r="U270" s="28">
        <v>0.77</v>
      </c>
      <c r="V270" s="28">
        <v>0.23</v>
      </c>
      <c r="W270" s="28">
        <v>0.21</v>
      </c>
      <c r="X270" s="28">
        <v>10.99</v>
      </c>
      <c r="Y270" s="28">
        <v>4.03</v>
      </c>
      <c r="Z270" s="28">
        <v>1.02</v>
      </c>
      <c r="AA270" s="28">
        <f t="shared" si="438"/>
        <v>99.999999999999986</v>
      </c>
      <c r="AC270" s="30">
        <f t="shared" si="439"/>
        <v>1.0103195739014648</v>
      </c>
      <c r="AD270" s="30">
        <f t="shared" si="440"/>
        <v>6.0075093867334164E-3</v>
      </c>
      <c r="AE270" s="30">
        <f t="shared" si="441"/>
        <v>0.33346410357002748</v>
      </c>
      <c r="AF270" s="30">
        <f t="shared" si="442"/>
        <v>6.9171885873347258E-2</v>
      </c>
      <c r="AG270" s="30">
        <f t="shared" si="443"/>
        <v>1.6915703411333521E-3</v>
      </c>
      <c r="AH270" s="30">
        <f t="shared" si="444"/>
        <v>2.7295285359801493E-2</v>
      </c>
      <c r="AI270" s="30">
        <f t="shared" si="445"/>
        <v>9.3616262482168339E-2</v>
      </c>
      <c r="AJ270" s="30">
        <f t="shared" si="446"/>
        <v>0.13294611164891901</v>
      </c>
      <c r="AK270" s="30">
        <f t="shared" si="447"/>
        <v>0.12462845010615711</v>
      </c>
      <c r="AL270" s="30">
        <f t="shared" si="448"/>
        <v>4.6499503300760194E-3</v>
      </c>
      <c r="AM270" s="30">
        <f t="shared" si="449"/>
        <v>1.8037907029998281</v>
      </c>
      <c r="AO270" s="30">
        <f t="shared" si="450"/>
        <v>0.56010909260217034</v>
      </c>
      <c r="AP270" s="30">
        <f t="shared" si="451"/>
        <v>3.3304913794835037E-3</v>
      </c>
      <c r="AQ270" s="30">
        <f t="shared" si="452"/>
        <v>0.18486851219238115</v>
      </c>
      <c r="AR270" s="30">
        <f t="shared" si="453"/>
        <v>3.8348066523632506E-2</v>
      </c>
      <c r="AS270" s="30">
        <f t="shared" si="454"/>
        <v>9.3778637306432186E-4</v>
      </c>
      <c r="AT270" s="30">
        <f t="shared" si="455"/>
        <v>1.5132179866770326E-2</v>
      </c>
      <c r="AU270" s="30">
        <f t="shared" si="456"/>
        <v>5.1899736663726034E-2</v>
      </c>
      <c r="AV270" s="30">
        <f t="shared" si="457"/>
        <v>7.3703734822349667E-2</v>
      </c>
      <c r="AW270" s="30">
        <f t="shared" si="458"/>
        <v>6.9092522707258339E-2</v>
      </c>
      <c r="AX270" s="30">
        <f t="shared" si="459"/>
        <v>2.5778768691638292E-3</v>
      </c>
      <c r="AY270" s="30">
        <f t="shared" si="460"/>
        <v>0.99999999999999989</v>
      </c>
      <c r="AZ270" s="30"/>
      <c r="BA270" s="30">
        <f t="shared" si="461"/>
        <v>0.90579227696404796</v>
      </c>
      <c r="BB270" s="30">
        <f t="shared" si="462"/>
        <v>4.2553191489361703E-3</v>
      </c>
      <c r="BC270" s="30">
        <f t="shared" si="463"/>
        <v>0.54903883876029813</v>
      </c>
      <c r="BD270" s="30">
        <f t="shared" si="464"/>
        <v>1.0716771050800279E-2</v>
      </c>
      <c r="BE270" s="30">
        <f t="shared" si="465"/>
        <v>3.2421764871722585E-3</v>
      </c>
      <c r="BF270" s="30">
        <f t="shared" si="466"/>
        <v>5.210918114143921E-3</v>
      </c>
      <c r="BG270" s="30">
        <f t="shared" si="467"/>
        <v>0.19597004279600572</v>
      </c>
      <c r="BH270" s="30">
        <f t="shared" si="468"/>
        <v>0.13004194901581156</v>
      </c>
      <c r="BI270" s="30">
        <f t="shared" si="469"/>
        <v>2.1656050955414011E-2</v>
      </c>
      <c r="BJ270" s="30">
        <f t="shared" si="470"/>
        <v>1.8259243432926302</v>
      </c>
      <c r="BK270" s="30"/>
      <c r="BL270" s="30">
        <f t="shared" si="471"/>
        <v>0.49607327942770185</v>
      </c>
      <c r="BM270" s="30">
        <f t="shared" si="472"/>
        <v>2.3305013510377384E-3</v>
      </c>
      <c r="BN270" s="30">
        <f t="shared" si="473"/>
        <v>0.30069090254322051</v>
      </c>
      <c r="BO270" s="30">
        <f t="shared" si="474"/>
        <v>5.8692306119732607E-3</v>
      </c>
      <c r="BP270" s="30">
        <f t="shared" si="475"/>
        <v>1.7756357206595683E-3</v>
      </c>
      <c r="BQ270" s="30">
        <f t="shared" si="476"/>
        <v>2.8538521507124669E-3</v>
      </c>
      <c r="BR270" s="30">
        <f t="shared" si="477"/>
        <v>0.10732648563226847</v>
      </c>
      <c r="BS270" s="30">
        <f t="shared" si="478"/>
        <v>7.1219790400138441E-2</v>
      </c>
      <c r="BT270" s="30">
        <f t="shared" si="479"/>
        <v>1.1860322162287598E-2</v>
      </c>
      <c r="BU270" s="30">
        <f t="shared" si="480"/>
        <v>0.99999999999999989</v>
      </c>
      <c r="BV270" s="30"/>
      <c r="BW270" s="28">
        <f t="shared" si="481"/>
        <v>0.56366999174327459</v>
      </c>
      <c r="BX270" s="28">
        <f t="shared" si="482"/>
        <v>0.3740405588640095</v>
      </c>
      <c r="BY270" s="28">
        <f t="shared" si="483"/>
        <v>6.2289449392715912E-2</v>
      </c>
      <c r="BZ270" s="28"/>
      <c r="CA270" s="28">
        <f t="shared" si="484"/>
        <v>60.736441865119062</v>
      </c>
      <c r="CB270" s="28">
        <f t="shared" si="485"/>
        <v>9.9959975985591338</v>
      </c>
      <c r="CC270" s="28">
        <f t="shared" si="486"/>
        <v>34.412444526435323</v>
      </c>
      <c r="CD270" s="28">
        <f t="shared" si="487"/>
        <v>56.366999174327461</v>
      </c>
      <c r="CF270" s="28">
        <f t="shared" si="488"/>
        <v>6.9206235580154658</v>
      </c>
      <c r="CG270" s="28">
        <f t="shared" si="489"/>
        <v>0.51614612383708736</v>
      </c>
      <c r="CH270" s="30"/>
      <c r="CI270" s="107">
        <f t="shared" si="490"/>
        <v>3.5584592008012903</v>
      </c>
    </row>
    <row r="271" spans="1:87" ht="15" customHeight="1" x14ac:dyDescent="0.2">
      <c r="A271" s="150" t="s">
        <v>194</v>
      </c>
      <c r="C271" s="140">
        <v>472</v>
      </c>
      <c r="D271" s="26">
        <f t="shared" si="437"/>
        <v>1008</v>
      </c>
      <c r="F271" s="4">
        <v>60.7</v>
      </c>
      <c r="G271" s="4">
        <v>0.48</v>
      </c>
      <c r="H271" s="4">
        <v>17</v>
      </c>
      <c r="I271" s="4">
        <v>4.97</v>
      </c>
      <c r="J271" s="4">
        <v>0.12</v>
      </c>
      <c r="K271" s="4">
        <v>1.1000000000000001</v>
      </c>
      <c r="L271" s="4">
        <v>5.25</v>
      </c>
      <c r="M271" s="4">
        <v>4.12</v>
      </c>
      <c r="N271" s="4">
        <v>5.87</v>
      </c>
      <c r="O271" s="4">
        <v>0.33</v>
      </c>
      <c r="P271" s="28">
        <f t="shared" si="491"/>
        <v>99.940000000000012</v>
      </c>
      <c r="R271" s="28">
        <v>54.18</v>
      </c>
      <c r="S271" s="28">
        <v>0.25</v>
      </c>
      <c r="T271" s="28">
        <v>28.48</v>
      </c>
      <c r="U271" s="28">
        <v>0.81</v>
      </c>
      <c r="V271" s="28">
        <v>0.22</v>
      </c>
      <c r="W271" s="28">
        <v>0.27</v>
      </c>
      <c r="X271" s="28">
        <v>10.81</v>
      </c>
      <c r="Y271" s="28">
        <v>4.0199999999999996</v>
      </c>
      <c r="Z271" s="28">
        <v>0.96</v>
      </c>
      <c r="AA271" s="28">
        <f t="shared" si="438"/>
        <v>99.999999999999986</v>
      </c>
      <c r="AC271" s="30">
        <f t="shared" si="439"/>
        <v>1.0103195739014648</v>
      </c>
      <c r="AD271" s="30">
        <f t="shared" si="440"/>
        <v>6.0075093867334164E-3</v>
      </c>
      <c r="AE271" s="30">
        <f t="shared" si="441"/>
        <v>0.33346410357002748</v>
      </c>
      <c r="AF271" s="30">
        <f t="shared" si="442"/>
        <v>6.9171885873347258E-2</v>
      </c>
      <c r="AG271" s="30">
        <f t="shared" si="443"/>
        <v>1.6915703411333521E-3</v>
      </c>
      <c r="AH271" s="30">
        <f t="shared" si="444"/>
        <v>2.7295285359801493E-2</v>
      </c>
      <c r="AI271" s="30">
        <f t="shared" si="445"/>
        <v>9.3616262482168339E-2</v>
      </c>
      <c r="AJ271" s="30">
        <f t="shared" si="446"/>
        <v>0.13294611164891901</v>
      </c>
      <c r="AK271" s="30">
        <f t="shared" si="447"/>
        <v>0.12462845010615711</v>
      </c>
      <c r="AL271" s="30">
        <f t="shared" si="448"/>
        <v>4.6499503300760194E-3</v>
      </c>
      <c r="AM271" s="30">
        <f t="shared" si="449"/>
        <v>1.8037907029998281</v>
      </c>
      <c r="AO271" s="30">
        <f t="shared" si="450"/>
        <v>0.56010909260217034</v>
      </c>
      <c r="AP271" s="30">
        <f t="shared" si="451"/>
        <v>3.3304913794835037E-3</v>
      </c>
      <c r="AQ271" s="30">
        <f t="shared" si="452"/>
        <v>0.18486851219238115</v>
      </c>
      <c r="AR271" s="30">
        <f t="shared" si="453"/>
        <v>3.8348066523632506E-2</v>
      </c>
      <c r="AS271" s="30">
        <f t="shared" si="454"/>
        <v>9.3778637306432186E-4</v>
      </c>
      <c r="AT271" s="30">
        <f t="shared" si="455"/>
        <v>1.5132179866770326E-2</v>
      </c>
      <c r="AU271" s="30">
        <f t="shared" si="456"/>
        <v>5.1899736663726034E-2</v>
      </c>
      <c r="AV271" s="30">
        <f t="shared" si="457"/>
        <v>7.3703734822349667E-2</v>
      </c>
      <c r="AW271" s="30">
        <f t="shared" si="458"/>
        <v>6.9092522707258339E-2</v>
      </c>
      <c r="AX271" s="30">
        <f t="shared" si="459"/>
        <v>2.5778768691638292E-3</v>
      </c>
      <c r="AY271" s="30">
        <f t="shared" si="460"/>
        <v>0.99999999999999989</v>
      </c>
      <c r="AZ271" s="30"/>
      <c r="BA271" s="30">
        <f t="shared" si="461"/>
        <v>0.90179760319573898</v>
      </c>
      <c r="BB271" s="30">
        <f t="shared" si="462"/>
        <v>3.1289111389236545E-3</v>
      </c>
      <c r="BC271" s="30">
        <f t="shared" si="463"/>
        <v>0.5586504511573166</v>
      </c>
      <c r="BD271" s="30">
        <f t="shared" si="464"/>
        <v>1.1273486430062632E-2</v>
      </c>
      <c r="BE271" s="30">
        <f t="shared" si="465"/>
        <v>3.1012122920778123E-3</v>
      </c>
      <c r="BF271" s="30">
        <f t="shared" si="466"/>
        <v>6.6997518610421849E-3</v>
      </c>
      <c r="BG271" s="30">
        <f t="shared" si="467"/>
        <v>0.19276034236804565</v>
      </c>
      <c r="BH271" s="30">
        <f t="shared" si="468"/>
        <v>0.1297192642787996</v>
      </c>
      <c r="BI271" s="30">
        <f t="shared" si="469"/>
        <v>2.038216560509554E-2</v>
      </c>
      <c r="BJ271" s="30">
        <f t="shared" si="470"/>
        <v>1.8275131883271025</v>
      </c>
      <c r="BK271" s="30"/>
      <c r="BL271" s="30">
        <f t="shared" si="471"/>
        <v>0.49345613971806163</v>
      </c>
      <c r="BM271" s="30">
        <f t="shared" si="472"/>
        <v>1.7121141225732253E-3</v>
      </c>
      <c r="BN271" s="30">
        <f t="shared" si="473"/>
        <v>0.30568887531186723</v>
      </c>
      <c r="BO271" s="30">
        <f t="shared" si="474"/>
        <v>6.1687579066842914E-3</v>
      </c>
      <c r="BP271" s="30">
        <f t="shared" si="475"/>
        <v>1.6969575442115678E-3</v>
      </c>
      <c r="BQ271" s="30">
        <f t="shared" si="476"/>
        <v>3.6660484333768928E-3</v>
      </c>
      <c r="BR271" s="30">
        <f t="shared" si="477"/>
        <v>0.10547685433914576</v>
      </c>
      <c r="BS271" s="30">
        <f t="shared" si="478"/>
        <v>7.0981301315556591E-2</v>
      </c>
      <c r="BT271" s="30">
        <f t="shared" si="479"/>
        <v>1.115295130852286E-2</v>
      </c>
      <c r="BU271" s="30">
        <f t="shared" si="480"/>
        <v>1</v>
      </c>
      <c r="BV271" s="30"/>
      <c r="BW271" s="28">
        <f t="shared" si="481"/>
        <v>0.56221007405398926</v>
      </c>
      <c r="BX271" s="28">
        <f t="shared" si="482"/>
        <v>0.37834274561084519</v>
      </c>
      <c r="BY271" s="28">
        <f t="shared" si="483"/>
        <v>5.944718033516555E-2</v>
      </c>
      <c r="BZ271" s="28"/>
      <c r="CA271" s="28">
        <f t="shared" si="484"/>
        <v>60.736441865119062</v>
      </c>
      <c r="CB271" s="28">
        <f t="shared" si="485"/>
        <v>9.9959975985591338</v>
      </c>
      <c r="CC271" s="28">
        <f t="shared" si="486"/>
        <v>34.055221736216019</v>
      </c>
      <c r="CD271" s="28">
        <f t="shared" si="487"/>
        <v>56.221007405398929</v>
      </c>
      <c r="CF271" s="28">
        <f t="shared" si="488"/>
        <v>6.9180301760880756</v>
      </c>
      <c r="CG271" s="28">
        <f t="shared" si="489"/>
        <v>0.51614612383708736</v>
      </c>
      <c r="CH271" s="30"/>
      <c r="CI271" s="107">
        <f t="shared" si="490"/>
        <v>3.5063657794442555</v>
      </c>
    </row>
    <row r="272" spans="1:87" ht="15" customHeight="1" x14ac:dyDescent="0.2">
      <c r="A272" s="150" t="s">
        <v>194</v>
      </c>
      <c r="C272" s="140">
        <v>480</v>
      </c>
      <c r="D272" s="26">
        <f t="shared" si="437"/>
        <v>1008</v>
      </c>
      <c r="F272" s="4">
        <v>60.7</v>
      </c>
      <c r="G272" s="4">
        <v>0.48</v>
      </c>
      <c r="H272" s="4">
        <v>17</v>
      </c>
      <c r="I272" s="4">
        <v>4.97</v>
      </c>
      <c r="J272" s="4">
        <v>0.12</v>
      </c>
      <c r="K272" s="4">
        <v>1.1000000000000001</v>
      </c>
      <c r="L272" s="4">
        <v>5.25</v>
      </c>
      <c r="M272" s="4">
        <v>4.12</v>
      </c>
      <c r="N272" s="4">
        <v>5.87</v>
      </c>
      <c r="O272" s="4">
        <v>0.33</v>
      </c>
      <c r="P272" s="28">
        <f t="shared" si="491"/>
        <v>99.940000000000012</v>
      </c>
      <c r="R272" s="28">
        <v>54.6</v>
      </c>
      <c r="S272" s="28">
        <v>0.23</v>
      </c>
      <c r="T272" s="28">
        <v>28.16</v>
      </c>
      <c r="U272" s="28">
        <v>0.84</v>
      </c>
      <c r="V272" s="28">
        <v>0.16</v>
      </c>
      <c r="W272" s="28">
        <v>0.21</v>
      </c>
      <c r="X272" s="28">
        <v>10.88</v>
      </c>
      <c r="Y272" s="28">
        <v>3.89</v>
      </c>
      <c r="Z272" s="28">
        <v>1.04</v>
      </c>
      <c r="AA272" s="28">
        <f t="shared" si="438"/>
        <v>100.00999999999999</v>
      </c>
      <c r="AC272" s="30">
        <f t="shared" si="439"/>
        <v>1.0103195739014648</v>
      </c>
      <c r="AD272" s="30">
        <f t="shared" si="440"/>
        <v>6.0075093867334164E-3</v>
      </c>
      <c r="AE272" s="30">
        <f t="shared" si="441"/>
        <v>0.33346410357002748</v>
      </c>
      <c r="AF272" s="30">
        <f t="shared" si="442"/>
        <v>6.9171885873347258E-2</v>
      </c>
      <c r="AG272" s="30">
        <f t="shared" si="443"/>
        <v>1.6915703411333521E-3</v>
      </c>
      <c r="AH272" s="30">
        <f t="shared" si="444"/>
        <v>2.7295285359801493E-2</v>
      </c>
      <c r="AI272" s="30">
        <f t="shared" si="445"/>
        <v>9.3616262482168339E-2</v>
      </c>
      <c r="AJ272" s="30">
        <f t="shared" si="446"/>
        <v>0.13294611164891901</v>
      </c>
      <c r="AK272" s="30">
        <f t="shared" si="447"/>
        <v>0.12462845010615711</v>
      </c>
      <c r="AL272" s="30">
        <f t="shared" si="448"/>
        <v>4.6499503300760194E-3</v>
      </c>
      <c r="AM272" s="30">
        <f t="shared" si="449"/>
        <v>1.8037907029998281</v>
      </c>
      <c r="AO272" s="30">
        <f t="shared" si="450"/>
        <v>0.56010909260217034</v>
      </c>
      <c r="AP272" s="30">
        <f t="shared" si="451"/>
        <v>3.3304913794835037E-3</v>
      </c>
      <c r="AQ272" s="30">
        <f t="shared" si="452"/>
        <v>0.18486851219238115</v>
      </c>
      <c r="AR272" s="30">
        <f t="shared" si="453"/>
        <v>3.8348066523632506E-2</v>
      </c>
      <c r="AS272" s="30">
        <f t="shared" si="454"/>
        <v>9.3778637306432186E-4</v>
      </c>
      <c r="AT272" s="30">
        <f t="shared" si="455"/>
        <v>1.5132179866770326E-2</v>
      </c>
      <c r="AU272" s="30">
        <f t="shared" si="456"/>
        <v>5.1899736663726034E-2</v>
      </c>
      <c r="AV272" s="30">
        <f t="shared" si="457"/>
        <v>7.3703734822349667E-2</v>
      </c>
      <c r="AW272" s="30">
        <f t="shared" si="458"/>
        <v>6.9092522707258339E-2</v>
      </c>
      <c r="AX272" s="30">
        <f t="shared" si="459"/>
        <v>2.5778768691638292E-3</v>
      </c>
      <c r="AY272" s="30">
        <f t="shared" si="460"/>
        <v>0.99999999999999989</v>
      </c>
      <c r="AZ272" s="30"/>
      <c r="BA272" s="30">
        <f t="shared" si="461"/>
        <v>0.90878828229027964</v>
      </c>
      <c r="BB272" s="30">
        <f t="shared" si="462"/>
        <v>2.8785982478097623E-3</v>
      </c>
      <c r="BC272" s="30">
        <f t="shared" si="463"/>
        <v>0.55237347979599849</v>
      </c>
      <c r="BD272" s="30">
        <f t="shared" si="464"/>
        <v>1.1691022964509395E-2</v>
      </c>
      <c r="BE272" s="30">
        <f t="shared" si="465"/>
        <v>2.2554271215111362E-3</v>
      </c>
      <c r="BF272" s="30">
        <f t="shared" si="466"/>
        <v>5.210918114143921E-3</v>
      </c>
      <c r="BG272" s="30">
        <f t="shared" si="467"/>
        <v>0.19400855920114124</v>
      </c>
      <c r="BH272" s="30">
        <f t="shared" si="468"/>
        <v>0.12552436269764441</v>
      </c>
      <c r="BI272" s="30">
        <f t="shared" si="469"/>
        <v>2.2080679405520168E-2</v>
      </c>
      <c r="BJ272" s="30">
        <f t="shared" si="470"/>
        <v>1.8248113298385582</v>
      </c>
      <c r="BK272" s="30"/>
      <c r="BL272" s="30">
        <f t="shared" si="471"/>
        <v>0.49801766759672655</v>
      </c>
      <c r="BM272" s="30">
        <f t="shared" si="472"/>
        <v>1.5774771894168549E-3</v>
      </c>
      <c r="BN272" s="30">
        <f t="shared" si="473"/>
        <v>0.30270169346486203</v>
      </c>
      <c r="BO272" s="30">
        <f t="shared" si="474"/>
        <v>6.4067023112705599E-3</v>
      </c>
      <c r="BP272" s="30">
        <f t="shared" si="475"/>
        <v>1.2359782540974659E-3</v>
      </c>
      <c r="BQ272" s="30">
        <f t="shared" si="476"/>
        <v>2.8555928105756189E-3</v>
      </c>
      <c r="BR272" s="30">
        <f t="shared" si="477"/>
        <v>0.10631705098976191</v>
      </c>
      <c r="BS272" s="30">
        <f t="shared" si="478"/>
        <v>6.8787584034098251E-2</v>
      </c>
      <c r="BT272" s="30">
        <f t="shared" si="479"/>
        <v>1.2100253349190711E-2</v>
      </c>
      <c r="BU272" s="30">
        <f t="shared" si="480"/>
        <v>0.99999999999999989</v>
      </c>
      <c r="BV272" s="30"/>
      <c r="BW272" s="28">
        <f t="shared" si="481"/>
        <v>0.56791813458364171</v>
      </c>
      <c r="BX272" s="28">
        <f t="shared" si="482"/>
        <v>0.36744544777603466</v>
      </c>
      <c r="BY272" s="28">
        <f t="shared" si="483"/>
        <v>6.4636417640323629E-2</v>
      </c>
      <c r="BZ272" s="28"/>
      <c r="CA272" s="28">
        <f t="shared" si="484"/>
        <v>60.736441865119062</v>
      </c>
      <c r="CB272" s="28">
        <f t="shared" si="485"/>
        <v>9.9959975985591338</v>
      </c>
      <c r="CC272" s="28">
        <f t="shared" si="486"/>
        <v>34.859548493214447</v>
      </c>
      <c r="CD272" s="28">
        <f t="shared" si="487"/>
        <v>56.791813458364174</v>
      </c>
      <c r="CF272" s="28">
        <f t="shared" si="488"/>
        <v>6.9281318778694603</v>
      </c>
      <c r="CG272" s="28">
        <f t="shared" si="489"/>
        <v>0.51614612383708736</v>
      </c>
      <c r="CH272" s="30"/>
      <c r="CI272" s="107">
        <f t="shared" si="490"/>
        <v>3.6371544032251251</v>
      </c>
    </row>
    <row r="273" spans="1:87" ht="15" customHeight="1" x14ac:dyDescent="0.2">
      <c r="A273" s="150" t="s">
        <v>194</v>
      </c>
      <c r="C273" s="140">
        <v>488</v>
      </c>
      <c r="D273" s="26">
        <f t="shared" si="437"/>
        <v>1008</v>
      </c>
      <c r="F273" s="4">
        <v>60.7</v>
      </c>
      <c r="G273" s="4">
        <v>0.48</v>
      </c>
      <c r="H273" s="4">
        <v>17</v>
      </c>
      <c r="I273" s="4">
        <v>4.97</v>
      </c>
      <c r="J273" s="4">
        <v>0.12</v>
      </c>
      <c r="K273" s="4">
        <v>1.1000000000000001</v>
      </c>
      <c r="L273" s="4">
        <v>5.25</v>
      </c>
      <c r="M273" s="4">
        <v>4.12</v>
      </c>
      <c r="N273" s="4">
        <v>5.87</v>
      </c>
      <c r="O273" s="4">
        <v>0.33</v>
      </c>
      <c r="P273" s="28">
        <f t="shared" si="491"/>
        <v>99.940000000000012</v>
      </c>
      <c r="R273" s="28">
        <v>54.56</v>
      </c>
      <c r="S273" s="28">
        <v>0.12</v>
      </c>
      <c r="T273" s="28">
        <v>28.31</v>
      </c>
      <c r="U273" s="28">
        <v>0.73</v>
      </c>
      <c r="V273" s="28">
        <v>0.17</v>
      </c>
      <c r="W273" s="28">
        <v>0.35</v>
      </c>
      <c r="X273" s="28">
        <v>10.71</v>
      </c>
      <c r="Y273" s="28">
        <v>4.01</v>
      </c>
      <c r="Z273" s="28">
        <v>1.04</v>
      </c>
      <c r="AA273" s="28">
        <f t="shared" si="438"/>
        <v>100</v>
      </c>
      <c r="AC273" s="30">
        <f t="shared" si="439"/>
        <v>1.0103195739014648</v>
      </c>
      <c r="AD273" s="30">
        <f t="shared" si="440"/>
        <v>6.0075093867334164E-3</v>
      </c>
      <c r="AE273" s="30">
        <f t="shared" si="441"/>
        <v>0.33346410357002748</v>
      </c>
      <c r="AF273" s="30">
        <f t="shared" si="442"/>
        <v>6.9171885873347258E-2</v>
      </c>
      <c r="AG273" s="30">
        <f t="shared" si="443"/>
        <v>1.6915703411333521E-3</v>
      </c>
      <c r="AH273" s="30">
        <f t="shared" si="444"/>
        <v>2.7295285359801493E-2</v>
      </c>
      <c r="AI273" s="30">
        <f t="shared" si="445"/>
        <v>9.3616262482168339E-2</v>
      </c>
      <c r="AJ273" s="30">
        <f t="shared" si="446"/>
        <v>0.13294611164891901</v>
      </c>
      <c r="AK273" s="30">
        <f t="shared" si="447"/>
        <v>0.12462845010615711</v>
      </c>
      <c r="AL273" s="30">
        <f t="shared" si="448"/>
        <v>4.6499503300760194E-3</v>
      </c>
      <c r="AM273" s="30">
        <f t="shared" si="449"/>
        <v>1.8037907029998281</v>
      </c>
      <c r="AO273" s="30">
        <f t="shared" si="450"/>
        <v>0.56010909260217034</v>
      </c>
      <c r="AP273" s="30">
        <f t="shared" si="451"/>
        <v>3.3304913794835037E-3</v>
      </c>
      <c r="AQ273" s="30">
        <f t="shared" si="452"/>
        <v>0.18486851219238115</v>
      </c>
      <c r="AR273" s="30">
        <f t="shared" si="453"/>
        <v>3.8348066523632506E-2</v>
      </c>
      <c r="AS273" s="30">
        <f t="shared" si="454"/>
        <v>9.3778637306432186E-4</v>
      </c>
      <c r="AT273" s="30">
        <f t="shared" si="455"/>
        <v>1.5132179866770326E-2</v>
      </c>
      <c r="AU273" s="30">
        <f t="shared" si="456"/>
        <v>5.1899736663726034E-2</v>
      </c>
      <c r="AV273" s="30">
        <f t="shared" si="457"/>
        <v>7.3703734822349667E-2</v>
      </c>
      <c r="AW273" s="30">
        <f t="shared" si="458"/>
        <v>6.9092522707258339E-2</v>
      </c>
      <c r="AX273" s="30">
        <f t="shared" si="459"/>
        <v>2.5778768691638292E-3</v>
      </c>
      <c r="AY273" s="30">
        <f t="shared" si="460"/>
        <v>0.99999999999999989</v>
      </c>
      <c r="AZ273" s="30"/>
      <c r="BA273" s="30">
        <f t="shared" si="461"/>
        <v>0.90812250332889488</v>
      </c>
      <c r="BB273" s="30">
        <f t="shared" si="462"/>
        <v>1.5018773466833541E-3</v>
      </c>
      <c r="BC273" s="30">
        <f t="shared" si="463"/>
        <v>0.55531581012161635</v>
      </c>
      <c r="BD273" s="30">
        <f t="shared" si="464"/>
        <v>1.0160055671537927E-2</v>
      </c>
      <c r="BE273" s="30">
        <f t="shared" si="465"/>
        <v>2.3963913166055823E-3</v>
      </c>
      <c r="BF273" s="30">
        <f t="shared" si="466"/>
        <v>8.6848635235732014E-3</v>
      </c>
      <c r="BG273" s="30">
        <f t="shared" si="467"/>
        <v>0.19097717546362342</v>
      </c>
      <c r="BH273" s="30">
        <f t="shared" si="468"/>
        <v>0.12939657954178768</v>
      </c>
      <c r="BI273" s="30">
        <f t="shared" si="469"/>
        <v>2.2080679405520168E-2</v>
      </c>
      <c r="BJ273" s="30">
        <f t="shared" si="470"/>
        <v>1.8286359357198427</v>
      </c>
      <c r="BK273" s="30"/>
      <c r="BL273" s="30">
        <f t="shared" si="471"/>
        <v>0.49661197485513286</v>
      </c>
      <c r="BM273" s="30">
        <f t="shared" si="472"/>
        <v>8.2131020032270114E-4</v>
      </c>
      <c r="BN273" s="30">
        <f t="shared" si="473"/>
        <v>0.30367762071952076</v>
      </c>
      <c r="BO273" s="30">
        <f t="shared" si="474"/>
        <v>5.5560844414546734E-3</v>
      </c>
      <c r="BP273" s="30">
        <f t="shared" si="475"/>
        <v>1.3104802710016976E-3</v>
      </c>
      <c r="BQ273" s="30">
        <f t="shared" si="476"/>
        <v>4.7493671943805498E-3</v>
      </c>
      <c r="BR273" s="30">
        <f t="shared" si="477"/>
        <v>0.10443695857286389</v>
      </c>
      <c r="BS273" s="30">
        <f t="shared" si="478"/>
        <v>7.0761258167471544E-2</v>
      </c>
      <c r="BT273" s="30">
        <f t="shared" si="479"/>
        <v>1.2074945577851234E-2</v>
      </c>
      <c r="BU273" s="30">
        <f t="shared" si="480"/>
        <v>1</v>
      </c>
      <c r="BV273" s="30"/>
      <c r="BW273" s="28">
        <f t="shared" si="481"/>
        <v>0.55767178425395614</v>
      </c>
      <c r="BX273" s="28">
        <f t="shared" si="482"/>
        <v>0.37785050079543459</v>
      </c>
      <c r="BY273" s="28">
        <f t="shared" si="483"/>
        <v>6.4477714950609277E-2</v>
      </c>
      <c r="BZ273" s="28"/>
      <c r="CA273" s="28">
        <f t="shared" si="484"/>
        <v>60.736441865119062</v>
      </c>
      <c r="CB273" s="28">
        <f t="shared" si="485"/>
        <v>9.9959975985591338</v>
      </c>
      <c r="CC273" s="28">
        <f t="shared" si="486"/>
        <v>34.331360707758733</v>
      </c>
      <c r="CD273" s="28">
        <f t="shared" si="487"/>
        <v>55.767178425395613</v>
      </c>
      <c r="CF273" s="28">
        <f t="shared" si="488"/>
        <v>6.9099251878520249</v>
      </c>
      <c r="CG273" s="28">
        <f t="shared" si="489"/>
        <v>0.51614612383708736</v>
      </c>
      <c r="CH273" s="30"/>
      <c r="CI273" s="107">
        <f t="shared" si="490"/>
        <v>3.5150904018259252</v>
      </c>
    </row>
    <row r="274" spans="1:87" ht="15" customHeight="1" x14ac:dyDescent="0.2">
      <c r="A274" s="150" t="s">
        <v>194</v>
      </c>
      <c r="C274" s="140">
        <v>496</v>
      </c>
      <c r="D274" s="26">
        <f t="shared" si="437"/>
        <v>1008</v>
      </c>
      <c r="F274" s="4">
        <v>60.7</v>
      </c>
      <c r="G274" s="4">
        <v>0.48</v>
      </c>
      <c r="H274" s="4">
        <v>17</v>
      </c>
      <c r="I274" s="4">
        <v>4.97</v>
      </c>
      <c r="J274" s="4">
        <v>0.12</v>
      </c>
      <c r="K274" s="4">
        <v>1.1000000000000001</v>
      </c>
      <c r="L274" s="4">
        <v>5.25</v>
      </c>
      <c r="M274" s="4">
        <v>4.12</v>
      </c>
      <c r="N274" s="4">
        <v>5.87</v>
      </c>
      <c r="O274" s="4">
        <v>0.33</v>
      </c>
      <c r="P274" s="28">
        <f t="shared" si="491"/>
        <v>99.940000000000012</v>
      </c>
      <c r="R274" s="28">
        <v>54.91</v>
      </c>
      <c r="S274" s="28">
        <v>0.32</v>
      </c>
      <c r="T274" s="28">
        <v>27.98</v>
      </c>
      <c r="U274" s="28">
        <v>0.76</v>
      </c>
      <c r="V274" s="28">
        <v>0.19</v>
      </c>
      <c r="W274" s="28">
        <v>0.25</v>
      </c>
      <c r="X274" s="28">
        <v>10.130000000000001</v>
      </c>
      <c r="Y274" s="28">
        <v>4.29</v>
      </c>
      <c r="Z274" s="28">
        <v>1.18</v>
      </c>
      <c r="AA274" s="28">
        <f t="shared" si="438"/>
        <v>100.01</v>
      </c>
      <c r="AC274" s="30">
        <f t="shared" si="439"/>
        <v>1.0103195739014648</v>
      </c>
      <c r="AD274" s="30">
        <f t="shared" si="440"/>
        <v>6.0075093867334164E-3</v>
      </c>
      <c r="AE274" s="30">
        <f t="shared" si="441"/>
        <v>0.33346410357002748</v>
      </c>
      <c r="AF274" s="30">
        <f t="shared" si="442"/>
        <v>6.9171885873347258E-2</v>
      </c>
      <c r="AG274" s="30">
        <f t="shared" si="443"/>
        <v>1.6915703411333521E-3</v>
      </c>
      <c r="AH274" s="30">
        <f t="shared" si="444"/>
        <v>2.7295285359801493E-2</v>
      </c>
      <c r="AI274" s="30">
        <f t="shared" si="445"/>
        <v>9.3616262482168339E-2</v>
      </c>
      <c r="AJ274" s="30">
        <f t="shared" si="446"/>
        <v>0.13294611164891901</v>
      </c>
      <c r="AK274" s="30">
        <f t="shared" si="447"/>
        <v>0.12462845010615711</v>
      </c>
      <c r="AL274" s="30">
        <f t="shared" si="448"/>
        <v>4.6499503300760194E-3</v>
      </c>
      <c r="AM274" s="30">
        <f t="shared" si="449"/>
        <v>1.8037907029998281</v>
      </c>
      <c r="AO274" s="30">
        <f t="shared" si="450"/>
        <v>0.56010909260217034</v>
      </c>
      <c r="AP274" s="30">
        <f t="shared" si="451"/>
        <v>3.3304913794835037E-3</v>
      </c>
      <c r="AQ274" s="30">
        <f t="shared" si="452"/>
        <v>0.18486851219238115</v>
      </c>
      <c r="AR274" s="30">
        <f t="shared" si="453"/>
        <v>3.8348066523632506E-2</v>
      </c>
      <c r="AS274" s="30">
        <f t="shared" si="454"/>
        <v>9.3778637306432186E-4</v>
      </c>
      <c r="AT274" s="30">
        <f t="shared" si="455"/>
        <v>1.5132179866770326E-2</v>
      </c>
      <c r="AU274" s="30">
        <f t="shared" si="456"/>
        <v>5.1899736663726034E-2</v>
      </c>
      <c r="AV274" s="30">
        <f t="shared" si="457"/>
        <v>7.3703734822349667E-2</v>
      </c>
      <c r="AW274" s="30">
        <f t="shared" si="458"/>
        <v>6.9092522707258339E-2</v>
      </c>
      <c r="AX274" s="30">
        <f t="shared" si="459"/>
        <v>2.5778768691638292E-3</v>
      </c>
      <c r="AY274" s="30">
        <f t="shared" si="460"/>
        <v>0.99999999999999989</v>
      </c>
      <c r="AZ274" s="30"/>
      <c r="BA274" s="30">
        <f t="shared" si="461"/>
        <v>0.91394806924101191</v>
      </c>
      <c r="BB274" s="30">
        <f t="shared" si="462"/>
        <v>4.0050062578222776E-3</v>
      </c>
      <c r="BC274" s="30">
        <f t="shared" si="463"/>
        <v>0.54884268340525699</v>
      </c>
      <c r="BD274" s="30">
        <f t="shared" si="464"/>
        <v>1.0577592205984691E-2</v>
      </c>
      <c r="BE274" s="30">
        <f t="shared" si="465"/>
        <v>2.6783197067944743E-3</v>
      </c>
      <c r="BF274" s="30">
        <f t="shared" si="466"/>
        <v>6.2034739454094297E-3</v>
      </c>
      <c r="BG274" s="30">
        <f t="shared" si="467"/>
        <v>0.18063480741797433</v>
      </c>
      <c r="BH274" s="30">
        <f t="shared" si="468"/>
        <v>0.13843175217812198</v>
      </c>
      <c r="BI274" s="30">
        <f t="shared" si="469"/>
        <v>2.5053078556263268E-2</v>
      </c>
      <c r="BJ274" s="30">
        <f t="shared" si="470"/>
        <v>1.8303747829146393</v>
      </c>
      <c r="BK274" s="30"/>
      <c r="BL274" s="30">
        <f t="shared" si="471"/>
        <v>0.49932291341211865</v>
      </c>
      <c r="BM274" s="30">
        <f t="shared" si="472"/>
        <v>2.188079892274747E-3</v>
      </c>
      <c r="BN274" s="30">
        <f t="shared" si="473"/>
        <v>0.29985262500792037</v>
      </c>
      <c r="BO274" s="30">
        <f t="shared" si="474"/>
        <v>5.7789215108947356E-3</v>
      </c>
      <c r="BP274" s="30">
        <f t="shared" si="475"/>
        <v>1.4632630059126964E-3</v>
      </c>
      <c r="BQ274" s="30">
        <f t="shared" si="476"/>
        <v>3.3891823703619791E-3</v>
      </c>
      <c r="BR274" s="30">
        <f t="shared" si="477"/>
        <v>9.8687333929686441E-2</v>
      </c>
      <c r="BS274" s="30">
        <f t="shared" si="478"/>
        <v>7.5630277181642003E-2</v>
      </c>
      <c r="BT274" s="30">
        <f t="shared" si="479"/>
        <v>1.3687403689188408E-2</v>
      </c>
      <c r="BU274" s="30">
        <f t="shared" si="480"/>
        <v>1</v>
      </c>
      <c r="BV274" s="30"/>
      <c r="BW274" s="28">
        <f t="shared" si="481"/>
        <v>0.52491862535900369</v>
      </c>
      <c r="BX274" s="28">
        <f t="shared" si="482"/>
        <v>0.40227797786080166</v>
      </c>
      <c r="BY274" s="28">
        <f t="shared" si="483"/>
        <v>7.2803396780194651E-2</v>
      </c>
      <c r="BZ274" s="28"/>
      <c r="CA274" s="28">
        <f t="shared" si="484"/>
        <v>60.736441865119062</v>
      </c>
      <c r="CB274" s="28">
        <f t="shared" si="485"/>
        <v>9.9959975985591338</v>
      </c>
      <c r="CC274" s="28">
        <f t="shared" si="486"/>
        <v>33.52627094596965</v>
      </c>
      <c r="CD274" s="28">
        <f t="shared" si="487"/>
        <v>52.491862535900367</v>
      </c>
      <c r="CF274" s="28">
        <f t="shared" si="488"/>
        <v>6.8493978500518846</v>
      </c>
      <c r="CG274" s="28">
        <f t="shared" si="489"/>
        <v>0.51614612383708736</v>
      </c>
      <c r="CH274" s="30"/>
      <c r="CI274" s="107">
        <f t="shared" si="490"/>
        <v>3.2343773890323577</v>
      </c>
    </row>
    <row r="275" spans="1:87" ht="15" customHeight="1" x14ac:dyDescent="0.2">
      <c r="A275" s="150" t="s">
        <v>194</v>
      </c>
      <c r="C275" s="141">
        <v>504</v>
      </c>
      <c r="D275" s="26">
        <f t="shared" si="437"/>
        <v>1008</v>
      </c>
      <c r="F275" s="4">
        <v>60.7</v>
      </c>
      <c r="G275" s="4">
        <v>0.48</v>
      </c>
      <c r="H275" s="4">
        <v>17</v>
      </c>
      <c r="I275" s="4">
        <v>4.97</v>
      </c>
      <c r="J275" s="4">
        <v>0.12</v>
      </c>
      <c r="K275" s="4">
        <v>1.1000000000000001</v>
      </c>
      <c r="L275" s="4">
        <v>5.25</v>
      </c>
      <c r="M275" s="4">
        <v>4.12</v>
      </c>
      <c r="N275" s="4">
        <v>5.87</v>
      </c>
      <c r="O275" s="4">
        <v>0.33</v>
      </c>
      <c r="P275" s="28">
        <f t="shared" si="491"/>
        <v>99.940000000000012</v>
      </c>
      <c r="R275" s="28">
        <v>54.96</v>
      </c>
      <c r="S275" s="28">
        <v>0.16</v>
      </c>
      <c r="T275" s="28">
        <v>28.28</v>
      </c>
      <c r="U275" s="28">
        <v>0.74</v>
      </c>
      <c r="V275" s="28">
        <v>0.16</v>
      </c>
      <c r="W275" s="28">
        <v>0.14000000000000001</v>
      </c>
      <c r="X275" s="28">
        <v>10.49</v>
      </c>
      <c r="Y275" s="28">
        <v>4.08</v>
      </c>
      <c r="Z275" s="28">
        <v>0.98</v>
      </c>
      <c r="AA275" s="28">
        <f t="shared" si="438"/>
        <v>99.99</v>
      </c>
      <c r="AC275" s="30">
        <f t="shared" si="439"/>
        <v>1.0103195739014648</v>
      </c>
      <c r="AD275" s="30">
        <f t="shared" si="440"/>
        <v>6.0075093867334164E-3</v>
      </c>
      <c r="AE275" s="30">
        <f t="shared" si="441"/>
        <v>0.33346410357002748</v>
      </c>
      <c r="AF275" s="30">
        <f t="shared" si="442"/>
        <v>6.9171885873347258E-2</v>
      </c>
      <c r="AG275" s="30">
        <f t="shared" si="443"/>
        <v>1.6915703411333521E-3</v>
      </c>
      <c r="AH275" s="30">
        <f t="shared" si="444"/>
        <v>2.7295285359801493E-2</v>
      </c>
      <c r="AI275" s="30">
        <f t="shared" si="445"/>
        <v>9.3616262482168339E-2</v>
      </c>
      <c r="AJ275" s="30">
        <f t="shared" si="446"/>
        <v>0.13294611164891901</v>
      </c>
      <c r="AK275" s="30">
        <f t="shared" si="447"/>
        <v>0.12462845010615711</v>
      </c>
      <c r="AL275" s="30">
        <f t="shared" si="448"/>
        <v>4.6499503300760194E-3</v>
      </c>
      <c r="AM275" s="30">
        <f t="shared" si="449"/>
        <v>1.8037907029998281</v>
      </c>
      <c r="AO275" s="30">
        <f t="shared" si="450"/>
        <v>0.56010909260217034</v>
      </c>
      <c r="AP275" s="30">
        <f t="shared" si="451"/>
        <v>3.3304913794835037E-3</v>
      </c>
      <c r="AQ275" s="30">
        <f t="shared" si="452"/>
        <v>0.18486851219238115</v>
      </c>
      <c r="AR275" s="30">
        <f t="shared" si="453"/>
        <v>3.8348066523632506E-2</v>
      </c>
      <c r="AS275" s="30">
        <f t="shared" si="454"/>
        <v>9.3778637306432186E-4</v>
      </c>
      <c r="AT275" s="30">
        <f t="shared" si="455"/>
        <v>1.5132179866770326E-2</v>
      </c>
      <c r="AU275" s="30">
        <f t="shared" si="456"/>
        <v>5.1899736663726034E-2</v>
      </c>
      <c r="AV275" s="30">
        <f t="shared" si="457"/>
        <v>7.3703734822349667E-2</v>
      </c>
      <c r="AW275" s="30">
        <f t="shared" si="458"/>
        <v>6.9092522707258339E-2</v>
      </c>
      <c r="AX275" s="30">
        <f t="shared" si="459"/>
        <v>2.5778768691638292E-3</v>
      </c>
      <c r="AY275" s="30">
        <f t="shared" si="460"/>
        <v>0.99999999999999989</v>
      </c>
      <c r="AZ275" s="30"/>
      <c r="BA275" s="30">
        <f t="shared" si="461"/>
        <v>0.9147802929427431</v>
      </c>
      <c r="BB275" s="30">
        <f t="shared" si="462"/>
        <v>2.0025031289111388E-3</v>
      </c>
      <c r="BC275" s="30">
        <f t="shared" si="463"/>
        <v>0.55472734405649282</v>
      </c>
      <c r="BD275" s="30">
        <f t="shared" si="464"/>
        <v>1.0299234516353515E-2</v>
      </c>
      <c r="BE275" s="30">
        <f t="shared" si="465"/>
        <v>2.2554271215111362E-3</v>
      </c>
      <c r="BF275" s="30">
        <f t="shared" si="466"/>
        <v>3.4739454094292808E-3</v>
      </c>
      <c r="BG275" s="30">
        <f t="shared" si="467"/>
        <v>0.18705420827389443</v>
      </c>
      <c r="BH275" s="30">
        <f t="shared" si="468"/>
        <v>0.13165537270087127</v>
      </c>
      <c r="BI275" s="30">
        <f t="shared" si="469"/>
        <v>2.0806794055201697E-2</v>
      </c>
      <c r="BJ275" s="30">
        <f t="shared" si="470"/>
        <v>1.8270551222054086</v>
      </c>
      <c r="BK275" s="30"/>
      <c r="BL275" s="30">
        <f t="shared" si="471"/>
        <v>0.50068565629181816</v>
      </c>
      <c r="BM275" s="30">
        <f t="shared" si="472"/>
        <v>1.0960277577689883E-3</v>
      </c>
      <c r="BN275" s="30">
        <f t="shared" si="473"/>
        <v>0.30361828568526739</v>
      </c>
      <c r="BO275" s="30">
        <f t="shared" si="474"/>
        <v>5.637068302526897E-3</v>
      </c>
      <c r="BP275" s="30">
        <f t="shared" si="475"/>
        <v>1.2344603586938562E-3</v>
      </c>
      <c r="BQ275" s="30">
        <f t="shared" si="476"/>
        <v>1.9013905859807546E-3</v>
      </c>
      <c r="BR275" s="30">
        <f t="shared" si="477"/>
        <v>0.10238016686004763</v>
      </c>
      <c r="BS275" s="30">
        <f t="shared" si="478"/>
        <v>7.205878525545098E-2</v>
      </c>
      <c r="BT275" s="30">
        <f t="shared" si="479"/>
        <v>1.1388158902445239E-2</v>
      </c>
      <c r="BU275" s="30">
        <f t="shared" si="480"/>
        <v>0.99999999999999978</v>
      </c>
      <c r="BV275" s="30"/>
      <c r="BW275" s="28">
        <f t="shared" si="481"/>
        <v>0.55094311211759406</v>
      </c>
      <c r="BX275" s="28">
        <f t="shared" si="482"/>
        <v>0.38777326333450257</v>
      </c>
      <c r="BY275" s="28">
        <f t="shared" si="483"/>
        <v>6.128362454790337E-2</v>
      </c>
      <c r="BZ275" s="28"/>
      <c r="CA275" s="28">
        <f t="shared" si="484"/>
        <v>60.736441865119062</v>
      </c>
      <c r="CB275" s="28">
        <f t="shared" si="485"/>
        <v>9.9959975985591338</v>
      </c>
      <c r="CC275" s="28">
        <f t="shared" si="486"/>
        <v>33.675518060670036</v>
      </c>
      <c r="CD275" s="28">
        <f t="shared" si="487"/>
        <v>55.094311211759404</v>
      </c>
      <c r="CF275" s="28">
        <f t="shared" si="488"/>
        <v>6.8977861578172286</v>
      </c>
      <c r="CG275" s="28">
        <f t="shared" si="489"/>
        <v>0.51614612383708736</v>
      </c>
      <c r="CH275" s="30"/>
      <c r="CI275" s="107">
        <f t="shared" si="490"/>
        <v>3.3969656022601251</v>
      </c>
    </row>
    <row r="276" spans="1:87" ht="15" customHeight="1" x14ac:dyDescent="0.2">
      <c r="A276" s="150" t="s">
        <v>194</v>
      </c>
      <c r="C276" s="140">
        <v>512</v>
      </c>
      <c r="D276" s="26">
        <f t="shared" si="437"/>
        <v>1008</v>
      </c>
      <c r="F276" s="4">
        <v>60.7</v>
      </c>
      <c r="G276" s="4">
        <v>0.48</v>
      </c>
      <c r="H276" s="4">
        <v>17</v>
      </c>
      <c r="I276" s="4">
        <v>4.97</v>
      </c>
      <c r="J276" s="4">
        <v>0.12</v>
      </c>
      <c r="K276" s="4">
        <v>1.1000000000000001</v>
      </c>
      <c r="L276" s="4">
        <v>5.25</v>
      </c>
      <c r="M276" s="4">
        <v>4.12</v>
      </c>
      <c r="N276" s="4">
        <v>5.87</v>
      </c>
      <c r="O276" s="4">
        <v>0.33</v>
      </c>
      <c r="P276" s="28">
        <f t="shared" si="491"/>
        <v>99.940000000000012</v>
      </c>
      <c r="R276" s="28">
        <v>55.03</v>
      </c>
      <c r="S276" s="28">
        <v>0.17</v>
      </c>
      <c r="T276" s="28">
        <v>27.72</v>
      </c>
      <c r="U276" s="28">
        <v>0.85</v>
      </c>
      <c r="V276" s="28">
        <v>0.19</v>
      </c>
      <c r="W276" s="28">
        <v>0.12</v>
      </c>
      <c r="X276" s="28">
        <v>10.33</v>
      </c>
      <c r="Y276" s="28">
        <v>4.46</v>
      </c>
      <c r="Z276" s="28">
        <v>1.1299999999999999</v>
      </c>
      <c r="AA276" s="28">
        <f t="shared" si="438"/>
        <v>99.999999999999986</v>
      </c>
      <c r="AC276" s="30">
        <f t="shared" si="439"/>
        <v>1.0103195739014648</v>
      </c>
      <c r="AD276" s="30">
        <f t="shared" si="440"/>
        <v>6.0075093867334164E-3</v>
      </c>
      <c r="AE276" s="30">
        <f t="shared" si="441"/>
        <v>0.33346410357002748</v>
      </c>
      <c r="AF276" s="30">
        <f t="shared" si="442"/>
        <v>6.9171885873347258E-2</v>
      </c>
      <c r="AG276" s="30">
        <f t="shared" si="443"/>
        <v>1.6915703411333521E-3</v>
      </c>
      <c r="AH276" s="30">
        <f t="shared" si="444"/>
        <v>2.7295285359801493E-2</v>
      </c>
      <c r="AI276" s="30">
        <f t="shared" si="445"/>
        <v>9.3616262482168339E-2</v>
      </c>
      <c r="AJ276" s="30">
        <f t="shared" si="446"/>
        <v>0.13294611164891901</v>
      </c>
      <c r="AK276" s="30">
        <f t="shared" si="447"/>
        <v>0.12462845010615711</v>
      </c>
      <c r="AL276" s="30">
        <f t="shared" si="448"/>
        <v>4.6499503300760194E-3</v>
      </c>
      <c r="AM276" s="30">
        <f t="shared" si="449"/>
        <v>1.8037907029998281</v>
      </c>
      <c r="AO276" s="30">
        <f t="shared" si="450"/>
        <v>0.56010909260217034</v>
      </c>
      <c r="AP276" s="30">
        <f t="shared" si="451"/>
        <v>3.3304913794835037E-3</v>
      </c>
      <c r="AQ276" s="30">
        <f t="shared" si="452"/>
        <v>0.18486851219238115</v>
      </c>
      <c r="AR276" s="30">
        <f t="shared" si="453"/>
        <v>3.8348066523632506E-2</v>
      </c>
      <c r="AS276" s="30">
        <f t="shared" si="454"/>
        <v>9.3778637306432186E-4</v>
      </c>
      <c r="AT276" s="30">
        <f t="shared" si="455"/>
        <v>1.5132179866770326E-2</v>
      </c>
      <c r="AU276" s="30">
        <f t="shared" si="456"/>
        <v>5.1899736663726034E-2</v>
      </c>
      <c r="AV276" s="30">
        <f t="shared" si="457"/>
        <v>7.3703734822349667E-2</v>
      </c>
      <c r="AW276" s="30">
        <f t="shared" si="458"/>
        <v>6.9092522707258339E-2</v>
      </c>
      <c r="AX276" s="30">
        <f t="shared" si="459"/>
        <v>2.5778768691638292E-3</v>
      </c>
      <c r="AY276" s="30">
        <f t="shared" si="460"/>
        <v>0.99999999999999989</v>
      </c>
      <c r="AZ276" s="30"/>
      <c r="BA276" s="30">
        <f t="shared" si="461"/>
        <v>0.91594540612516651</v>
      </c>
      <c r="BB276" s="30">
        <f t="shared" si="462"/>
        <v>2.1276595744680851E-3</v>
      </c>
      <c r="BC276" s="30">
        <f t="shared" si="463"/>
        <v>0.54374264417418594</v>
      </c>
      <c r="BD276" s="30">
        <f t="shared" si="464"/>
        <v>1.1830201809324984E-2</v>
      </c>
      <c r="BE276" s="30">
        <f t="shared" si="465"/>
        <v>2.6783197067944743E-3</v>
      </c>
      <c r="BF276" s="30">
        <f t="shared" si="466"/>
        <v>2.9776674937965261E-3</v>
      </c>
      <c r="BG276" s="30">
        <f t="shared" si="467"/>
        <v>0.18420114122681883</v>
      </c>
      <c r="BH276" s="30">
        <f t="shared" si="468"/>
        <v>0.14391739270732495</v>
      </c>
      <c r="BI276" s="30">
        <f t="shared" si="469"/>
        <v>2.3991507430997875E-2</v>
      </c>
      <c r="BJ276" s="30">
        <f t="shared" si="470"/>
        <v>1.8314119402488782</v>
      </c>
      <c r="BK276" s="30"/>
      <c r="BL276" s="30">
        <f t="shared" si="471"/>
        <v>0.50013073847312306</v>
      </c>
      <c r="BM276" s="30">
        <f t="shared" si="472"/>
        <v>1.1617591475236034E-3</v>
      </c>
      <c r="BN276" s="30">
        <f t="shared" si="473"/>
        <v>0.29689805566097516</v>
      </c>
      <c r="BO276" s="30">
        <f t="shared" si="474"/>
        <v>6.4596072294457844E-3</v>
      </c>
      <c r="BP276" s="30">
        <f t="shared" si="475"/>
        <v>1.4624343370997714E-3</v>
      </c>
      <c r="BQ276" s="30">
        <f t="shared" si="476"/>
        <v>1.6258862511248444E-3</v>
      </c>
      <c r="BR276" s="30">
        <f t="shared" si="477"/>
        <v>0.10057875957813564</v>
      </c>
      <c r="BS276" s="30">
        <f t="shared" si="478"/>
        <v>7.8582753308776301E-2</v>
      </c>
      <c r="BT276" s="30">
        <f t="shared" si="479"/>
        <v>1.3100006013795875E-2</v>
      </c>
      <c r="BU276" s="30">
        <f t="shared" si="480"/>
        <v>1</v>
      </c>
      <c r="BV276" s="30"/>
      <c r="BW276" s="28">
        <f t="shared" si="481"/>
        <v>0.523135155454997</v>
      </c>
      <c r="BX276" s="28">
        <f t="shared" si="482"/>
        <v>0.40872845360885679</v>
      </c>
      <c r="BY276" s="28">
        <f t="shared" si="483"/>
        <v>6.8136390936146207E-2</v>
      </c>
      <c r="BZ276" s="28"/>
      <c r="CA276" s="28">
        <f t="shared" si="484"/>
        <v>60.736441865119062</v>
      </c>
      <c r="CB276" s="28">
        <f t="shared" si="485"/>
        <v>9.9959975985591338</v>
      </c>
      <c r="CC276" s="28">
        <f t="shared" si="486"/>
        <v>32.970396866364467</v>
      </c>
      <c r="CD276" s="28">
        <f t="shared" si="487"/>
        <v>52.313515545499698</v>
      </c>
      <c r="CF276" s="28">
        <f t="shared" si="488"/>
        <v>6.845994452901536</v>
      </c>
      <c r="CG276" s="28">
        <f t="shared" si="489"/>
        <v>0.51614612383708736</v>
      </c>
      <c r="CH276" s="30"/>
      <c r="CI276" s="107">
        <f t="shared" si="490"/>
        <v>3.1561116500110789</v>
      </c>
    </row>
    <row r="277" spans="1:87" ht="15" customHeight="1" x14ac:dyDescent="0.2">
      <c r="A277" s="150" t="s">
        <v>194</v>
      </c>
      <c r="C277" s="140">
        <v>520</v>
      </c>
      <c r="D277" s="26">
        <f t="shared" si="437"/>
        <v>1008</v>
      </c>
      <c r="F277" s="4">
        <v>60.7</v>
      </c>
      <c r="G277" s="4">
        <v>0.48</v>
      </c>
      <c r="H277" s="4">
        <v>17</v>
      </c>
      <c r="I277" s="4">
        <v>4.97</v>
      </c>
      <c r="J277" s="4">
        <v>0.12</v>
      </c>
      <c r="K277" s="4">
        <v>1.1000000000000001</v>
      </c>
      <c r="L277" s="4">
        <v>5.25</v>
      </c>
      <c r="M277" s="4">
        <v>4.12</v>
      </c>
      <c r="N277" s="4">
        <v>5.87</v>
      </c>
      <c r="O277" s="4">
        <v>0.33</v>
      </c>
      <c r="P277" s="28">
        <f t="shared" si="491"/>
        <v>99.940000000000012</v>
      </c>
      <c r="R277" s="28">
        <v>54.77</v>
      </c>
      <c r="S277" s="28">
        <v>0.37</v>
      </c>
      <c r="T277" s="28">
        <v>27.65</v>
      </c>
      <c r="U277" s="28">
        <v>0.84</v>
      </c>
      <c r="V277" s="28">
        <v>0.26</v>
      </c>
      <c r="W277" s="28">
        <v>0.16</v>
      </c>
      <c r="X277" s="28">
        <v>10.71</v>
      </c>
      <c r="Y277" s="28">
        <v>4.18</v>
      </c>
      <c r="Z277" s="28">
        <v>1.05</v>
      </c>
      <c r="AA277" s="28">
        <f t="shared" si="438"/>
        <v>99.99</v>
      </c>
      <c r="AC277" s="30">
        <f t="shared" si="439"/>
        <v>1.0103195739014648</v>
      </c>
      <c r="AD277" s="30">
        <f t="shared" si="440"/>
        <v>6.0075093867334164E-3</v>
      </c>
      <c r="AE277" s="30">
        <f t="shared" si="441"/>
        <v>0.33346410357002748</v>
      </c>
      <c r="AF277" s="30">
        <f t="shared" si="442"/>
        <v>6.9171885873347258E-2</v>
      </c>
      <c r="AG277" s="30">
        <f t="shared" si="443"/>
        <v>1.6915703411333521E-3</v>
      </c>
      <c r="AH277" s="30">
        <f t="shared" si="444"/>
        <v>2.7295285359801493E-2</v>
      </c>
      <c r="AI277" s="30">
        <f t="shared" si="445"/>
        <v>9.3616262482168339E-2</v>
      </c>
      <c r="AJ277" s="30">
        <f t="shared" si="446"/>
        <v>0.13294611164891901</v>
      </c>
      <c r="AK277" s="30">
        <f t="shared" si="447"/>
        <v>0.12462845010615711</v>
      </c>
      <c r="AL277" s="30">
        <f t="shared" si="448"/>
        <v>4.6499503300760194E-3</v>
      </c>
      <c r="AM277" s="30">
        <f t="shared" si="449"/>
        <v>1.8037907029998281</v>
      </c>
      <c r="AO277" s="30">
        <f t="shared" si="450"/>
        <v>0.56010909260217034</v>
      </c>
      <c r="AP277" s="30">
        <f t="shared" si="451"/>
        <v>3.3304913794835037E-3</v>
      </c>
      <c r="AQ277" s="30">
        <f t="shared" si="452"/>
        <v>0.18486851219238115</v>
      </c>
      <c r="AR277" s="30">
        <f t="shared" si="453"/>
        <v>3.8348066523632506E-2</v>
      </c>
      <c r="AS277" s="30">
        <f t="shared" si="454"/>
        <v>9.3778637306432186E-4</v>
      </c>
      <c r="AT277" s="30">
        <f t="shared" si="455"/>
        <v>1.5132179866770326E-2</v>
      </c>
      <c r="AU277" s="30">
        <f t="shared" si="456"/>
        <v>5.1899736663726034E-2</v>
      </c>
      <c r="AV277" s="30">
        <f t="shared" si="457"/>
        <v>7.3703734822349667E-2</v>
      </c>
      <c r="AW277" s="30">
        <f t="shared" si="458"/>
        <v>6.9092522707258339E-2</v>
      </c>
      <c r="AX277" s="30">
        <f t="shared" si="459"/>
        <v>2.5778768691638292E-3</v>
      </c>
      <c r="AY277" s="30">
        <f t="shared" si="460"/>
        <v>0.99999999999999989</v>
      </c>
      <c r="AZ277" s="30"/>
      <c r="BA277" s="30">
        <f t="shared" si="461"/>
        <v>0.91161784287616521</v>
      </c>
      <c r="BB277" s="30">
        <f t="shared" si="462"/>
        <v>4.630788485607008E-3</v>
      </c>
      <c r="BC277" s="30">
        <f t="shared" si="463"/>
        <v>0.54236955668889764</v>
      </c>
      <c r="BD277" s="30">
        <f t="shared" si="464"/>
        <v>1.1691022964509395E-2</v>
      </c>
      <c r="BE277" s="30">
        <f t="shared" si="465"/>
        <v>3.6650690724555966E-3</v>
      </c>
      <c r="BF277" s="30">
        <f t="shared" si="466"/>
        <v>3.9702233250620347E-3</v>
      </c>
      <c r="BG277" s="30">
        <f t="shared" si="467"/>
        <v>0.19097717546362342</v>
      </c>
      <c r="BH277" s="30">
        <f t="shared" si="468"/>
        <v>0.13488222007099063</v>
      </c>
      <c r="BI277" s="30">
        <f t="shared" si="469"/>
        <v>2.229299363057325E-2</v>
      </c>
      <c r="BJ277" s="30">
        <f t="shared" si="470"/>
        <v>1.8260968925778842</v>
      </c>
      <c r="BK277" s="30"/>
      <c r="BL277" s="30">
        <f t="shared" si="471"/>
        <v>0.49921657858430646</v>
      </c>
      <c r="BM277" s="30">
        <f t="shared" si="472"/>
        <v>2.5358941819728781E-3</v>
      </c>
      <c r="BN277" s="30">
        <f t="shared" si="473"/>
        <v>0.29701028400702195</v>
      </c>
      <c r="BO277" s="30">
        <f t="shared" si="474"/>
        <v>6.4021920260787946E-3</v>
      </c>
      <c r="BP277" s="30">
        <f t="shared" si="475"/>
        <v>2.0070507142047936E-3</v>
      </c>
      <c r="BQ277" s="30">
        <f t="shared" si="476"/>
        <v>2.1741580861338126E-3</v>
      </c>
      <c r="BR277" s="30">
        <f t="shared" si="477"/>
        <v>0.104582169894623</v>
      </c>
      <c r="BS277" s="30">
        <f t="shared" si="478"/>
        <v>7.3863670990961847E-2</v>
      </c>
      <c r="BT277" s="30">
        <f t="shared" si="479"/>
        <v>1.2208001514696427E-2</v>
      </c>
      <c r="BU277" s="30">
        <f t="shared" si="480"/>
        <v>1</v>
      </c>
      <c r="BV277" s="30"/>
      <c r="BW277" s="28">
        <f t="shared" si="481"/>
        <v>0.5485447792604714</v>
      </c>
      <c r="BX277" s="28">
        <f t="shared" si="482"/>
        <v>0.38742293394687372</v>
      </c>
      <c r="BY277" s="28">
        <f t="shared" si="483"/>
        <v>6.403228679265488E-2</v>
      </c>
      <c r="BZ277" s="28"/>
      <c r="CA277" s="28">
        <f t="shared" si="484"/>
        <v>60.736441865119062</v>
      </c>
      <c r="CB277" s="28">
        <f t="shared" si="485"/>
        <v>9.9959975985591338</v>
      </c>
      <c r="CC277" s="28">
        <f t="shared" si="486"/>
        <v>33.830467642289058</v>
      </c>
      <c r="CD277" s="28">
        <f t="shared" si="487"/>
        <v>54.854477926047139</v>
      </c>
      <c r="CF277" s="28">
        <f t="shared" si="488"/>
        <v>6.8934235146634197</v>
      </c>
      <c r="CG277" s="28">
        <f t="shared" si="489"/>
        <v>0.51614612383708736</v>
      </c>
      <c r="CH277" s="30"/>
      <c r="CI277" s="107">
        <f t="shared" ref="CI277:CI293" si="492">$CK$1+$CK$2*CF277+$CK$3*D277+$CK$4*BX277+$CK$5*CG277</f>
        <v>3.4027124218148428</v>
      </c>
    </row>
    <row r="278" spans="1:87" ht="15" customHeight="1" x14ac:dyDescent="0.2">
      <c r="A278" s="150" t="s">
        <v>194</v>
      </c>
      <c r="C278" s="140">
        <v>528</v>
      </c>
      <c r="D278" s="26">
        <f t="shared" ref="D278:D293" si="493">$D$212</f>
        <v>1008</v>
      </c>
      <c r="F278" s="4">
        <v>60.7</v>
      </c>
      <c r="G278" s="4">
        <v>0.48</v>
      </c>
      <c r="H278" s="4">
        <v>17</v>
      </c>
      <c r="I278" s="4">
        <v>4.97</v>
      </c>
      <c r="J278" s="4">
        <v>0.12</v>
      </c>
      <c r="K278" s="4">
        <v>1.1000000000000001</v>
      </c>
      <c r="L278" s="4">
        <v>5.25</v>
      </c>
      <c r="M278" s="4">
        <v>4.12</v>
      </c>
      <c r="N278" s="4">
        <v>5.87</v>
      </c>
      <c r="O278" s="4">
        <v>0.33</v>
      </c>
      <c r="P278" s="28">
        <f t="shared" si="491"/>
        <v>99.940000000000012</v>
      </c>
      <c r="R278" s="28">
        <v>54.74</v>
      </c>
      <c r="S278" s="28">
        <v>0.24</v>
      </c>
      <c r="T278" s="28">
        <v>28.06</v>
      </c>
      <c r="U278" s="28">
        <v>0.64</v>
      </c>
      <c r="V278" s="28">
        <v>0.17</v>
      </c>
      <c r="W278" s="28">
        <v>0.28999999999999998</v>
      </c>
      <c r="X278" s="28">
        <v>10.9</v>
      </c>
      <c r="Y278" s="28">
        <v>4.01</v>
      </c>
      <c r="Z278" s="28">
        <v>0.96</v>
      </c>
      <c r="AA278" s="28">
        <f t="shared" ref="AA278:AA293" si="494">SUM(R278:Z278)</f>
        <v>100.01000000000002</v>
      </c>
      <c r="AC278" s="30">
        <f t="shared" ref="AC278:AC293" si="495">F278/AC$2</f>
        <v>1.0103195739014648</v>
      </c>
      <c r="AD278" s="30">
        <f t="shared" ref="AD278:AD293" si="496">G278/AD$2</f>
        <v>6.0075093867334164E-3</v>
      </c>
      <c r="AE278" s="30">
        <f t="shared" ref="AE278:AE293" si="497">H278*2/AE$2</f>
        <v>0.33346410357002748</v>
      </c>
      <c r="AF278" s="30">
        <f t="shared" ref="AF278:AF293" si="498">I278/AF$2</f>
        <v>6.9171885873347258E-2</v>
      </c>
      <c r="AG278" s="30">
        <f t="shared" ref="AG278:AG293" si="499">J278/AG$2</f>
        <v>1.6915703411333521E-3</v>
      </c>
      <c r="AH278" s="30">
        <f t="shared" ref="AH278:AH293" si="500">K278/AH$2</f>
        <v>2.7295285359801493E-2</v>
      </c>
      <c r="AI278" s="30">
        <f t="shared" ref="AI278:AI293" si="501">L278/AI$2</f>
        <v>9.3616262482168339E-2</v>
      </c>
      <c r="AJ278" s="30">
        <f t="shared" ref="AJ278:AJ293" si="502">M278*2/AJ$2</f>
        <v>0.13294611164891901</v>
      </c>
      <c r="AK278" s="30">
        <f t="shared" ref="AK278:AK293" si="503">N278*2/AK$2</f>
        <v>0.12462845010615711</v>
      </c>
      <c r="AL278" s="30">
        <f t="shared" ref="AL278:AL293" si="504">O278*2/AL$2</f>
        <v>4.6499503300760194E-3</v>
      </c>
      <c r="AM278" s="30">
        <f t="shared" ref="AM278:AM293" si="505">SUM(AC278:AL278)</f>
        <v>1.8037907029998281</v>
      </c>
      <c r="AO278" s="30">
        <f t="shared" ref="AO278:AO293" si="506">AC278/$AM278</f>
        <v>0.56010909260217034</v>
      </c>
      <c r="AP278" s="30">
        <f t="shared" ref="AP278:AP293" si="507">AD278/$AM278</f>
        <v>3.3304913794835037E-3</v>
      </c>
      <c r="AQ278" s="30">
        <f t="shared" ref="AQ278:AQ293" si="508">AE278/$AM278</f>
        <v>0.18486851219238115</v>
      </c>
      <c r="AR278" s="30">
        <f t="shared" ref="AR278:AR293" si="509">AF278/$AM278</f>
        <v>3.8348066523632506E-2</v>
      </c>
      <c r="AS278" s="30">
        <f t="shared" ref="AS278:AS293" si="510">AG278/$AM278</f>
        <v>9.3778637306432186E-4</v>
      </c>
      <c r="AT278" s="30">
        <f t="shared" ref="AT278:AT293" si="511">AH278/$AM278</f>
        <v>1.5132179866770326E-2</v>
      </c>
      <c r="AU278" s="30">
        <f t="shared" ref="AU278:AU293" si="512">AI278/$AM278</f>
        <v>5.1899736663726034E-2</v>
      </c>
      <c r="AV278" s="30">
        <f t="shared" ref="AV278:AV293" si="513">AJ278/$AM278</f>
        <v>7.3703734822349667E-2</v>
      </c>
      <c r="AW278" s="30">
        <f t="shared" ref="AW278:AW293" si="514">AK278/$AM278</f>
        <v>6.9092522707258339E-2</v>
      </c>
      <c r="AX278" s="30">
        <f t="shared" ref="AX278:AX293" si="515">AL278/$AM278</f>
        <v>2.5778768691638292E-3</v>
      </c>
      <c r="AY278" s="30">
        <f t="shared" ref="AY278:AY293" si="516">SUM(AO278:AX278)</f>
        <v>0.99999999999999989</v>
      </c>
      <c r="AZ278" s="30"/>
      <c r="BA278" s="30">
        <f t="shared" ref="BA278:BA293" si="517">R278/AC$2</f>
        <v>0.91111850865512656</v>
      </c>
      <c r="BB278" s="30">
        <f t="shared" ref="BB278:BB293" si="518">S278/AD$2</f>
        <v>3.0037546933667082E-3</v>
      </c>
      <c r="BC278" s="30">
        <f t="shared" ref="BC278:BC293" si="519">T278*2/AE$2</f>
        <v>0.55041192624558655</v>
      </c>
      <c r="BD278" s="30">
        <f t="shared" ref="BD278:BD293" si="520">U278/AF$2</f>
        <v>8.9074460681976345E-3</v>
      </c>
      <c r="BE278" s="30">
        <f t="shared" ref="BE278:BE293" si="521">V278/AG$2</f>
        <v>2.3963913166055823E-3</v>
      </c>
      <c r="BF278" s="30">
        <f t="shared" ref="BF278:BF293" si="522">W278/AH$2</f>
        <v>7.1960297766749384E-3</v>
      </c>
      <c r="BG278" s="30">
        <f t="shared" ref="BG278:BG293" si="523">X278/AI$2</f>
        <v>0.1943651925820257</v>
      </c>
      <c r="BH278" s="30">
        <f t="shared" ref="BH278:BH293" si="524">Y278*2/AJ$2</f>
        <v>0.12939657954178768</v>
      </c>
      <c r="BI278" s="30">
        <f t="shared" ref="BI278:BI293" si="525">Z278*2/AK$2</f>
        <v>2.038216560509554E-2</v>
      </c>
      <c r="BJ278" s="30">
        <f t="shared" ref="BJ278:BJ293" si="526">SUM(BA278:BI278)</f>
        <v>1.827177994484467</v>
      </c>
      <c r="BK278" s="30"/>
      <c r="BL278" s="30">
        <f t="shared" ref="BL278:BL293" si="527">BA278/$BJ278</f>
        <v>0.49864792122356749</v>
      </c>
      <c r="BM278" s="30">
        <f t="shared" ref="BM278:BM293" si="528">BB278/$BJ278</f>
        <v>1.6439310797491345E-3</v>
      </c>
      <c r="BN278" s="30">
        <f t="shared" ref="BN278:BN293" si="529">BC278/$BJ278</f>
        <v>0.30123607437647787</v>
      </c>
      <c r="BO278" s="30">
        <f t="shared" ref="BO278:BO293" si="530">BD278/$BJ278</f>
        <v>4.8749744661361494E-3</v>
      </c>
      <c r="BP278" s="30">
        <f t="shared" ref="BP278:BP293" si="531">BE278/$BJ278</f>
        <v>1.3115259289677014E-3</v>
      </c>
      <c r="BQ278" s="30">
        <f t="shared" ref="BQ278:BQ293" si="532">BF278/$BJ278</f>
        <v>3.9383299264751032E-3</v>
      </c>
      <c r="BR278" s="30">
        <f t="shared" ref="BR278:BR293" si="533">BG278/$BJ278</f>
        <v>0.10637452572696142</v>
      </c>
      <c r="BS278" s="30">
        <f t="shared" ref="BS278:BS293" si="534">BH278/$BJ278</f>
        <v>7.0817719966191114E-2</v>
      </c>
      <c r="BT278" s="30">
        <f t="shared" ref="BT278:BT293" si="535">BI278/$BJ278</f>
        <v>1.1154997305473958E-2</v>
      </c>
      <c r="BU278" s="30">
        <f t="shared" ref="BU278:BU293" si="536">SUM(BL278:BT278)</f>
        <v>1</v>
      </c>
      <c r="BV278" s="30"/>
      <c r="BW278" s="28">
        <f t="shared" ref="BW278:BW293" si="537">BR278/(BR278+BS278+BT278)</f>
        <v>0.56477877792847309</v>
      </c>
      <c r="BX278" s="28">
        <f t="shared" ref="BX278:BX293" si="538">BS278/(BR278+BS278+BT278)</f>
        <v>0.37599552209377202</v>
      </c>
      <c r="BY278" s="28">
        <f t="shared" ref="BY278:BY293" si="539">1-BW278-BX278</f>
        <v>5.9225699977754898E-2</v>
      </c>
      <c r="BZ278" s="28"/>
      <c r="CA278" s="28">
        <f t="shared" ref="CA278:CA293" si="540">F278*100/P278</f>
        <v>60.736441865119062</v>
      </c>
      <c r="CB278" s="28">
        <f t="shared" ref="CB278:CB293" si="541">(M278+N278)*100/P278</f>
        <v>9.9959975985591338</v>
      </c>
      <c r="CC278" s="28">
        <f t="shared" ref="CC278:CC293" si="542">IF(BY278+BX278=0,CD278/2,+BY278/(BY278+BX278)*(100-CD278)+0.5*CD278)</f>
        <v>34.161508894199144</v>
      </c>
      <c r="CD278" s="28">
        <f t="shared" ref="CD278:CD293" si="543">100*BW278/(BW278+BX278+BY278)</f>
        <v>56.477877792847309</v>
      </c>
      <c r="CF278" s="28">
        <f t="shared" ref="CF278:CF293" si="544">LN(BW278/(AU278*AQ278^2*AO278^2))</f>
        <v>6.922588709773926</v>
      </c>
      <c r="CG278" s="28">
        <f t="shared" ref="CG278:CG293" si="545">AV278/(AV278+AW278)</f>
        <v>0.51614612383708736</v>
      </c>
      <c r="CH278" s="30"/>
      <c r="CI278" s="107">
        <f t="shared" si="492"/>
        <v>3.5337530758938343</v>
      </c>
    </row>
    <row r="279" spans="1:87" ht="15" customHeight="1" x14ac:dyDescent="0.2">
      <c r="A279" s="150" t="s">
        <v>194</v>
      </c>
      <c r="C279" s="140">
        <v>536</v>
      </c>
      <c r="D279" s="26">
        <f t="shared" si="493"/>
        <v>1008</v>
      </c>
      <c r="F279" s="4">
        <v>60.7</v>
      </c>
      <c r="G279" s="4">
        <v>0.48</v>
      </c>
      <c r="H279" s="4">
        <v>17</v>
      </c>
      <c r="I279" s="4">
        <v>4.97</v>
      </c>
      <c r="J279" s="4">
        <v>0.12</v>
      </c>
      <c r="K279" s="4">
        <v>1.1000000000000001</v>
      </c>
      <c r="L279" s="4">
        <v>5.25</v>
      </c>
      <c r="M279" s="4">
        <v>4.12</v>
      </c>
      <c r="N279" s="4">
        <v>5.87</v>
      </c>
      <c r="O279" s="4">
        <v>0.33</v>
      </c>
      <c r="P279" s="28">
        <f t="shared" si="491"/>
        <v>99.940000000000012</v>
      </c>
      <c r="R279" s="28">
        <v>54.87</v>
      </c>
      <c r="S279" s="28">
        <v>0.18</v>
      </c>
      <c r="T279" s="28">
        <v>28.32</v>
      </c>
      <c r="U279" s="28">
        <v>0.81</v>
      </c>
      <c r="V279" s="28">
        <v>0</v>
      </c>
      <c r="W279" s="28">
        <v>0.26</v>
      </c>
      <c r="X279" s="28">
        <v>10.67</v>
      </c>
      <c r="Y279" s="28">
        <v>3.95</v>
      </c>
      <c r="Z279" s="28">
        <v>0.94</v>
      </c>
      <c r="AA279" s="28">
        <f t="shared" si="494"/>
        <v>100.00000000000001</v>
      </c>
      <c r="AC279" s="30">
        <f t="shared" si="495"/>
        <v>1.0103195739014648</v>
      </c>
      <c r="AD279" s="30">
        <f t="shared" si="496"/>
        <v>6.0075093867334164E-3</v>
      </c>
      <c r="AE279" s="30">
        <f t="shared" si="497"/>
        <v>0.33346410357002748</v>
      </c>
      <c r="AF279" s="30">
        <f t="shared" si="498"/>
        <v>6.9171885873347258E-2</v>
      </c>
      <c r="AG279" s="30">
        <f t="shared" si="499"/>
        <v>1.6915703411333521E-3</v>
      </c>
      <c r="AH279" s="30">
        <f t="shared" si="500"/>
        <v>2.7295285359801493E-2</v>
      </c>
      <c r="AI279" s="30">
        <f t="shared" si="501"/>
        <v>9.3616262482168339E-2</v>
      </c>
      <c r="AJ279" s="30">
        <f t="shared" si="502"/>
        <v>0.13294611164891901</v>
      </c>
      <c r="AK279" s="30">
        <f t="shared" si="503"/>
        <v>0.12462845010615711</v>
      </c>
      <c r="AL279" s="30">
        <f t="shared" si="504"/>
        <v>4.6499503300760194E-3</v>
      </c>
      <c r="AM279" s="30">
        <f t="shared" si="505"/>
        <v>1.8037907029998281</v>
      </c>
      <c r="AO279" s="30">
        <f t="shared" si="506"/>
        <v>0.56010909260217034</v>
      </c>
      <c r="AP279" s="30">
        <f t="shared" si="507"/>
        <v>3.3304913794835037E-3</v>
      </c>
      <c r="AQ279" s="30">
        <f t="shared" si="508"/>
        <v>0.18486851219238115</v>
      </c>
      <c r="AR279" s="30">
        <f t="shared" si="509"/>
        <v>3.8348066523632506E-2</v>
      </c>
      <c r="AS279" s="30">
        <f t="shared" si="510"/>
        <v>9.3778637306432186E-4</v>
      </c>
      <c r="AT279" s="30">
        <f t="shared" si="511"/>
        <v>1.5132179866770326E-2</v>
      </c>
      <c r="AU279" s="30">
        <f t="shared" si="512"/>
        <v>5.1899736663726034E-2</v>
      </c>
      <c r="AV279" s="30">
        <f t="shared" si="513"/>
        <v>7.3703734822349667E-2</v>
      </c>
      <c r="AW279" s="30">
        <f t="shared" si="514"/>
        <v>6.9092522707258339E-2</v>
      </c>
      <c r="AX279" s="30">
        <f t="shared" si="515"/>
        <v>2.5778768691638292E-3</v>
      </c>
      <c r="AY279" s="30">
        <f t="shared" si="516"/>
        <v>0.99999999999999989</v>
      </c>
      <c r="AZ279" s="30"/>
      <c r="BA279" s="30">
        <f t="shared" si="517"/>
        <v>0.91328229027962715</v>
      </c>
      <c r="BB279" s="30">
        <f t="shared" si="518"/>
        <v>2.252816020025031E-3</v>
      </c>
      <c r="BC279" s="30">
        <f t="shared" si="519"/>
        <v>0.5555119654766576</v>
      </c>
      <c r="BD279" s="30">
        <f t="shared" si="520"/>
        <v>1.1273486430062632E-2</v>
      </c>
      <c r="BE279" s="30">
        <f t="shared" si="521"/>
        <v>0</v>
      </c>
      <c r="BF279" s="30">
        <f t="shared" si="522"/>
        <v>6.4516129032258073E-3</v>
      </c>
      <c r="BG279" s="30">
        <f t="shared" si="523"/>
        <v>0.1902639087018545</v>
      </c>
      <c r="BH279" s="30">
        <f t="shared" si="524"/>
        <v>0.12746047111971606</v>
      </c>
      <c r="BI279" s="30">
        <f t="shared" si="525"/>
        <v>1.9957537154989383E-2</v>
      </c>
      <c r="BJ279" s="30">
        <f t="shared" si="526"/>
        <v>1.8264540880861579</v>
      </c>
      <c r="BK279" s="30"/>
      <c r="BL279" s="30">
        <f t="shared" si="527"/>
        <v>0.50003024781017413</v>
      </c>
      <c r="BM279" s="30">
        <f t="shared" si="528"/>
        <v>1.2334369830153435E-3</v>
      </c>
      <c r="BN279" s="30">
        <f t="shared" si="529"/>
        <v>0.30414778509913076</v>
      </c>
      <c r="BO279" s="30">
        <f t="shared" si="530"/>
        <v>6.172334965110186E-3</v>
      </c>
      <c r="BP279" s="30">
        <f t="shared" si="531"/>
        <v>0</v>
      </c>
      <c r="BQ279" s="30">
        <f t="shared" si="532"/>
        <v>3.5323159477751243E-3</v>
      </c>
      <c r="BR279" s="30">
        <f t="shared" si="533"/>
        <v>0.10417119704400657</v>
      </c>
      <c r="BS279" s="30">
        <f t="shared" si="534"/>
        <v>6.9785751501301063E-2</v>
      </c>
      <c r="BT279" s="30">
        <f t="shared" si="535"/>
        <v>1.0926930649486953E-2</v>
      </c>
      <c r="BU279" s="30">
        <f t="shared" si="536"/>
        <v>1.0000000000000002</v>
      </c>
      <c r="BV279" s="30"/>
      <c r="BW279" s="28">
        <f t="shared" si="537"/>
        <v>0.56344121238526845</v>
      </c>
      <c r="BX279" s="28">
        <f t="shared" si="538"/>
        <v>0.37745720073178712</v>
      </c>
      <c r="BY279" s="28">
        <f t="shared" si="539"/>
        <v>5.9101586882944424E-2</v>
      </c>
      <c r="BZ279" s="28"/>
      <c r="CA279" s="28">
        <f t="shared" si="540"/>
        <v>60.736441865119062</v>
      </c>
      <c r="CB279" s="28">
        <f t="shared" si="541"/>
        <v>9.9959975985591338</v>
      </c>
      <c r="CC279" s="28">
        <f t="shared" si="542"/>
        <v>34.082219307557864</v>
      </c>
      <c r="CD279" s="28">
        <f t="shared" si="543"/>
        <v>56.344121238526846</v>
      </c>
      <c r="CF279" s="28">
        <f t="shared" si="544"/>
        <v>6.9202176009806857</v>
      </c>
      <c r="CG279" s="28">
        <f t="shared" si="545"/>
        <v>0.51614612383708736</v>
      </c>
      <c r="CH279" s="30"/>
      <c r="CI279" s="107">
        <f t="shared" si="492"/>
        <v>3.5165444285974976</v>
      </c>
    </row>
    <row r="280" spans="1:87" ht="15" customHeight="1" x14ac:dyDescent="0.2">
      <c r="A280" s="150" t="s">
        <v>194</v>
      </c>
      <c r="C280" s="140">
        <v>544</v>
      </c>
      <c r="D280" s="26">
        <f t="shared" si="493"/>
        <v>1008</v>
      </c>
      <c r="F280" s="4">
        <v>60.7</v>
      </c>
      <c r="G280" s="4">
        <v>0.48</v>
      </c>
      <c r="H280" s="4">
        <v>17</v>
      </c>
      <c r="I280" s="4">
        <v>4.97</v>
      </c>
      <c r="J280" s="4">
        <v>0.12</v>
      </c>
      <c r="K280" s="4">
        <v>1.1000000000000001</v>
      </c>
      <c r="L280" s="4">
        <v>5.25</v>
      </c>
      <c r="M280" s="4">
        <v>4.12</v>
      </c>
      <c r="N280" s="4">
        <v>5.87</v>
      </c>
      <c r="O280" s="4">
        <v>0.33</v>
      </c>
      <c r="P280" s="28">
        <f t="shared" si="491"/>
        <v>99.940000000000012</v>
      </c>
      <c r="R280" s="28">
        <v>54.08</v>
      </c>
      <c r="S280" s="28">
        <v>0.23</v>
      </c>
      <c r="T280" s="28">
        <v>27.95</v>
      </c>
      <c r="U280" s="28">
        <v>0.84</v>
      </c>
      <c r="V280" s="28">
        <v>0.16</v>
      </c>
      <c r="W280" s="28">
        <v>0.32</v>
      </c>
      <c r="X280" s="28">
        <v>12.06</v>
      </c>
      <c r="Y280" s="28">
        <v>3.38</v>
      </c>
      <c r="Z280" s="28">
        <v>0.99</v>
      </c>
      <c r="AA280" s="28">
        <f t="shared" si="494"/>
        <v>100.00999999999998</v>
      </c>
      <c r="AC280" s="30">
        <f t="shared" si="495"/>
        <v>1.0103195739014648</v>
      </c>
      <c r="AD280" s="30">
        <f t="shared" si="496"/>
        <v>6.0075093867334164E-3</v>
      </c>
      <c r="AE280" s="30">
        <f t="shared" si="497"/>
        <v>0.33346410357002748</v>
      </c>
      <c r="AF280" s="30">
        <f t="shared" si="498"/>
        <v>6.9171885873347258E-2</v>
      </c>
      <c r="AG280" s="30">
        <f t="shared" si="499"/>
        <v>1.6915703411333521E-3</v>
      </c>
      <c r="AH280" s="30">
        <f t="shared" si="500"/>
        <v>2.7295285359801493E-2</v>
      </c>
      <c r="AI280" s="30">
        <f t="shared" si="501"/>
        <v>9.3616262482168339E-2</v>
      </c>
      <c r="AJ280" s="30">
        <f t="shared" si="502"/>
        <v>0.13294611164891901</v>
      </c>
      <c r="AK280" s="30">
        <f t="shared" si="503"/>
        <v>0.12462845010615711</v>
      </c>
      <c r="AL280" s="30">
        <f t="shared" si="504"/>
        <v>4.6499503300760194E-3</v>
      </c>
      <c r="AM280" s="30">
        <f t="shared" si="505"/>
        <v>1.8037907029998281</v>
      </c>
      <c r="AO280" s="30">
        <f t="shared" si="506"/>
        <v>0.56010909260217034</v>
      </c>
      <c r="AP280" s="30">
        <f t="shared" si="507"/>
        <v>3.3304913794835037E-3</v>
      </c>
      <c r="AQ280" s="30">
        <f t="shared" si="508"/>
        <v>0.18486851219238115</v>
      </c>
      <c r="AR280" s="30">
        <f t="shared" si="509"/>
        <v>3.8348066523632506E-2</v>
      </c>
      <c r="AS280" s="30">
        <f t="shared" si="510"/>
        <v>9.3778637306432186E-4</v>
      </c>
      <c r="AT280" s="30">
        <f t="shared" si="511"/>
        <v>1.5132179866770326E-2</v>
      </c>
      <c r="AU280" s="30">
        <f t="shared" si="512"/>
        <v>5.1899736663726034E-2</v>
      </c>
      <c r="AV280" s="30">
        <f t="shared" si="513"/>
        <v>7.3703734822349667E-2</v>
      </c>
      <c r="AW280" s="30">
        <f t="shared" si="514"/>
        <v>6.9092522707258339E-2</v>
      </c>
      <c r="AX280" s="30">
        <f t="shared" si="515"/>
        <v>2.5778768691638292E-3</v>
      </c>
      <c r="AY280" s="30">
        <f t="shared" si="516"/>
        <v>0.99999999999999989</v>
      </c>
      <c r="AZ280" s="30"/>
      <c r="BA280" s="30">
        <f t="shared" si="517"/>
        <v>0.90013315579227693</v>
      </c>
      <c r="BB280" s="30">
        <f t="shared" si="518"/>
        <v>2.8785982478097623E-3</v>
      </c>
      <c r="BC280" s="30">
        <f t="shared" si="519"/>
        <v>0.54825421734013335</v>
      </c>
      <c r="BD280" s="30">
        <f t="shared" si="520"/>
        <v>1.1691022964509395E-2</v>
      </c>
      <c r="BE280" s="30">
        <f t="shared" si="521"/>
        <v>2.2554271215111362E-3</v>
      </c>
      <c r="BF280" s="30">
        <f t="shared" si="522"/>
        <v>7.9404466501240695E-3</v>
      </c>
      <c r="BG280" s="30">
        <f t="shared" si="523"/>
        <v>0.21504992867332384</v>
      </c>
      <c r="BH280" s="30">
        <f t="shared" si="524"/>
        <v>0.1090674411100355</v>
      </c>
      <c r="BI280" s="30">
        <f t="shared" si="525"/>
        <v>2.1019108280254776E-2</v>
      </c>
      <c r="BJ280" s="30">
        <f t="shared" si="526"/>
        <v>1.8182893461799787</v>
      </c>
      <c r="BK280" s="30"/>
      <c r="BL280" s="30">
        <f t="shared" si="527"/>
        <v>0.49504395858852462</v>
      </c>
      <c r="BM280" s="30">
        <f t="shared" si="528"/>
        <v>1.5831354090356264E-3</v>
      </c>
      <c r="BN280" s="30">
        <f t="shared" si="529"/>
        <v>0.30152198740643438</v>
      </c>
      <c r="BO280" s="30">
        <f t="shared" si="530"/>
        <v>6.4296823764990532E-3</v>
      </c>
      <c r="BP280" s="30">
        <f t="shared" si="531"/>
        <v>1.2404115583966517E-3</v>
      </c>
      <c r="BQ280" s="30">
        <f t="shared" si="532"/>
        <v>4.3669873921914869E-3</v>
      </c>
      <c r="BR280" s="30">
        <f t="shared" si="533"/>
        <v>0.11827046620776806</v>
      </c>
      <c r="BS280" s="30">
        <f t="shared" si="534"/>
        <v>5.9983545159726044E-2</v>
      </c>
      <c r="BT280" s="30">
        <f t="shared" si="535"/>
        <v>1.155982590142408E-2</v>
      </c>
      <c r="BU280" s="30">
        <f t="shared" si="536"/>
        <v>1</v>
      </c>
      <c r="BV280" s="30"/>
      <c r="BW280" s="28">
        <f t="shared" si="537"/>
        <v>0.62308664062361652</v>
      </c>
      <c r="BX280" s="28">
        <f t="shared" si="538"/>
        <v>0.31601249952470295</v>
      </c>
      <c r="BY280" s="28">
        <f t="shared" si="539"/>
        <v>6.0900859851680533E-2</v>
      </c>
      <c r="BZ280" s="28"/>
      <c r="CA280" s="28">
        <f t="shared" si="540"/>
        <v>60.736441865119062</v>
      </c>
      <c r="CB280" s="28">
        <f t="shared" si="541"/>
        <v>9.9959975985591338</v>
      </c>
      <c r="CC280" s="28">
        <f t="shared" si="542"/>
        <v>37.244418016348881</v>
      </c>
      <c r="CD280" s="28">
        <f t="shared" si="543"/>
        <v>62.30866406236165</v>
      </c>
      <c r="CF280" s="28">
        <f t="shared" si="544"/>
        <v>7.0208401779300509</v>
      </c>
      <c r="CG280" s="28">
        <f t="shared" si="545"/>
        <v>0.51614612383708736</v>
      </c>
      <c r="CH280" s="30"/>
      <c r="CI280" s="107">
        <f t="shared" si="492"/>
        <v>4.2396337757949478</v>
      </c>
    </row>
    <row r="281" spans="1:87" ht="15" customHeight="1" x14ac:dyDescent="0.2">
      <c r="A281" s="150" t="s">
        <v>194</v>
      </c>
      <c r="C281" s="140">
        <v>552</v>
      </c>
      <c r="D281" s="26">
        <f t="shared" si="493"/>
        <v>1008</v>
      </c>
      <c r="F281" s="4">
        <v>60.7</v>
      </c>
      <c r="G281" s="4">
        <v>0.48</v>
      </c>
      <c r="H281" s="4">
        <v>17</v>
      </c>
      <c r="I281" s="4">
        <v>4.97</v>
      </c>
      <c r="J281" s="4">
        <v>0.12</v>
      </c>
      <c r="K281" s="4">
        <v>1.1000000000000001</v>
      </c>
      <c r="L281" s="4">
        <v>5.25</v>
      </c>
      <c r="M281" s="4">
        <v>4.12</v>
      </c>
      <c r="N281" s="4">
        <v>5.87</v>
      </c>
      <c r="O281" s="4">
        <v>0.33</v>
      </c>
      <c r="P281" s="28">
        <f t="shared" si="491"/>
        <v>99.940000000000012</v>
      </c>
      <c r="R281" s="28">
        <v>54.33</v>
      </c>
      <c r="S281" s="28">
        <v>0.26</v>
      </c>
      <c r="T281" s="28">
        <v>27.88</v>
      </c>
      <c r="U281" s="28">
        <v>0.82</v>
      </c>
      <c r="V281" s="28">
        <v>0.26</v>
      </c>
      <c r="W281" s="28">
        <v>0.4</v>
      </c>
      <c r="X281" s="28">
        <v>10.76</v>
      </c>
      <c r="Y281" s="28">
        <v>4.2699999999999996</v>
      </c>
      <c r="Z281" s="28">
        <v>1.01</v>
      </c>
      <c r="AA281" s="28">
        <f t="shared" si="494"/>
        <v>99.990000000000009</v>
      </c>
      <c r="AC281" s="30">
        <f t="shared" si="495"/>
        <v>1.0103195739014648</v>
      </c>
      <c r="AD281" s="30">
        <f t="shared" si="496"/>
        <v>6.0075093867334164E-3</v>
      </c>
      <c r="AE281" s="30">
        <f t="shared" si="497"/>
        <v>0.33346410357002748</v>
      </c>
      <c r="AF281" s="30">
        <f t="shared" si="498"/>
        <v>6.9171885873347258E-2</v>
      </c>
      <c r="AG281" s="30">
        <f t="shared" si="499"/>
        <v>1.6915703411333521E-3</v>
      </c>
      <c r="AH281" s="30">
        <f t="shared" si="500"/>
        <v>2.7295285359801493E-2</v>
      </c>
      <c r="AI281" s="30">
        <f t="shared" si="501"/>
        <v>9.3616262482168339E-2</v>
      </c>
      <c r="AJ281" s="30">
        <f t="shared" si="502"/>
        <v>0.13294611164891901</v>
      </c>
      <c r="AK281" s="30">
        <f t="shared" si="503"/>
        <v>0.12462845010615711</v>
      </c>
      <c r="AL281" s="30">
        <f t="shared" si="504"/>
        <v>4.6499503300760194E-3</v>
      </c>
      <c r="AM281" s="30">
        <f t="shared" si="505"/>
        <v>1.8037907029998281</v>
      </c>
      <c r="AO281" s="30">
        <f t="shared" si="506"/>
        <v>0.56010909260217034</v>
      </c>
      <c r="AP281" s="30">
        <f t="shared" si="507"/>
        <v>3.3304913794835037E-3</v>
      </c>
      <c r="AQ281" s="30">
        <f t="shared" si="508"/>
        <v>0.18486851219238115</v>
      </c>
      <c r="AR281" s="30">
        <f t="shared" si="509"/>
        <v>3.8348066523632506E-2</v>
      </c>
      <c r="AS281" s="30">
        <f t="shared" si="510"/>
        <v>9.3778637306432186E-4</v>
      </c>
      <c r="AT281" s="30">
        <f t="shared" si="511"/>
        <v>1.5132179866770326E-2</v>
      </c>
      <c r="AU281" s="30">
        <f t="shared" si="512"/>
        <v>5.1899736663726034E-2</v>
      </c>
      <c r="AV281" s="30">
        <f t="shared" si="513"/>
        <v>7.3703734822349667E-2</v>
      </c>
      <c r="AW281" s="30">
        <f t="shared" si="514"/>
        <v>6.9092522707258339E-2</v>
      </c>
      <c r="AX281" s="30">
        <f t="shared" si="515"/>
        <v>2.5778768691638292E-3</v>
      </c>
      <c r="AY281" s="30">
        <f t="shared" si="516"/>
        <v>0.99999999999999989</v>
      </c>
      <c r="AZ281" s="30"/>
      <c r="BA281" s="30">
        <f t="shared" si="517"/>
        <v>0.90429427430093212</v>
      </c>
      <c r="BB281" s="30">
        <f t="shared" si="518"/>
        <v>3.2540675844806004E-3</v>
      </c>
      <c r="BC281" s="30">
        <f t="shared" si="519"/>
        <v>0.54688112985484505</v>
      </c>
      <c r="BD281" s="30">
        <f t="shared" si="520"/>
        <v>1.1412665274878218E-2</v>
      </c>
      <c r="BE281" s="30">
        <f t="shared" si="521"/>
        <v>3.6650690724555966E-3</v>
      </c>
      <c r="BF281" s="30">
        <f t="shared" si="522"/>
        <v>9.9255583126550886E-3</v>
      </c>
      <c r="BG281" s="30">
        <f t="shared" si="523"/>
        <v>0.19186875891583452</v>
      </c>
      <c r="BH281" s="30">
        <f t="shared" si="524"/>
        <v>0.1377863827040981</v>
      </c>
      <c r="BI281" s="30">
        <f t="shared" si="525"/>
        <v>2.1443736730360933E-2</v>
      </c>
      <c r="BJ281" s="30">
        <f t="shared" si="526"/>
        <v>1.8305316427505405</v>
      </c>
      <c r="BK281" s="30"/>
      <c r="BL281" s="30">
        <f t="shared" si="527"/>
        <v>0.49400636032827472</v>
      </c>
      <c r="BM281" s="30">
        <f t="shared" si="528"/>
        <v>1.7776625699794338E-3</v>
      </c>
      <c r="BN281" s="30">
        <f t="shared" si="529"/>
        <v>0.29875535450078666</v>
      </c>
      <c r="BO281" s="30">
        <f t="shared" si="530"/>
        <v>6.2346178609235343E-3</v>
      </c>
      <c r="BP281" s="30">
        <f t="shared" si="531"/>
        <v>2.0021883188801352E-3</v>
      </c>
      <c r="BQ281" s="30">
        <f t="shared" si="532"/>
        <v>5.4222271174406101E-3</v>
      </c>
      <c r="BR281" s="30">
        <f t="shared" si="533"/>
        <v>0.10481586574899861</v>
      </c>
      <c r="BS281" s="30">
        <f t="shared" si="534"/>
        <v>7.5271237866755214E-2</v>
      </c>
      <c r="BT281" s="30">
        <f t="shared" si="535"/>
        <v>1.1714485687960994E-2</v>
      </c>
      <c r="BU281" s="30">
        <f t="shared" si="536"/>
        <v>0.99999999999999978</v>
      </c>
      <c r="BV281" s="30"/>
      <c r="BW281" s="28">
        <f t="shared" si="537"/>
        <v>0.54648069460479987</v>
      </c>
      <c r="BX281" s="28">
        <f t="shared" si="538"/>
        <v>0.39244324377085527</v>
      </c>
      <c r="BY281" s="28">
        <f t="shared" si="539"/>
        <v>6.1076061624344868E-2</v>
      </c>
      <c r="BZ281" s="28"/>
      <c r="CA281" s="28">
        <f t="shared" si="540"/>
        <v>60.736441865119062</v>
      </c>
      <c r="CB281" s="28">
        <f t="shared" si="541"/>
        <v>9.9959975985591338</v>
      </c>
      <c r="CC281" s="28">
        <f t="shared" si="542"/>
        <v>33.43164089267448</v>
      </c>
      <c r="CD281" s="28">
        <f t="shared" si="543"/>
        <v>54.648069460479988</v>
      </c>
      <c r="CF281" s="28">
        <f t="shared" si="544"/>
        <v>6.8896535802654206</v>
      </c>
      <c r="CG281" s="28">
        <f t="shared" si="545"/>
        <v>0.51614612383708736</v>
      </c>
      <c r="CH281" s="30"/>
      <c r="CI281" s="107">
        <f t="shared" si="492"/>
        <v>3.3421682128654462</v>
      </c>
    </row>
    <row r="282" spans="1:87" ht="15" customHeight="1" x14ac:dyDescent="0.2">
      <c r="A282" s="150" t="s">
        <v>194</v>
      </c>
      <c r="C282" s="140">
        <v>560</v>
      </c>
      <c r="D282" s="26">
        <f t="shared" si="493"/>
        <v>1008</v>
      </c>
      <c r="F282" s="4">
        <v>60.7</v>
      </c>
      <c r="G282" s="4">
        <v>0.48</v>
      </c>
      <c r="H282" s="4">
        <v>17</v>
      </c>
      <c r="I282" s="4">
        <v>4.97</v>
      </c>
      <c r="J282" s="4">
        <v>0.12</v>
      </c>
      <c r="K282" s="4">
        <v>1.1000000000000001</v>
      </c>
      <c r="L282" s="4">
        <v>5.25</v>
      </c>
      <c r="M282" s="4">
        <v>4.12</v>
      </c>
      <c r="N282" s="4">
        <v>5.87</v>
      </c>
      <c r="O282" s="4">
        <v>0.33</v>
      </c>
      <c r="P282" s="28">
        <f t="shared" si="491"/>
        <v>99.940000000000012</v>
      </c>
      <c r="R282" s="28">
        <v>54.27</v>
      </c>
      <c r="S282" s="28">
        <v>0.2</v>
      </c>
      <c r="T282" s="28">
        <v>28.21</v>
      </c>
      <c r="U282" s="28">
        <v>0.79</v>
      </c>
      <c r="V282" s="28">
        <v>0.19</v>
      </c>
      <c r="W282" s="28">
        <v>0.54</v>
      </c>
      <c r="X282" s="28">
        <v>10.8</v>
      </c>
      <c r="Y282" s="28">
        <v>4.1500000000000004</v>
      </c>
      <c r="Z282" s="28">
        <v>0.85</v>
      </c>
      <c r="AA282" s="28">
        <f t="shared" si="494"/>
        <v>100.00000000000001</v>
      </c>
      <c r="AC282" s="30">
        <f t="shared" si="495"/>
        <v>1.0103195739014648</v>
      </c>
      <c r="AD282" s="30">
        <f t="shared" si="496"/>
        <v>6.0075093867334164E-3</v>
      </c>
      <c r="AE282" s="30">
        <f t="shared" si="497"/>
        <v>0.33346410357002748</v>
      </c>
      <c r="AF282" s="30">
        <f t="shared" si="498"/>
        <v>6.9171885873347258E-2</v>
      </c>
      <c r="AG282" s="30">
        <f t="shared" si="499"/>
        <v>1.6915703411333521E-3</v>
      </c>
      <c r="AH282" s="30">
        <f t="shared" si="500"/>
        <v>2.7295285359801493E-2</v>
      </c>
      <c r="AI282" s="30">
        <f t="shared" si="501"/>
        <v>9.3616262482168339E-2</v>
      </c>
      <c r="AJ282" s="30">
        <f t="shared" si="502"/>
        <v>0.13294611164891901</v>
      </c>
      <c r="AK282" s="30">
        <f t="shared" si="503"/>
        <v>0.12462845010615711</v>
      </c>
      <c r="AL282" s="30">
        <f t="shared" si="504"/>
        <v>4.6499503300760194E-3</v>
      </c>
      <c r="AM282" s="30">
        <f t="shared" si="505"/>
        <v>1.8037907029998281</v>
      </c>
      <c r="AO282" s="30">
        <f t="shared" si="506"/>
        <v>0.56010909260217034</v>
      </c>
      <c r="AP282" s="30">
        <f t="shared" si="507"/>
        <v>3.3304913794835037E-3</v>
      </c>
      <c r="AQ282" s="30">
        <f t="shared" si="508"/>
        <v>0.18486851219238115</v>
      </c>
      <c r="AR282" s="30">
        <f t="shared" si="509"/>
        <v>3.8348066523632506E-2</v>
      </c>
      <c r="AS282" s="30">
        <f t="shared" si="510"/>
        <v>9.3778637306432186E-4</v>
      </c>
      <c r="AT282" s="30">
        <f t="shared" si="511"/>
        <v>1.5132179866770326E-2</v>
      </c>
      <c r="AU282" s="30">
        <f t="shared" si="512"/>
        <v>5.1899736663726034E-2</v>
      </c>
      <c r="AV282" s="30">
        <f t="shared" si="513"/>
        <v>7.3703734822349667E-2</v>
      </c>
      <c r="AW282" s="30">
        <f t="shared" si="514"/>
        <v>6.9092522707258339E-2</v>
      </c>
      <c r="AX282" s="30">
        <f t="shared" si="515"/>
        <v>2.5778768691638292E-3</v>
      </c>
      <c r="AY282" s="30">
        <f t="shared" si="516"/>
        <v>0.99999999999999989</v>
      </c>
      <c r="AZ282" s="30"/>
      <c r="BA282" s="30">
        <f t="shared" si="517"/>
        <v>0.90329560585885493</v>
      </c>
      <c r="BB282" s="30">
        <f t="shared" si="518"/>
        <v>2.5031289111389237E-3</v>
      </c>
      <c r="BC282" s="30">
        <f t="shared" si="519"/>
        <v>0.55335425657120441</v>
      </c>
      <c r="BD282" s="30">
        <f t="shared" si="520"/>
        <v>1.0995128740431456E-2</v>
      </c>
      <c r="BE282" s="30">
        <f t="shared" si="521"/>
        <v>2.6783197067944743E-3</v>
      </c>
      <c r="BF282" s="30">
        <f t="shared" si="522"/>
        <v>1.339950372208437E-2</v>
      </c>
      <c r="BG282" s="30">
        <f t="shared" si="523"/>
        <v>0.19258202567760344</v>
      </c>
      <c r="BH282" s="30">
        <f t="shared" si="524"/>
        <v>0.13391416585995483</v>
      </c>
      <c r="BI282" s="30">
        <f t="shared" si="525"/>
        <v>1.8046709129511677E-2</v>
      </c>
      <c r="BJ282" s="30">
        <f t="shared" si="526"/>
        <v>1.8307688441775787</v>
      </c>
      <c r="BK282" s="30"/>
      <c r="BL282" s="30">
        <f t="shared" si="527"/>
        <v>0.49339686369014818</v>
      </c>
      <c r="BM282" s="30">
        <f t="shared" si="528"/>
        <v>1.3672555763113742E-3</v>
      </c>
      <c r="BN282" s="30">
        <f t="shared" si="529"/>
        <v>0.30225238884255934</v>
      </c>
      <c r="BO282" s="30">
        <f t="shared" si="530"/>
        <v>6.005743857505237E-3</v>
      </c>
      <c r="BP282" s="30">
        <f t="shared" si="531"/>
        <v>1.4629480479266261E-3</v>
      </c>
      <c r="BQ282" s="30">
        <f t="shared" si="532"/>
        <v>7.3190582004380349E-3</v>
      </c>
      <c r="BR282" s="30">
        <f t="shared" si="533"/>
        <v>0.1051918849777649</v>
      </c>
      <c r="BS282" s="30">
        <f t="shared" si="534"/>
        <v>7.3146408562634241E-2</v>
      </c>
      <c r="BT282" s="30">
        <f t="shared" si="535"/>
        <v>9.8574482447119933E-3</v>
      </c>
      <c r="BU282" s="30">
        <f t="shared" si="536"/>
        <v>0.99999999999999978</v>
      </c>
      <c r="BV282" s="30"/>
      <c r="BW282" s="28">
        <f t="shared" si="537"/>
        <v>0.55894933636637156</v>
      </c>
      <c r="BX282" s="28">
        <f t="shared" si="538"/>
        <v>0.38867196392868186</v>
      </c>
      <c r="BY282" s="28">
        <f t="shared" si="539"/>
        <v>5.2378699704946574E-2</v>
      </c>
      <c r="BZ282" s="28"/>
      <c r="CA282" s="28">
        <f t="shared" si="540"/>
        <v>60.736441865119062</v>
      </c>
      <c r="CB282" s="28">
        <f t="shared" si="541"/>
        <v>9.9959975985591338</v>
      </c>
      <c r="CC282" s="28">
        <f t="shared" si="542"/>
        <v>33.185336788813231</v>
      </c>
      <c r="CD282" s="28">
        <f t="shared" si="543"/>
        <v>55.894933636637155</v>
      </c>
      <c r="CF282" s="28">
        <f t="shared" si="544"/>
        <v>6.9122134352194973</v>
      </c>
      <c r="CG282" s="28">
        <f t="shared" si="545"/>
        <v>0.51614612383708736</v>
      </c>
      <c r="CH282" s="30"/>
      <c r="CI282" s="107">
        <f t="shared" si="492"/>
        <v>3.381158678328692</v>
      </c>
    </row>
    <row r="283" spans="1:87" ht="15" customHeight="1" x14ac:dyDescent="0.2">
      <c r="A283" s="150" t="s">
        <v>194</v>
      </c>
      <c r="C283" s="141">
        <v>568</v>
      </c>
      <c r="D283" s="26">
        <f t="shared" si="493"/>
        <v>1008</v>
      </c>
      <c r="F283" s="4">
        <v>60.7</v>
      </c>
      <c r="G283" s="4">
        <v>0.48</v>
      </c>
      <c r="H283" s="4">
        <v>17</v>
      </c>
      <c r="I283" s="4">
        <v>4.97</v>
      </c>
      <c r="J283" s="4">
        <v>0.12</v>
      </c>
      <c r="K283" s="4">
        <v>1.1000000000000001</v>
      </c>
      <c r="L283" s="4">
        <v>5.25</v>
      </c>
      <c r="M283" s="4">
        <v>4.12</v>
      </c>
      <c r="N283" s="4">
        <v>5.87</v>
      </c>
      <c r="O283" s="4">
        <v>0.33</v>
      </c>
      <c r="P283" s="28">
        <f t="shared" si="491"/>
        <v>99.940000000000012</v>
      </c>
      <c r="R283" s="28">
        <v>55.25</v>
      </c>
      <c r="S283" s="28">
        <v>0.23</v>
      </c>
      <c r="T283" s="28">
        <v>28.09</v>
      </c>
      <c r="U283" s="28">
        <v>0.7</v>
      </c>
      <c r="V283" s="28">
        <v>0.26</v>
      </c>
      <c r="W283" s="28">
        <v>0.27</v>
      </c>
      <c r="X283" s="28">
        <v>10.16</v>
      </c>
      <c r="Y283" s="28">
        <v>4.1500000000000004</v>
      </c>
      <c r="Z283" s="28">
        <v>0.89</v>
      </c>
      <c r="AA283" s="28">
        <f t="shared" si="494"/>
        <v>100</v>
      </c>
      <c r="AC283" s="30">
        <f t="shared" si="495"/>
        <v>1.0103195739014648</v>
      </c>
      <c r="AD283" s="30">
        <f t="shared" si="496"/>
        <v>6.0075093867334164E-3</v>
      </c>
      <c r="AE283" s="30">
        <f t="shared" si="497"/>
        <v>0.33346410357002748</v>
      </c>
      <c r="AF283" s="30">
        <f t="shared" si="498"/>
        <v>6.9171885873347258E-2</v>
      </c>
      <c r="AG283" s="30">
        <f t="shared" si="499"/>
        <v>1.6915703411333521E-3</v>
      </c>
      <c r="AH283" s="30">
        <f t="shared" si="500"/>
        <v>2.7295285359801493E-2</v>
      </c>
      <c r="AI283" s="30">
        <f t="shared" si="501"/>
        <v>9.3616262482168339E-2</v>
      </c>
      <c r="AJ283" s="30">
        <f t="shared" si="502"/>
        <v>0.13294611164891901</v>
      </c>
      <c r="AK283" s="30">
        <f t="shared" si="503"/>
        <v>0.12462845010615711</v>
      </c>
      <c r="AL283" s="30">
        <f t="shared" si="504"/>
        <v>4.6499503300760194E-3</v>
      </c>
      <c r="AM283" s="30">
        <f t="shared" si="505"/>
        <v>1.8037907029998281</v>
      </c>
      <c r="AO283" s="30">
        <f t="shared" si="506"/>
        <v>0.56010909260217034</v>
      </c>
      <c r="AP283" s="30">
        <f t="shared" si="507"/>
        <v>3.3304913794835037E-3</v>
      </c>
      <c r="AQ283" s="30">
        <f t="shared" si="508"/>
        <v>0.18486851219238115</v>
      </c>
      <c r="AR283" s="30">
        <f t="shared" si="509"/>
        <v>3.8348066523632506E-2</v>
      </c>
      <c r="AS283" s="30">
        <f t="shared" si="510"/>
        <v>9.3778637306432186E-4</v>
      </c>
      <c r="AT283" s="30">
        <f t="shared" si="511"/>
        <v>1.5132179866770326E-2</v>
      </c>
      <c r="AU283" s="30">
        <f t="shared" si="512"/>
        <v>5.1899736663726034E-2</v>
      </c>
      <c r="AV283" s="30">
        <f t="shared" si="513"/>
        <v>7.3703734822349667E-2</v>
      </c>
      <c r="AW283" s="30">
        <f t="shared" si="514"/>
        <v>6.9092522707258339E-2</v>
      </c>
      <c r="AX283" s="30">
        <f t="shared" si="515"/>
        <v>2.5778768691638292E-3</v>
      </c>
      <c r="AY283" s="30">
        <f t="shared" si="516"/>
        <v>0.99999999999999989</v>
      </c>
      <c r="AZ283" s="30"/>
      <c r="BA283" s="30">
        <f t="shared" si="517"/>
        <v>0.91960719041278294</v>
      </c>
      <c r="BB283" s="30">
        <f t="shared" si="518"/>
        <v>2.8785982478097623E-3</v>
      </c>
      <c r="BC283" s="30">
        <f t="shared" si="519"/>
        <v>0.55100039231071007</v>
      </c>
      <c r="BD283" s="30">
        <f t="shared" si="520"/>
        <v>9.7425191370911629E-3</v>
      </c>
      <c r="BE283" s="30">
        <f t="shared" si="521"/>
        <v>3.6650690724555966E-3</v>
      </c>
      <c r="BF283" s="30">
        <f t="shared" si="522"/>
        <v>6.6997518610421849E-3</v>
      </c>
      <c r="BG283" s="30">
        <f t="shared" si="523"/>
        <v>0.181169757489301</v>
      </c>
      <c r="BH283" s="30">
        <f t="shared" si="524"/>
        <v>0.13391416585995483</v>
      </c>
      <c r="BI283" s="30">
        <f t="shared" si="525"/>
        <v>1.8895966029723991E-2</v>
      </c>
      <c r="BJ283" s="30">
        <f t="shared" si="526"/>
        <v>1.8275734104208714</v>
      </c>
      <c r="BK283" s="30"/>
      <c r="BL283" s="30">
        <f t="shared" si="527"/>
        <v>0.50318481608955279</v>
      </c>
      <c r="BM283" s="30">
        <f t="shared" si="528"/>
        <v>1.5750930886802793E-3</v>
      </c>
      <c r="BN283" s="30">
        <f t="shared" si="529"/>
        <v>0.30149289170486471</v>
      </c>
      <c r="BO283" s="30">
        <f t="shared" si="530"/>
        <v>5.3308496838151967E-3</v>
      </c>
      <c r="BP283" s="30">
        <f t="shared" si="531"/>
        <v>2.0054291945578091E-3</v>
      </c>
      <c r="BQ283" s="30">
        <f t="shared" si="532"/>
        <v>3.6659276299600466E-3</v>
      </c>
      <c r="BR283" s="30">
        <f t="shared" si="533"/>
        <v>9.9131316124576069E-2</v>
      </c>
      <c r="BS283" s="30">
        <f t="shared" si="534"/>
        <v>7.3274301922085727E-2</v>
      </c>
      <c r="BT283" s="30">
        <f t="shared" si="535"/>
        <v>1.0339374561907444E-2</v>
      </c>
      <c r="BU283" s="30">
        <f t="shared" si="536"/>
        <v>1</v>
      </c>
      <c r="BV283" s="30"/>
      <c r="BW283" s="28">
        <f t="shared" si="537"/>
        <v>0.5424570857430302</v>
      </c>
      <c r="BX283" s="28">
        <f t="shared" si="538"/>
        <v>0.40096475901277179</v>
      </c>
      <c r="BY283" s="28">
        <f t="shared" si="539"/>
        <v>5.6578155244198014E-2</v>
      </c>
      <c r="BZ283" s="28"/>
      <c r="CA283" s="28">
        <f t="shared" si="540"/>
        <v>60.736441865119062</v>
      </c>
      <c r="CB283" s="28">
        <f t="shared" si="541"/>
        <v>9.9959975985591338</v>
      </c>
      <c r="CC283" s="28">
        <f t="shared" si="542"/>
        <v>32.780669811571315</v>
      </c>
      <c r="CD283" s="28">
        <f t="shared" si="543"/>
        <v>54.245708574303023</v>
      </c>
      <c r="CF283" s="28">
        <f t="shared" si="544"/>
        <v>6.8822635764546165</v>
      </c>
      <c r="CG283" s="28">
        <f t="shared" si="545"/>
        <v>0.51614612383708736</v>
      </c>
      <c r="CH283" s="30"/>
      <c r="CI283" s="107">
        <f t="shared" si="492"/>
        <v>3.2397259833280696</v>
      </c>
    </row>
    <row r="284" spans="1:87" ht="15" customHeight="1" x14ac:dyDescent="0.2">
      <c r="A284" s="150" t="s">
        <v>194</v>
      </c>
      <c r="C284" s="140">
        <v>576</v>
      </c>
      <c r="D284" s="26">
        <f t="shared" si="493"/>
        <v>1008</v>
      </c>
      <c r="F284" s="4">
        <v>60.7</v>
      </c>
      <c r="G284" s="4">
        <v>0.48</v>
      </c>
      <c r="H284" s="4">
        <v>17</v>
      </c>
      <c r="I284" s="4">
        <v>4.97</v>
      </c>
      <c r="J284" s="4">
        <v>0.12</v>
      </c>
      <c r="K284" s="4">
        <v>1.1000000000000001</v>
      </c>
      <c r="L284" s="4">
        <v>5.25</v>
      </c>
      <c r="M284" s="4">
        <v>4.12</v>
      </c>
      <c r="N284" s="4">
        <v>5.87</v>
      </c>
      <c r="O284" s="4">
        <v>0.33</v>
      </c>
      <c r="P284" s="28">
        <f t="shared" si="491"/>
        <v>99.940000000000012</v>
      </c>
      <c r="R284" s="28">
        <v>55.29</v>
      </c>
      <c r="S284" s="28">
        <v>0.21</v>
      </c>
      <c r="T284" s="28">
        <v>27.79</v>
      </c>
      <c r="U284" s="28">
        <v>0.68</v>
      </c>
      <c r="V284" s="28">
        <v>0.13</v>
      </c>
      <c r="W284" s="28">
        <v>0.25</v>
      </c>
      <c r="X284" s="28">
        <v>10.199999999999999</v>
      </c>
      <c r="Y284" s="28">
        <v>4.3600000000000003</v>
      </c>
      <c r="Z284" s="28">
        <v>1.0900000000000001</v>
      </c>
      <c r="AA284" s="28">
        <f t="shared" si="494"/>
        <v>100</v>
      </c>
      <c r="AC284" s="30">
        <f t="shared" si="495"/>
        <v>1.0103195739014648</v>
      </c>
      <c r="AD284" s="30">
        <f t="shared" si="496"/>
        <v>6.0075093867334164E-3</v>
      </c>
      <c r="AE284" s="30">
        <f t="shared" si="497"/>
        <v>0.33346410357002748</v>
      </c>
      <c r="AF284" s="30">
        <f t="shared" si="498"/>
        <v>6.9171885873347258E-2</v>
      </c>
      <c r="AG284" s="30">
        <f t="shared" si="499"/>
        <v>1.6915703411333521E-3</v>
      </c>
      <c r="AH284" s="30">
        <f t="shared" si="500"/>
        <v>2.7295285359801493E-2</v>
      </c>
      <c r="AI284" s="30">
        <f t="shared" si="501"/>
        <v>9.3616262482168339E-2</v>
      </c>
      <c r="AJ284" s="30">
        <f t="shared" si="502"/>
        <v>0.13294611164891901</v>
      </c>
      <c r="AK284" s="30">
        <f t="shared" si="503"/>
        <v>0.12462845010615711</v>
      </c>
      <c r="AL284" s="30">
        <f t="shared" si="504"/>
        <v>4.6499503300760194E-3</v>
      </c>
      <c r="AM284" s="30">
        <f t="shared" si="505"/>
        <v>1.8037907029998281</v>
      </c>
      <c r="AO284" s="30">
        <f t="shared" si="506"/>
        <v>0.56010909260217034</v>
      </c>
      <c r="AP284" s="30">
        <f t="shared" si="507"/>
        <v>3.3304913794835037E-3</v>
      </c>
      <c r="AQ284" s="30">
        <f t="shared" si="508"/>
        <v>0.18486851219238115</v>
      </c>
      <c r="AR284" s="30">
        <f t="shared" si="509"/>
        <v>3.8348066523632506E-2</v>
      </c>
      <c r="AS284" s="30">
        <f t="shared" si="510"/>
        <v>9.3778637306432186E-4</v>
      </c>
      <c r="AT284" s="30">
        <f t="shared" si="511"/>
        <v>1.5132179866770326E-2</v>
      </c>
      <c r="AU284" s="30">
        <f t="shared" si="512"/>
        <v>5.1899736663726034E-2</v>
      </c>
      <c r="AV284" s="30">
        <f t="shared" si="513"/>
        <v>7.3703734822349667E-2</v>
      </c>
      <c r="AW284" s="30">
        <f t="shared" si="514"/>
        <v>6.9092522707258339E-2</v>
      </c>
      <c r="AX284" s="30">
        <f t="shared" si="515"/>
        <v>2.5778768691638292E-3</v>
      </c>
      <c r="AY284" s="30">
        <f t="shared" si="516"/>
        <v>0.99999999999999989</v>
      </c>
      <c r="AZ284" s="30"/>
      <c r="BA284" s="30">
        <f t="shared" si="517"/>
        <v>0.9202729693741678</v>
      </c>
      <c r="BB284" s="30">
        <f t="shared" si="518"/>
        <v>2.6282853566958696E-3</v>
      </c>
      <c r="BC284" s="30">
        <f t="shared" si="519"/>
        <v>0.54511573165947436</v>
      </c>
      <c r="BD284" s="30">
        <f t="shared" si="520"/>
        <v>9.4641614474599879E-3</v>
      </c>
      <c r="BE284" s="30">
        <f t="shared" si="521"/>
        <v>1.8325345362277983E-3</v>
      </c>
      <c r="BF284" s="30">
        <f t="shared" si="522"/>
        <v>6.2034739454094297E-3</v>
      </c>
      <c r="BG284" s="30">
        <f t="shared" si="523"/>
        <v>0.18188302425106989</v>
      </c>
      <c r="BH284" s="30">
        <f t="shared" si="524"/>
        <v>0.14069054533720557</v>
      </c>
      <c r="BI284" s="30">
        <f t="shared" si="525"/>
        <v>2.3142250530785564E-2</v>
      </c>
      <c r="BJ284" s="30">
        <f t="shared" si="526"/>
        <v>1.8312329764384963</v>
      </c>
      <c r="BK284" s="30"/>
      <c r="BL284" s="30">
        <f t="shared" si="527"/>
        <v>0.50254281198232675</v>
      </c>
      <c r="BM284" s="30">
        <f t="shared" si="528"/>
        <v>1.4352544927448466E-3</v>
      </c>
      <c r="BN284" s="30">
        <f t="shared" si="529"/>
        <v>0.29767688692437799</v>
      </c>
      <c r="BO284" s="30">
        <f t="shared" si="530"/>
        <v>5.1681908141838501E-3</v>
      </c>
      <c r="BP284" s="30">
        <f t="shared" si="531"/>
        <v>1.0007107559802868E-3</v>
      </c>
      <c r="BQ284" s="30">
        <f t="shared" si="532"/>
        <v>3.3875940556041964E-3</v>
      </c>
      <c r="BR284" s="30">
        <f t="shared" si="533"/>
        <v>9.9322711305040001E-2</v>
      </c>
      <c r="BS284" s="30">
        <f t="shared" si="534"/>
        <v>7.682831575632168E-2</v>
      </c>
      <c r="BT284" s="30">
        <f t="shared" si="535"/>
        <v>1.2637523913420429E-2</v>
      </c>
      <c r="BU284" s="30">
        <f t="shared" si="536"/>
        <v>1</v>
      </c>
      <c r="BV284" s="30"/>
      <c r="BW284" s="28">
        <f t="shared" si="537"/>
        <v>0.52610558634091786</v>
      </c>
      <c r="BX284" s="28">
        <f t="shared" si="538"/>
        <v>0.40695431666607901</v>
      </c>
      <c r="BY284" s="28">
        <f t="shared" si="539"/>
        <v>6.6940096993003129E-2</v>
      </c>
      <c r="BZ284" s="28"/>
      <c r="CA284" s="28">
        <f t="shared" si="540"/>
        <v>60.736441865119062</v>
      </c>
      <c r="CB284" s="28">
        <f t="shared" si="541"/>
        <v>9.9959975985591338</v>
      </c>
      <c r="CC284" s="28">
        <f t="shared" si="542"/>
        <v>32.999289016346204</v>
      </c>
      <c r="CD284" s="28">
        <f t="shared" si="543"/>
        <v>52.610558634091788</v>
      </c>
      <c r="CF284" s="28">
        <f t="shared" si="544"/>
        <v>6.8516565258717552</v>
      </c>
      <c r="CG284" s="28">
        <f t="shared" si="545"/>
        <v>0.51614612383708736</v>
      </c>
      <c r="CH284" s="30"/>
      <c r="CI284" s="107">
        <f t="shared" si="492"/>
        <v>3.1760829431647641</v>
      </c>
    </row>
    <row r="285" spans="1:87" ht="15" customHeight="1" x14ac:dyDescent="0.2">
      <c r="A285" s="150" t="s">
        <v>194</v>
      </c>
      <c r="C285" s="140">
        <v>584</v>
      </c>
      <c r="D285" s="26">
        <f t="shared" si="493"/>
        <v>1008</v>
      </c>
      <c r="F285" s="4">
        <v>60.7</v>
      </c>
      <c r="G285" s="4">
        <v>0.48</v>
      </c>
      <c r="H285" s="4">
        <v>17</v>
      </c>
      <c r="I285" s="4">
        <v>4.97</v>
      </c>
      <c r="J285" s="4">
        <v>0.12</v>
      </c>
      <c r="K285" s="4">
        <v>1.1000000000000001</v>
      </c>
      <c r="L285" s="4">
        <v>5.25</v>
      </c>
      <c r="M285" s="4">
        <v>4.12</v>
      </c>
      <c r="N285" s="4">
        <v>5.87</v>
      </c>
      <c r="O285" s="4">
        <v>0.33</v>
      </c>
      <c r="P285" s="28">
        <f t="shared" si="491"/>
        <v>99.940000000000012</v>
      </c>
      <c r="R285" s="28">
        <v>53.96</v>
      </c>
      <c r="S285" s="28">
        <v>0.28000000000000003</v>
      </c>
      <c r="T285" s="28">
        <v>28.48</v>
      </c>
      <c r="U285" s="28">
        <v>0.85</v>
      </c>
      <c r="V285" s="28">
        <v>0.26</v>
      </c>
      <c r="W285" s="28">
        <v>0.28000000000000003</v>
      </c>
      <c r="X285" s="28">
        <v>10.78</v>
      </c>
      <c r="Y285" s="28">
        <v>4.1900000000000004</v>
      </c>
      <c r="Z285" s="28">
        <v>0.92</v>
      </c>
      <c r="AA285" s="28">
        <f t="shared" si="494"/>
        <v>100</v>
      </c>
      <c r="AC285" s="30">
        <f t="shared" si="495"/>
        <v>1.0103195739014648</v>
      </c>
      <c r="AD285" s="30">
        <f t="shared" si="496"/>
        <v>6.0075093867334164E-3</v>
      </c>
      <c r="AE285" s="30">
        <f t="shared" si="497"/>
        <v>0.33346410357002748</v>
      </c>
      <c r="AF285" s="30">
        <f t="shared" si="498"/>
        <v>6.9171885873347258E-2</v>
      </c>
      <c r="AG285" s="30">
        <f t="shared" si="499"/>
        <v>1.6915703411333521E-3</v>
      </c>
      <c r="AH285" s="30">
        <f t="shared" si="500"/>
        <v>2.7295285359801493E-2</v>
      </c>
      <c r="AI285" s="30">
        <f t="shared" si="501"/>
        <v>9.3616262482168339E-2</v>
      </c>
      <c r="AJ285" s="30">
        <f t="shared" si="502"/>
        <v>0.13294611164891901</v>
      </c>
      <c r="AK285" s="30">
        <f t="shared" si="503"/>
        <v>0.12462845010615711</v>
      </c>
      <c r="AL285" s="30">
        <f t="shared" si="504"/>
        <v>4.6499503300760194E-3</v>
      </c>
      <c r="AM285" s="30">
        <f t="shared" si="505"/>
        <v>1.8037907029998281</v>
      </c>
      <c r="AO285" s="30">
        <f t="shared" si="506"/>
        <v>0.56010909260217034</v>
      </c>
      <c r="AP285" s="30">
        <f t="shared" si="507"/>
        <v>3.3304913794835037E-3</v>
      </c>
      <c r="AQ285" s="30">
        <f t="shared" si="508"/>
        <v>0.18486851219238115</v>
      </c>
      <c r="AR285" s="30">
        <f t="shared" si="509"/>
        <v>3.8348066523632506E-2</v>
      </c>
      <c r="AS285" s="30">
        <f t="shared" si="510"/>
        <v>9.3778637306432186E-4</v>
      </c>
      <c r="AT285" s="30">
        <f t="shared" si="511"/>
        <v>1.5132179866770326E-2</v>
      </c>
      <c r="AU285" s="30">
        <f t="shared" si="512"/>
        <v>5.1899736663726034E-2</v>
      </c>
      <c r="AV285" s="30">
        <f t="shared" si="513"/>
        <v>7.3703734822349667E-2</v>
      </c>
      <c r="AW285" s="30">
        <f t="shared" si="514"/>
        <v>6.9092522707258339E-2</v>
      </c>
      <c r="AX285" s="30">
        <f t="shared" si="515"/>
        <v>2.5778768691638292E-3</v>
      </c>
      <c r="AY285" s="30">
        <f t="shared" si="516"/>
        <v>0.99999999999999989</v>
      </c>
      <c r="AZ285" s="30"/>
      <c r="BA285" s="30">
        <f t="shared" si="517"/>
        <v>0.89813581890812255</v>
      </c>
      <c r="BB285" s="30">
        <f t="shared" si="518"/>
        <v>3.5043804755944931E-3</v>
      </c>
      <c r="BC285" s="30">
        <f t="shared" si="519"/>
        <v>0.5586504511573166</v>
      </c>
      <c r="BD285" s="30">
        <f t="shared" si="520"/>
        <v>1.1830201809324984E-2</v>
      </c>
      <c r="BE285" s="30">
        <f t="shared" si="521"/>
        <v>3.6650690724555966E-3</v>
      </c>
      <c r="BF285" s="30">
        <f t="shared" si="522"/>
        <v>6.9478908188585617E-3</v>
      </c>
      <c r="BG285" s="30">
        <f t="shared" si="523"/>
        <v>0.19222539229671898</v>
      </c>
      <c r="BH285" s="30">
        <f t="shared" si="524"/>
        <v>0.1352049048080026</v>
      </c>
      <c r="BI285" s="30">
        <f t="shared" si="525"/>
        <v>1.9532908704883226E-2</v>
      </c>
      <c r="BJ285" s="30">
        <f t="shared" si="526"/>
        <v>1.8296970180512775</v>
      </c>
      <c r="BK285" s="30"/>
      <c r="BL285" s="30">
        <f t="shared" si="527"/>
        <v>0.49086587016722799</v>
      </c>
      <c r="BM285" s="30">
        <f t="shared" si="528"/>
        <v>1.9152791096128257E-3</v>
      </c>
      <c r="BN285" s="30">
        <f t="shared" si="529"/>
        <v>0.30532402121544056</v>
      </c>
      <c r="BO285" s="30">
        <f t="shared" si="530"/>
        <v>6.4656616328340327E-3</v>
      </c>
      <c r="BP285" s="30">
        <f t="shared" si="531"/>
        <v>2.0031016262785878E-3</v>
      </c>
      <c r="BQ285" s="30">
        <f t="shared" si="532"/>
        <v>3.7972903438725754E-3</v>
      </c>
      <c r="BR285" s="30">
        <f t="shared" si="533"/>
        <v>0.10505859188722351</v>
      </c>
      <c r="BS285" s="30">
        <f t="shared" si="534"/>
        <v>7.3894695938239469E-2</v>
      </c>
      <c r="BT285" s="30">
        <f t="shared" si="535"/>
        <v>1.0675488079270518E-2</v>
      </c>
      <c r="BU285" s="30">
        <f t="shared" si="536"/>
        <v>1</v>
      </c>
      <c r="BV285" s="30"/>
      <c r="BW285" s="28">
        <f t="shared" si="537"/>
        <v>0.55402241240012684</v>
      </c>
      <c r="BX285" s="28">
        <f t="shared" si="538"/>
        <v>0.38968081498012197</v>
      </c>
      <c r="BY285" s="28">
        <f t="shared" si="539"/>
        <v>5.629677261975119E-2</v>
      </c>
      <c r="BZ285" s="28"/>
      <c r="CA285" s="28">
        <f t="shared" si="540"/>
        <v>60.736441865119062</v>
      </c>
      <c r="CB285" s="28">
        <f t="shared" si="541"/>
        <v>9.9959975985591338</v>
      </c>
      <c r="CC285" s="28">
        <f t="shared" si="542"/>
        <v>33.330797881981461</v>
      </c>
      <c r="CD285" s="28">
        <f t="shared" si="543"/>
        <v>55.402241240012685</v>
      </c>
      <c r="CF285" s="28">
        <f t="shared" si="544"/>
        <v>6.9033597403149551</v>
      </c>
      <c r="CG285" s="28">
        <f t="shared" si="545"/>
        <v>0.51614612383708736</v>
      </c>
      <c r="CH285" s="30"/>
      <c r="CI285" s="107">
        <f t="shared" si="492"/>
        <v>3.3716557656349559</v>
      </c>
    </row>
    <row r="286" spans="1:87" ht="15" customHeight="1" x14ac:dyDescent="0.2">
      <c r="A286" s="150" t="s">
        <v>194</v>
      </c>
      <c r="C286" s="140">
        <v>592</v>
      </c>
      <c r="D286" s="26">
        <f t="shared" si="493"/>
        <v>1008</v>
      </c>
      <c r="F286" s="4">
        <v>60.7</v>
      </c>
      <c r="G286" s="4">
        <v>0.48</v>
      </c>
      <c r="H286" s="4">
        <v>17</v>
      </c>
      <c r="I286" s="4">
        <v>4.97</v>
      </c>
      <c r="J286" s="4">
        <v>0.12</v>
      </c>
      <c r="K286" s="4">
        <v>1.1000000000000001</v>
      </c>
      <c r="L286" s="4">
        <v>5.25</v>
      </c>
      <c r="M286" s="4">
        <v>4.12</v>
      </c>
      <c r="N286" s="4">
        <v>5.87</v>
      </c>
      <c r="O286" s="4">
        <v>0.33</v>
      </c>
      <c r="P286" s="28">
        <f t="shared" si="491"/>
        <v>99.940000000000012</v>
      </c>
      <c r="R286" s="28">
        <v>54.46</v>
      </c>
      <c r="S286" s="28">
        <v>0.37</v>
      </c>
      <c r="T286" s="28">
        <v>27.98</v>
      </c>
      <c r="U286" s="28">
        <v>0.94</v>
      </c>
      <c r="V286" s="28">
        <v>0.17</v>
      </c>
      <c r="W286" s="28">
        <v>0.24</v>
      </c>
      <c r="X286" s="28">
        <v>10.9</v>
      </c>
      <c r="Y286" s="28">
        <v>4.07</v>
      </c>
      <c r="Z286" s="28">
        <v>0.87</v>
      </c>
      <c r="AA286" s="28">
        <f t="shared" si="494"/>
        <v>100</v>
      </c>
      <c r="AC286" s="30">
        <f t="shared" si="495"/>
        <v>1.0103195739014648</v>
      </c>
      <c r="AD286" s="30">
        <f t="shared" si="496"/>
        <v>6.0075093867334164E-3</v>
      </c>
      <c r="AE286" s="30">
        <f t="shared" si="497"/>
        <v>0.33346410357002748</v>
      </c>
      <c r="AF286" s="30">
        <f t="shared" si="498"/>
        <v>6.9171885873347258E-2</v>
      </c>
      <c r="AG286" s="30">
        <f t="shared" si="499"/>
        <v>1.6915703411333521E-3</v>
      </c>
      <c r="AH286" s="30">
        <f t="shared" si="500"/>
        <v>2.7295285359801493E-2</v>
      </c>
      <c r="AI286" s="30">
        <f t="shared" si="501"/>
        <v>9.3616262482168339E-2</v>
      </c>
      <c r="AJ286" s="30">
        <f t="shared" si="502"/>
        <v>0.13294611164891901</v>
      </c>
      <c r="AK286" s="30">
        <f t="shared" si="503"/>
        <v>0.12462845010615711</v>
      </c>
      <c r="AL286" s="30">
        <f t="shared" si="504"/>
        <v>4.6499503300760194E-3</v>
      </c>
      <c r="AM286" s="30">
        <f t="shared" si="505"/>
        <v>1.8037907029998281</v>
      </c>
      <c r="AO286" s="30">
        <f t="shared" si="506"/>
        <v>0.56010909260217034</v>
      </c>
      <c r="AP286" s="30">
        <f t="shared" si="507"/>
        <v>3.3304913794835037E-3</v>
      </c>
      <c r="AQ286" s="30">
        <f t="shared" si="508"/>
        <v>0.18486851219238115</v>
      </c>
      <c r="AR286" s="30">
        <f t="shared" si="509"/>
        <v>3.8348066523632506E-2</v>
      </c>
      <c r="AS286" s="30">
        <f t="shared" si="510"/>
        <v>9.3778637306432186E-4</v>
      </c>
      <c r="AT286" s="30">
        <f t="shared" si="511"/>
        <v>1.5132179866770326E-2</v>
      </c>
      <c r="AU286" s="30">
        <f t="shared" si="512"/>
        <v>5.1899736663726034E-2</v>
      </c>
      <c r="AV286" s="30">
        <f t="shared" si="513"/>
        <v>7.3703734822349667E-2</v>
      </c>
      <c r="AW286" s="30">
        <f t="shared" si="514"/>
        <v>6.9092522707258339E-2</v>
      </c>
      <c r="AX286" s="30">
        <f t="shared" si="515"/>
        <v>2.5778768691638292E-3</v>
      </c>
      <c r="AY286" s="30">
        <f t="shared" si="516"/>
        <v>0.99999999999999989</v>
      </c>
      <c r="AZ286" s="30"/>
      <c r="BA286" s="30">
        <f t="shared" si="517"/>
        <v>0.90645805592543283</v>
      </c>
      <c r="BB286" s="30">
        <f t="shared" si="518"/>
        <v>4.630788485607008E-3</v>
      </c>
      <c r="BC286" s="30">
        <f t="shared" si="519"/>
        <v>0.54884268340525699</v>
      </c>
      <c r="BD286" s="30">
        <f t="shared" si="520"/>
        <v>1.3082811412665275E-2</v>
      </c>
      <c r="BE286" s="30">
        <f t="shared" si="521"/>
        <v>2.3963913166055823E-3</v>
      </c>
      <c r="BF286" s="30">
        <f t="shared" si="522"/>
        <v>5.9553349875930521E-3</v>
      </c>
      <c r="BG286" s="30">
        <f t="shared" si="523"/>
        <v>0.1943651925820257</v>
      </c>
      <c r="BH286" s="30">
        <f t="shared" si="524"/>
        <v>0.13133268796385933</v>
      </c>
      <c r="BI286" s="30">
        <f t="shared" si="525"/>
        <v>1.8471337579617834E-2</v>
      </c>
      <c r="BJ286" s="30">
        <f t="shared" si="526"/>
        <v>1.825535283658664</v>
      </c>
      <c r="BK286" s="30"/>
      <c r="BL286" s="30">
        <f t="shared" si="527"/>
        <v>0.49654370640744133</v>
      </c>
      <c r="BM286" s="30">
        <f t="shared" si="528"/>
        <v>2.5366743261878615E-3</v>
      </c>
      <c r="BN286" s="30">
        <f t="shared" si="529"/>
        <v>0.30064753517406068</v>
      </c>
      <c r="BO286" s="30">
        <f t="shared" si="530"/>
        <v>7.1665617913696158E-3</v>
      </c>
      <c r="BP286" s="30">
        <f t="shared" si="531"/>
        <v>1.3127061076589172E-3</v>
      </c>
      <c r="BQ286" s="30">
        <f t="shared" si="532"/>
        <v>3.2622404184144884E-3</v>
      </c>
      <c r="BR286" s="30">
        <f t="shared" si="533"/>
        <v>0.10647024701296752</v>
      </c>
      <c r="BS286" s="30">
        <f t="shared" si="534"/>
        <v>7.1942015659455058E-2</v>
      </c>
      <c r="BT286" s="30">
        <f t="shared" si="535"/>
        <v>1.0118313102444302E-2</v>
      </c>
      <c r="BU286" s="30">
        <f t="shared" si="536"/>
        <v>0.99999999999999967</v>
      </c>
      <c r="BV286" s="30"/>
      <c r="BW286" s="28">
        <f t="shared" si="537"/>
        <v>0.56473729301133946</v>
      </c>
      <c r="BX286" s="28">
        <f t="shared" si="538"/>
        <v>0.38159335886909063</v>
      </c>
      <c r="BY286" s="28">
        <f t="shared" si="539"/>
        <v>5.3669348119569915E-2</v>
      </c>
      <c r="BZ286" s="28"/>
      <c r="CA286" s="28">
        <f t="shared" si="540"/>
        <v>60.736441865119062</v>
      </c>
      <c r="CB286" s="28">
        <f t="shared" si="541"/>
        <v>9.9959975985591338</v>
      </c>
      <c r="CC286" s="28">
        <f t="shared" si="542"/>
        <v>33.603799462523966</v>
      </c>
      <c r="CD286" s="28">
        <f t="shared" si="543"/>
        <v>56.473729301133943</v>
      </c>
      <c r="CF286" s="28">
        <f t="shared" si="544"/>
        <v>6.9225152536838008</v>
      </c>
      <c r="CG286" s="28">
        <f t="shared" si="545"/>
        <v>0.51614612383708736</v>
      </c>
      <c r="CH286" s="30"/>
      <c r="CI286" s="107">
        <f t="shared" si="492"/>
        <v>3.4648851188417273</v>
      </c>
    </row>
    <row r="287" spans="1:87" ht="15" customHeight="1" x14ac:dyDescent="0.2">
      <c r="A287" s="150" t="s">
        <v>194</v>
      </c>
      <c r="C287" s="140">
        <v>600</v>
      </c>
      <c r="D287" s="26">
        <f t="shared" si="493"/>
        <v>1008</v>
      </c>
      <c r="F287" s="4">
        <v>60.7</v>
      </c>
      <c r="G287" s="4">
        <v>0.48</v>
      </c>
      <c r="H287" s="4">
        <v>17</v>
      </c>
      <c r="I287" s="4">
        <v>4.97</v>
      </c>
      <c r="J287" s="4">
        <v>0.12</v>
      </c>
      <c r="K287" s="4">
        <v>1.1000000000000001</v>
      </c>
      <c r="L287" s="4">
        <v>5.25</v>
      </c>
      <c r="M287" s="4">
        <v>4.12</v>
      </c>
      <c r="N287" s="4">
        <v>5.87</v>
      </c>
      <c r="O287" s="4">
        <v>0.33</v>
      </c>
      <c r="P287" s="28">
        <f t="shared" si="491"/>
        <v>99.940000000000012</v>
      </c>
      <c r="R287" s="28">
        <v>55.22</v>
      </c>
      <c r="S287" s="28">
        <v>0.06</v>
      </c>
      <c r="T287" s="28">
        <v>28.14</v>
      </c>
      <c r="U287" s="28">
        <v>0.69</v>
      </c>
      <c r="V287" s="28">
        <v>0</v>
      </c>
      <c r="W287" s="28">
        <v>0.23</v>
      </c>
      <c r="X287" s="28">
        <v>10.76</v>
      </c>
      <c r="Y287" s="28">
        <v>4.08</v>
      </c>
      <c r="Z287" s="28">
        <v>0.83</v>
      </c>
      <c r="AA287" s="28">
        <f t="shared" si="494"/>
        <v>100.01</v>
      </c>
      <c r="AC287" s="30">
        <f t="shared" si="495"/>
        <v>1.0103195739014648</v>
      </c>
      <c r="AD287" s="30">
        <f t="shared" si="496"/>
        <v>6.0075093867334164E-3</v>
      </c>
      <c r="AE287" s="30">
        <f t="shared" si="497"/>
        <v>0.33346410357002748</v>
      </c>
      <c r="AF287" s="30">
        <f t="shared" si="498"/>
        <v>6.9171885873347258E-2</v>
      </c>
      <c r="AG287" s="30">
        <f t="shared" si="499"/>
        <v>1.6915703411333521E-3</v>
      </c>
      <c r="AH287" s="30">
        <f t="shared" si="500"/>
        <v>2.7295285359801493E-2</v>
      </c>
      <c r="AI287" s="30">
        <f t="shared" si="501"/>
        <v>9.3616262482168339E-2</v>
      </c>
      <c r="AJ287" s="30">
        <f t="shared" si="502"/>
        <v>0.13294611164891901</v>
      </c>
      <c r="AK287" s="30">
        <f t="shared" si="503"/>
        <v>0.12462845010615711</v>
      </c>
      <c r="AL287" s="30">
        <f t="shared" si="504"/>
        <v>4.6499503300760194E-3</v>
      </c>
      <c r="AM287" s="30">
        <f t="shared" si="505"/>
        <v>1.8037907029998281</v>
      </c>
      <c r="AO287" s="30">
        <f t="shared" si="506"/>
        <v>0.56010909260217034</v>
      </c>
      <c r="AP287" s="30">
        <f t="shared" si="507"/>
        <v>3.3304913794835037E-3</v>
      </c>
      <c r="AQ287" s="30">
        <f t="shared" si="508"/>
        <v>0.18486851219238115</v>
      </c>
      <c r="AR287" s="30">
        <f t="shared" si="509"/>
        <v>3.8348066523632506E-2</v>
      </c>
      <c r="AS287" s="30">
        <f t="shared" si="510"/>
        <v>9.3778637306432186E-4</v>
      </c>
      <c r="AT287" s="30">
        <f t="shared" si="511"/>
        <v>1.5132179866770326E-2</v>
      </c>
      <c r="AU287" s="30">
        <f t="shared" si="512"/>
        <v>5.1899736663726034E-2</v>
      </c>
      <c r="AV287" s="30">
        <f t="shared" si="513"/>
        <v>7.3703734822349667E-2</v>
      </c>
      <c r="AW287" s="30">
        <f t="shared" si="514"/>
        <v>6.9092522707258339E-2</v>
      </c>
      <c r="AX287" s="30">
        <f t="shared" si="515"/>
        <v>2.5778768691638292E-3</v>
      </c>
      <c r="AY287" s="30">
        <f t="shared" si="516"/>
        <v>0.99999999999999989</v>
      </c>
      <c r="AZ287" s="30"/>
      <c r="BA287" s="30">
        <f t="shared" si="517"/>
        <v>0.9191078561917444</v>
      </c>
      <c r="BB287" s="30">
        <f t="shared" si="518"/>
        <v>7.5093867334167705E-4</v>
      </c>
      <c r="BC287" s="30">
        <f t="shared" si="519"/>
        <v>0.5519811690859161</v>
      </c>
      <c r="BD287" s="30">
        <f t="shared" si="520"/>
        <v>9.6033402922755737E-3</v>
      </c>
      <c r="BE287" s="30">
        <f t="shared" si="521"/>
        <v>0</v>
      </c>
      <c r="BF287" s="30">
        <f t="shared" si="522"/>
        <v>5.7071960297766754E-3</v>
      </c>
      <c r="BG287" s="30">
        <f t="shared" si="523"/>
        <v>0.19186875891583452</v>
      </c>
      <c r="BH287" s="30">
        <f t="shared" si="524"/>
        <v>0.13165537270087127</v>
      </c>
      <c r="BI287" s="30">
        <f t="shared" si="525"/>
        <v>1.762208067940552E-2</v>
      </c>
      <c r="BJ287" s="30">
        <f t="shared" si="526"/>
        <v>1.828296712569166</v>
      </c>
      <c r="BK287" s="30"/>
      <c r="BL287" s="30">
        <f t="shared" si="527"/>
        <v>0.50271263404515576</v>
      </c>
      <c r="BM287" s="30">
        <f t="shared" si="528"/>
        <v>4.1073129332844455E-4</v>
      </c>
      <c r="BN287" s="30">
        <f t="shared" si="529"/>
        <v>0.30191005939635424</v>
      </c>
      <c r="BO287" s="30">
        <f t="shared" si="530"/>
        <v>5.2526158507284803E-3</v>
      </c>
      <c r="BP287" s="30">
        <f t="shared" si="531"/>
        <v>0</v>
      </c>
      <c r="BQ287" s="30">
        <f t="shared" si="532"/>
        <v>3.1215918021078688E-3</v>
      </c>
      <c r="BR287" s="30">
        <f t="shared" si="533"/>
        <v>0.10494399382593429</v>
      </c>
      <c r="BS287" s="30">
        <f t="shared" si="534"/>
        <v>7.2009850368251221E-2</v>
      </c>
      <c r="BT287" s="30">
        <f t="shared" si="535"/>
        <v>9.6385234181395815E-3</v>
      </c>
      <c r="BU287" s="30">
        <f t="shared" si="536"/>
        <v>1</v>
      </c>
      <c r="BV287" s="30"/>
      <c r="BW287" s="28">
        <f t="shared" si="537"/>
        <v>0.56242382884583941</v>
      </c>
      <c r="BX287" s="28">
        <f t="shared" si="538"/>
        <v>0.38592066379619006</v>
      </c>
      <c r="BY287" s="28">
        <f t="shared" si="539"/>
        <v>5.1655507357970532E-2</v>
      </c>
      <c r="BZ287" s="28"/>
      <c r="CA287" s="28">
        <f t="shared" si="540"/>
        <v>60.736441865119062</v>
      </c>
      <c r="CB287" s="28">
        <f t="shared" si="541"/>
        <v>9.9959975985591338</v>
      </c>
      <c r="CC287" s="28">
        <f t="shared" si="542"/>
        <v>33.286742178089021</v>
      </c>
      <c r="CD287" s="28">
        <f t="shared" si="543"/>
        <v>56.24238288458394</v>
      </c>
      <c r="CF287" s="28">
        <f t="shared" si="544"/>
        <v>6.9184103083139901</v>
      </c>
      <c r="CG287" s="28">
        <f t="shared" si="545"/>
        <v>0.51614612383708736</v>
      </c>
      <c r="CH287" s="30"/>
      <c r="CI287" s="107">
        <f t="shared" si="492"/>
        <v>3.4129798863976912</v>
      </c>
    </row>
    <row r="288" spans="1:87" ht="15" customHeight="1" x14ac:dyDescent="0.2">
      <c r="A288" s="150" t="s">
        <v>194</v>
      </c>
      <c r="C288" s="140">
        <v>608</v>
      </c>
      <c r="D288" s="26">
        <f t="shared" si="493"/>
        <v>1008</v>
      </c>
      <c r="F288" s="4">
        <v>60.7</v>
      </c>
      <c r="G288" s="4">
        <v>0.48</v>
      </c>
      <c r="H288" s="4">
        <v>17</v>
      </c>
      <c r="I288" s="4">
        <v>4.97</v>
      </c>
      <c r="J288" s="4">
        <v>0.12</v>
      </c>
      <c r="K288" s="4">
        <v>1.1000000000000001</v>
      </c>
      <c r="L288" s="4">
        <v>5.25</v>
      </c>
      <c r="M288" s="4">
        <v>4.12</v>
      </c>
      <c r="N288" s="4">
        <v>5.87</v>
      </c>
      <c r="O288" s="4">
        <v>0.33</v>
      </c>
      <c r="P288" s="28">
        <f t="shared" si="491"/>
        <v>99.940000000000012</v>
      </c>
      <c r="R288" s="28">
        <v>53.92</v>
      </c>
      <c r="S288" s="28">
        <v>0.21</v>
      </c>
      <c r="T288" s="28">
        <v>28.67</v>
      </c>
      <c r="U288" s="28">
        <v>0.88</v>
      </c>
      <c r="V288" s="28">
        <v>0.21</v>
      </c>
      <c r="W288" s="28">
        <v>0.32</v>
      </c>
      <c r="X288" s="28">
        <v>11.09</v>
      </c>
      <c r="Y288" s="28">
        <v>4.0199999999999996</v>
      </c>
      <c r="Z288" s="28">
        <v>0.68</v>
      </c>
      <c r="AA288" s="28">
        <f t="shared" si="494"/>
        <v>100</v>
      </c>
      <c r="AC288" s="30">
        <f t="shared" si="495"/>
        <v>1.0103195739014648</v>
      </c>
      <c r="AD288" s="30">
        <f t="shared" si="496"/>
        <v>6.0075093867334164E-3</v>
      </c>
      <c r="AE288" s="30">
        <f t="shared" si="497"/>
        <v>0.33346410357002748</v>
      </c>
      <c r="AF288" s="30">
        <f t="shared" si="498"/>
        <v>6.9171885873347258E-2</v>
      </c>
      <c r="AG288" s="30">
        <f t="shared" si="499"/>
        <v>1.6915703411333521E-3</v>
      </c>
      <c r="AH288" s="30">
        <f t="shared" si="500"/>
        <v>2.7295285359801493E-2</v>
      </c>
      <c r="AI288" s="30">
        <f t="shared" si="501"/>
        <v>9.3616262482168339E-2</v>
      </c>
      <c r="AJ288" s="30">
        <f t="shared" si="502"/>
        <v>0.13294611164891901</v>
      </c>
      <c r="AK288" s="30">
        <f t="shared" si="503"/>
        <v>0.12462845010615711</v>
      </c>
      <c r="AL288" s="30">
        <f t="shared" si="504"/>
        <v>4.6499503300760194E-3</v>
      </c>
      <c r="AM288" s="30">
        <f t="shared" si="505"/>
        <v>1.8037907029998281</v>
      </c>
      <c r="AO288" s="30">
        <f t="shared" si="506"/>
        <v>0.56010909260217034</v>
      </c>
      <c r="AP288" s="30">
        <f t="shared" si="507"/>
        <v>3.3304913794835037E-3</v>
      </c>
      <c r="AQ288" s="30">
        <f t="shared" si="508"/>
        <v>0.18486851219238115</v>
      </c>
      <c r="AR288" s="30">
        <f t="shared" si="509"/>
        <v>3.8348066523632506E-2</v>
      </c>
      <c r="AS288" s="30">
        <f t="shared" si="510"/>
        <v>9.3778637306432186E-4</v>
      </c>
      <c r="AT288" s="30">
        <f t="shared" si="511"/>
        <v>1.5132179866770326E-2</v>
      </c>
      <c r="AU288" s="30">
        <f t="shared" si="512"/>
        <v>5.1899736663726034E-2</v>
      </c>
      <c r="AV288" s="30">
        <f t="shared" si="513"/>
        <v>7.3703734822349667E-2</v>
      </c>
      <c r="AW288" s="30">
        <f t="shared" si="514"/>
        <v>6.9092522707258339E-2</v>
      </c>
      <c r="AX288" s="30">
        <f t="shared" si="515"/>
        <v>2.5778768691638292E-3</v>
      </c>
      <c r="AY288" s="30">
        <f t="shared" si="516"/>
        <v>0.99999999999999989</v>
      </c>
      <c r="AZ288" s="30"/>
      <c r="BA288" s="30">
        <f t="shared" si="517"/>
        <v>0.89747003994673769</v>
      </c>
      <c r="BB288" s="30">
        <f t="shared" si="518"/>
        <v>2.6282853566958696E-3</v>
      </c>
      <c r="BC288" s="30">
        <f t="shared" si="519"/>
        <v>0.56237740290309934</v>
      </c>
      <c r="BD288" s="30">
        <f t="shared" si="520"/>
        <v>1.2247738343771748E-2</v>
      </c>
      <c r="BE288" s="30">
        <f t="shared" si="521"/>
        <v>2.9602480969833662E-3</v>
      </c>
      <c r="BF288" s="30">
        <f t="shared" si="522"/>
        <v>7.9404466501240695E-3</v>
      </c>
      <c r="BG288" s="30">
        <f t="shared" si="523"/>
        <v>0.19775320970042795</v>
      </c>
      <c r="BH288" s="30">
        <f t="shared" si="524"/>
        <v>0.1297192642787996</v>
      </c>
      <c r="BI288" s="30">
        <f t="shared" si="525"/>
        <v>1.4437367303609342E-2</v>
      </c>
      <c r="BJ288" s="30">
        <f t="shared" si="526"/>
        <v>1.8275340025802491</v>
      </c>
      <c r="BK288" s="30"/>
      <c r="BL288" s="30">
        <f t="shared" si="527"/>
        <v>0.49108254001272883</v>
      </c>
      <c r="BM288" s="30">
        <f t="shared" si="528"/>
        <v>1.438159483208006E-3</v>
      </c>
      <c r="BN288" s="30">
        <f t="shared" si="529"/>
        <v>0.30772472747926599</v>
      </c>
      <c r="BO288" s="30">
        <f t="shared" si="530"/>
        <v>6.7017841126236098E-3</v>
      </c>
      <c r="BP288" s="30">
        <f t="shared" si="531"/>
        <v>1.6198046618032095E-3</v>
      </c>
      <c r="BQ288" s="30">
        <f t="shared" si="532"/>
        <v>4.3448968057027415E-3</v>
      </c>
      <c r="BR288" s="30">
        <f t="shared" si="533"/>
        <v>0.10820767735168002</v>
      </c>
      <c r="BS288" s="30">
        <f t="shared" si="534"/>
        <v>7.0980492891323632E-2</v>
      </c>
      <c r="BT288" s="30">
        <f t="shared" si="535"/>
        <v>7.8999172016638742E-3</v>
      </c>
      <c r="BU288" s="30">
        <f t="shared" si="536"/>
        <v>0.99999999999999978</v>
      </c>
      <c r="BV288" s="30"/>
      <c r="BW288" s="28">
        <f t="shared" si="537"/>
        <v>0.57837823257284149</v>
      </c>
      <c r="BX288" s="28">
        <f t="shared" si="538"/>
        <v>0.37939611153658598</v>
      </c>
      <c r="BY288" s="28">
        <f t="shared" si="539"/>
        <v>4.2225655890572533E-2</v>
      </c>
      <c r="BZ288" s="28"/>
      <c r="CA288" s="28">
        <f t="shared" si="540"/>
        <v>60.736441865119062</v>
      </c>
      <c r="CB288" s="28">
        <f t="shared" si="541"/>
        <v>9.9959975985591338</v>
      </c>
      <c r="CC288" s="28">
        <f t="shared" si="542"/>
        <v>33.141477217699325</v>
      </c>
      <c r="CD288" s="28">
        <f t="shared" si="543"/>
        <v>57.83782325728415</v>
      </c>
      <c r="CF288" s="28">
        <f t="shared" si="544"/>
        <v>6.946382635062081</v>
      </c>
      <c r="CG288" s="28">
        <f t="shared" si="545"/>
        <v>0.51614612383708736</v>
      </c>
      <c r="CH288" s="30"/>
      <c r="CI288" s="107">
        <f t="shared" si="492"/>
        <v>3.4840739069126938</v>
      </c>
    </row>
    <row r="289" spans="1:89" ht="15" customHeight="1" x14ac:dyDescent="0.2">
      <c r="A289" s="150" t="s">
        <v>194</v>
      </c>
      <c r="C289" s="140">
        <v>616</v>
      </c>
      <c r="D289" s="26">
        <f t="shared" si="493"/>
        <v>1008</v>
      </c>
      <c r="F289" s="4">
        <v>60.7</v>
      </c>
      <c r="G289" s="4">
        <v>0.48</v>
      </c>
      <c r="H289" s="4">
        <v>17</v>
      </c>
      <c r="I289" s="4">
        <v>4.97</v>
      </c>
      <c r="J289" s="4">
        <v>0.12</v>
      </c>
      <c r="K289" s="4">
        <v>1.1000000000000001</v>
      </c>
      <c r="L289" s="4">
        <v>5.25</v>
      </c>
      <c r="M289" s="4">
        <v>4.12</v>
      </c>
      <c r="N289" s="4">
        <v>5.87</v>
      </c>
      <c r="O289" s="4">
        <v>0.33</v>
      </c>
      <c r="P289" s="28">
        <f t="shared" si="491"/>
        <v>99.940000000000012</v>
      </c>
      <c r="R289" s="28">
        <v>53.84</v>
      </c>
      <c r="S289" s="28">
        <v>0.23</v>
      </c>
      <c r="T289" s="28">
        <v>28.21</v>
      </c>
      <c r="U289" s="28">
        <v>0.8</v>
      </c>
      <c r="V289" s="28">
        <v>0.15</v>
      </c>
      <c r="W289" s="28">
        <v>0.56000000000000005</v>
      </c>
      <c r="X289" s="28">
        <v>11.4</v>
      </c>
      <c r="Y289" s="28">
        <v>4.07</v>
      </c>
      <c r="Z289" s="28">
        <v>0.73</v>
      </c>
      <c r="AA289" s="28">
        <f t="shared" si="494"/>
        <v>99.990000000000023</v>
      </c>
      <c r="AC289" s="30">
        <f t="shared" si="495"/>
        <v>1.0103195739014648</v>
      </c>
      <c r="AD289" s="30">
        <f t="shared" si="496"/>
        <v>6.0075093867334164E-3</v>
      </c>
      <c r="AE289" s="30">
        <f t="shared" si="497"/>
        <v>0.33346410357002748</v>
      </c>
      <c r="AF289" s="30">
        <f t="shared" si="498"/>
        <v>6.9171885873347258E-2</v>
      </c>
      <c r="AG289" s="30">
        <f t="shared" si="499"/>
        <v>1.6915703411333521E-3</v>
      </c>
      <c r="AH289" s="30">
        <f t="shared" si="500"/>
        <v>2.7295285359801493E-2</v>
      </c>
      <c r="AI289" s="30">
        <f t="shared" si="501"/>
        <v>9.3616262482168339E-2</v>
      </c>
      <c r="AJ289" s="30">
        <f t="shared" si="502"/>
        <v>0.13294611164891901</v>
      </c>
      <c r="AK289" s="30">
        <f t="shared" si="503"/>
        <v>0.12462845010615711</v>
      </c>
      <c r="AL289" s="30">
        <f t="shared" si="504"/>
        <v>4.6499503300760194E-3</v>
      </c>
      <c r="AM289" s="30">
        <f t="shared" si="505"/>
        <v>1.8037907029998281</v>
      </c>
      <c r="AO289" s="30">
        <f t="shared" si="506"/>
        <v>0.56010909260217034</v>
      </c>
      <c r="AP289" s="30">
        <f t="shared" si="507"/>
        <v>3.3304913794835037E-3</v>
      </c>
      <c r="AQ289" s="30">
        <f t="shared" si="508"/>
        <v>0.18486851219238115</v>
      </c>
      <c r="AR289" s="30">
        <f t="shared" si="509"/>
        <v>3.8348066523632506E-2</v>
      </c>
      <c r="AS289" s="30">
        <f t="shared" si="510"/>
        <v>9.3778637306432186E-4</v>
      </c>
      <c r="AT289" s="30">
        <f t="shared" si="511"/>
        <v>1.5132179866770326E-2</v>
      </c>
      <c r="AU289" s="30">
        <f t="shared" si="512"/>
        <v>5.1899736663726034E-2</v>
      </c>
      <c r="AV289" s="30">
        <f t="shared" si="513"/>
        <v>7.3703734822349667E-2</v>
      </c>
      <c r="AW289" s="30">
        <f t="shared" si="514"/>
        <v>6.9092522707258339E-2</v>
      </c>
      <c r="AX289" s="30">
        <f t="shared" si="515"/>
        <v>2.5778768691638292E-3</v>
      </c>
      <c r="AY289" s="30">
        <f t="shared" si="516"/>
        <v>0.99999999999999989</v>
      </c>
      <c r="AZ289" s="30"/>
      <c r="BA289" s="30">
        <f t="shared" si="517"/>
        <v>0.89613848202396817</v>
      </c>
      <c r="BB289" s="30">
        <f t="shared" si="518"/>
        <v>2.8785982478097623E-3</v>
      </c>
      <c r="BC289" s="30">
        <f t="shared" si="519"/>
        <v>0.55335425657120441</v>
      </c>
      <c r="BD289" s="30">
        <f t="shared" si="520"/>
        <v>1.1134307585247045E-2</v>
      </c>
      <c r="BE289" s="30">
        <f t="shared" si="521"/>
        <v>2.11446292641669E-3</v>
      </c>
      <c r="BF289" s="30">
        <f t="shared" si="522"/>
        <v>1.3895781637717123E-2</v>
      </c>
      <c r="BG289" s="30">
        <f t="shared" si="523"/>
        <v>0.20328102710413695</v>
      </c>
      <c r="BH289" s="30">
        <f t="shared" si="524"/>
        <v>0.13133268796385933</v>
      </c>
      <c r="BI289" s="30">
        <f t="shared" si="525"/>
        <v>1.5498938428874733E-2</v>
      </c>
      <c r="BJ289" s="30">
        <f t="shared" si="526"/>
        <v>1.8296285424892342</v>
      </c>
      <c r="BK289" s="30"/>
      <c r="BL289" s="30">
        <f t="shared" si="527"/>
        <v>0.48979257877380933</v>
      </c>
      <c r="BM289" s="30">
        <f t="shared" si="528"/>
        <v>1.5733238638119356E-3</v>
      </c>
      <c r="BN289" s="30">
        <f t="shared" si="529"/>
        <v>0.30244076528143715</v>
      </c>
      <c r="BO289" s="30">
        <f t="shared" si="530"/>
        <v>6.0855563447314116E-3</v>
      </c>
      <c r="BP289" s="30">
        <f t="shared" si="531"/>
        <v>1.1556788043653576E-3</v>
      </c>
      <c r="BQ289" s="30">
        <f t="shared" si="532"/>
        <v>7.5948649220413484E-3</v>
      </c>
      <c r="BR289" s="30">
        <f t="shared" si="533"/>
        <v>0.11110508083109065</v>
      </c>
      <c r="BS289" s="30">
        <f t="shared" si="534"/>
        <v>7.1781066437223068E-2</v>
      </c>
      <c r="BT289" s="30">
        <f t="shared" si="535"/>
        <v>8.4710847414897778E-3</v>
      </c>
      <c r="BU289" s="30">
        <f t="shared" si="536"/>
        <v>1</v>
      </c>
      <c r="BV289" s="30"/>
      <c r="BW289" s="28">
        <f t="shared" si="537"/>
        <v>0.58061605335824773</v>
      </c>
      <c r="BX289" s="28">
        <f t="shared" si="538"/>
        <v>0.37511551396994303</v>
      </c>
      <c r="BY289" s="28">
        <f t="shared" si="539"/>
        <v>4.4268432671809244E-2</v>
      </c>
      <c r="BZ289" s="28"/>
      <c r="CA289" s="28">
        <f t="shared" si="540"/>
        <v>60.736441865119062</v>
      </c>
      <c r="CB289" s="28">
        <f t="shared" si="541"/>
        <v>9.9959975985591338</v>
      </c>
      <c r="CC289" s="28">
        <f t="shared" si="542"/>
        <v>33.457645935093311</v>
      </c>
      <c r="CD289" s="28">
        <f t="shared" si="543"/>
        <v>58.061605335824773</v>
      </c>
      <c r="CF289" s="28">
        <f t="shared" si="544"/>
        <v>6.9502442995992064</v>
      </c>
      <c r="CG289" s="28">
        <f t="shared" si="545"/>
        <v>0.51614612383708736</v>
      </c>
      <c r="CH289" s="30"/>
      <c r="CI289" s="107">
        <f t="shared" si="492"/>
        <v>3.5354843569652257</v>
      </c>
    </row>
    <row r="290" spans="1:89" ht="15" customHeight="1" x14ac:dyDescent="0.2">
      <c r="A290" s="150" t="s">
        <v>194</v>
      </c>
      <c r="C290" s="140">
        <v>624</v>
      </c>
      <c r="D290" s="26">
        <f t="shared" si="493"/>
        <v>1008</v>
      </c>
      <c r="F290" s="4">
        <v>60.7</v>
      </c>
      <c r="G290" s="4">
        <v>0.48</v>
      </c>
      <c r="H290" s="4">
        <v>17</v>
      </c>
      <c r="I290" s="4">
        <v>4.97</v>
      </c>
      <c r="J290" s="4">
        <v>0.12</v>
      </c>
      <c r="K290" s="4">
        <v>1.1000000000000001</v>
      </c>
      <c r="L290" s="4">
        <v>5.25</v>
      </c>
      <c r="M290" s="4">
        <v>4.12</v>
      </c>
      <c r="N290" s="4">
        <v>5.87</v>
      </c>
      <c r="O290" s="4">
        <v>0.33</v>
      </c>
      <c r="P290" s="28">
        <f t="shared" si="491"/>
        <v>99.940000000000012</v>
      </c>
      <c r="R290" s="28">
        <v>54.4</v>
      </c>
      <c r="S290" s="28">
        <v>0.27</v>
      </c>
      <c r="T290" s="28">
        <v>28.06</v>
      </c>
      <c r="U290" s="28">
        <v>0.83</v>
      </c>
      <c r="V290" s="28">
        <v>0.13</v>
      </c>
      <c r="W290" s="28">
        <v>0.28999999999999998</v>
      </c>
      <c r="X290" s="28">
        <v>11.13</v>
      </c>
      <c r="Y290" s="28">
        <v>4.16</v>
      </c>
      <c r="Z290" s="28">
        <v>0.74</v>
      </c>
      <c r="AA290" s="28">
        <f t="shared" si="494"/>
        <v>100.00999999999999</v>
      </c>
      <c r="AC290" s="30">
        <f t="shared" si="495"/>
        <v>1.0103195739014648</v>
      </c>
      <c r="AD290" s="30">
        <f t="shared" si="496"/>
        <v>6.0075093867334164E-3</v>
      </c>
      <c r="AE290" s="30">
        <f t="shared" si="497"/>
        <v>0.33346410357002748</v>
      </c>
      <c r="AF290" s="30">
        <f t="shared" si="498"/>
        <v>6.9171885873347258E-2</v>
      </c>
      <c r="AG290" s="30">
        <f t="shared" si="499"/>
        <v>1.6915703411333521E-3</v>
      </c>
      <c r="AH290" s="30">
        <f t="shared" si="500"/>
        <v>2.7295285359801493E-2</v>
      </c>
      <c r="AI290" s="30">
        <f t="shared" si="501"/>
        <v>9.3616262482168339E-2</v>
      </c>
      <c r="AJ290" s="30">
        <f t="shared" si="502"/>
        <v>0.13294611164891901</v>
      </c>
      <c r="AK290" s="30">
        <f t="shared" si="503"/>
        <v>0.12462845010615711</v>
      </c>
      <c r="AL290" s="30">
        <f t="shared" si="504"/>
        <v>4.6499503300760194E-3</v>
      </c>
      <c r="AM290" s="30">
        <f t="shared" si="505"/>
        <v>1.8037907029998281</v>
      </c>
      <c r="AO290" s="30">
        <f t="shared" si="506"/>
        <v>0.56010909260217034</v>
      </c>
      <c r="AP290" s="30">
        <f t="shared" si="507"/>
        <v>3.3304913794835037E-3</v>
      </c>
      <c r="AQ290" s="30">
        <f t="shared" si="508"/>
        <v>0.18486851219238115</v>
      </c>
      <c r="AR290" s="30">
        <f t="shared" si="509"/>
        <v>3.8348066523632506E-2</v>
      </c>
      <c r="AS290" s="30">
        <f t="shared" si="510"/>
        <v>9.3778637306432186E-4</v>
      </c>
      <c r="AT290" s="30">
        <f t="shared" si="511"/>
        <v>1.5132179866770326E-2</v>
      </c>
      <c r="AU290" s="30">
        <f t="shared" si="512"/>
        <v>5.1899736663726034E-2</v>
      </c>
      <c r="AV290" s="30">
        <f t="shared" si="513"/>
        <v>7.3703734822349667E-2</v>
      </c>
      <c r="AW290" s="30">
        <f t="shared" si="514"/>
        <v>6.9092522707258339E-2</v>
      </c>
      <c r="AX290" s="30">
        <f t="shared" si="515"/>
        <v>2.5778768691638292E-3</v>
      </c>
      <c r="AY290" s="30">
        <f t="shared" si="516"/>
        <v>0.99999999999999989</v>
      </c>
      <c r="AZ290" s="30"/>
      <c r="BA290" s="30">
        <f t="shared" si="517"/>
        <v>0.90545938748335553</v>
      </c>
      <c r="BB290" s="30">
        <f t="shared" si="518"/>
        <v>3.3792240300375468E-3</v>
      </c>
      <c r="BC290" s="30">
        <f t="shared" si="519"/>
        <v>0.55041192624558655</v>
      </c>
      <c r="BD290" s="30">
        <f t="shared" si="520"/>
        <v>1.1551844119693807E-2</v>
      </c>
      <c r="BE290" s="30">
        <f t="shared" si="521"/>
        <v>1.8325345362277983E-3</v>
      </c>
      <c r="BF290" s="30">
        <f t="shared" si="522"/>
        <v>7.1960297766749384E-3</v>
      </c>
      <c r="BG290" s="30">
        <f t="shared" si="523"/>
        <v>0.19846647646219689</v>
      </c>
      <c r="BH290" s="30">
        <f t="shared" si="524"/>
        <v>0.13423685059696677</v>
      </c>
      <c r="BI290" s="30">
        <f t="shared" si="525"/>
        <v>1.5711252653927813E-2</v>
      </c>
      <c r="BJ290" s="30">
        <f t="shared" si="526"/>
        <v>1.8282455259046675</v>
      </c>
      <c r="BK290" s="30"/>
      <c r="BL290" s="30">
        <f t="shared" si="527"/>
        <v>0.49526137198410958</v>
      </c>
      <c r="BM290" s="30">
        <f t="shared" si="528"/>
        <v>1.8483425678645713E-3</v>
      </c>
      <c r="BN290" s="30">
        <f t="shared" si="529"/>
        <v>0.30106017952551922</v>
      </c>
      <c r="BO290" s="30">
        <f t="shared" si="530"/>
        <v>6.3185408939959685E-3</v>
      </c>
      <c r="BP290" s="30">
        <f t="shared" si="531"/>
        <v>1.002345970638166E-3</v>
      </c>
      <c r="BQ290" s="30">
        <f t="shared" si="532"/>
        <v>3.9360302950087293E-3</v>
      </c>
      <c r="BR290" s="30">
        <f t="shared" si="533"/>
        <v>0.10855570198318416</v>
      </c>
      <c r="BS290" s="30">
        <f t="shared" si="534"/>
        <v>7.3423863860157729E-2</v>
      </c>
      <c r="BT290" s="30">
        <f t="shared" si="535"/>
        <v>8.5936229195219503E-3</v>
      </c>
      <c r="BU290" s="30">
        <f t="shared" si="536"/>
        <v>1.0000000000000002</v>
      </c>
      <c r="BV290" s="30"/>
      <c r="BW290" s="28">
        <f t="shared" si="537"/>
        <v>0.56962735780353335</v>
      </c>
      <c r="BX290" s="28">
        <f t="shared" si="538"/>
        <v>0.38527908535718169</v>
      </c>
      <c r="BY290" s="28">
        <f t="shared" si="539"/>
        <v>4.5093556839284954E-2</v>
      </c>
      <c r="BZ290" s="28"/>
      <c r="CA290" s="28">
        <f t="shared" si="540"/>
        <v>60.736441865119062</v>
      </c>
      <c r="CB290" s="28">
        <f t="shared" si="541"/>
        <v>9.9959975985591338</v>
      </c>
      <c r="CC290" s="28">
        <f t="shared" si="542"/>
        <v>32.990723574105161</v>
      </c>
      <c r="CD290" s="28">
        <f t="shared" si="543"/>
        <v>56.962735780353334</v>
      </c>
      <c r="CF290" s="28">
        <f t="shared" si="544"/>
        <v>6.9311369875861581</v>
      </c>
      <c r="CG290" s="28">
        <f t="shared" si="545"/>
        <v>0.51614612383708736</v>
      </c>
      <c r="CH290" s="30"/>
      <c r="CI290" s="107">
        <f t="shared" si="492"/>
        <v>3.416688562251907</v>
      </c>
    </row>
    <row r="291" spans="1:89" ht="15" customHeight="1" x14ac:dyDescent="0.2">
      <c r="A291" s="150" t="s">
        <v>194</v>
      </c>
      <c r="C291" s="140">
        <v>632</v>
      </c>
      <c r="D291" s="26">
        <f t="shared" si="493"/>
        <v>1008</v>
      </c>
      <c r="F291" s="4">
        <v>60.7</v>
      </c>
      <c r="G291" s="4">
        <v>0.48</v>
      </c>
      <c r="H291" s="4">
        <v>17</v>
      </c>
      <c r="I291" s="4">
        <v>4.97</v>
      </c>
      <c r="J291" s="4">
        <v>0.12</v>
      </c>
      <c r="K291" s="4">
        <v>1.1000000000000001</v>
      </c>
      <c r="L291" s="4">
        <v>5.25</v>
      </c>
      <c r="M291" s="4">
        <v>4.12</v>
      </c>
      <c r="N291" s="4">
        <v>5.87</v>
      </c>
      <c r="O291" s="4">
        <v>0.33</v>
      </c>
      <c r="P291" s="28">
        <f t="shared" si="491"/>
        <v>99.940000000000012</v>
      </c>
      <c r="R291" s="28">
        <v>55.83</v>
      </c>
      <c r="S291" s="28">
        <v>0.38</v>
      </c>
      <c r="T291" s="28">
        <v>27.19</v>
      </c>
      <c r="U291" s="28">
        <v>0.74</v>
      </c>
      <c r="V291" s="28">
        <v>0.05</v>
      </c>
      <c r="W291" s="28">
        <v>0.56999999999999995</v>
      </c>
      <c r="X291" s="28">
        <v>9.6</v>
      </c>
      <c r="Y291" s="28">
        <v>4.6500000000000004</v>
      </c>
      <c r="Z291" s="28">
        <v>1.01</v>
      </c>
      <c r="AA291" s="28">
        <f t="shared" si="494"/>
        <v>100.02</v>
      </c>
      <c r="AC291" s="30">
        <f t="shared" si="495"/>
        <v>1.0103195739014648</v>
      </c>
      <c r="AD291" s="30">
        <f t="shared" si="496"/>
        <v>6.0075093867334164E-3</v>
      </c>
      <c r="AE291" s="30">
        <f t="shared" si="497"/>
        <v>0.33346410357002748</v>
      </c>
      <c r="AF291" s="30">
        <f t="shared" si="498"/>
        <v>6.9171885873347258E-2</v>
      </c>
      <c r="AG291" s="30">
        <f t="shared" si="499"/>
        <v>1.6915703411333521E-3</v>
      </c>
      <c r="AH291" s="30">
        <f t="shared" si="500"/>
        <v>2.7295285359801493E-2</v>
      </c>
      <c r="AI291" s="30">
        <f t="shared" si="501"/>
        <v>9.3616262482168339E-2</v>
      </c>
      <c r="AJ291" s="30">
        <f t="shared" si="502"/>
        <v>0.13294611164891901</v>
      </c>
      <c r="AK291" s="30">
        <f t="shared" si="503"/>
        <v>0.12462845010615711</v>
      </c>
      <c r="AL291" s="30">
        <f t="shared" si="504"/>
        <v>4.6499503300760194E-3</v>
      </c>
      <c r="AM291" s="30">
        <f t="shared" si="505"/>
        <v>1.8037907029998281</v>
      </c>
      <c r="AO291" s="30">
        <f t="shared" si="506"/>
        <v>0.56010909260217034</v>
      </c>
      <c r="AP291" s="30">
        <f t="shared" si="507"/>
        <v>3.3304913794835037E-3</v>
      </c>
      <c r="AQ291" s="30">
        <f t="shared" si="508"/>
        <v>0.18486851219238115</v>
      </c>
      <c r="AR291" s="30">
        <f t="shared" si="509"/>
        <v>3.8348066523632506E-2</v>
      </c>
      <c r="AS291" s="30">
        <f t="shared" si="510"/>
        <v>9.3778637306432186E-4</v>
      </c>
      <c r="AT291" s="30">
        <f t="shared" si="511"/>
        <v>1.5132179866770326E-2</v>
      </c>
      <c r="AU291" s="30">
        <f t="shared" si="512"/>
        <v>5.1899736663726034E-2</v>
      </c>
      <c r="AV291" s="30">
        <f t="shared" si="513"/>
        <v>7.3703734822349667E-2</v>
      </c>
      <c r="AW291" s="30">
        <f t="shared" si="514"/>
        <v>6.9092522707258339E-2</v>
      </c>
      <c r="AX291" s="30">
        <f t="shared" si="515"/>
        <v>2.5778768691638292E-3</v>
      </c>
      <c r="AY291" s="30">
        <f t="shared" si="516"/>
        <v>0.99999999999999989</v>
      </c>
      <c r="AZ291" s="30"/>
      <c r="BA291" s="30">
        <f t="shared" si="517"/>
        <v>0.92926098535286283</v>
      </c>
      <c r="BB291" s="30">
        <f t="shared" si="518"/>
        <v>4.7559449311639548E-3</v>
      </c>
      <c r="BC291" s="30">
        <f t="shared" si="519"/>
        <v>0.53334641035700281</v>
      </c>
      <c r="BD291" s="30">
        <f t="shared" si="520"/>
        <v>1.0299234516353515E-2</v>
      </c>
      <c r="BE291" s="30">
        <f t="shared" si="521"/>
        <v>7.0482097547223011E-4</v>
      </c>
      <c r="BF291" s="30">
        <f t="shared" si="522"/>
        <v>1.4143920595533498E-2</v>
      </c>
      <c r="BG291" s="30">
        <f t="shared" si="523"/>
        <v>0.17118402282453637</v>
      </c>
      <c r="BH291" s="30">
        <f t="shared" si="524"/>
        <v>0.15004840271055181</v>
      </c>
      <c r="BI291" s="30">
        <f t="shared" si="525"/>
        <v>2.1443736730360933E-2</v>
      </c>
      <c r="BJ291" s="30">
        <f t="shared" si="526"/>
        <v>1.8351874789938383</v>
      </c>
      <c r="BK291" s="30"/>
      <c r="BL291" s="30">
        <f t="shared" si="527"/>
        <v>0.50635752259073852</v>
      </c>
      <c r="BM291" s="30">
        <f t="shared" si="528"/>
        <v>2.5915308302841373E-3</v>
      </c>
      <c r="BN291" s="30">
        <f t="shared" si="529"/>
        <v>0.29062230233252018</v>
      </c>
      <c r="BO291" s="30">
        <f t="shared" si="530"/>
        <v>5.6120884837336524E-3</v>
      </c>
      <c r="BP291" s="30">
        <f t="shared" si="531"/>
        <v>3.8405938550684532E-4</v>
      </c>
      <c r="BQ291" s="30">
        <f t="shared" si="532"/>
        <v>7.7070712161179623E-3</v>
      </c>
      <c r="BR291" s="30">
        <f t="shared" si="533"/>
        <v>9.3278765675967837E-2</v>
      </c>
      <c r="BS291" s="30">
        <f t="shared" si="534"/>
        <v>8.1761893227833865E-2</v>
      </c>
      <c r="BT291" s="30">
        <f t="shared" si="535"/>
        <v>1.1684766257296883E-2</v>
      </c>
      <c r="BU291" s="30">
        <f t="shared" si="536"/>
        <v>0.99999999999999989</v>
      </c>
      <c r="BV291" s="30"/>
      <c r="BW291" s="28">
        <f t="shared" si="537"/>
        <v>0.49955042595560278</v>
      </c>
      <c r="BX291" s="28">
        <f t="shared" si="538"/>
        <v>0.43787230987581494</v>
      </c>
      <c r="BY291" s="28">
        <f t="shared" si="539"/>
        <v>6.2577264168582336E-2</v>
      </c>
      <c r="BZ291" s="28"/>
      <c r="CA291" s="28">
        <f t="shared" si="540"/>
        <v>60.736441865119062</v>
      </c>
      <c r="CB291" s="28">
        <f t="shared" si="541"/>
        <v>9.9959975985591338</v>
      </c>
      <c r="CC291" s="28">
        <f t="shared" si="542"/>
        <v>31.235247714638373</v>
      </c>
      <c r="CD291" s="28">
        <f t="shared" si="543"/>
        <v>49.955042595560279</v>
      </c>
      <c r="CF291" s="28">
        <f t="shared" si="544"/>
        <v>6.7998631446473601</v>
      </c>
      <c r="CG291" s="28">
        <f t="shared" si="545"/>
        <v>0.51614612383708736</v>
      </c>
      <c r="CH291" s="30"/>
      <c r="CI291" s="107">
        <f t="shared" si="492"/>
        <v>2.8126181320626671</v>
      </c>
    </row>
    <row r="292" spans="1:89" ht="15" customHeight="1" x14ac:dyDescent="0.2">
      <c r="A292" s="150" t="s">
        <v>194</v>
      </c>
      <c r="C292" s="141">
        <v>640</v>
      </c>
      <c r="D292" s="26">
        <f t="shared" si="493"/>
        <v>1008</v>
      </c>
      <c r="F292" s="4">
        <v>60.7</v>
      </c>
      <c r="G292" s="4">
        <v>0.48</v>
      </c>
      <c r="H292" s="4">
        <v>17</v>
      </c>
      <c r="I292" s="4">
        <v>4.97</v>
      </c>
      <c r="J292" s="4">
        <v>0.12</v>
      </c>
      <c r="K292" s="4">
        <v>1.1000000000000001</v>
      </c>
      <c r="L292" s="4">
        <v>5.25</v>
      </c>
      <c r="M292" s="4">
        <v>4.12</v>
      </c>
      <c r="N292" s="4">
        <v>5.87</v>
      </c>
      <c r="O292" s="4">
        <v>0.33</v>
      </c>
      <c r="P292" s="28">
        <f t="shared" si="491"/>
        <v>99.940000000000012</v>
      </c>
      <c r="R292" s="28">
        <v>55.45</v>
      </c>
      <c r="S292" s="28">
        <v>0.31</v>
      </c>
      <c r="T292" s="28">
        <v>27.34</v>
      </c>
      <c r="U292" s="28">
        <v>0.71</v>
      </c>
      <c r="V292" s="28">
        <v>0.2</v>
      </c>
      <c r="W292" s="28">
        <v>0.39</v>
      </c>
      <c r="X292" s="28">
        <v>10.1</v>
      </c>
      <c r="Y292" s="28">
        <v>4.55</v>
      </c>
      <c r="Z292" s="28">
        <v>0.95</v>
      </c>
      <c r="AA292" s="28">
        <f t="shared" si="494"/>
        <v>100</v>
      </c>
      <c r="AC292" s="30">
        <f t="shared" si="495"/>
        <v>1.0103195739014648</v>
      </c>
      <c r="AD292" s="30">
        <f t="shared" si="496"/>
        <v>6.0075093867334164E-3</v>
      </c>
      <c r="AE292" s="30">
        <f t="shared" si="497"/>
        <v>0.33346410357002748</v>
      </c>
      <c r="AF292" s="30">
        <f t="shared" si="498"/>
        <v>6.9171885873347258E-2</v>
      </c>
      <c r="AG292" s="30">
        <f t="shared" si="499"/>
        <v>1.6915703411333521E-3</v>
      </c>
      <c r="AH292" s="30">
        <f t="shared" si="500"/>
        <v>2.7295285359801493E-2</v>
      </c>
      <c r="AI292" s="30">
        <f t="shared" si="501"/>
        <v>9.3616262482168339E-2</v>
      </c>
      <c r="AJ292" s="30">
        <f t="shared" si="502"/>
        <v>0.13294611164891901</v>
      </c>
      <c r="AK292" s="30">
        <f t="shared" si="503"/>
        <v>0.12462845010615711</v>
      </c>
      <c r="AL292" s="30">
        <f t="shared" si="504"/>
        <v>4.6499503300760194E-3</v>
      </c>
      <c r="AM292" s="30">
        <f t="shared" si="505"/>
        <v>1.8037907029998281</v>
      </c>
      <c r="AO292" s="30">
        <f t="shared" si="506"/>
        <v>0.56010909260217034</v>
      </c>
      <c r="AP292" s="30">
        <f t="shared" si="507"/>
        <v>3.3304913794835037E-3</v>
      </c>
      <c r="AQ292" s="30">
        <f t="shared" si="508"/>
        <v>0.18486851219238115</v>
      </c>
      <c r="AR292" s="30">
        <f t="shared" si="509"/>
        <v>3.8348066523632506E-2</v>
      </c>
      <c r="AS292" s="30">
        <f t="shared" si="510"/>
        <v>9.3778637306432186E-4</v>
      </c>
      <c r="AT292" s="30">
        <f t="shared" si="511"/>
        <v>1.5132179866770326E-2</v>
      </c>
      <c r="AU292" s="30">
        <f t="shared" si="512"/>
        <v>5.1899736663726034E-2</v>
      </c>
      <c r="AV292" s="30">
        <f t="shared" si="513"/>
        <v>7.3703734822349667E-2</v>
      </c>
      <c r="AW292" s="30">
        <f t="shared" si="514"/>
        <v>6.9092522707258339E-2</v>
      </c>
      <c r="AX292" s="30">
        <f t="shared" si="515"/>
        <v>2.5778768691638292E-3</v>
      </c>
      <c r="AY292" s="30">
        <f t="shared" si="516"/>
        <v>0.99999999999999989</v>
      </c>
      <c r="AZ292" s="30"/>
      <c r="BA292" s="30">
        <f t="shared" si="517"/>
        <v>0.92293608521970716</v>
      </c>
      <c r="BB292" s="30">
        <f t="shared" si="518"/>
        <v>3.8798498122653313E-3</v>
      </c>
      <c r="BC292" s="30">
        <f t="shared" si="519"/>
        <v>0.53628874068262067</v>
      </c>
      <c r="BD292" s="30">
        <f t="shared" si="520"/>
        <v>9.8816979819067504E-3</v>
      </c>
      <c r="BE292" s="30">
        <f t="shared" si="521"/>
        <v>2.8192839018889204E-3</v>
      </c>
      <c r="BF292" s="30">
        <f t="shared" si="522"/>
        <v>9.6774193548387101E-3</v>
      </c>
      <c r="BG292" s="30">
        <f t="shared" si="523"/>
        <v>0.18009985734664766</v>
      </c>
      <c r="BH292" s="30">
        <f t="shared" si="524"/>
        <v>0.1468215553404324</v>
      </c>
      <c r="BI292" s="30">
        <f t="shared" si="525"/>
        <v>2.0169851380042462E-2</v>
      </c>
      <c r="BJ292" s="30">
        <f t="shared" si="526"/>
        <v>1.8325743410203503</v>
      </c>
      <c r="BK292" s="30"/>
      <c r="BL292" s="30">
        <f t="shared" si="527"/>
        <v>0.5036281828031216</v>
      </c>
      <c r="BM292" s="30">
        <f t="shared" si="528"/>
        <v>2.1171582104031251E-3</v>
      </c>
      <c r="BN292" s="30">
        <f t="shared" si="529"/>
        <v>0.29264228395996367</v>
      </c>
      <c r="BO292" s="30">
        <f t="shared" si="530"/>
        <v>5.3922494497029606E-3</v>
      </c>
      <c r="BP292" s="30">
        <f t="shared" si="531"/>
        <v>1.5384281220041445E-3</v>
      </c>
      <c r="BQ292" s="30">
        <f t="shared" si="532"/>
        <v>5.2807785955632592E-3</v>
      </c>
      <c r="BR292" s="30">
        <f t="shared" si="533"/>
        <v>9.8276972079817906E-2</v>
      </c>
      <c r="BS292" s="30">
        <f t="shared" si="534"/>
        <v>8.0117653103603054E-2</v>
      </c>
      <c r="BT292" s="30">
        <f t="shared" si="535"/>
        <v>1.1006293675820096E-2</v>
      </c>
      <c r="BU292" s="30">
        <f t="shared" si="536"/>
        <v>0.99999999999999989</v>
      </c>
      <c r="BV292" s="30"/>
      <c r="BW292" s="28">
        <f t="shared" si="537"/>
        <v>0.51888329091399688</v>
      </c>
      <c r="BX292" s="28">
        <f t="shared" si="538"/>
        <v>0.42300561996293623</v>
      </c>
      <c r="BY292" s="28">
        <f t="shared" si="539"/>
        <v>5.8111089123066895E-2</v>
      </c>
      <c r="BZ292" s="28"/>
      <c r="CA292" s="28">
        <f t="shared" si="540"/>
        <v>60.736441865119062</v>
      </c>
      <c r="CB292" s="28">
        <f t="shared" si="541"/>
        <v>9.9959975985591338</v>
      </c>
      <c r="CC292" s="28">
        <f t="shared" si="542"/>
        <v>31.755273458006535</v>
      </c>
      <c r="CD292" s="28">
        <f t="shared" si="543"/>
        <v>51.88832909139969</v>
      </c>
      <c r="CF292" s="28">
        <f t="shared" si="544"/>
        <v>6.8378335836701654</v>
      </c>
      <c r="CG292" s="28">
        <f t="shared" si="545"/>
        <v>0.51614612383708736</v>
      </c>
      <c r="CH292" s="30"/>
      <c r="CI292" s="107">
        <f t="shared" si="492"/>
        <v>2.9830887083204569</v>
      </c>
    </row>
    <row r="293" spans="1:89" ht="15" customHeight="1" x14ac:dyDescent="0.2">
      <c r="A293" s="150" t="s">
        <v>194</v>
      </c>
      <c r="C293" s="140">
        <v>648</v>
      </c>
      <c r="D293" s="26">
        <f t="shared" si="493"/>
        <v>1008</v>
      </c>
      <c r="F293" s="4">
        <v>60.7</v>
      </c>
      <c r="G293" s="4">
        <v>0.48</v>
      </c>
      <c r="H293" s="4">
        <v>17</v>
      </c>
      <c r="I293" s="4">
        <v>4.97</v>
      </c>
      <c r="J293" s="4">
        <v>0.12</v>
      </c>
      <c r="K293" s="4">
        <v>1.1000000000000001</v>
      </c>
      <c r="L293" s="4">
        <v>5.25</v>
      </c>
      <c r="M293" s="4">
        <v>4.12</v>
      </c>
      <c r="N293" s="4">
        <v>5.87</v>
      </c>
      <c r="O293" s="4">
        <v>0.33</v>
      </c>
      <c r="P293" s="28">
        <f t="shared" si="491"/>
        <v>99.940000000000012</v>
      </c>
      <c r="R293" s="28">
        <v>55.85</v>
      </c>
      <c r="S293" s="28">
        <v>0.19</v>
      </c>
      <c r="T293" s="28">
        <v>27.47</v>
      </c>
      <c r="U293" s="28">
        <v>0.65</v>
      </c>
      <c r="V293" s="28">
        <v>0.09</v>
      </c>
      <c r="W293" s="28">
        <v>0.32</v>
      </c>
      <c r="X293" s="28">
        <v>9.8000000000000007</v>
      </c>
      <c r="Y293" s="28">
        <v>4.7</v>
      </c>
      <c r="Z293" s="28">
        <v>0.94</v>
      </c>
      <c r="AA293" s="28">
        <f t="shared" si="494"/>
        <v>100.00999999999999</v>
      </c>
      <c r="AC293" s="30">
        <f t="shared" si="495"/>
        <v>1.0103195739014648</v>
      </c>
      <c r="AD293" s="30">
        <f t="shared" si="496"/>
        <v>6.0075093867334164E-3</v>
      </c>
      <c r="AE293" s="30">
        <f t="shared" si="497"/>
        <v>0.33346410357002748</v>
      </c>
      <c r="AF293" s="30">
        <f t="shared" si="498"/>
        <v>6.9171885873347258E-2</v>
      </c>
      <c r="AG293" s="30">
        <f t="shared" si="499"/>
        <v>1.6915703411333521E-3</v>
      </c>
      <c r="AH293" s="30">
        <f t="shared" si="500"/>
        <v>2.7295285359801493E-2</v>
      </c>
      <c r="AI293" s="30">
        <f t="shared" si="501"/>
        <v>9.3616262482168339E-2</v>
      </c>
      <c r="AJ293" s="30">
        <f t="shared" si="502"/>
        <v>0.13294611164891901</v>
      </c>
      <c r="AK293" s="30">
        <f t="shared" si="503"/>
        <v>0.12462845010615711</v>
      </c>
      <c r="AL293" s="30">
        <f t="shared" si="504"/>
        <v>4.6499503300760194E-3</v>
      </c>
      <c r="AM293" s="30">
        <f t="shared" si="505"/>
        <v>1.8037907029998281</v>
      </c>
      <c r="AO293" s="30">
        <f t="shared" si="506"/>
        <v>0.56010909260217034</v>
      </c>
      <c r="AP293" s="30">
        <f t="shared" si="507"/>
        <v>3.3304913794835037E-3</v>
      </c>
      <c r="AQ293" s="30">
        <f t="shared" si="508"/>
        <v>0.18486851219238115</v>
      </c>
      <c r="AR293" s="30">
        <f t="shared" si="509"/>
        <v>3.8348066523632506E-2</v>
      </c>
      <c r="AS293" s="30">
        <f t="shared" si="510"/>
        <v>9.3778637306432186E-4</v>
      </c>
      <c r="AT293" s="30">
        <f t="shared" si="511"/>
        <v>1.5132179866770326E-2</v>
      </c>
      <c r="AU293" s="30">
        <f t="shared" si="512"/>
        <v>5.1899736663726034E-2</v>
      </c>
      <c r="AV293" s="30">
        <f t="shared" si="513"/>
        <v>7.3703734822349667E-2</v>
      </c>
      <c r="AW293" s="30">
        <f t="shared" si="514"/>
        <v>6.9092522707258339E-2</v>
      </c>
      <c r="AX293" s="30">
        <f t="shared" si="515"/>
        <v>2.5778768691638292E-3</v>
      </c>
      <c r="AY293" s="30">
        <f t="shared" si="516"/>
        <v>0.99999999999999989</v>
      </c>
      <c r="AZ293" s="30"/>
      <c r="BA293" s="30">
        <f t="shared" si="517"/>
        <v>0.92959387483355527</v>
      </c>
      <c r="BB293" s="30">
        <f t="shared" si="518"/>
        <v>2.3779724655819774E-3</v>
      </c>
      <c r="BC293" s="30">
        <f t="shared" si="519"/>
        <v>0.53883876029815614</v>
      </c>
      <c r="BD293" s="30">
        <f t="shared" si="520"/>
        <v>9.0466249130132237E-3</v>
      </c>
      <c r="BE293" s="30">
        <f t="shared" si="521"/>
        <v>1.268677755850014E-3</v>
      </c>
      <c r="BF293" s="30">
        <f t="shared" si="522"/>
        <v>7.9404466501240695E-3</v>
      </c>
      <c r="BG293" s="30">
        <f t="shared" si="523"/>
        <v>0.1747503566333809</v>
      </c>
      <c r="BH293" s="30">
        <f t="shared" si="524"/>
        <v>0.15166182639561149</v>
      </c>
      <c r="BI293" s="30">
        <f t="shared" si="525"/>
        <v>1.9957537154989383E-2</v>
      </c>
      <c r="BJ293" s="30">
        <f t="shared" si="526"/>
        <v>1.8354360771002627</v>
      </c>
      <c r="BK293" s="30"/>
      <c r="BL293" s="30">
        <f t="shared" si="527"/>
        <v>0.5064703077549757</v>
      </c>
      <c r="BM293" s="30">
        <f t="shared" si="528"/>
        <v>1.2955899119836676E-3</v>
      </c>
      <c r="BN293" s="30">
        <f t="shared" si="529"/>
        <v>0.29357533450549117</v>
      </c>
      <c r="BO293" s="30">
        <f t="shared" si="530"/>
        <v>4.9288695072974981E-3</v>
      </c>
      <c r="BP293" s="30">
        <f t="shared" si="531"/>
        <v>6.9121326080413045E-4</v>
      </c>
      <c r="BQ293" s="30">
        <f t="shared" si="532"/>
        <v>4.3261907887682397E-3</v>
      </c>
      <c r="BR293" s="30">
        <f t="shared" si="533"/>
        <v>9.5209176071913384E-2</v>
      </c>
      <c r="BS293" s="30">
        <f t="shared" si="534"/>
        <v>8.2629860166645724E-2</v>
      </c>
      <c r="BT293" s="30">
        <f t="shared" si="535"/>
        <v>1.0873458032120385E-2</v>
      </c>
      <c r="BU293" s="30">
        <f t="shared" si="536"/>
        <v>0.99999999999999989</v>
      </c>
      <c r="BV293" s="30"/>
      <c r="BW293" s="28">
        <f t="shared" si="537"/>
        <v>0.50451972689921754</v>
      </c>
      <c r="BX293" s="28">
        <f t="shared" si="538"/>
        <v>0.43786109916032212</v>
      </c>
      <c r="BY293" s="28">
        <f t="shared" si="539"/>
        <v>5.7619173940460344E-2</v>
      </c>
      <c r="BZ293" s="28"/>
      <c r="CA293" s="28">
        <f t="shared" si="540"/>
        <v>60.736441865119062</v>
      </c>
      <c r="CB293" s="28">
        <f t="shared" si="541"/>
        <v>9.9959975985591338</v>
      </c>
      <c r="CC293" s="28">
        <f t="shared" si="542"/>
        <v>30.98790373900691</v>
      </c>
      <c r="CD293" s="28">
        <f t="shared" si="543"/>
        <v>50.451972689921753</v>
      </c>
      <c r="CF293" s="28">
        <f t="shared" si="544"/>
        <v>6.8097615397007862</v>
      </c>
      <c r="CG293" s="28">
        <f t="shared" si="545"/>
        <v>0.51614612383708736</v>
      </c>
      <c r="CH293" s="30"/>
      <c r="CI293" s="107">
        <f t="shared" si="492"/>
        <v>2.8094994511760296</v>
      </c>
    </row>
    <row r="294" spans="1:89" ht="15" customHeight="1" x14ac:dyDescent="0.3">
      <c r="A294" s="142"/>
      <c r="CI294" s="149">
        <f>AVERAGE(CI213:CI293)</f>
        <v>3.512932156612369</v>
      </c>
    </row>
    <row r="295" spans="1:89" s="51" customFormat="1" ht="19.95" customHeight="1" x14ac:dyDescent="0.2">
      <c r="A295" s="49" t="s">
        <v>196</v>
      </c>
      <c r="C295" s="52" t="s">
        <v>192</v>
      </c>
      <c r="D295" s="126">
        <v>1025</v>
      </c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2"/>
      <c r="BX295" s="52"/>
      <c r="BY295" s="52"/>
      <c r="BZ295" s="52"/>
      <c r="CA295" s="52"/>
      <c r="CB295" s="52"/>
      <c r="CC295" s="52"/>
      <c r="CD295" s="52"/>
      <c r="CH295" s="53"/>
      <c r="CJ295" s="55"/>
      <c r="CK295" s="56"/>
    </row>
    <row r="296" spans="1:89" ht="15" customHeight="1" x14ac:dyDescent="0.2">
      <c r="A296" s="150" t="s">
        <v>194</v>
      </c>
      <c r="C296" s="136">
        <v>0</v>
      </c>
      <c r="D296" s="26">
        <f>$D$295</f>
        <v>1025</v>
      </c>
      <c r="F296" s="28">
        <v>59.8</v>
      </c>
      <c r="G296" s="28">
        <v>0.52</v>
      </c>
      <c r="H296" s="28">
        <v>16.7</v>
      </c>
      <c r="I296" s="28">
        <v>5.47</v>
      </c>
      <c r="J296" s="28">
        <v>0.11</v>
      </c>
      <c r="K296" s="28">
        <v>2.36</v>
      </c>
      <c r="L296" s="28">
        <v>5</v>
      </c>
      <c r="M296" s="28">
        <v>4.2300000000000004</v>
      </c>
      <c r="N296" s="28">
        <v>5.51</v>
      </c>
      <c r="O296" s="28">
        <v>0.3</v>
      </c>
      <c r="P296" s="28">
        <f t="shared" ref="P296" si="546">SUM(F296:O296)</f>
        <v>100</v>
      </c>
      <c r="R296" s="28">
        <v>57.26</v>
      </c>
      <c r="S296" s="28">
        <v>0.31</v>
      </c>
      <c r="T296" s="28">
        <v>26.2</v>
      </c>
      <c r="U296" s="28">
        <v>0.73</v>
      </c>
      <c r="V296" s="28">
        <v>0.12</v>
      </c>
      <c r="W296" s="28">
        <v>0.33</v>
      </c>
      <c r="X296" s="28">
        <v>8.8000000000000007</v>
      </c>
      <c r="Y296" s="28">
        <v>4.5</v>
      </c>
      <c r="Z296" s="28">
        <v>1.74</v>
      </c>
      <c r="AA296" s="28">
        <f t="shared" ref="AA296" si="547">SUM(R296:Z296)</f>
        <v>99.99</v>
      </c>
      <c r="AC296" s="30">
        <f t="shared" ref="AC296" si="548">F296/AC$2</f>
        <v>0.99533954727030627</v>
      </c>
      <c r="AD296" s="30">
        <f t="shared" ref="AD296" si="549">G296/AD$2</f>
        <v>6.5081351689612009E-3</v>
      </c>
      <c r="AE296" s="30">
        <f t="shared" ref="AE296" si="550">H296*2/AE$2</f>
        <v>0.32757944291879171</v>
      </c>
      <c r="AF296" s="30">
        <f t="shared" ref="AF296" si="551">I296/AF$2</f>
        <v>7.613082811412665E-2</v>
      </c>
      <c r="AG296" s="30">
        <f t="shared" ref="AG296" si="552">J296/AG$2</f>
        <v>1.5506061460389062E-3</v>
      </c>
      <c r="AH296" s="30">
        <f t="shared" ref="AH296" si="553">K296/AH$2</f>
        <v>5.8560794044665014E-2</v>
      </c>
      <c r="AI296" s="30">
        <f t="shared" ref="AI296" si="554">L296/AI$2</f>
        <v>8.9158345221112698E-2</v>
      </c>
      <c r="AJ296" s="30">
        <f t="shared" ref="AJ296" si="555">M296*2/AJ$2</f>
        <v>0.13649564375605036</v>
      </c>
      <c r="AK296" s="30">
        <f t="shared" ref="AK296" si="556">N296*2/AK$2</f>
        <v>0.11698513800424627</v>
      </c>
      <c r="AL296" s="30">
        <f t="shared" ref="AL296" si="557">O296*2/AL$2</f>
        <v>4.2272275727963807E-3</v>
      </c>
      <c r="AM296" s="30">
        <f t="shared" ref="AM296" si="558">SUM(AC296:AL296)</f>
        <v>1.8125357082170954</v>
      </c>
      <c r="AO296" s="30">
        <f t="shared" ref="AO296" si="559">AC296/$AM296</f>
        <v>0.5491420349723064</v>
      </c>
      <c r="AP296" s="30">
        <f t="shared" ref="AP296" si="560">AD296/$AM296</f>
        <v>3.5906245264337119E-3</v>
      </c>
      <c r="AQ296" s="30">
        <f t="shared" ref="AQ296" si="561">AE296/$AM296</f>
        <v>0.18072992517262787</v>
      </c>
      <c r="AR296" s="30">
        <f t="shared" ref="AR296" si="562">AF296/$AM296</f>
        <v>4.2002388018613383E-2</v>
      </c>
      <c r="AS296" s="30">
        <f t="shared" ref="AS296" si="563">AG296/$AM296</f>
        <v>8.5548998511271435E-4</v>
      </c>
      <c r="AT296" s="30">
        <f t="shared" ref="AT296" si="564">AH296/$AM296</f>
        <v>3.2308767093073419E-2</v>
      </c>
      <c r="AU296" s="30">
        <f t="shared" ref="AU296" si="565">AI296/$AM296</f>
        <v>4.9189842063201886E-2</v>
      </c>
      <c r="AV296" s="30">
        <f t="shared" ref="AV296" si="566">AJ296/$AM296</f>
        <v>7.5306457763700888E-2</v>
      </c>
      <c r="AW296" s="30">
        <f t="shared" ref="AW296" si="567">AK296/$AM296</f>
        <v>6.4542252863707142E-2</v>
      </c>
      <c r="AX296" s="30">
        <f t="shared" ref="AX296" si="568">AL296/$AM296</f>
        <v>2.3322175412226788E-3</v>
      </c>
      <c r="AY296" s="30">
        <f t="shared" ref="AY296" si="569">SUM(AO296:AX296)</f>
        <v>1</v>
      </c>
      <c r="AZ296" s="30"/>
      <c r="BA296" s="30">
        <f t="shared" ref="BA296" si="570">R296/AC$2</f>
        <v>0.95306258322237014</v>
      </c>
      <c r="BB296" s="30">
        <f t="shared" ref="BB296" si="571">S296/AD$2</f>
        <v>3.8798498122653313E-3</v>
      </c>
      <c r="BC296" s="30">
        <f t="shared" ref="BC296" si="572">T296*2/AE$2</f>
        <v>0.51392703020792474</v>
      </c>
      <c r="BD296" s="30">
        <f t="shared" ref="BD296" si="573">U296/AF$2</f>
        <v>1.0160055671537927E-2</v>
      </c>
      <c r="BE296" s="30">
        <f t="shared" ref="BE296" si="574">V296/AG$2</f>
        <v>1.6915703411333521E-3</v>
      </c>
      <c r="BF296" s="30">
        <f t="shared" ref="BF296" si="575">W296/AH$2</f>
        <v>8.1885856079404479E-3</v>
      </c>
      <c r="BG296" s="30">
        <f t="shared" ref="BG296" si="576">X296/AI$2</f>
        <v>0.15691868758915836</v>
      </c>
      <c r="BH296" s="30">
        <f t="shared" ref="BH296" si="577">Y296*2/AJ$2</f>
        <v>0.14520813165537272</v>
      </c>
      <c r="BI296" s="30">
        <f t="shared" ref="BI296" si="578">Z296*2/AK$2</f>
        <v>3.6942675159235668E-2</v>
      </c>
      <c r="BJ296" s="30">
        <f t="shared" ref="BJ296" si="579">SUM(BA296:BI296)</f>
        <v>1.8299791692669387</v>
      </c>
      <c r="BK296" s="30"/>
      <c r="BL296" s="30">
        <f t="shared" ref="BL296" si="580">BA296/$BJ296</f>
        <v>0.52080515408497918</v>
      </c>
      <c r="BM296" s="30">
        <f t="shared" ref="BM296" si="581">BB296/$BJ296</f>
        <v>2.1201606430413843E-3</v>
      </c>
      <c r="BN296" s="30">
        <f t="shared" ref="BN296" si="582">BC296/$BJ296</f>
        <v>0.28083763948733687</v>
      </c>
      <c r="BO296" s="30">
        <f t="shared" ref="BO296" si="583">BD296/$BJ296</f>
        <v>5.5520061879217389E-3</v>
      </c>
      <c r="BP296" s="30">
        <f t="shared" ref="BP296" si="584">BE296/$BJ296</f>
        <v>9.2436589964626158E-4</v>
      </c>
      <c r="BQ296" s="30">
        <f t="shared" ref="BQ296" si="585">BF296/$BJ296</f>
        <v>4.4746878792181382E-3</v>
      </c>
      <c r="BR296" s="30">
        <f t="shared" ref="BR296" si="586">BG296/$BJ296</f>
        <v>8.5748892787679956E-2</v>
      </c>
      <c r="BS296" s="30">
        <f t="shared" ref="BS296" si="587">BH296/$BJ296</f>
        <v>7.9349609052402958E-2</v>
      </c>
      <c r="BT296" s="30">
        <f t="shared" ref="BT296" si="588">BI296/$BJ296</f>
        <v>2.0187483977773545E-2</v>
      </c>
      <c r="BU296" s="30">
        <f t="shared" ref="BU296" si="589">SUM(BL296:BT296)</f>
        <v>1</v>
      </c>
      <c r="BV296" s="30"/>
      <c r="BW296" s="28">
        <f t="shared" ref="BW296" si="590">BR296/(BR296+BS296+BT296)</f>
        <v>0.4627921124697178</v>
      </c>
      <c r="BX296" s="28">
        <f t="shared" ref="BX296" si="591">BS296/(BR296+BS296+BT296)</f>
        <v>0.42825477977814691</v>
      </c>
      <c r="BY296" s="28">
        <f t="shared" ref="BY296" si="592">1-BW296-BX296</f>
        <v>0.10895310775213524</v>
      </c>
      <c r="BZ296" s="28"/>
      <c r="CA296" s="28">
        <f t="shared" ref="CA296" si="593">F296*100/P296</f>
        <v>59.8</v>
      </c>
      <c r="CB296" s="28">
        <f t="shared" ref="CB296" si="594">(M296+N296)*100/P296</f>
        <v>9.74</v>
      </c>
      <c r="CC296" s="28">
        <f t="shared" ref="CC296" si="595">IF(BY296+BX296=0,CD296/2,+BY296/(BY296+BX296)*(100-CD296)+0.5*CD296)</f>
        <v>34.034916398699416</v>
      </c>
      <c r="CD296" s="28">
        <f t="shared" ref="CD296" si="596">100*BW296/(BW296+BX296+BY296)</f>
        <v>46.279211246971776</v>
      </c>
      <c r="CF296" s="28">
        <f t="shared" ref="CF296" si="597">LN(BW296/(AU296*AQ296^2*AO296^2))</f>
        <v>6.8618900986585363</v>
      </c>
      <c r="CG296" s="28">
        <f t="shared" ref="CG296" si="598">AV296/(AV296+AW296)</f>
        <v>0.53848517748823688</v>
      </c>
      <c r="CH296" s="30"/>
      <c r="CI296" s="107">
        <f t="shared" ref="CI296:CI329" si="599">$CK$1+$CK$2*CF296+$CK$3*D296+$CK$4*BX296+$CK$5*CG296</f>
        <v>2.2892631334288862</v>
      </c>
    </row>
    <row r="297" spans="1:89" ht="15" customHeight="1" x14ac:dyDescent="0.2">
      <c r="A297" s="150" t="s">
        <v>194</v>
      </c>
      <c r="C297" s="135">
        <v>5</v>
      </c>
      <c r="D297" s="26">
        <f t="shared" ref="D297:D329" si="600">$D$295</f>
        <v>1025</v>
      </c>
      <c r="F297" s="28">
        <v>59.8</v>
      </c>
      <c r="G297" s="28">
        <v>0.52</v>
      </c>
      <c r="H297" s="28">
        <v>16.7</v>
      </c>
      <c r="I297" s="28">
        <v>5.47</v>
      </c>
      <c r="J297" s="28">
        <v>0.11</v>
      </c>
      <c r="K297" s="28">
        <v>2.36</v>
      </c>
      <c r="L297" s="28">
        <v>5</v>
      </c>
      <c r="M297" s="28">
        <v>4.2300000000000004</v>
      </c>
      <c r="N297" s="28">
        <v>5.51</v>
      </c>
      <c r="O297" s="28">
        <v>0.3</v>
      </c>
      <c r="P297" s="28">
        <f t="shared" ref="P297:P329" si="601">SUM(F297:O297)</f>
        <v>100</v>
      </c>
      <c r="R297" s="28">
        <v>57.27</v>
      </c>
      <c r="S297" s="28">
        <v>0.14000000000000001</v>
      </c>
      <c r="T297" s="28">
        <v>26.3</v>
      </c>
      <c r="U297" s="28">
        <v>0.72</v>
      </c>
      <c r="V297" s="28">
        <v>0.1</v>
      </c>
      <c r="W297" s="28">
        <v>0.62</v>
      </c>
      <c r="X297" s="28">
        <v>9.09</v>
      </c>
      <c r="Y297" s="28">
        <v>4.07</v>
      </c>
      <c r="Z297" s="28">
        <v>1.68</v>
      </c>
      <c r="AA297" s="28">
        <f t="shared" ref="AA297:AA329" si="602">SUM(R297:Z297)</f>
        <v>99.990000000000009</v>
      </c>
      <c r="AC297" s="30">
        <f t="shared" ref="AC297:AC329" si="603">F297/AC$2</f>
        <v>0.99533954727030627</v>
      </c>
      <c r="AD297" s="30">
        <f t="shared" ref="AD297:AD329" si="604">G297/AD$2</f>
        <v>6.5081351689612009E-3</v>
      </c>
      <c r="AE297" s="30">
        <f t="shared" ref="AE297:AE329" si="605">H297*2/AE$2</f>
        <v>0.32757944291879171</v>
      </c>
      <c r="AF297" s="30">
        <f t="shared" ref="AF297:AF329" si="606">I297/AF$2</f>
        <v>7.613082811412665E-2</v>
      </c>
      <c r="AG297" s="30">
        <f t="shared" ref="AG297:AG329" si="607">J297/AG$2</f>
        <v>1.5506061460389062E-3</v>
      </c>
      <c r="AH297" s="30">
        <f t="shared" ref="AH297:AH329" si="608">K297/AH$2</f>
        <v>5.8560794044665014E-2</v>
      </c>
      <c r="AI297" s="30">
        <f t="shared" ref="AI297:AI329" si="609">L297/AI$2</f>
        <v>8.9158345221112698E-2</v>
      </c>
      <c r="AJ297" s="30">
        <f t="shared" ref="AJ297:AJ329" si="610">M297*2/AJ$2</f>
        <v>0.13649564375605036</v>
      </c>
      <c r="AK297" s="30">
        <f t="shared" ref="AK297:AK329" si="611">N297*2/AK$2</f>
        <v>0.11698513800424627</v>
      </c>
      <c r="AL297" s="30">
        <f t="shared" ref="AL297:AL329" si="612">O297*2/AL$2</f>
        <v>4.2272275727963807E-3</v>
      </c>
      <c r="AM297" s="30">
        <f t="shared" ref="AM297:AM329" si="613">SUM(AC297:AL297)</f>
        <v>1.8125357082170954</v>
      </c>
      <c r="AO297" s="30">
        <f t="shared" ref="AO297:AO329" si="614">AC297/$AM297</f>
        <v>0.5491420349723064</v>
      </c>
      <c r="AP297" s="30">
        <f t="shared" ref="AP297:AP329" si="615">AD297/$AM297</f>
        <v>3.5906245264337119E-3</v>
      </c>
      <c r="AQ297" s="30">
        <f t="shared" ref="AQ297:AQ329" si="616">AE297/$AM297</f>
        <v>0.18072992517262787</v>
      </c>
      <c r="AR297" s="30">
        <f t="shared" ref="AR297:AR329" si="617">AF297/$AM297</f>
        <v>4.2002388018613383E-2</v>
      </c>
      <c r="AS297" s="30">
        <f t="shared" ref="AS297:AS329" si="618">AG297/$AM297</f>
        <v>8.5548998511271435E-4</v>
      </c>
      <c r="AT297" s="30">
        <f t="shared" ref="AT297:AT329" si="619">AH297/$AM297</f>
        <v>3.2308767093073419E-2</v>
      </c>
      <c r="AU297" s="30">
        <f t="shared" ref="AU297:AU329" si="620">AI297/$AM297</f>
        <v>4.9189842063201886E-2</v>
      </c>
      <c r="AV297" s="30">
        <f t="shared" ref="AV297:AV329" si="621">AJ297/$AM297</f>
        <v>7.5306457763700888E-2</v>
      </c>
      <c r="AW297" s="30">
        <f t="shared" ref="AW297:AW329" si="622">AK297/$AM297</f>
        <v>6.4542252863707142E-2</v>
      </c>
      <c r="AX297" s="30">
        <f t="shared" ref="AX297:AX329" si="623">AL297/$AM297</f>
        <v>2.3322175412226788E-3</v>
      </c>
      <c r="AY297" s="30">
        <f t="shared" ref="AY297:AY329" si="624">SUM(AO297:AX297)</f>
        <v>1</v>
      </c>
      <c r="AZ297" s="30"/>
      <c r="BA297" s="30">
        <f t="shared" ref="BA297:BA329" si="625">R297/AC$2</f>
        <v>0.95322902796271647</v>
      </c>
      <c r="BB297" s="30">
        <f t="shared" ref="BB297:BB329" si="626">S297/AD$2</f>
        <v>1.7521902377972466E-3</v>
      </c>
      <c r="BC297" s="30">
        <f t="shared" ref="BC297:BC329" si="627">T297*2/AE$2</f>
        <v>0.51588858375833668</v>
      </c>
      <c r="BD297" s="30">
        <f t="shared" ref="BD297:BD329" si="628">U297/AF$2</f>
        <v>1.0020876826722338E-2</v>
      </c>
      <c r="BE297" s="30">
        <f t="shared" ref="BE297:BE329" si="629">V297/AG$2</f>
        <v>1.4096419509444602E-3</v>
      </c>
      <c r="BF297" s="30">
        <f t="shared" ref="BF297:BF329" si="630">W297/AH$2</f>
        <v>1.5384615384615385E-2</v>
      </c>
      <c r="BG297" s="30">
        <f t="shared" ref="BG297:BG329" si="631">X297/AI$2</f>
        <v>0.16208987161198288</v>
      </c>
      <c r="BH297" s="30">
        <f t="shared" ref="BH297:BH329" si="632">Y297*2/AJ$2</f>
        <v>0.13133268796385933</v>
      </c>
      <c r="BI297" s="30">
        <f t="shared" ref="BI297:BI329" si="633">Z297*2/AK$2</f>
        <v>3.5668789808917196E-2</v>
      </c>
      <c r="BJ297" s="30">
        <f t="shared" ref="BJ297:BJ329" si="634">SUM(BA297:BI297)</f>
        <v>1.826776285505892</v>
      </c>
      <c r="BK297" s="30"/>
      <c r="BL297" s="30">
        <f t="shared" ref="BL297:BL329" si="635">BA297/$BJ297</f>
        <v>0.52180939479337352</v>
      </c>
      <c r="BM297" s="30">
        <f t="shared" ref="BM297:BM329" si="636">BB297/$BJ297</f>
        <v>9.5917067223806759E-4</v>
      </c>
      <c r="BN297" s="30">
        <f t="shared" ref="BN297:BN329" si="637">BC297/$BJ297</f>
        <v>0.28240381039075668</v>
      </c>
      <c r="BO297" s="30">
        <f t="shared" ref="BO297:BO329" si="638">BD297/$BJ297</f>
        <v>5.4855522847710066E-3</v>
      </c>
      <c r="BP297" s="30">
        <f t="shared" ref="BP297:BP329" si="639">BE297/$BJ297</f>
        <v>7.7165549067442914E-4</v>
      </c>
      <c r="BQ297" s="30">
        <f t="shared" ref="BQ297:BQ329" si="640">BF297/$BJ297</f>
        <v>8.4217293089913856E-3</v>
      </c>
      <c r="BR297" s="30">
        <f t="shared" ref="BR297:BR329" si="641">BG297/$BJ297</f>
        <v>8.8730006458943647E-2</v>
      </c>
      <c r="BS297" s="30">
        <f t="shared" ref="BS297:BS329" si="642">BH297/$BJ297</f>
        <v>7.1893142584500525E-2</v>
      </c>
      <c r="BT297" s="30">
        <f t="shared" ref="BT297:BT329" si="643">BI297/$BJ297</f>
        <v>1.9525538015750726E-2</v>
      </c>
      <c r="BU297" s="30">
        <f t="shared" ref="BU297:BU329" si="644">SUM(BL297:BT297)</f>
        <v>1</v>
      </c>
      <c r="BV297" s="30"/>
      <c r="BW297" s="28">
        <f t="shared" ref="BW297:BW329" si="645">BR297/(BR297+BS297+BT297)</f>
        <v>0.49253762493305292</v>
      </c>
      <c r="BX297" s="28">
        <f t="shared" ref="BX297:BX329" si="646">BS297/(BR297+BS297+BT297)</f>
        <v>0.39907669469096507</v>
      </c>
      <c r="BY297" s="28">
        <f t="shared" ref="BY297:BY329" si="647">1-BW297-BX297</f>
        <v>0.10838568037598206</v>
      </c>
      <c r="BZ297" s="28"/>
      <c r="CA297" s="28">
        <f t="shared" ref="CA297:CA329" si="648">F297*100/P297</f>
        <v>59.8</v>
      </c>
      <c r="CB297" s="28">
        <f t="shared" ref="CB297:CB329" si="649">(M297+N297)*100/P297</f>
        <v>9.74</v>
      </c>
      <c r="CC297" s="28">
        <f t="shared" ref="CC297:CC329" si="650">IF(BY297+BX297=0,CD297/2,+BY297/(BY297+BX297)*(100-CD297)+0.5*CD297)</f>
        <v>35.465449284250852</v>
      </c>
      <c r="CD297" s="28">
        <f t="shared" ref="CD297:CD329" si="651">100*BW297/(BW297+BX297+BY297)</f>
        <v>49.253762493305295</v>
      </c>
      <c r="CF297" s="28">
        <f t="shared" ref="CF297:CF329" si="652">LN(BW297/(AU297*AQ297^2*AO297^2))</f>
        <v>6.9241830000461038</v>
      </c>
      <c r="CG297" s="28">
        <f t="shared" ref="CG297:CG329" si="653">AV297/(AV297+AW297)</f>
        <v>0.53848517748823688</v>
      </c>
      <c r="CH297" s="30"/>
      <c r="CI297" s="107">
        <f t="shared" si="599"/>
        <v>2.6278606107428524</v>
      </c>
    </row>
    <row r="298" spans="1:89" ht="15" customHeight="1" x14ac:dyDescent="0.2">
      <c r="A298" s="150" t="s">
        <v>194</v>
      </c>
      <c r="C298" s="135">
        <v>10</v>
      </c>
      <c r="D298" s="26">
        <f t="shared" si="600"/>
        <v>1025</v>
      </c>
      <c r="F298" s="28">
        <v>59.8</v>
      </c>
      <c r="G298" s="28">
        <v>0.52</v>
      </c>
      <c r="H298" s="28">
        <v>16.7</v>
      </c>
      <c r="I298" s="28">
        <v>5.47</v>
      </c>
      <c r="J298" s="28">
        <v>0.11</v>
      </c>
      <c r="K298" s="28">
        <v>2.36</v>
      </c>
      <c r="L298" s="28">
        <v>5</v>
      </c>
      <c r="M298" s="28">
        <v>4.2300000000000004</v>
      </c>
      <c r="N298" s="28">
        <v>5.51</v>
      </c>
      <c r="O298" s="28">
        <v>0.3</v>
      </c>
      <c r="P298" s="28">
        <f t="shared" si="601"/>
        <v>100</v>
      </c>
      <c r="R298" s="28">
        <v>56.48</v>
      </c>
      <c r="S298" s="28">
        <v>0.28000000000000003</v>
      </c>
      <c r="T298" s="28">
        <v>26.78</v>
      </c>
      <c r="U298" s="28">
        <v>0.75</v>
      </c>
      <c r="V298" s="28">
        <v>0.2</v>
      </c>
      <c r="W298" s="28">
        <v>0.53</v>
      </c>
      <c r="X298" s="28">
        <v>9.39</v>
      </c>
      <c r="Y298" s="28">
        <v>4</v>
      </c>
      <c r="Z298" s="28">
        <v>1.6</v>
      </c>
      <c r="AA298" s="28">
        <f t="shared" si="602"/>
        <v>100.00999999999999</v>
      </c>
      <c r="AC298" s="30">
        <f t="shared" si="603"/>
        <v>0.99533954727030627</v>
      </c>
      <c r="AD298" s="30">
        <f t="shared" si="604"/>
        <v>6.5081351689612009E-3</v>
      </c>
      <c r="AE298" s="30">
        <f t="shared" si="605"/>
        <v>0.32757944291879171</v>
      </c>
      <c r="AF298" s="30">
        <f t="shared" si="606"/>
        <v>7.613082811412665E-2</v>
      </c>
      <c r="AG298" s="30">
        <f t="shared" si="607"/>
        <v>1.5506061460389062E-3</v>
      </c>
      <c r="AH298" s="30">
        <f t="shared" si="608"/>
        <v>5.8560794044665014E-2</v>
      </c>
      <c r="AI298" s="30">
        <f t="shared" si="609"/>
        <v>8.9158345221112698E-2</v>
      </c>
      <c r="AJ298" s="30">
        <f t="shared" si="610"/>
        <v>0.13649564375605036</v>
      </c>
      <c r="AK298" s="30">
        <f t="shared" si="611"/>
        <v>0.11698513800424627</v>
      </c>
      <c r="AL298" s="30">
        <f t="shared" si="612"/>
        <v>4.2272275727963807E-3</v>
      </c>
      <c r="AM298" s="30">
        <f t="shared" si="613"/>
        <v>1.8125357082170954</v>
      </c>
      <c r="AO298" s="30">
        <f t="shared" si="614"/>
        <v>0.5491420349723064</v>
      </c>
      <c r="AP298" s="30">
        <f t="shared" si="615"/>
        <v>3.5906245264337119E-3</v>
      </c>
      <c r="AQ298" s="30">
        <f t="shared" si="616"/>
        <v>0.18072992517262787</v>
      </c>
      <c r="AR298" s="30">
        <f t="shared" si="617"/>
        <v>4.2002388018613383E-2</v>
      </c>
      <c r="AS298" s="30">
        <f t="shared" si="618"/>
        <v>8.5548998511271435E-4</v>
      </c>
      <c r="AT298" s="30">
        <f t="shared" si="619"/>
        <v>3.2308767093073419E-2</v>
      </c>
      <c r="AU298" s="30">
        <f t="shared" si="620"/>
        <v>4.9189842063201886E-2</v>
      </c>
      <c r="AV298" s="30">
        <f t="shared" si="621"/>
        <v>7.5306457763700888E-2</v>
      </c>
      <c r="AW298" s="30">
        <f t="shared" si="622"/>
        <v>6.4542252863707142E-2</v>
      </c>
      <c r="AX298" s="30">
        <f t="shared" si="623"/>
        <v>2.3322175412226788E-3</v>
      </c>
      <c r="AY298" s="30">
        <f t="shared" si="624"/>
        <v>1</v>
      </c>
      <c r="AZ298" s="30"/>
      <c r="BA298" s="30">
        <f t="shared" si="625"/>
        <v>0.94007989347536614</v>
      </c>
      <c r="BB298" s="30">
        <f t="shared" si="626"/>
        <v>3.5043804755944931E-3</v>
      </c>
      <c r="BC298" s="30">
        <f t="shared" si="627"/>
        <v>0.5253040408003139</v>
      </c>
      <c r="BD298" s="30">
        <f t="shared" si="628"/>
        <v>1.0438413361169104E-2</v>
      </c>
      <c r="BE298" s="30">
        <f t="shared" si="629"/>
        <v>2.8192839018889204E-3</v>
      </c>
      <c r="BF298" s="30">
        <f t="shared" si="630"/>
        <v>1.3151364764267991E-2</v>
      </c>
      <c r="BG298" s="30">
        <f t="shared" si="631"/>
        <v>0.16743937232524966</v>
      </c>
      <c r="BH298" s="30">
        <f t="shared" si="632"/>
        <v>0.12907389480477574</v>
      </c>
      <c r="BI298" s="30">
        <f t="shared" si="633"/>
        <v>3.3970276008492568E-2</v>
      </c>
      <c r="BJ298" s="30">
        <f t="shared" si="634"/>
        <v>1.8257809199171187</v>
      </c>
      <c r="BK298" s="30"/>
      <c r="BL298" s="30">
        <f t="shared" si="635"/>
        <v>0.51489194745119859</v>
      </c>
      <c r="BM298" s="30">
        <f t="shared" si="636"/>
        <v>1.919387171465005E-3</v>
      </c>
      <c r="BN298" s="30">
        <f t="shared" si="637"/>
        <v>0.28771471706701812</v>
      </c>
      <c r="BO298" s="30">
        <f t="shared" si="638"/>
        <v>5.7172321428591534E-3</v>
      </c>
      <c r="BP298" s="30">
        <f t="shared" si="639"/>
        <v>1.5441523520888267E-3</v>
      </c>
      <c r="BQ298" s="30">
        <f t="shared" si="640"/>
        <v>7.2031450327923229E-3</v>
      </c>
      <c r="BR298" s="30">
        <f t="shared" si="641"/>
        <v>9.1708359145767929E-2</v>
      </c>
      <c r="BS298" s="30">
        <f t="shared" si="642"/>
        <v>7.069517125342456E-2</v>
      </c>
      <c r="BT298" s="30">
        <f t="shared" si="643"/>
        <v>1.8605888383385366E-2</v>
      </c>
      <c r="BU298" s="30">
        <f t="shared" si="644"/>
        <v>0.99999999999999989</v>
      </c>
      <c r="BV298" s="30"/>
      <c r="BW298" s="28">
        <f t="shared" si="645"/>
        <v>0.50664965261241346</v>
      </c>
      <c r="BX298" s="28">
        <f t="shared" si="646"/>
        <v>0.39056073285523951</v>
      </c>
      <c r="BY298" s="28">
        <f t="shared" si="647"/>
        <v>0.10278961453234703</v>
      </c>
      <c r="BZ298" s="28"/>
      <c r="CA298" s="28">
        <f t="shared" si="648"/>
        <v>59.8</v>
      </c>
      <c r="CB298" s="28">
        <f t="shared" si="649"/>
        <v>9.74</v>
      </c>
      <c r="CC298" s="28">
        <f t="shared" si="650"/>
        <v>35.611444083855375</v>
      </c>
      <c r="CD298" s="28">
        <f t="shared" si="651"/>
        <v>50.664965261241349</v>
      </c>
      <c r="CF298" s="28">
        <f t="shared" si="652"/>
        <v>6.9524318907869604</v>
      </c>
      <c r="CG298" s="28">
        <f t="shared" si="653"/>
        <v>0.53848517748823688</v>
      </c>
      <c r="CH298" s="30"/>
      <c r="CI298" s="107">
        <f t="shared" si="599"/>
        <v>2.7233717561925741</v>
      </c>
    </row>
    <row r="299" spans="1:89" ht="15" customHeight="1" x14ac:dyDescent="0.2">
      <c r="A299" s="150" t="s">
        <v>194</v>
      </c>
      <c r="C299" s="135">
        <v>15</v>
      </c>
      <c r="D299" s="26">
        <f t="shared" si="600"/>
        <v>1025</v>
      </c>
      <c r="F299" s="28">
        <v>59.8</v>
      </c>
      <c r="G299" s="28">
        <v>0.52</v>
      </c>
      <c r="H299" s="28">
        <v>16.7</v>
      </c>
      <c r="I299" s="28">
        <v>5.47</v>
      </c>
      <c r="J299" s="28">
        <v>0.11</v>
      </c>
      <c r="K299" s="28">
        <v>2.36</v>
      </c>
      <c r="L299" s="28">
        <v>5</v>
      </c>
      <c r="M299" s="28">
        <v>4.2300000000000004</v>
      </c>
      <c r="N299" s="28">
        <v>5.51</v>
      </c>
      <c r="O299" s="28">
        <v>0.3</v>
      </c>
      <c r="P299" s="28">
        <f t="shared" si="601"/>
        <v>100</v>
      </c>
      <c r="R299" s="28">
        <v>56.28</v>
      </c>
      <c r="S299" s="28">
        <v>0.16</v>
      </c>
      <c r="T299" s="28">
        <v>26.76</v>
      </c>
      <c r="U299" s="28">
        <v>0.94</v>
      </c>
      <c r="V299" s="28">
        <v>0.17</v>
      </c>
      <c r="W299" s="28">
        <v>0.31</v>
      </c>
      <c r="X299" s="28">
        <v>9.58</v>
      </c>
      <c r="Y299" s="28">
        <v>4.32</v>
      </c>
      <c r="Z299" s="28">
        <v>1.47</v>
      </c>
      <c r="AA299" s="28">
        <f t="shared" si="602"/>
        <v>99.990000000000009</v>
      </c>
      <c r="AC299" s="30">
        <f t="shared" si="603"/>
        <v>0.99533954727030627</v>
      </c>
      <c r="AD299" s="30">
        <f t="shared" si="604"/>
        <v>6.5081351689612009E-3</v>
      </c>
      <c r="AE299" s="30">
        <f t="shared" si="605"/>
        <v>0.32757944291879171</v>
      </c>
      <c r="AF299" s="30">
        <f t="shared" si="606"/>
        <v>7.613082811412665E-2</v>
      </c>
      <c r="AG299" s="30">
        <f t="shared" si="607"/>
        <v>1.5506061460389062E-3</v>
      </c>
      <c r="AH299" s="30">
        <f t="shared" si="608"/>
        <v>5.8560794044665014E-2</v>
      </c>
      <c r="AI299" s="30">
        <f t="shared" si="609"/>
        <v>8.9158345221112698E-2</v>
      </c>
      <c r="AJ299" s="30">
        <f t="shared" si="610"/>
        <v>0.13649564375605036</v>
      </c>
      <c r="AK299" s="30">
        <f t="shared" si="611"/>
        <v>0.11698513800424627</v>
      </c>
      <c r="AL299" s="30">
        <f t="shared" si="612"/>
        <v>4.2272275727963807E-3</v>
      </c>
      <c r="AM299" s="30">
        <f t="shared" si="613"/>
        <v>1.8125357082170954</v>
      </c>
      <c r="AO299" s="30">
        <f t="shared" si="614"/>
        <v>0.5491420349723064</v>
      </c>
      <c r="AP299" s="30">
        <f t="shared" si="615"/>
        <v>3.5906245264337119E-3</v>
      </c>
      <c r="AQ299" s="30">
        <f t="shared" si="616"/>
        <v>0.18072992517262787</v>
      </c>
      <c r="AR299" s="30">
        <f t="shared" si="617"/>
        <v>4.2002388018613383E-2</v>
      </c>
      <c r="AS299" s="30">
        <f t="shared" si="618"/>
        <v>8.5548998511271435E-4</v>
      </c>
      <c r="AT299" s="30">
        <f t="shared" si="619"/>
        <v>3.2308767093073419E-2</v>
      </c>
      <c r="AU299" s="30">
        <f t="shared" si="620"/>
        <v>4.9189842063201886E-2</v>
      </c>
      <c r="AV299" s="30">
        <f t="shared" si="621"/>
        <v>7.5306457763700888E-2</v>
      </c>
      <c r="AW299" s="30">
        <f t="shared" si="622"/>
        <v>6.4542252863707142E-2</v>
      </c>
      <c r="AX299" s="30">
        <f t="shared" si="623"/>
        <v>2.3322175412226788E-3</v>
      </c>
      <c r="AY299" s="30">
        <f t="shared" si="624"/>
        <v>1</v>
      </c>
      <c r="AZ299" s="30"/>
      <c r="BA299" s="30">
        <f t="shared" si="625"/>
        <v>0.93675099866844214</v>
      </c>
      <c r="BB299" s="30">
        <f t="shared" si="626"/>
        <v>2.0025031289111388E-3</v>
      </c>
      <c r="BC299" s="30">
        <f t="shared" si="627"/>
        <v>0.52491173009023151</v>
      </c>
      <c r="BD299" s="30">
        <f t="shared" si="628"/>
        <v>1.3082811412665275E-2</v>
      </c>
      <c r="BE299" s="30">
        <f t="shared" si="629"/>
        <v>2.3963913166055823E-3</v>
      </c>
      <c r="BF299" s="30">
        <f t="shared" si="630"/>
        <v>7.6923076923076927E-3</v>
      </c>
      <c r="BG299" s="30">
        <f t="shared" si="631"/>
        <v>0.17082738944365194</v>
      </c>
      <c r="BH299" s="30">
        <f t="shared" si="632"/>
        <v>0.1393998063891578</v>
      </c>
      <c r="BI299" s="30">
        <f t="shared" si="633"/>
        <v>3.1210191082802548E-2</v>
      </c>
      <c r="BJ299" s="30">
        <f t="shared" si="634"/>
        <v>1.8282741292247757</v>
      </c>
      <c r="BK299" s="30"/>
      <c r="BL299" s="30">
        <f t="shared" si="635"/>
        <v>0.51236900620895565</v>
      </c>
      <c r="BM299" s="30">
        <f t="shared" si="636"/>
        <v>1.0952969781179585E-3</v>
      </c>
      <c r="BN299" s="30">
        <f t="shared" si="637"/>
        <v>0.28710778197840847</v>
      </c>
      <c r="BO299" s="30">
        <f t="shared" si="638"/>
        <v>7.155825925411221E-3</v>
      </c>
      <c r="BP299" s="30">
        <f t="shared" si="639"/>
        <v>1.3107396086284389E-3</v>
      </c>
      <c r="BQ299" s="30">
        <f t="shared" si="640"/>
        <v>4.2074148342127349E-3</v>
      </c>
      <c r="BR299" s="30">
        <f t="shared" si="641"/>
        <v>9.3436420016557428E-2</v>
      </c>
      <c r="BS299" s="30">
        <f t="shared" si="642"/>
        <v>7.624666572745635E-2</v>
      </c>
      <c r="BT299" s="30">
        <f t="shared" si="643"/>
        <v>1.7070848722251671E-2</v>
      </c>
      <c r="BU299" s="30">
        <f t="shared" si="644"/>
        <v>0.99999999999999978</v>
      </c>
      <c r="BV299" s="30"/>
      <c r="BW299" s="28">
        <f t="shared" si="645"/>
        <v>0.50031834822433385</v>
      </c>
      <c r="BX299" s="28">
        <f t="shared" si="646"/>
        <v>0.40827341038552134</v>
      </c>
      <c r="BY299" s="28">
        <f t="shared" si="647"/>
        <v>9.1408241390144807E-2</v>
      </c>
      <c r="BZ299" s="28"/>
      <c r="CA299" s="28">
        <f t="shared" si="648"/>
        <v>59.8</v>
      </c>
      <c r="CB299" s="28">
        <f t="shared" si="649"/>
        <v>9.74</v>
      </c>
      <c r="CC299" s="28">
        <f t="shared" si="650"/>
        <v>34.156741550231175</v>
      </c>
      <c r="CD299" s="28">
        <f t="shared" si="651"/>
        <v>50.031834822433382</v>
      </c>
      <c r="CF299" s="28">
        <f t="shared" si="652"/>
        <v>6.9398567388144876</v>
      </c>
      <c r="CG299" s="28">
        <f t="shared" si="653"/>
        <v>0.53848517748823688</v>
      </c>
      <c r="CH299" s="30"/>
      <c r="CI299" s="107">
        <f t="shared" si="599"/>
        <v>2.5095205901027033</v>
      </c>
    </row>
    <row r="300" spans="1:89" ht="15" customHeight="1" x14ac:dyDescent="0.2">
      <c r="A300" s="150" t="s">
        <v>194</v>
      </c>
      <c r="C300" s="135">
        <v>20</v>
      </c>
      <c r="D300" s="26">
        <f t="shared" si="600"/>
        <v>1025</v>
      </c>
      <c r="F300" s="28">
        <v>59.8</v>
      </c>
      <c r="G300" s="28">
        <v>0.52</v>
      </c>
      <c r="H300" s="28">
        <v>16.7</v>
      </c>
      <c r="I300" s="28">
        <v>5.47</v>
      </c>
      <c r="J300" s="28">
        <v>0.11</v>
      </c>
      <c r="K300" s="28">
        <v>2.36</v>
      </c>
      <c r="L300" s="28">
        <v>5</v>
      </c>
      <c r="M300" s="28">
        <v>4.2300000000000004</v>
      </c>
      <c r="N300" s="28">
        <v>5.51</v>
      </c>
      <c r="O300" s="28">
        <v>0.3</v>
      </c>
      <c r="P300" s="28">
        <f t="shared" si="601"/>
        <v>100</v>
      </c>
      <c r="R300" s="28">
        <v>56.45</v>
      </c>
      <c r="S300" s="28">
        <v>0.25</v>
      </c>
      <c r="T300" s="28">
        <v>26.9</v>
      </c>
      <c r="U300" s="28">
        <v>0.78</v>
      </c>
      <c r="V300" s="28">
        <v>0.25</v>
      </c>
      <c r="W300" s="28">
        <v>0.28000000000000003</v>
      </c>
      <c r="X300" s="28">
        <v>9.4700000000000006</v>
      </c>
      <c r="Y300" s="28">
        <v>4.07</v>
      </c>
      <c r="Z300" s="28">
        <v>1.56</v>
      </c>
      <c r="AA300" s="28">
        <f t="shared" si="602"/>
        <v>100.00999999999999</v>
      </c>
      <c r="AC300" s="30">
        <f t="shared" si="603"/>
        <v>0.99533954727030627</v>
      </c>
      <c r="AD300" s="30">
        <f t="shared" si="604"/>
        <v>6.5081351689612009E-3</v>
      </c>
      <c r="AE300" s="30">
        <f t="shared" si="605"/>
        <v>0.32757944291879171</v>
      </c>
      <c r="AF300" s="30">
        <f t="shared" si="606"/>
        <v>7.613082811412665E-2</v>
      </c>
      <c r="AG300" s="30">
        <f t="shared" si="607"/>
        <v>1.5506061460389062E-3</v>
      </c>
      <c r="AH300" s="30">
        <f t="shared" si="608"/>
        <v>5.8560794044665014E-2</v>
      </c>
      <c r="AI300" s="30">
        <f t="shared" si="609"/>
        <v>8.9158345221112698E-2</v>
      </c>
      <c r="AJ300" s="30">
        <f t="shared" si="610"/>
        <v>0.13649564375605036</v>
      </c>
      <c r="AK300" s="30">
        <f t="shared" si="611"/>
        <v>0.11698513800424627</v>
      </c>
      <c r="AL300" s="30">
        <f t="shared" si="612"/>
        <v>4.2272275727963807E-3</v>
      </c>
      <c r="AM300" s="30">
        <f t="shared" si="613"/>
        <v>1.8125357082170954</v>
      </c>
      <c r="AO300" s="30">
        <f t="shared" si="614"/>
        <v>0.5491420349723064</v>
      </c>
      <c r="AP300" s="30">
        <f t="shared" si="615"/>
        <v>3.5906245264337119E-3</v>
      </c>
      <c r="AQ300" s="30">
        <f t="shared" si="616"/>
        <v>0.18072992517262787</v>
      </c>
      <c r="AR300" s="30">
        <f t="shared" si="617"/>
        <v>4.2002388018613383E-2</v>
      </c>
      <c r="AS300" s="30">
        <f t="shared" si="618"/>
        <v>8.5548998511271435E-4</v>
      </c>
      <c r="AT300" s="30">
        <f t="shared" si="619"/>
        <v>3.2308767093073419E-2</v>
      </c>
      <c r="AU300" s="30">
        <f t="shared" si="620"/>
        <v>4.9189842063201886E-2</v>
      </c>
      <c r="AV300" s="30">
        <f t="shared" si="621"/>
        <v>7.5306457763700888E-2</v>
      </c>
      <c r="AW300" s="30">
        <f t="shared" si="622"/>
        <v>6.4542252863707142E-2</v>
      </c>
      <c r="AX300" s="30">
        <f t="shared" si="623"/>
        <v>2.3322175412226788E-3</v>
      </c>
      <c r="AY300" s="30">
        <f t="shared" si="624"/>
        <v>1</v>
      </c>
      <c r="AZ300" s="30"/>
      <c r="BA300" s="30">
        <f t="shared" si="625"/>
        <v>0.9395805592543276</v>
      </c>
      <c r="BB300" s="30">
        <f t="shared" si="626"/>
        <v>3.1289111389236545E-3</v>
      </c>
      <c r="BC300" s="30">
        <f t="shared" si="627"/>
        <v>0.52765790506080812</v>
      </c>
      <c r="BD300" s="30">
        <f t="shared" si="628"/>
        <v>1.0855949895615868E-2</v>
      </c>
      <c r="BE300" s="30">
        <f t="shared" si="629"/>
        <v>3.5241048773611504E-3</v>
      </c>
      <c r="BF300" s="30">
        <f t="shared" si="630"/>
        <v>6.9478908188585617E-3</v>
      </c>
      <c r="BG300" s="30">
        <f t="shared" si="631"/>
        <v>0.16886590584878747</v>
      </c>
      <c r="BH300" s="30">
        <f t="shared" si="632"/>
        <v>0.13133268796385933</v>
      </c>
      <c r="BI300" s="30">
        <f t="shared" si="633"/>
        <v>3.3121019108280254E-2</v>
      </c>
      <c r="BJ300" s="30">
        <f t="shared" si="634"/>
        <v>1.8250149339668216</v>
      </c>
      <c r="BK300" s="30"/>
      <c r="BL300" s="30">
        <f t="shared" si="635"/>
        <v>0.51483444971711612</v>
      </c>
      <c r="BM300" s="30">
        <f t="shared" si="636"/>
        <v>1.7144578275437485E-3</v>
      </c>
      <c r="BN300" s="30">
        <f t="shared" si="637"/>
        <v>0.28912525330074962</v>
      </c>
      <c r="BO300" s="30">
        <f t="shared" si="638"/>
        <v>5.9484170203580522E-3</v>
      </c>
      <c r="BP300" s="30">
        <f t="shared" si="639"/>
        <v>1.9310005697877857E-3</v>
      </c>
      <c r="BQ300" s="30">
        <f t="shared" si="640"/>
        <v>3.8070323094599253E-3</v>
      </c>
      <c r="BR300" s="30">
        <f t="shared" si="641"/>
        <v>9.2528506318435094E-2</v>
      </c>
      <c r="BS300" s="30">
        <f t="shared" si="642"/>
        <v>7.1962527823482975E-2</v>
      </c>
      <c r="BT300" s="30">
        <f t="shared" si="643"/>
        <v>1.8148355113066922E-2</v>
      </c>
      <c r="BU300" s="30">
        <f t="shared" si="644"/>
        <v>1.0000000000000002</v>
      </c>
      <c r="BV300" s="30"/>
      <c r="BW300" s="28">
        <f t="shared" si="645"/>
        <v>0.506618570593526</v>
      </c>
      <c r="BX300" s="28">
        <f t="shared" si="646"/>
        <v>0.3940142820069073</v>
      </c>
      <c r="BY300" s="28">
        <f t="shared" si="647"/>
        <v>9.9367147399566702E-2</v>
      </c>
      <c r="BZ300" s="28"/>
      <c r="CA300" s="28">
        <f t="shared" si="648"/>
        <v>59.8</v>
      </c>
      <c r="CB300" s="28">
        <f t="shared" si="649"/>
        <v>9.74</v>
      </c>
      <c r="CC300" s="28">
        <f t="shared" si="650"/>
        <v>35.26764326963297</v>
      </c>
      <c r="CD300" s="28">
        <f t="shared" si="651"/>
        <v>50.661857059352599</v>
      </c>
      <c r="CF300" s="28">
        <f t="shared" si="652"/>
        <v>6.9523705407550827</v>
      </c>
      <c r="CG300" s="28">
        <f t="shared" si="653"/>
        <v>0.53848517748823688</v>
      </c>
      <c r="CH300" s="30"/>
      <c r="CI300" s="107">
        <f t="shared" si="599"/>
        <v>2.6808893906000386</v>
      </c>
    </row>
    <row r="301" spans="1:89" ht="15" customHeight="1" x14ac:dyDescent="0.2">
      <c r="A301" s="150" t="s">
        <v>194</v>
      </c>
      <c r="C301" s="135">
        <v>25</v>
      </c>
      <c r="D301" s="26">
        <f t="shared" si="600"/>
        <v>1025</v>
      </c>
      <c r="F301" s="28">
        <v>59.8</v>
      </c>
      <c r="G301" s="28">
        <v>0.52</v>
      </c>
      <c r="H301" s="28">
        <v>16.7</v>
      </c>
      <c r="I301" s="28">
        <v>5.47</v>
      </c>
      <c r="J301" s="28">
        <v>0.11</v>
      </c>
      <c r="K301" s="28">
        <v>2.36</v>
      </c>
      <c r="L301" s="28">
        <v>5</v>
      </c>
      <c r="M301" s="28">
        <v>4.2300000000000004</v>
      </c>
      <c r="N301" s="28">
        <v>5.51</v>
      </c>
      <c r="O301" s="28">
        <v>0.3</v>
      </c>
      <c r="P301" s="28">
        <f t="shared" si="601"/>
        <v>100</v>
      </c>
      <c r="R301" s="28">
        <v>57.28</v>
      </c>
      <c r="S301" s="28">
        <v>0.18</v>
      </c>
      <c r="T301" s="28">
        <v>26.57</v>
      </c>
      <c r="U301" s="28">
        <v>0.56999999999999995</v>
      </c>
      <c r="V301" s="28">
        <v>0.04</v>
      </c>
      <c r="W301" s="28">
        <v>0.18</v>
      </c>
      <c r="X301" s="28">
        <v>9.02</v>
      </c>
      <c r="Y301" s="28">
        <v>4.66</v>
      </c>
      <c r="Z301" s="28">
        <v>1.49</v>
      </c>
      <c r="AA301" s="28">
        <f t="shared" si="602"/>
        <v>99.99</v>
      </c>
      <c r="AC301" s="30">
        <f t="shared" si="603"/>
        <v>0.99533954727030627</v>
      </c>
      <c r="AD301" s="30">
        <f t="shared" si="604"/>
        <v>6.5081351689612009E-3</v>
      </c>
      <c r="AE301" s="30">
        <f t="shared" si="605"/>
        <v>0.32757944291879171</v>
      </c>
      <c r="AF301" s="30">
        <f t="shared" si="606"/>
        <v>7.613082811412665E-2</v>
      </c>
      <c r="AG301" s="30">
        <f t="shared" si="607"/>
        <v>1.5506061460389062E-3</v>
      </c>
      <c r="AH301" s="30">
        <f t="shared" si="608"/>
        <v>5.8560794044665014E-2</v>
      </c>
      <c r="AI301" s="30">
        <f t="shared" si="609"/>
        <v>8.9158345221112698E-2</v>
      </c>
      <c r="AJ301" s="30">
        <f t="shared" si="610"/>
        <v>0.13649564375605036</v>
      </c>
      <c r="AK301" s="30">
        <f t="shared" si="611"/>
        <v>0.11698513800424627</v>
      </c>
      <c r="AL301" s="30">
        <f t="shared" si="612"/>
        <v>4.2272275727963807E-3</v>
      </c>
      <c r="AM301" s="30">
        <f t="shared" si="613"/>
        <v>1.8125357082170954</v>
      </c>
      <c r="AO301" s="30">
        <f t="shared" si="614"/>
        <v>0.5491420349723064</v>
      </c>
      <c r="AP301" s="30">
        <f t="shared" si="615"/>
        <v>3.5906245264337119E-3</v>
      </c>
      <c r="AQ301" s="30">
        <f t="shared" si="616"/>
        <v>0.18072992517262787</v>
      </c>
      <c r="AR301" s="30">
        <f t="shared" si="617"/>
        <v>4.2002388018613383E-2</v>
      </c>
      <c r="AS301" s="30">
        <f t="shared" si="618"/>
        <v>8.5548998511271435E-4</v>
      </c>
      <c r="AT301" s="30">
        <f t="shared" si="619"/>
        <v>3.2308767093073419E-2</v>
      </c>
      <c r="AU301" s="30">
        <f t="shared" si="620"/>
        <v>4.9189842063201886E-2</v>
      </c>
      <c r="AV301" s="30">
        <f t="shared" si="621"/>
        <v>7.5306457763700888E-2</v>
      </c>
      <c r="AW301" s="30">
        <f t="shared" si="622"/>
        <v>6.4542252863707142E-2</v>
      </c>
      <c r="AX301" s="30">
        <f t="shared" si="623"/>
        <v>2.3322175412226788E-3</v>
      </c>
      <c r="AY301" s="30">
        <f t="shared" si="624"/>
        <v>1</v>
      </c>
      <c r="AZ301" s="30"/>
      <c r="BA301" s="30">
        <f t="shared" si="625"/>
        <v>0.95339547270306257</v>
      </c>
      <c r="BB301" s="30">
        <f t="shared" si="626"/>
        <v>2.252816020025031E-3</v>
      </c>
      <c r="BC301" s="30">
        <f t="shared" si="627"/>
        <v>0.52118477834444887</v>
      </c>
      <c r="BD301" s="30">
        <f t="shared" si="628"/>
        <v>7.9331941544885185E-3</v>
      </c>
      <c r="BE301" s="30">
        <f t="shared" si="629"/>
        <v>5.6385678037778404E-4</v>
      </c>
      <c r="BF301" s="30">
        <f t="shared" si="630"/>
        <v>4.4665012406947891E-3</v>
      </c>
      <c r="BG301" s="30">
        <f t="shared" si="631"/>
        <v>0.16084165477888729</v>
      </c>
      <c r="BH301" s="30">
        <f t="shared" si="632"/>
        <v>0.15037108744756375</v>
      </c>
      <c r="BI301" s="30">
        <f t="shared" si="633"/>
        <v>3.1634819532908705E-2</v>
      </c>
      <c r="BJ301" s="30">
        <f t="shared" si="634"/>
        <v>1.8326441810024574</v>
      </c>
      <c r="BK301" s="30"/>
      <c r="BL301" s="30">
        <f t="shared" si="635"/>
        <v>0.52022944911300495</v>
      </c>
      <c r="BM301" s="30">
        <f t="shared" si="636"/>
        <v>1.2292708226605883E-3</v>
      </c>
      <c r="BN301" s="30">
        <f t="shared" si="637"/>
        <v>0.28438950874760671</v>
      </c>
      <c r="BO301" s="30">
        <f t="shared" si="638"/>
        <v>4.3288240219926692E-3</v>
      </c>
      <c r="BP301" s="30">
        <f t="shared" si="639"/>
        <v>3.0767389885217873E-4</v>
      </c>
      <c r="BQ301" s="30">
        <f t="shared" si="640"/>
        <v>2.4371895466645415E-3</v>
      </c>
      <c r="BR301" s="30">
        <f t="shared" si="641"/>
        <v>8.7764802598454664E-2</v>
      </c>
      <c r="BS301" s="30">
        <f t="shared" si="642"/>
        <v>8.2051436392475641E-2</v>
      </c>
      <c r="BT301" s="30">
        <f t="shared" si="643"/>
        <v>1.7261844858288009E-2</v>
      </c>
      <c r="BU301" s="30">
        <f t="shared" si="644"/>
        <v>0.99999999999999978</v>
      </c>
      <c r="BV301" s="30"/>
      <c r="BW301" s="28">
        <f t="shared" si="645"/>
        <v>0.46913460300989385</v>
      </c>
      <c r="BX301" s="28">
        <f t="shared" si="646"/>
        <v>0.43859459485702063</v>
      </c>
      <c r="BY301" s="28">
        <f t="shared" si="647"/>
        <v>9.2270802133085528E-2</v>
      </c>
      <c r="BZ301" s="28"/>
      <c r="CA301" s="28">
        <f t="shared" si="648"/>
        <v>59.8</v>
      </c>
      <c r="CB301" s="28">
        <f t="shared" si="649"/>
        <v>9.74</v>
      </c>
      <c r="CC301" s="28">
        <f t="shared" si="650"/>
        <v>32.683810363803246</v>
      </c>
      <c r="CD301" s="28">
        <f t="shared" si="651"/>
        <v>46.913460300989385</v>
      </c>
      <c r="CF301" s="28">
        <f t="shared" si="652"/>
        <v>6.875501873839565</v>
      </c>
      <c r="CG301" s="28">
        <f t="shared" si="653"/>
        <v>0.53848517748823688</v>
      </c>
      <c r="CH301" s="30"/>
      <c r="CI301" s="107">
        <f t="shared" si="599"/>
        <v>2.157533483397295</v>
      </c>
    </row>
    <row r="302" spans="1:89" ht="15" customHeight="1" x14ac:dyDescent="0.2">
      <c r="A302" s="150" t="s">
        <v>194</v>
      </c>
      <c r="C302" s="135">
        <v>30</v>
      </c>
      <c r="D302" s="26">
        <f t="shared" si="600"/>
        <v>1025</v>
      </c>
      <c r="F302" s="28">
        <v>59.8</v>
      </c>
      <c r="G302" s="28">
        <v>0.52</v>
      </c>
      <c r="H302" s="28">
        <v>16.7</v>
      </c>
      <c r="I302" s="28">
        <v>5.47</v>
      </c>
      <c r="J302" s="28">
        <v>0.11</v>
      </c>
      <c r="K302" s="28">
        <v>2.36</v>
      </c>
      <c r="L302" s="28">
        <v>5</v>
      </c>
      <c r="M302" s="28">
        <v>4.2300000000000004</v>
      </c>
      <c r="N302" s="28">
        <v>5.51</v>
      </c>
      <c r="O302" s="28">
        <v>0.3</v>
      </c>
      <c r="P302" s="28">
        <f t="shared" si="601"/>
        <v>100</v>
      </c>
      <c r="R302" s="28">
        <v>57.57</v>
      </c>
      <c r="S302" s="28">
        <v>0.14000000000000001</v>
      </c>
      <c r="T302" s="28">
        <v>26.53</v>
      </c>
      <c r="U302" s="28">
        <v>0.63</v>
      </c>
      <c r="V302" s="28">
        <v>0.04</v>
      </c>
      <c r="W302" s="28">
        <v>0.31</v>
      </c>
      <c r="X302" s="28">
        <v>8.75</v>
      </c>
      <c r="Y302" s="28">
        <v>4.2699999999999996</v>
      </c>
      <c r="Z302" s="28">
        <v>1.74</v>
      </c>
      <c r="AA302" s="28">
        <f t="shared" si="602"/>
        <v>99.98</v>
      </c>
      <c r="AC302" s="30">
        <f t="shared" si="603"/>
        <v>0.99533954727030627</v>
      </c>
      <c r="AD302" s="30">
        <f t="shared" si="604"/>
        <v>6.5081351689612009E-3</v>
      </c>
      <c r="AE302" s="30">
        <f t="shared" si="605"/>
        <v>0.32757944291879171</v>
      </c>
      <c r="AF302" s="30">
        <f t="shared" si="606"/>
        <v>7.613082811412665E-2</v>
      </c>
      <c r="AG302" s="30">
        <f t="shared" si="607"/>
        <v>1.5506061460389062E-3</v>
      </c>
      <c r="AH302" s="30">
        <f t="shared" si="608"/>
        <v>5.8560794044665014E-2</v>
      </c>
      <c r="AI302" s="30">
        <f t="shared" si="609"/>
        <v>8.9158345221112698E-2</v>
      </c>
      <c r="AJ302" s="30">
        <f t="shared" si="610"/>
        <v>0.13649564375605036</v>
      </c>
      <c r="AK302" s="30">
        <f t="shared" si="611"/>
        <v>0.11698513800424627</v>
      </c>
      <c r="AL302" s="30">
        <f t="shared" si="612"/>
        <v>4.2272275727963807E-3</v>
      </c>
      <c r="AM302" s="30">
        <f t="shared" si="613"/>
        <v>1.8125357082170954</v>
      </c>
      <c r="AO302" s="30">
        <f t="shared" si="614"/>
        <v>0.5491420349723064</v>
      </c>
      <c r="AP302" s="30">
        <f t="shared" si="615"/>
        <v>3.5906245264337119E-3</v>
      </c>
      <c r="AQ302" s="30">
        <f t="shared" si="616"/>
        <v>0.18072992517262787</v>
      </c>
      <c r="AR302" s="30">
        <f t="shared" si="617"/>
        <v>4.2002388018613383E-2</v>
      </c>
      <c r="AS302" s="30">
        <f t="shared" si="618"/>
        <v>8.5548998511271435E-4</v>
      </c>
      <c r="AT302" s="30">
        <f t="shared" si="619"/>
        <v>3.2308767093073419E-2</v>
      </c>
      <c r="AU302" s="30">
        <f t="shared" si="620"/>
        <v>4.9189842063201886E-2</v>
      </c>
      <c r="AV302" s="30">
        <f t="shared" si="621"/>
        <v>7.5306457763700888E-2</v>
      </c>
      <c r="AW302" s="30">
        <f t="shared" si="622"/>
        <v>6.4542252863707142E-2</v>
      </c>
      <c r="AX302" s="30">
        <f t="shared" si="623"/>
        <v>2.3322175412226788E-3</v>
      </c>
      <c r="AY302" s="30">
        <f t="shared" si="624"/>
        <v>1</v>
      </c>
      <c r="AZ302" s="30"/>
      <c r="BA302" s="30">
        <f t="shared" si="625"/>
        <v>0.95822237017310252</v>
      </c>
      <c r="BB302" s="30">
        <f t="shared" si="626"/>
        <v>1.7521902377972466E-3</v>
      </c>
      <c r="BC302" s="30">
        <f t="shared" si="627"/>
        <v>0.5204001569242841</v>
      </c>
      <c r="BD302" s="30">
        <f t="shared" si="628"/>
        <v>8.768267223382047E-3</v>
      </c>
      <c r="BE302" s="30">
        <f t="shared" si="629"/>
        <v>5.6385678037778404E-4</v>
      </c>
      <c r="BF302" s="30">
        <f t="shared" si="630"/>
        <v>7.6923076923076927E-3</v>
      </c>
      <c r="BG302" s="30">
        <f t="shared" si="631"/>
        <v>0.15602710413694723</v>
      </c>
      <c r="BH302" s="30">
        <f t="shared" si="632"/>
        <v>0.1377863827040981</v>
      </c>
      <c r="BI302" s="30">
        <f t="shared" si="633"/>
        <v>3.6942675159235668E-2</v>
      </c>
      <c r="BJ302" s="30">
        <f t="shared" si="634"/>
        <v>1.8281553110315325</v>
      </c>
      <c r="BK302" s="30"/>
      <c r="BL302" s="30">
        <f t="shared" si="635"/>
        <v>0.52414713585380646</v>
      </c>
      <c r="BM302" s="30">
        <f t="shared" si="636"/>
        <v>9.5844714462940087E-4</v>
      </c>
      <c r="BN302" s="30">
        <f t="shared" si="637"/>
        <v>0.28465861395039216</v>
      </c>
      <c r="BO302" s="30">
        <f t="shared" si="638"/>
        <v>4.7962375901391945E-3</v>
      </c>
      <c r="BP302" s="30">
        <f t="shared" si="639"/>
        <v>3.0842936427519886E-4</v>
      </c>
      <c r="BQ302" s="30">
        <f t="shared" si="640"/>
        <v>4.2076882887851176E-3</v>
      </c>
      <c r="BR302" s="30">
        <f t="shared" si="641"/>
        <v>8.534674444531154E-2</v>
      </c>
      <c r="BS302" s="30">
        <f t="shared" si="642"/>
        <v>7.5369079351552709E-2</v>
      </c>
      <c r="BT302" s="30">
        <f t="shared" si="643"/>
        <v>2.0207624011108139E-2</v>
      </c>
      <c r="BU302" s="30">
        <f t="shared" si="644"/>
        <v>0.99999999999999989</v>
      </c>
      <c r="BV302" s="30"/>
      <c r="BW302" s="28">
        <f t="shared" si="645"/>
        <v>0.47172848781820931</v>
      </c>
      <c r="BX302" s="28">
        <f t="shared" si="646"/>
        <v>0.41657994176380919</v>
      </c>
      <c r="BY302" s="28">
        <f t="shared" si="647"/>
        <v>0.1116915704179815</v>
      </c>
      <c r="BZ302" s="28"/>
      <c r="CA302" s="28">
        <f t="shared" si="648"/>
        <v>59.8</v>
      </c>
      <c r="CB302" s="28">
        <f t="shared" si="649"/>
        <v>9.74</v>
      </c>
      <c r="CC302" s="28">
        <f t="shared" si="650"/>
        <v>34.755581432708617</v>
      </c>
      <c r="CD302" s="28">
        <f t="shared" si="651"/>
        <v>47.172848781820932</v>
      </c>
      <c r="CF302" s="28">
        <f t="shared" si="652"/>
        <v>6.8810157289484222</v>
      </c>
      <c r="CG302" s="28">
        <f t="shared" si="653"/>
        <v>0.53848517748823688</v>
      </c>
      <c r="CH302" s="30"/>
      <c r="CI302" s="107">
        <f t="shared" si="599"/>
        <v>2.4266519374990989</v>
      </c>
    </row>
    <row r="303" spans="1:89" ht="15" customHeight="1" x14ac:dyDescent="0.2">
      <c r="A303" s="150" t="s">
        <v>194</v>
      </c>
      <c r="C303" s="135">
        <v>35</v>
      </c>
      <c r="D303" s="26">
        <f t="shared" si="600"/>
        <v>1025</v>
      </c>
      <c r="F303" s="28">
        <v>59.8</v>
      </c>
      <c r="G303" s="28">
        <v>0.52</v>
      </c>
      <c r="H303" s="28">
        <v>16.7</v>
      </c>
      <c r="I303" s="28">
        <v>5.47</v>
      </c>
      <c r="J303" s="28">
        <v>0.11</v>
      </c>
      <c r="K303" s="28">
        <v>2.36</v>
      </c>
      <c r="L303" s="28">
        <v>5</v>
      </c>
      <c r="M303" s="28">
        <v>4.2300000000000004</v>
      </c>
      <c r="N303" s="28">
        <v>5.51</v>
      </c>
      <c r="O303" s="28">
        <v>0.3</v>
      </c>
      <c r="P303" s="28">
        <f t="shared" si="601"/>
        <v>100</v>
      </c>
      <c r="R303" s="28">
        <v>57.06</v>
      </c>
      <c r="S303" s="28">
        <v>0.25</v>
      </c>
      <c r="T303" s="28">
        <v>26.61</v>
      </c>
      <c r="U303" s="28">
        <v>0.68</v>
      </c>
      <c r="V303" s="28">
        <v>7.0000000000000007E-2</v>
      </c>
      <c r="W303" s="28">
        <v>0.36</v>
      </c>
      <c r="X303" s="28">
        <v>9.14</v>
      </c>
      <c r="Y303" s="28">
        <v>4.2</v>
      </c>
      <c r="Z303" s="28">
        <v>1.62</v>
      </c>
      <c r="AA303" s="28">
        <f t="shared" si="602"/>
        <v>99.990000000000009</v>
      </c>
      <c r="AC303" s="30">
        <f t="shared" si="603"/>
        <v>0.99533954727030627</v>
      </c>
      <c r="AD303" s="30">
        <f t="shared" si="604"/>
        <v>6.5081351689612009E-3</v>
      </c>
      <c r="AE303" s="30">
        <f t="shared" si="605"/>
        <v>0.32757944291879171</v>
      </c>
      <c r="AF303" s="30">
        <f t="shared" si="606"/>
        <v>7.613082811412665E-2</v>
      </c>
      <c r="AG303" s="30">
        <f t="shared" si="607"/>
        <v>1.5506061460389062E-3</v>
      </c>
      <c r="AH303" s="30">
        <f t="shared" si="608"/>
        <v>5.8560794044665014E-2</v>
      </c>
      <c r="AI303" s="30">
        <f t="shared" si="609"/>
        <v>8.9158345221112698E-2</v>
      </c>
      <c r="AJ303" s="30">
        <f t="shared" si="610"/>
        <v>0.13649564375605036</v>
      </c>
      <c r="AK303" s="30">
        <f t="shared" si="611"/>
        <v>0.11698513800424627</v>
      </c>
      <c r="AL303" s="30">
        <f t="shared" si="612"/>
        <v>4.2272275727963807E-3</v>
      </c>
      <c r="AM303" s="30">
        <f t="shared" si="613"/>
        <v>1.8125357082170954</v>
      </c>
      <c r="AO303" s="30">
        <f t="shared" si="614"/>
        <v>0.5491420349723064</v>
      </c>
      <c r="AP303" s="30">
        <f t="shared" si="615"/>
        <v>3.5906245264337119E-3</v>
      </c>
      <c r="AQ303" s="30">
        <f t="shared" si="616"/>
        <v>0.18072992517262787</v>
      </c>
      <c r="AR303" s="30">
        <f t="shared" si="617"/>
        <v>4.2002388018613383E-2</v>
      </c>
      <c r="AS303" s="30">
        <f t="shared" si="618"/>
        <v>8.5548998511271435E-4</v>
      </c>
      <c r="AT303" s="30">
        <f t="shared" si="619"/>
        <v>3.2308767093073419E-2</v>
      </c>
      <c r="AU303" s="30">
        <f t="shared" si="620"/>
        <v>4.9189842063201886E-2</v>
      </c>
      <c r="AV303" s="30">
        <f t="shared" si="621"/>
        <v>7.5306457763700888E-2</v>
      </c>
      <c r="AW303" s="30">
        <f t="shared" si="622"/>
        <v>6.4542252863707142E-2</v>
      </c>
      <c r="AX303" s="30">
        <f t="shared" si="623"/>
        <v>2.3322175412226788E-3</v>
      </c>
      <c r="AY303" s="30">
        <f t="shared" si="624"/>
        <v>1</v>
      </c>
      <c r="AZ303" s="30"/>
      <c r="BA303" s="30">
        <f t="shared" si="625"/>
        <v>0.94973368841544614</v>
      </c>
      <c r="BB303" s="30">
        <f t="shared" si="626"/>
        <v>3.1289111389236545E-3</v>
      </c>
      <c r="BC303" s="30">
        <f t="shared" si="627"/>
        <v>0.52196939976461354</v>
      </c>
      <c r="BD303" s="30">
        <f t="shared" si="628"/>
        <v>9.4641614474599879E-3</v>
      </c>
      <c r="BE303" s="30">
        <f t="shared" si="629"/>
        <v>9.8674936566112213E-4</v>
      </c>
      <c r="BF303" s="30">
        <f t="shared" si="630"/>
        <v>8.9330024813895782E-3</v>
      </c>
      <c r="BG303" s="30">
        <f t="shared" si="631"/>
        <v>0.16298145506419404</v>
      </c>
      <c r="BH303" s="30">
        <f t="shared" si="632"/>
        <v>0.13552758954501454</v>
      </c>
      <c r="BI303" s="30">
        <f t="shared" si="633"/>
        <v>3.4394904458598725E-2</v>
      </c>
      <c r="BJ303" s="30">
        <f t="shared" si="634"/>
        <v>1.8271198616813016</v>
      </c>
      <c r="BK303" s="30"/>
      <c r="BL303" s="30">
        <f t="shared" si="635"/>
        <v>0.5197982400243345</v>
      </c>
      <c r="BM303" s="30">
        <f t="shared" si="636"/>
        <v>1.7124826917728618E-3</v>
      </c>
      <c r="BN303" s="30">
        <f t="shared" si="637"/>
        <v>0.28567879464913776</v>
      </c>
      <c r="BO303" s="30">
        <f t="shared" si="638"/>
        <v>5.1798251696257847E-3</v>
      </c>
      <c r="BP303" s="30">
        <f t="shared" si="639"/>
        <v>5.4005727065608222E-4</v>
      </c>
      <c r="BQ303" s="30">
        <f t="shared" si="640"/>
        <v>4.8891168383280005E-3</v>
      </c>
      <c r="BR303" s="30">
        <f t="shared" si="641"/>
        <v>8.9201293512413446E-2</v>
      </c>
      <c r="BS303" s="30">
        <f t="shared" si="642"/>
        <v>7.4175532972589497E-2</v>
      </c>
      <c r="BT303" s="30">
        <f t="shared" si="643"/>
        <v>1.8824656871141886E-2</v>
      </c>
      <c r="BU303" s="30">
        <f t="shared" si="644"/>
        <v>0.99999999999999978</v>
      </c>
      <c r="BV303" s="30"/>
      <c r="BW303" s="28">
        <f t="shared" si="645"/>
        <v>0.48957501261421588</v>
      </c>
      <c r="BX303" s="28">
        <f t="shared" si="646"/>
        <v>0.40710718489377157</v>
      </c>
      <c r="BY303" s="28">
        <f t="shared" si="647"/>
        <v>0.10331780249201256</v>
      </c>
      <c r="BZ303" s="28"/>
      <c r="CA303" s="28">
        <f t="shared" si="648"/>
        <v>59.8</v>
      </c>
      <c r="CB303" s="28">
        <f t="shared" si="649"/>
        <v>9.74</v>
      </c>
      <c r="CC303" s="28">
        <f t="shared" si="650"/>
        <v>34.810530879912051</v>
      </c>
      <c r="CD303" s="28">
        <f t="shared" si="651"/>
        <v>48.957501261421591</v>
      </c>
      <c r="CF303" s="28">
        <f t="shared" si="652"/>
        <v>6.9181498401173629</v>
      </c>
      <c r="CG303" s="28">
        <f t="shared" si="653"/>
        <v>0.53848517748823688</v>
      </c>
      <c r="CH303" s="30"/>
      <c r="CI303" s="107">
        <f t="shared" si="599"/>
        <v>2.5310149743011965</v>
      </c>
    </row>
    <row r="304" spans="1:89" ht="15" customHeight="1" x14ac:dyDescent="0.2">
      <c r="A304" s="150" t="s">
        <v>194</v>
      </c>
      <c r="C304" s="135">
        <v>40</v>
      </c>
      <c r="D304" s="26">
        <f t="shared" si="600"/>
        <v>1025</v>
      </c>
      <c r="F304" s="28">
        <v>59.8</v>
      </c>
      <c r="G304" s="28">
        <v>0.52</v>
      </c>
      <c r="H304" s="28">
        <v>16.7</v>
      </c>
      <c r="I304" s="28">
        <v>5.47</v>
      </c>
      <c r="J304" s="28">
        <v>0.11</v>
      </c>
      <c r="K304" s="28">
        <v>2.36</v>
      </c>
      <c r="L304" s="28">
        <v>5</v>
      </c>
      <c r="M304" s="28">
        <v>4.2300000000000004</v>
      </c>
      <c r="N304" s="28">
        <v>5.51</v>
      </c>
      <c r="O304" s="28">
        <v>0.3</v>
      </c>
      <c r="P304" s="28">
        <f t="shared" si="601"/>
        <v>100</v>
      </c>
      <c r="R304" s="28">
        <v>56.88</v>
      </c>
      <c r="S304" s="28">
        <v>0.28999999999999998</v>
      </c>
      <c r="T304" s="28">
        <v>26.56</v>
      </c>
      <c r="U304" s="28">
        <v>0.78</v>
      </c>
      <c r="V304" s="28">
        <v>0.13</v>
      </c>
      <c r="W304" s="28">
        <v>0.31</v>
      </c>
      <c r="X304" s="28">
        <v>8.98</v>
      </c>
      <c r="Y304" s="28">
        <v>4.34</v>
      </c>
      <c r="Z304" s="28">
        <v>1.72</v>
      </c>
      <c r="AA304" s="28">
        <f t="shared" si="602"/>
        <v>99.990000000000009</v>
      </c>
      <c r="AC304" s="30">
        <f t="shared" si="603"/>
        <v>0.99533954727030627</v>
      </c>
      <c r="AD304" s="30">
        <f t="shared" si="604"/>
        <v>6.5081351689612009E-3</v>
      </c>
      <c r="AE304" s="30">
        <f t="shared" si="605"/>
        <v>0.32757944291879171</v>
      </c>
      <c r="AF304" s="30">
        <f t="shared" si="606"/>
        <v>7.613082811412665E-2</v>
      </c>
      <c r="AG304" s="30">
        <f t="shared" si="607"/>
        <v>1.5506061460389062E-3</v>
      </c>
      <c r="AH304" s="30">
        <f t="shared" si="608"/>
        <v>5.8560794044665014E-2</v>
      </c>
      <c r="AI304" s="30">
        <f t="shared" si="609"/>
        <v>8.9158345221112698E-2</v>
      </c>
      <c r="AJ304" s="30">
        <f t="shared" si="610"/>
        <v>0.13649564375605036</v>
      </c>
      <c r="AK304" s="30">
        <f t="shared" si="611"/>
        <v>0.11698513800424627</v>
      </c>
      <c r="AL304" s="30">
        <f t="shared" si="612"/>
        <v>4.2272275727963807E-3</v>
      </c>
      <c r="AM304" s="30">
        <f t="shared" si="613"/>
        <v>1.8125357082170954</v>
      </c>
      <c r="AO304" s="30">
        <f t="shared" si="614"/>
        <v>0.5491420349723064</v>
      </c>
      <c r="AP304" s="30">
        <f t="shared" si="615"/>
        <v>3.5906245264337119E-3</v>
      </c>
      <c r="AQ304" s="30">
        <f t="shared" si="616"/>
        <v>0.18072992517262787</v>
      </c>
      <c r="AR304" s="30">
        <f t="shared" si="617"/>
        <v>4.2002388018613383E-2</v>
      </c>
      <c r="AS304" s="30">
        <f t="shared" si="618"/>
        <v>8.5548998511271435E-4</v>
      </c>
      <c r="AT304" s="30">
        <f t="shared" si="619"/>
        <v>3.2308767093073419E-2</v>
      </c>
      <c r="AU304" s="30">
        <f t="shared" si="620"/>
        <v>4.9189842063201886E-2</v>
      </c>
      <c r="AV304" s="30">
        <f t="shared" si="621"/>
        <v>7.5306457763700888E-2</v>
      </c>
      <c r="AW304" s="30">
        <f t="shared" si="622"/>
        <v>6.4542252863707142E-2</v>
      </c>
      <c r="AX304" s="30">
        <f t="shared" si="623"/>
        <v>2.3322175412226788E-3</v>
      </c>
      <c r="AY304" s="30">
        <f t="shared" si="624"/>
        <v>1</v>
      </c>
      <c r="AZ304" s="30"/>
      <c r="BA304" s="30">
        <f t="shared" si="625"/>
        <v>0.94673768308921447</v>
      </c>
      <c r="BB304" s="30">
        <f t="shared" si="626"/>
        <v>3.6295369211514386E-3</v>
      </c>
      <c r="BC304" s="30">
        <f t="shared" si="627"/>
        <v>0.52098862298940762</v>
      </c>
      <c r="BD304" s="30">
        <f t="shared" si="628"/>
        <v>1.0855949895615868E-2</v>
      </c>
      <c r="BE304" s="30">
        <f t="shared" si="629"/>
        <v>1.8325345362277983E-3</v>
      </c>
      <c r="BF304" s="30">
        <f t="shared" si="630"/>
        <v>7.6923076923076927E-3</v>
      </c>
      <c r="BG304" s="30">
        <f t="shared" si="631"/>
        <v>0.16012838801711843</v>
      </c>
      <c r="BH304" s="30">
        <f t="shared" si="632"/>
        <v>0.14004517586318169</v>
      </c>
      <c r="BI304" s="30">
        <f t="shared" si="633"/>
        <v>3.6518046709129511E-2</v>
      </c>
      <c r="BJ304" s="30">
        <f t="shared" si="634"/>
        <v>1.8284282457133545</v>
      </c>
      <c r="BK304" s="30"/>
      <c r="BL304" s="30">
        <f t="shared" si="635"/>
        <v>0.51778771483583608</v>
      </c>
      <c r="BM304" s="30">
        <f t="shared" si="636"/>
        <v>1.9850584400348662E-3</v>
      </c>
      <c r="BN304" s="30">
        <f t="shared" si="637"/>
        <v>0.28493796473054694</v>
      </c>
      <c r="BO304" s="30">
        <f t="shared" si="638"/>
        <v>5.937312509291531E-3</v>
      </c>
      <c r="BP304" s="30">
        <f t="shared" si="639"/>
        <v>1.002245803478518E-3</v>
      </c>
      <c r="BQ304" s="30">
        <f t="shared" si="640"/>
        <v>4.2070601951932586E-3</v>
      </c>
      <c r="BR304" s="30">
        <f t="shared" si="641"/>
        <v>8.7577069755146411E-2</v>
      </c>
      <c r="BS304" s="30">
        <f t="shared" si="642"/>
        <v>7.6593203037368079E-2</v>
      </c>
      <c r="BT304" s="30">
        <f t="shared" si="643"/>
        <v>1.9972370693104299E-2</v>
      </c>
      <c r="BU304" s="30">
        <f t="shared" si="644"/>
        <v>0.99999999999999989</v>
      </c>
      <c r="BV304" s="30"/>
      <c r="BW304" s="28">
        <f t="shared" si="645"/>
        <v>0.4755936381568564</v>
      </c>
      <c r="BX304" s="28">
        <f t="shared" si="646"/>
        <v>0.4159449521715477</v>
      </c>
      <c r="BY304" s="28">
        <f t="shared" si="647"/>
        <v>0.1084614096715959</v>
      </c>
      <c r="BZ304" s="28"/>
      <c r="CA304" s="28">
        <f t="shared" si="648"/>
        <v>59.8</v>
      </c>
      <c r="CB304" s="28">
        <f t="shared" si="649"/>
        <v>9.74</v>
      </c>
      <c r="CC304" s="28">
        <f t="shared" si="650"/>
        <v>34.625822875002413</v>
      </c>
      <c r="CD304" s="28">
        <f t="shared" si="651"/>
        <v>47.559363815685643</v>
      </c>
      <c r="CF304" s="28">
        <f t="shared" si="652"/>
        <v>6.8891759348185708</v>
      </c>
      <c r="CG304" s="28">
        <f t="shared" si="653"/>
        <v>0.53848517748823688</v>
      </c>
      <c r="CH304" s="30"/>
      <c r="CI304" s="107">
        <f t="shared" si="599"/>
        <v>2.4317819308131328</v>
      </c>
    </row>
    <row r="305" spans="1:87" ht="15" customHeight="1" x14ac:dyDescent="0.2">
      <c r="A305" s="150" t="s">
        <v>194</v>
      </c>
      <c r="C305" s="135">
        <v>45</v>
      </c>
      <c r="D305" s="26">
        <f t="shared" si="600"/>
        <v>1025</v>
      </c>
      <c r="F305" s="28">
        <v>59.8</v>
      </c>
      <c r="G305" s="28">
        <v>0.52</v>
      </c>
      <c r="H305" s="28">
        <v>16.7</v>
      </c>
      <c r="I305" s="28">
        <v>5.47</v>
      </c>
      <c r="J305" s="28">
        <v>0.11</v>
      </c>
      <c r="K305" s="28">
        <v>2.36</v>
      </c>
      <c r="L305" s="28">
        <v>5</v>
      </c>
      <c r="M305" s="28">
        <v>4.2300000000000004</v>
      </c>
      <c r="N305" s="28">
        <v>5.51</v>
      </c>
      <c r="O305" s="28">
        <v>0.3</v>
      </c>
      <c r="P305" s="28">
        <f t="shared" si="601"/>
        <v>100</v>
      </c>
      <c r="R305" s="28">
        <v>57.29</v>
      </c>
      <c r="S305" s="28">
        <v>0.21</v>
      </c>
      <c r="T305" s="28">
        <v>26.38</v>
      </c>
      <c r="U305" s="28">
        <v>0.85</v>
      </c>
      <c r="V305" s="28">
        <v>0.15</v>
      </c>
      <c r="W305" s="28">
        <v>0.35</v>
      </c>
      <c r="X305" s="28">
        <v>8.6199999999999992</v>
      </c>
      <c r="Y305" s="28">
        <v>4.3099999999999996</v>
      </c>
      <c r="Z305" s="28">
        <v>1.85</v>
      </c>
      <c r="AA305" s="28">
        <f t="shared" si="602"/>
        <v>100.00999999999999</v>
      </c>
      <c r="AC305" s="30">
        <f t="shared" si="603"/>
        <v>0.99533954727030627</v>
      </c>
      <c r="AD305" s="30">
        <f t="shared" si="604"/>
        <v>6.5081351689612009E-3</v>
      </c>
      <c r="AE305" s="30">
        <f t="shared" si="605"/>
        <v>0.32757944291879171</v>
      </c>
      <c r="AF305" s="30">
        <f t="shared" si="606"/>
        <v>7.613082811412665E-2</v>
      </c>
      <c r="AG305" s="30">
        <f t="shared" si="607"/>
        <v>1.5506061460389062E-3</v>
      </c>
      <c r="AH305" s="30">
        <f t="shared" si="608"/>
        <v>5.8560794044665014E-2</v>
      </c>
      <c r="AI305" s="30">
        <f t="shared" si="609"/>
        <v>8.9158345221112698E-2</v>
      </c>
      <c r="AJ305" s="30">
        <f t="shared" si="610"/>
        <v>0.13649564375605036</v>
      </c>
      <c r="AK305" s="30">
        <f t="shared" si="611"/>
        <v>0.11698513800424627</v>
      </c>
      <c r="AL305" s="30">
        <f t="shared" si="612"/>
        <v>4.2272275727963807E-3</v>
      </c>
      <c r="AM305" s="30">
        <f t="shared" si="613"/>
        <v>1.8125357082170954</v>
      </c>
      <c r="AO305" s="30">
        <f t="shared" si="614"/>
        <v>0.5491420349723064</v>
      </c>
      <c r="AP305" s="30">
        <f t="shared" si="615"/>
        <v>3.5906245264337119E-3</v>
      </c>
      <c r="AQ305" s="30">
        <f t="shared" si="616"/>
        <v>0.18072992517262787</v>
      </c>
      <c r="AR305" s="30">
        <f t="shared" si="617"/>
        <v>4.2002388018613383E-2</v>
      </c>
      <c r="AS305" s="30">
        <f t="shared" si="618"/>
        <v>8.5548998511271435E-4</v>
      </c>
      <c r="AT305" s="30">
        <f t="shared" si="619"/>
        <v>3.2308767093073419E-2</v>
      </c>
      <c r="AU305" s="30">
        <f t="shared" si="620"/>
        <v>4.9189842063201886E-2</v>
      </c>
      <c r="AV305" s="30">
        <f t="shared" si="621"/>
        <v>7.5306457763700888E-2</v>
      </c>
      <c r="AW305" s="30">
        <f t="shared" si="622"/>
        <v>6.4542252863707142E-2</v>
      </c>
      <c r="AX305" s="30">
        <f t="shared" si="623"/>
        <v>2.3322175412226788E-3</v>
      </c>
      <c r="AY305" s="30">
        <f t="shared" si="624"/>
        <v>1</v>
      </c>
      <c r="AZ305" s="30"/>
      <c r="BA305" s="30">
        <f t="shared" si="625"/>
        <v>0.95356191744340879</v>
      </c>
      <c r="BB305" s="30">
        <f t="shared" si="626"/>
        <v>2.6282853566958696E-3</v>
      </c>
      <c r="BC305" s="30">
        <f t="shared" si="627"/>
        <v>0.51745782659866613</v>
      </c>
      <c r="BD305" s="30">
        <f t="shared" si="628"/>
        <v>1.1830201809324984E-2</v>
      </c>
      <c r="BE305" s="30">
        <f t="shared" si="629"/>
        <v>2.11446292641669E-3</v>
      </c>
      <c r="BF305" s="30">
        <f t="shared" si="630"/>
        <v>8.6848635235732014E-3</v>
      </c>
      <c r="BG305" s="30">
        <f t="shared" si="631"/>
        <v>0.15370898716119827</v>
      </c>
      <c r="BH305" s="30">
        <f t="shared" si="632"/>
        <v>0.13907712165214584</v>
      </c>
      <c r="BI305" s="30">
        <f t="shared" si="633"/>
        <v>3.9278131634819531E-2</v>
      </c>
      <c r="BJ305" s="30">
        <f t="shared" si="634"/>
        <v>1.8283417981062495</v>
      </c>
      <c r="BK305" s="30"/>
      <c r="BL305" s="30">
        <f t="shared" si="635"/>
        <v>0.52154466874360372</v>
      </c>
      <c r="BM305" s="30">
        <f t="shared" si="636"/>
        <v>1.4375240775101141E-3</v>
      </c>
      <c r="BN305" s="30">
        <f t="shared" si="637"/>
        <v>0.28302029037165588</v>
      </c>
      <c r="BO305" s="30">
        <f t="shared" si="638"/>
        <v>6.4704541686780937E-3</v>
      </c>
      <c r="BP305" s="30">
        <f t="shared" si="639"/>
        <v>1.1564921441968878E-3</v>
      </c>
      <c r="BQ305" s="30">
        <f t="shared" si="640"/>
        <v>4.7501312569502947E-3</v>
      </c>
      <c r="BR305" s="30">
        <f t="shared" si="641"/>
        <v>8.4070159813885006E-2</v>
      </c>
      <c r="BS305" s="30">
        <f t="shared" si="642"/>
        <v>7.6067353377906918E-2</v>
      </c>
      <c r="BT305" s="30">
        <f t="shared" si="643"/>
        <v>2.1482926045612933E-2</v>
      </c>
      <c r="BU305" s="30">
        <f t="shared" si="644"/>
        <v>0.99999999999999989</v>
      </c>
      <c r="BV305" s="30"/>
      <c r="BW305" s="28">
        <f t="shared" si="645"/>
        <v>0.46288931007370171</v>
      </c>
      <c r="BX305" s="28">
        <f t="shared" si="646"/>
        <v>0.41882595206410439</v>
      </c>
      <c r="BY305" s="28">
        <f t="shared" si="647"/>
        <v>0.1182847378621939</v>
      </c>
      <c r="BZ305" s="28"/>
      <c r="CA305" s="28">
        <f t="shared" si="648"/>
        <v>59.8</v>
      </c>
      <c r="CB305" s="28">
        <f t="shared" si="649"/>
        <v>9.74</v>
      </c>
      <c r="CC305" s="28">
        <f t="shared" si="650"/>
        <v>34.972939289904474</v>
      </c>
      <c r="CD305" s="28">
        <f t="shared" si="651"/>
        <v>46.288931007370174</v>
      </c>
      <c r="CF305" s="28">
        <f t="shared" si="652"/>
        <v>6.8621001009378828</v>
      </c>
      <c r="CG305" s="28">
        <f t="shared" si="653"/>
        <v>0.53848517748823688</v>
      </c>
      <c r="CH305" s="30"/>
      <c r="CI305" s="107">
        <f t="shared" si="599"/>
        <v>2.4052338615054452</v>
      </c>
    </row>
    <row r="306" spans="1:87" ht="15" customHeight="1" x14ac:dyDescent="0.2">
      <c r="A306" s="150" t="s">
        <v>194</v>
      </c>
      <c r="C306" s="136">
        <v>50</v>
      </c>
      <c r="D306" s="26">
        <f t="shared" si="600"/>
        <v>1025</v>
      </c>
      <c r="F306" s="28">
        <v>59.8</v>
      </c>
      <c r="G306" s="28">
        <v>0.52</v>
      </c>
      <c r="H306" s="28">
        <v>16.7</v>
      </c>
      <c r="I306" s="28">
        <v>5.47</v>
      </c>
      <c r="J306" s="28">
        <v>0.11</v>
      </c>
      <c r="K306" s="28">
        <v>2.36</v>
      </c>
      <c r="L306" s="28">
        <v>5</v>
      </c>
      <c r="M306" s="28">
        <v>4.2300000000000004</v>
      </c>
      <c r="N306" s="28">
        <v>5.51</v>
      </c>
      <c r="O306" s="28">
        <v>0.3</v>
      </c>
      <c r="P306" s="28">
        <f t="shared" si="601"/>
        <v>100</v>
      </c>
      <c r="R306" s="28">
        <v>57.11</v>
      </c>
      <c r="S306" s="28">
        <v>0.26</v>
      </c>
      <c r="T306" s="28">
        <v>26.23</v>
      </c>
      <c r="U306" s="28">
        <v>0.83</v>
      </c>
      <c r="V306" s="28">
        <v>0.16</v>
      </c>
      <c r="W306" s="28">
        <v>0.15</v>
      </c>
      <c r="X306" s="28">
        <v>9.32</v>
      </c>
      <c r="Y306" s="28">
        <v>4.16</v>
      </c>
      <c r="Z306" s="28">
        <v>1.78</v>
      </c>
      <c r="AA306" s="28">
        <f t="shared" si="602"/>
        <v>100</v>
      </c>
      <c r="AC306" s="30">
        <f t="shared" si="603"/>
        <v>0.99533954727030627</v>
      </c>
      <c r="AD306" s="30">
        <f t="shared" si="604"/>
        <v>6.5081351689612009E-3</v>
      </c>
      <c r="AE306" s="30">
        <f t="shared" si="605"/>
        <v>0.32757944291879171</v>
      </c>
      <c r="AF306" s="30">
        <f t="shared" si="606"/>
        <v>7.613082811412665E-2</v>
      </c>
      <c r="AG306" s="30">
        <f t="shared" si="607"/>
        <v>1.5506061460389062E-3</v>
      </c>
      <c r="AH306" s="30">
        <f t="shared" si="608"/>
        <v>5.8560794044665014E-2</v>
      </c>
      <c r="AI306" s="30">
        <f t="shared" si="609"/>
        <v>8.9158345221112698E-2</v>
      </c>
      <c r="AJ306" s="30">
        <f t="shared" si="610"/>
        <v>0.13649564375605036</v>
      </c>
      <c r="AK306" s="30">
        <f t="shared" si="611"/>
        <v>0.11698513800424627</v>
      </c>
      <c r="AL306" s="30">
        <f t="shared" si="612"/>
        <v>4.2272275727963807E-3</v>
      </c>
      <c r="AM306" s="30">
        <f t="shared" si="613"/>
        <v>1.8125357082170954</v>
      </c>
      <c r="AO306" s="30">
        <f t="shared" si="614"/>
        <v>0.5491420349723064</v>
      </c>
      <c r="AP306" s="30">
        <f t="shared" si="615"/>
        <v>3.5906245264337119E-3</v>
      </c>
      <c r="AQ306" s="30">
        <f t="shared" si="616"/>
        <v>0.18072992517262787</v>
      </c>
      <c r="AR306" s="30">
        <f t="shared" si="617"/>
        <v>4.2002388018613383E-2</v>
      </c>
      <c r="AS306" s="30">
        <f t="shared" si="618"/>
        <v>8.5548998511271435E-4</v>
      </c>
      <c r="AT306" s="30">
        <f t="shared" si="619"/>
        <v>3.2308767093073419E-2</v>
      </c>
      <c r="AU306" s="30">
        <f t="shared" si="620"/>
        <v>4.9189842063201886E-2</v>
      </c>
      <c r="AV306" s="30">
        <f t="shared" si="621"/>
        <v>7.5306457763700888E-2</v>
      </c>
      <c r="AW306" s="30">
        <f t="shared" si="622"/>
        <v>6.4542252863707142E-2</v>
      </c>
      <c r="AX306" s="30">
        <f t="shared" si="623"/>
        <v>2.3322175412226788E-3</v>
      </c>
      <c r="AY306" s="30">
        <f t="shared" si="624"/>
        <v>1</v>
      </c>
      <c r="AZ306" s="30"/>
      <c r="BA306" s="30">
        <f t="shared" si="625"/>
        <v>0.95056591211717711</v>
      </c>
      <c r="BB306" s="30">
        <f t="shared" si="626"/>
        <v>3.2540675844806004E-3</v>
      </c>
      <c r="BC306" s="30">
        <f t="shared" si="627"/>
        <v>0.51451549627304827</v>
      </c>
      <c r="BD306" s="30">
        <f t="shared" si="628"/>
        <v>1.1551844119693807E-2</v>
      </c>
      <c r="BE306" s="30">
        <f t="shared" si="629"/>
        <v>2.2554271215111362E-3</v>
      </c>
      <c r="BF306" s="30">
        <f t="shared" si="630"/>
        <v>3.7220843672456576E-3</v>
      </c>
      <c r="BG306" s="30">
        <f t="shared" si="631"/>
        <v>0.16619115549215407</v>
      </c>
      <c r="BH306" s="30">
        <f t="shared" si="632"/>
        <v>0.13423685059696677</v>
      </c>
      <c r="BI306" s="30">
        <f t="shared" si="633"/>
        <v>3.7791932059447982E-2</v>
      </c>
      <c r="BJ306" s="30">
        <f t="shared" si="634"/>
        <v>1.8240847697317253</v>
      </c>
      <c r="BK306" s="30"/>
      <c r="BL306" s="30">
        <f t="shared" si="635"/>
        <v>0.5211193733375562</v>
      </c>
      <c r="BM306" s="30">
        <f t="shared" si="636"/>
        <v>1.7839453727576421E-3</v>
      </c>
      <c r="BN306" s="30">
        <f t="shared" si="637"/>
        <v>0.2820677551892064</v>
      </c>
      <c r="BO306" s="30">
        <f t="shared" si="638"/>
        <v>6.3329535509431276E-3</v>
      </c>
      <c r="BP306" s="30">
        <f t="shared" si="639"/>
        <v>1.2364705626278815E-3</v>
      </c>
      <c r="BQ306" s="30">
        <f t="shared" si="640"/>
        <v>2.0405215969173831E-3</v>
      </c>
      <c r="BR306" s="30">
        <f t="shared" si="641"/>
        <v>9.1109337816902225E-2</v>
      </c>
      <c r="BS306" s="30">
        <f t="shared" si="642"/>
        <v>7.3591344450899321E-2</v>
      </c>
      <c r="BT306" s="30">
        <f t="shared" si="643"/>
        <v>2.071829812218989E-2</v>
      </c>
      <c r="BU306" s="30">
        <f t="shared" si="644"/>
        <v>0.99999999999999989</v>
      </c>
      <c r="BV306" s="30"/>
      <c r="BW306" s="28">
        <f t="shared" si="645"/>
        <v>0.49137007239103625</v>
      </c>
      <c r="BX306" s="28">
        <f t="shared" si="646"/>
        <v>0.39689218598934567</v>
      </c>
      <c r="BY306" s="28">
        <f t="shared" si="647"/>
        <v>0.11173774161961808</v>
      </c>
      <c r="BZ306" s="28"/>
      <c r="CA306" s="28">
        <f t="shared" si="648"/>
        <v>59.8</v>
      </c>
      <c r="CB306" s="28">
        <f t="shared" si="649"/>
        <v>9.74</v>
      </c>
      <c r="CC306" s="28">
        <f t="shared" si="650"/>
        <v>35.742277781513621</v>
      </c>
      <c r="CD306" s="28">
        <f t="shared" si="651"/>
        <v>49.137007239103625</v>
      </c>
      <c r="CF306" s="28">
        <f t="shared" si="652"/>
        <v>6.9218097020361053</v>
      </c>
      <c r="CG306" s="28">
        <f t="shared" si="653"/>
        <v>0.53848517748823688</v>
      </c>
      <c r="CH306" s="30"/>
      <c r="CI306" s="107">
        <f t="shared" si="599"/>
        <v>2.6555260165615544</v>
      </c>
    </row>
    <row r="307" spans="1:87" ht="15" customHeight="1" x14ac:dyDescent="0.2">
      <c r="A307" s="150" t="s">
        <v>194</v>
      </c>
      <c r="C307" s="135">
        <v>55</v>
      </c>
      <c r="D307" s="26">
        <f t="shared" si="600"/>
        <v>1025</v>
      </c>
      <c r="F307" s="28">
        <v>59.8</v>
      </c>
      <c r="G307" s="28">
        <v>0.52</v>
      </c>
      <c r="H307" s="28">
        <v>16.7</v>
      </c>
      <c r="I307" s="28">
        <v>5.47</v>
      </c>
      <c r="J307" s="28">
        <v>0.11</v>
      </c>
      <c r="K307" s="28">
        <v>2.36</v>
      </c>
      <c r="L307" s="28">
        <v>5</v>
      </c>
      <c r="M307" s="28">
        <v>4.2300000000000004</v>
      </c>
      <c r="N307" s="28">
        <v>5.51</v>
      </c>
      <c r="O307" s="28">
        <v>0.3</v>
      </c>
      <c r="P307" s="28">
        <f t="shared" si="601"/>
        <v>100</v>
      </c>
      <c r="R307" s="28">
        <v>56.11</v>
      </c>
      <c r="S307" s="28">
        <v>0.27</v>
      </c>
      <c r="T307" s="28">
        <v>26.85</v>
      </c>
      <c r="U307" s="28">
        <v>0.79</v>
      </c>
      <c r="V307" s="28">
        <v>0.25</v>
      </c>
      <c r="W307" s="28">
        <v>0.3</v>
      </c>
      <c r="X307" s="28">
        <v>9.57</v>
      </c>
      <c r="Y307" s="28">
        <v>4.25</v>
      </c>
      <c r="Z307" s="28">
        <v>1.6</v>
      </c>
      <c r="AA307" s="28">
        <f t="shared" si="602"/>
        <v>99.990000000000009</v>
      </c>
      <c r="AC307" s="30">
        <f t="shared" si="603"/>
        <v>0.99533954727030627</v>
      </c>
      <c r="AD307" s="30">
        <f t="shared" si="604"/>
        <v>6.5081351689612009E-3</v>
      </c>
      <c r="AE307" s="30">
        <f t="shared" si="605"/>
        <v>0.32757944291879171</v>
      </c>
      <c r="AF307" s="30">
        <f t="shared" si="606"/>
        <v>7.613082811412665E-2</v>
      </c>
      <c r="AG307" s="30">
        <f t="shared" si="607"/>
        <v>1.5506061460389062E-3</v>
      </c>
      <c r="AH307" s="30">
        <f t="shared" si="608"/>
        <v>5.8560794044665014E-2</v>
      </c>
      <c r="AI307" s="30">
        <f t="shared" si="609"/>
        <v>8.9158345221112698E-2</v>
      </c>
      <c r="AJ307" s="30">
        <f t="shared" si="610"/>
        <v>0.13649564375605036</v>
      </c>
      <c r="AK307" s="30">
        <f t="shared" si="611"/>
        <v>0.11698513800424627</v>
      </c>
      <c r="AL307" s="30">
        <f t="shared" si="612"/>
        <v>4.2272275727963807E-3</v>
      </c>
      <c r="AM307" s="30">
        <f t="shared" si="613"/>
        <v>1.8125357082170954</v>
      </c>
      <c r="AO307" s="30">
        <f t="shared" si="614"/>
        <v>0.5491420349723064</v>
      </c>
      <c r="AP307" s="30">
        <f t="shared" si="615"/>
        <v>3.5906245264337119E-3</v>
      </c>
      <c r="AQ307" s="30">
        <f t="shared" si="616"/>
        <v>0.18072992517262787</v>
      </c>
      <c r="AR307" s="30">
        <f t="shared" si="617"/>
        <v>4.2002388018613383E-2</v>
      </c>
      <c r="AS307" s="30">
        <f t="shared" si="618"/>
        <v>8.5548998511271435E-4</v>
      </c>
      <c r="AT307" s="30">
        <f t="shared" si="619"/>
        <v>3.2308767093073419E-2</v>
      </c>
      <c r="AU307" s="30">
        <f t="shared" si="620"/>
        <v>4.9189842063201886E-2</v>
      </c>
      <c r="AV307" s="30">
        <f t="shared" si="621"/>
        <v>7.5306457763700888E-2</v>
      </c>
      <c r="AW307" s="30">
        <f t="shared" si="622"/>
        <v>6.4542252863707142E-2</v>
      </c>
      <c r="AX307" s="30">
        <f t="shared" si="623"/>
        <v>2.3322175412226788E-3</v>
      </c>
      <c r="AY307" s="30">
        <f t="shared" si="624"/>
        <v>1</v>
      </c>
      <c r="AZ307" s="30"/>
      <c r="BA307" s="30">
        <f t="shared" si="625"/>
        <v>0.93392143808255657</v>
      </c>
      <c r="BB307" s="30">
        <f t="shared" si="626"/>
        <v>3.3792240300375468E-3</v>
      </c>
      <c r="BC307" s="30">
        <f t="shared" si="627"/>
        <v>0.5266771282856022</v>
      </c>
      <c r="BD307" s="30">
        <f t="shared" si="628"/>
        <v>1.0995128740431456E-2</v>
      </c>
      <c r="BE307" s="30">
        <f t="shared" si="629"/>
        <v>3.5241048773611504E-3</v>
      </c>
      <c r="BF307" s="30">
        <f t="shared" si="630"/>
        <v>7.4441687344913151E-3</v>
      </c>
      <c r="BG307" s="30">
        <f t="shared" si="631"/>
        <v>0.1706490727532097</v>
      </c>
      <c r="BH307" s="30">
        <f t="shared" si="632"/>
        <v>0.13714101323007422</v>
      </c>
      <c r="BI307" s="30">
        <f t="shared" si="633"/>
        <v>3.3970276008492568E-2</v>
      </c>
      <c r="BJ307" s="30">
        <f t="shared" si="634"/>
        <v>1.8277015547422568</v>
      </c>
      <c r="BK307" s="30"/>
      <c r="BL307" s="30">
        <f t="shared" si="635"/>
        <v>0.51098136654715409</v>
      </c>
      <c r="BM307" s="30">
        <f t="shared" si="636"/>
        <v>1.848892682325308E-3</v>
      </c>
      <c r="BN307" s="30">
        <f t="shared" si="637"/>
        <v>0.28816363750364837</v>
      </c>
      <c r="BO307" s="30">
        <f t="shared" si="638"/>
        <v>6.0158228305397443E-3</v>
      </c>
      <c r="BP307" s="30">
        <f t="shared" si="639"/>
        <v>1.9281621051409135E-3</v>
      </c>
      <c r="BQ307" s="30">
        <f t="shared" si="640"/>
        <v>4.0729673371323986E-3</v>
      </c>
      <c r="BR307" s="30">
        <f t="shared" si="641"/>
        <v>9.3368128024202884E-2</v>
      </c>
      <c r="BS307" s="30">
        <f t="shared" si="642"/>
        <v>7.5034686529778599E-2</v>
      </c>
      <c r="BT307" s="30">
        <f t="shared" si="643"/>
        <v>1.8586336440077643E-2</v>
      </c>
      <c r="BU307" s="30">
        <f t="shared" si="644"/>
        <v>1</v>
      </c>
      <c r="BV307" s="30"/>
      <c r="BW307" s="28">
        <f t="shared" si="645"/>
        <v>0.49932377107359188</v>
      </c>
      <c r="BX307" s="28">
        <f t="shared" si="646"/>
        <v>0.40127828877175092</v>
      </c>
      <c r="BY307" s="28">
        <f t="shared" si="647"/>
        <v>9.9397940154657249E-2</v>
      </c>
      <c r="BZ307" s="28"/>
      <c r="CA307" s="28">
        <f t="shared" si="648"/>
        <v>59.8</v>
      </c>
      <c r="CB307" s="28">
        <f t="shared" si="649"/>
        <v>9.74</v>
      </c>
      <c r="CC307" s="28">
        <f t="shared" si="650"/>
        <v>34.905982569145316</v>
      </c>
      <c r="CD307" s="28">
        <f t="shared" si="651"/>
        <v>49.932377107359187</v>
      </c>
      <c r="CF307" s="28">
        <f t="shared" si="652"/>
        <v>6.9378668717216216</v>
      </c>
      <c r="CG307" s="28">
        <f t="shared" si="653"/>
        <v>0.53848517748823688</v>
      </c>
      <c r="CH307" s="30"/>
      <c r="CI307" s="107">
        <f t="shared" si="599"/>
        <v>2.5962636683560114</v>
      </c>
    </row>
    <row r="308" spans="1:87" ht="15" customHeight="1" x14ac:dyDescent="0.2">
      <c r="A308" s="150" t="s">
        <v>194</v>
      </c>
      <c r="C308" s="135">
        <v>60</v>
      </c>
      <c r="D308" s="26">
        <f t="shared" si="600"/>
        <v>1025</v>
      </c>
      <c r="F308" s="28">
        <v>59.8</v>
      </c>
      <c r="G308" s="28">
        <v>0.52</v>
      </c>
      <c r="H308" s="28">
        <v>16.7</v>
      </c>
      <c r="I308" s="28">
        <v>5.47</v>
      </c>
      <c r="J308" s="28">
        <v>0.11</v>
      </c>
      <c r="K308" s="28">
        <v>2.36</v>
      </c>
      <c r="L308" s="28">
        <v>5</v>
      </c>
      <c r="M308" s="28">
        <v>4.2300000000000004</v>
      </c>
      <c r="N308" s="28">
        <v>5.51</v>
      </c>
      <c r="O308" s="28">
        <v>0.3</v>
      </c>
      <c r="P308" s="28">
        <f t="shared" si="601"/>
        <v>100</v>
      </c>
      <c r="R308" s="28">
        <v>56.84</v>
      </c>
      <c r="S308" s="28">
        <v>0.39</v>
      </c>
      <c r="T308" s="28">
        <v>25.92</v>
      </c>
      <c r="U308" s="28">
        <v>0.79</v>
      </c>
      <c r="V308" s="28">
        <v>0.17</v>
      </c>
      <c r="W308" s="28">
        <v>0.28000000000000003</v>
      </c>
      <c r="X308" s="28">
        <v>9.3000000000000007</v>
      </c>
      <c r="Y308" s="28">
        <v>4.38</v>
      </c>
      <c r="Z308" s="28">
        <v>1.93</v>
      </c>
      <c r="AA308" s="28">
        <f t="shared" si="602"/>
        <v>100.00000000000001</v>
      </c>
      <c r="AC308" s="30">
        <f t="shared" si="603"/>
        <v>0.99533954727030627</v>
      </c>
      <c r="AD308" s="30">
        <f t="shared" si="604"/>
        <v>6.5081351689612009E-3</v>
      </c>
      <c r="AE308" s="30">
        <f t="shared" si="605"/>
        <v>0.32757944291879171</v>
      </c>
      <c r="AF308" s="30">
        <f t="shared" si="606"/>
        <v>7.613082811412665E-2</v>
      </c>
      <c r="AG308" s="30">
        <f t="shared" si="607"/>
        <v>1.5506061460389062E-3</v>
      </c>
      <c r="AH308" s="30">
        <f t="shared" si="608"/>
        <v>5.8560794044665014E-2</v>
      </c>
      <c r="AI308" s="30">
        <f t="shared" si="609"/>
        <v>8.9158345221112698E-2</v>
      </c>
      <c r="AJ308" s="30">
        <f t="shared" si="610"/>
        <v>0.13649564375605036</v>
      </c>
      <c r="AK308" s="30">
        <f t="shared" si="611"/>
        <v>0.11698513800424627</v>
      </c>
      <c r="AL308" s="30">
        <f t="shared" si="612"/>
        <v>4.2272275727963807E-3</v>
      </c>
      <c r="AM308" s="30">
        <f t="shared" si="613"/>
        <v>1.8125357082170954</v>
      </c>
      <c r="AO308" s="30">
        <f t="shared" si="614"/>
        <v>0.5491420349723064</v>
      </c>
      <c r="AP308" s="30">
        <f t="shared" si="615"/>
        <v>3.5906245264337119E-3</v>
      </c>
      <c r="AQ308" s="30">
        <f t="shared" si="616"/>
        <v>0.18072992517262787</v>
      </c>
      <c r="AR308" s="30">
        <f t="shared" si="617"/>
        <v>4.2002388018613383E-2</v>
      </c>
      <c r="AS308" s="30">
        <f t="shared" si="618"/>
        <v>8.5548998511271435E-4</v>
      </c>
      <c r="AT308" s="30">
        <f t="shared" si="619"/>
        <v>3.2308767093073419E-2</v>
      </c>
      <c r="AU308" s="30">
        <f t="shared" si="620"/>
        <v>4.9189842063201886E-2</v>
      </c>
      <c r="AV308" s="30">
        <f t="shared" si="621"/>
        <v>7.5306457763700888E-2</v>
      </c>
      <c r="AW308" s="30">
        <f t="shared" si="622"/>
        <v>6.4542252863707142E-2</v>
      </c>
      <c r="AX308" s="30">
        <f t="shared" si="623"/>
        <v>2.3322175412226788E-3</v>
      </c>
      <c r="AY308" s="30">
        <f t="shared" si="624"/>
        <v>1</v>
      </c>
      <c r="AZ308" s="30"/>
      <c r="BA308" s="30">
        <f t="shared" si="625"/>
        <v>0.9460719041278296</v>
      </c>
      <c r="BB308" s="30">
        <f t="shared" si="626"/>
        <v>4.8811013767209007E-3</v>
      </c>
      <c r="BC308" s="30">
        <f t="shared" si="627"/>
        <v>0.5084346802667713</v>
      </c>
      <c r="BD308" s="30">
        <f t="shared" si="628"/>
        <v>1.0995128740431456E-2</v>
      </c>
      <c r="BE308" s="30">
        <f t="shared" si="629"/>
        <v>2.3963913166055823E-3</v>
      </c>
      <c r="BF308" s="30">
        <f t="shared" si="630"/>
        <v>6.9478908188585617E-3</v>
      </c>
      <c r="BG308" s="30">
        <f t="shared" si="631"/>
        <v>0.16583452211126964</v>
      </c>
      <c r="BH308" s="30">
        <f t="shared" si="632"/>
        <v>0.14133591481122942</v>
      </c>
      <c r="BI308" s="30">
        <f t="shared" si="633"/>
        <v>4.0976645435244159E-2</v>
      </c>
      <c r="BJ308" s="30">
        <f t="shared" si="634"/>
        <v>1.8278741790049609</v>
      </c>
      <c r="BK308" s="30"/>
      <c r="BL308" s="30">
        <f t="shared" si="635"/>
        <v>0.51758043031322998</v>
      </c>
      <c r="BM308" s="30">
        <f t="shared" si="636"/>
        <v>2.6703705500003417E-3</v>
      </c>
      <c r="BN308" s="30">
        <f t="shared" si="637"/>
        <v>0.27815627908456353</v>
      </c>
      <c r="BO308" s="30">
        <f t="shared" si="638"/>
        <v>6.0152546968067948E-3</v>
      </c>
      <c r="BP308" s="30">
        <f t="shared" si="639"/>
        <v>1.3110264065933164E-3</v>
      </c>
      <c r="BQ308" s="30">
        <f t="shared" si="640"/>
        <v>3.8010771740540602E-3</v>
      </c>
      <c r="BR308" s="30">
        <f t="shared" si="641"/>
        <v>9.0725348613187873E-2</v>
      </c>
      <c r="BS308" s="30">
        <f t="shared" si="642"/>
        <v>7.7322562151497978E-2</v>
      </c>
      <c r="BT308" s="30">
        <f t="shared" si="643"/>
        <v>2.2417651010066021E-2</v>
      </c>
      <c r="BU308" s="30">
        <f t="shared" si="644"/>
        <v>0.99999999999999989</v>
      </c>
      <c r="BV308" s="30"/>
      <c r="BW308" s="28">
        <f t="shared" si="645"/>
        <v>0.47633466001838892</v>
      </c>
      <c r="BX308" s="28">
        <f t="shared" si="646"/>
        <v>0.40596610448108772</v>
      </c>
      <c r="BY308" s="28">
        <f t="shared" si="647"/>
        <v>0.11769923550052341</v>
      </c>
      <c r="BZ308" s="28"/>
      <c r="CA308" s="28">
        <f t="shared" si="648"/>
        <v>59.8</v>
      </c>
      <c r="CB308" s="28">
        <f t="shared" si="649"/>
        <v>9.74</v>
      </c>
      <c r="CC308" s="28">
        <f t="shared" si="650"/>
        <v>35.586656550971782</v>
      </c>
      <c r="CD308" s="28">
        <f t="shared" si="651"/>
        <v>47.63346600183889</v>
      </c>
      <c r="CF308" s="28">
        <f t="shared" si="652"/>
        <v>6.8907328210097534</v>
      </c>
      <c r="CG308" s="28">
        <f t="shared" si="653"/>
        <v>0.53848517748823688</v>
      </c>
      <c r="CH308" s="30"/>
      <c r="CI308" s="107">
        <f t="shared" si="599"/>
        <v>2.5540785748189125</v>
      </c>
    </row>
    <row r="309" spans="1:87" ht="15" customHeight="1" x14ac:dyDescent="0.2">
      <c r="A309" s="150" t="s">
        <v>194</v>
      </c>
      <c r="C309" s="135">
        <v>65</v>
      </c>
      <c r="D309" s="26">
        <f t="shared" si="600"/>
        <v>1025</v>
      </c>
      <c r="F309" s="28">
        <v>59.8</v>
      </c>
      <c r="G309" s="28">
        <v>0.52</v>
      </c>
      <c r="H309" s="28">
        <v>16.7</v>
      </c>
      <c r="I309" s="28">
        <v>5.47</v>
      </c>
      <c r="J309" s="28">
        <v>0.11</v>
      </c>
      <c r="K309" s="28">
        <v>2.36</v>
      </c>
      <c r="L309" s="28">
        <v>5</v>
      </c>
      <c r="M309" s="28">
        <v>4.2300000000000004</v>
      </c>
      <c r="N309" s="28">
        <v>5.51</v>
      </c>
      <c r="O309" s="28">
        <v>0.3</v>
      </c>
      <c r="P309" s="28">
        <f t="shared" si="601"/>
        <v>100</v>
      </c>
      <c r="R309" s="28">
        <v>56.87</v>
      </c>
      <c r="S309" s="28">
        <v>0.34</v>
      </c>
      <c r="T309" s="28">
        <v>26.06</v>
      </c>
      <c r="U309" s="28">
        <v>0.86</v>
      </c>
      <c r="V309" s="28">
        <v>0.15</v>
      </c>
      <c r="W309" s="28">
        <v>0.14000000000000001</v>
      </c>
      <c r="X309" s="28">
        <v>9.42</v>
      </c>
      <c r="Y309" s="28">
        <v>4.08</v>
      </c>
      <c r="Z309" s="28">
        <v>2.09</v>
      </c>
      <c r="AA309" s="28">
        <f t="shared" si="602"/>
        <v>100.01</v>
      </c>
      <c r="AC309" s="30">
        <f t="shared" si="603"/>
        <v>0.99533954727030627</v>
      </c>
      <c r="AD309" s="30">
        <f t="shared" si="604"/>
        <v>6.5081351689612009E-3</v>
      </c>
      <c r="AE309" s="30">
        <f t="shared" si="605"/>
        <v>0.32757944291879171</v>
      </c>
      <c r="AF309" s="30">
        <f t="shared" si="606"/>
        <v>7.613082811412665E-2</v>
      </c>
      <c r="AG309" s="30">
        <f t="shared" si="607"/>
        <v>1.5506061460389062E-3</v>
      </c>
      <c r="AH309" s="30">
        <f t="shared" si="608"/>
        <v>5.8560794044665014E-2</v>
      </c>
      <c r="AI309" s="30">
        <f t="shared" si="609"/>
        <v>8.9158345221112698E-2</v>
      </c>
      <c r="AJ309" s="30">
        <f t="shared" si="610"/>
        <v>0.13649564375605036</v>
      </c>
      <c r="AK309" s="30">
        <f t="shared" si="611"/>
        <v>0.11698513800424627</v>
      </c>
      <c r="AL309" s="30">
        <f t="shared" si="612"/>
        <v>4.2272275727963807E-3</v>
      </c>
      <c r="AM309" s="30">
        <f t="shared" si="613"/>
        <v>1.8125357082170954</v>
      </c>
      <c r="AO309" s="30">
        <f t="shared" si="614"/>
        <v>0.5491420349723064</v>
      </c>
      <c r="AP309" s="30">
        <f t="shared" si="615"/>
        <v>3.5906245264337119E-3</v>
      </c>
      <c r="AQ309" s="30">
        <f t="shared" si="616"/>
        <v>0.18072992517262787</v>
      </c>
      <c r="AR309" s="30">
        <f t="shared" si="617"/>
        <v>4.2002388018613383E-2</v>
      </c>
      <c r="AS309" s="30">
        <f t="shared" si="618"/>
        <v>8.5548998511271435E-4</v>
      </c>
      <c r="AT309" s="30">
        <f t="shared" si="619"/>
        <v>3.2308767093073419E-2</v>
      </c>
      <c r="AU309" s="30">
        <f t="shared" si="620"/>
        <v>4.9189842063201886E-2</v>
      </c>
      <c r="AV309" s="30">
        <f t="shared" si="621"/>
        <v>7.5306457763700888E-2</v>
      </c>
      <c r="AW309" s="30">
        <f t="shared" si="622"/>
        <v>6.4542252863707142E-2</v>
      </c>
      <c r="AX309" s="30">
        <f t="shared" si="623"/>
        <v>2.3322175412226788E-3</v>
      </c>
      <c r="AY309" s="30">
        <f t="shared" si="624"/>
        <v>1</v>
      </c>
      <c r="AZ309" s="30"/>
      <c r="BA309" s="30">
        <f t="shared" si="625"/>
        <v>0.94657123834886814</v>
      </c>
      <c r="BB309" s="30">
        <f t="shared" si="626"/>
        <v>4.2553191489361703E-3</v>
      </c>
      <c r="BC309" s="30">
        <f t="shared" si="627"/>
        <v>0.51118085523734802</v>
      </c>
      <c r="BD309" s="30">
        <f t="shared" si="628"/>
        <v>1.1969380654140572E-2</v>
      </c>
      <c r="BE309" s="30">
        <f t="shared" si="629"/>
        <v>2.11446292641669E-3</v>
      </c>
      <c r="BF309" s="30">
        <f t="shared" si="630"/>
        <v>3.4739454094292808E-3</v>
      </c>
      <c r="BG309" s="30">
        <f t="shared" si="631"/>
        <v>0.16797432239657634</v>
      </c>
      <c r="BH309" s="30">
        <f t="shared" si="632"/>
        <v>0.13165537270087127</v>
      </c>
      <c r="BI309" s="30">
        <f t="shared" si="633"/>
        <v>4.4373673036093415E-2</v>
      </c>
      <c r="BJ309" s="30">
        <f t="shared" si="634"/>
        <v>1.8235685698586801</v>
      </c>
      <c r="BK309" s="30"/>
      <c r="BL309" s="30">
        <f t="shared" si="635"/>
        <v>0.51907630675068284</v>
      </c>
      <c r="BM309" s="30">
        <f t="shared" si="636"/>
        <v>2.333512004577893E-3</v>
      </c>
      <c r="BN309" s="30">
        <f t="shared" si="637"/>
        <v>0.28031896561858527</v>
      </c>
      <c r="BO309" s="30">
        <f t="shared" si="638"/>
        <v>6.5637129592928632E-3</v>
      </c>
      <c r="BP309" s="30">
        <f t="shared" si="639"/>
        <v>1.1595192861766383E-3</v>
      </c>
      <c r="BQ309" s="30">
        <f t="shared" si="640"/>
        <v>1.9050259292956002E-3</v>
      </c>
      <c r="BR309" s="30">
        <f t="shared" si="641"/>
        <v>9.2112972976713309E-2</v>
      </c>
      <c r="BS309" s="30">
        <f t="shared" si="642"/>
        <v>7.2196557276195034E-2</v>
      </c>
      <c r="BT309" s="30">
        <f t="shared" si="643"/>
        <v>2.4333427198480511E-2</v>
      </c>
      <c r="BU309" s="30">
        <f t="shared" si="644"/>
        <v>0.99999999999999989</v>
      </c>
      <c r="BV309" s="30"/>
      <c r="BW309" s="28">
        <f t="shared" si="645"/>
        <v>0.48829266791181314</v>
      </c>
      <c r="BX309" s="28">
        <f t="shared" si="646"/>
        <v>0.38271535948962881</v>
      </c>
      <c r="BY309" s="28">
        <f t="shared" si="647"/>
        <v>0.12899197259855805</v>
      </c>
      <c r="BZ309" s="28"/>
      <c r="CA309" s="28">
        <f t="shared" si="648"/>
        <v>59.8</v>
      </c>
      <c r="CB309" s="28">
        <f t="shared" si="649"/>
        <v>9.74</v>
      </c>
      <c r="CC309" s="28">
        <f t="shared" si="650"/>
        <v>37.313830655446459</v>
      </c>
      <c r="CD309" s="28">
        <f t="shared" si="651"/>
        <v>48.829266791181311</v>
      </c>
      <c r="CF309" s="28">
        <f t="shared" si="652"/>
        <v>6.9155271019636881</v>
      </c>
      <c r="CG309" s="28">
        <f t="shared" si="653"/>
        <v>0.53848517748823688</v>
      </c>
      <c r="CH309" s="30"/>
      <c r="CI309" s="107">
        <f t="shared" si="599"/>
        <v>2.8320660994055769</v>
      </c>
    </row>
    <row r="310" spans="1:87" ht="15" customHeight="1" x14ac:dyDescent="0.2">
      <c r="A310" s="150" t="s">
        <v>194</v>
      </c>
      <c r="C310" s="135">
        <v>70</v>
      </c>
      <c r="D310" s="26">
        <f t="shared" si="600"/>
        <v>1025</v>
      </c>
      <c r="F310" s="28">
        <v>59.8</v>
      </c>
      <c r="G310" s="28">
        <v>0.52</v>
      </c>
      <c r="H310" s="28">
        <v>16.7</v>
      </c>
      <c r="I310" s="28">
        <v>5.47</v>
      </c>
      <c r="J310" s="28">
        <v>0.11</v>
      </c>
      <c r="K310" s="28">
        <v>2.36</v>
      </c>
      <c r="L310" s="28">
        <v>5</v>
      </c>
      <c r="M310" s="28">
        <v>4.2300000000000004</v>
      </c>
      <c r="N310" s="28">
        <v>5.51</v>
      </c>
      <c r="O310" s="28">
        <v>0.3</v>
      </c>
      <c r="P310" s="28">
        <f t="shared" si="601"/>
        <v>100</v>
      </c>
      <c r="R310" s="28">
        <v>57.67</v>
      </c>
      <c r="S310" s="28">
        <v>0.33</v>
      </c>
      <c r="T310" s="28">
        <v>25.86</v>
      </c>
      <c r="U310" s="28">
        <v>0.81</v>
      </c>
      <c r="V310" s="28">
        <v>0.12</v>
      </c>
      <c r="W310" s="28">
        <v>0.22</v>
      </c>
      <c r="X310" s="28">
        <v>8.41</v>
      </c>
      <c r="Y310" s="28">
        <v>4.6100000000000003</v>
      </c>
      <c r="Z310" s="28">
        <v>1.96</v>
      </c>
      <c r="AA310" s="28">
        <f t="shared" si="602"/>
        <v>99.99</v>
      </c>
      <c r="AC310" s="30">
        <f t="shared" si="603"/>
        <v>0.99533954727030627</v>
      </c>
      <c r="AD310" s="30">
        <f t="shared" si="604"/>
        <v>6.5081351689612009E-3</v>
      </c>
      <c r="AE310" s="30">
        <f t="shared" si="605"/>
        <v>0.32757944291879171</v>
      </c>
      <c r="AF310" s="30">
        <f t="shared" si="606"/>
        <v>7.613082811412665E-2</v>
      </c>
      <c r="AG310" s="30">
        <f t="shared" si="607"/>
        <v>1.5506061460389062E-3</v>
      </c>
      <c r="AH310" s="30">
        <f t="shared" si="608"/>
        <v>5.8560794044665014E-2</v>
      </c>
      <c r="AI310" s="30">
        <f t="shared" si="609"/>
        <v>8.9158345221112698E-2</v>
      </c>
      <c r="AJ310" s="30">
        <f t="shared" si="610"/>
        <v>0.13649564375605036</v>
      </c>
      <c r="AK310" s="30">
        <f t="shared" si="611"/>
        <v>0.11698513800424627</v>
      </c>
      <c r="AL310" s="30">
        <f t="shared" si="612"/>
        <v>4.2272275727963807E-3</v>
      </c>
      <c r="AM310" s="30">
        <f t="shared" si="613"/>
        <v>1.8125357082170954</v>
      </c>
      <c r="AO310" s="30">
        <f t="shared" si="614"/>
        <v>0.5491420349723064</v>
      </c>
      <c r="AP310" s="30">
        <f t="shared" si="615"/>
        <v>3.5906245264337119E-3</v>
      </c>
      <c r="AQ310" s="30">
        <f t="shared" si="616"/>
        <v>0.18072992517262787</v>
      </c>
      <c r="AR310" s="30">
        <f t="shared" si="617"/>
        <v>4.2002388018613383E-2</v>
      </c>
      <c r="AS310" s="30">
        <f t="shared" si="618"/>
        <v>8.5548998511271435E-4</v>
      </c>
      <c r="AT310" s="30">
        <f t="shared" si="619"/>
        <v>3.2308767093073419E-2</v>
      </c>
      <c r="AU310" s="30">
        <f t="shared" si="620"/>
        <v>4.9189842063201886E-2</v>
      </c>
      <c r="AV310" s="30">
        <f t="shared" si="621"/>
        <v>7.5306457763700888E-2</v>
      </c>
      <c r="AW310" s="30">
        <f t="shared" si="622"/>
        <v>6.4542252863707142E-2</v>
      </c>
      <c r="AX310" s="30">
        <f t="shared" si="623"/>
        <v>2.3322175412226788E-3</v>
      </c>
      <c r="AY310" s="30">
        <f t="shared" si="624"/>
        <v>1</v>
      </c>
      <c r="AZ310" s="30"/>
      <c r="BA310" s="30">
        <f t="shared" si="625"/>
        <v>0.95988681757656469</v>
      </c>
      <c r="BB310" s="30">
        <f t="shared" si="626"/>
        <v>4.1301627033792235E-3</v>
      </c>
      <c r="BC310" s="30">
        <f t="shared" si="627"/>
        <v>0.50725774813652413</v>
      </c>
      <c r="BD310" s="30">
        <f t="shared" si="628"/>
        <v>1.1273486430062632E-2</v>
      </c>
      <c r="BE310" s="30">
        <f t="shared" si="629"/>
        <v>1.6915703411333521E-3</v>
      </c>
      <c r="BF310" s="30">
        <f t="shared" si="630"/>
        <v>5.4590570719602978E-3</v>
      </c>
      <c r="BG310" s="30">
        <f t="shared" si="631"/>
        <v>0.14996433666191156</v>
      </c>
      <c r="BH310" s="30">
        <f t="shared" si="632"/>
        <v>0.14875766376250404</v>
      </c>
      <c r="BI310" s="30">
        <f t="shared" si="633"/>
        <v>4.1613588110403395E-2</v>
      </c>
      <c r="BJ310" s="30">
        <f t="shared" si="634"/>
        <v>1.8300344307944434</v>
      </c>
      <c r="BK310" s="30"/>
      <c r="BL310" s="30">
        <f t="shared" si="635"/>
        <v>0.52451844698892602</v>
      </c>
      <c r="BM310" s="30">
        <f t="shared" si="636"/>
        <v>2.2568770477101145E-3</v>
      </c>
      <c r="BN310" s="30">
        <f t="shared" si="637"/>
        <v>0.27718481117118465</v>
      </c>
      <c r="BO310" s="30">
        <f t="shared" si="638"/>
        <v>6.1602591953248964E-3</v>
      </c>
      <c r="BP310" s="30">
        <f t="shared" si="639"/>
        <v>9.243379865804044E-4</v>
      </c>
      <c r="BQ310" s="30">
        <f t="shared" si="640"/>
        <v>2.9830351714150239E-3</v>
      </c>
      <c r="BR310" s="30">
        <f t="shared" si="641"/>
        <v>8.1946183163783395E-2</v>
      </c>
      <c r="BS310" s="30">
        <f t="shared" si="642"/>
        <v>8.1286811471588699E-2</v>
      </c>
      <c r="BT310" s="30">
        <f t="shared" si="643"/>
        <v>2.2739237803486766E-2</v>
      </c>
      <c r="BU310" s="30">
        <f t="shared" si="644"/>
        <v>1.0000000000000002</v>
      </c>
      <c r="BV310" s="30"/>
      <c r="BW310" s="28">
        <f t="shared" si="645"/>
        <v>0.440636658973938</v>
      </c>
      <c r="BX310" s="28">
        <f t="shared" si="646"/>
        <v>0.43709112056991056</v>
      </c>
      <c r="BY310" s="28">
        <f t="shared" si="647"/>
        <v>0.12227222045615144</v>
      </c>
      <c r="BZ310" s="28"/>
      <c r="CA310" s="28">
        <f t="shared" si="648"/>
        <v>59.8</v>
      </c>
      <c r="CB310" s="28">
        <f t="shared" si="649"/>
        <v>9.74</v>
      </c>
      <c r="CC310" s="28">
        <f t="shared" si="650"/>
        <v>34.259054994312045</v>
      </c>
      <c r="CD310" s="28">
        <f t="shared" si="651"/>
        <v>44.063665897393797</v>
      </c>
      <c r="CF310" s="28">
        <f t="shared" si="652"/>
        <v>6.8128327798479855</v>
      </c>
      <c r="CG310" s="28">
        <f t="shared" si="653"/>
        <v>0.53848517748823688</v>
      </c>
      <c r="CH310" s="30"/>
      <c r="CI310" s="107">
        <f t="shared" si="599"/>
        <v>2.1966552474678429</v>
      </c>
    </row>
    <row r="311" spans="1:87" ht="15" customHeight="1" x14ac:dyDescent="0.2">
      <c r="A311" s="150" t="s">
        <v>194</v>
      </c>
      <c r="C311" s="135">
        <v>75</v>
      </c>
      <c r="D311" s="26">
        <f t="shared" si="600"/>
        <v>1025</v>
      </c>
      <c r="F311" s="28">
        <v>59.8</v>
      </c>
      <c r="G311" s="28">
        <v>0.52</v>
      </c>
      <c r="H311" s="28">
        <v>16.7</v>
      </c>
      <c r="I311" s="28">
        <v>5.47</v>
      </c>
      <c r="J311" s="28">
        <v>0.11</v>
      </c>
      <c r="K311" s="28">
        <v>2.36</v>
      </c>
      <c r="L311" s="28">
        <v>5</v>
      </c>
      <c r="M311" s="28">
        <v>4.2300000000000004</v>
      </c>
      <c r="N311" s="28">
        <v>5.51</v>
      </c>
      <c r="O311" s="28">
        <v>0.3</v>
      </c>
      <c r="P311" s="28">
        <f t="shared" si="601"/>
        <v>100</v>
      </c>
      <c r="R311" s="28">
        <v>57.07</v>
      </c>
      <c r="S311" s="28">
        <v>0.23</v>
      </c>
      <c r="T311" s="28">
        <v>26.68</v>
      </c>
      <c r="U311" s="28">
        <v>0.66</v>
      </c>
      <c r="V311" s="28">
        <v>0.1</v>
      </c>
      <c r="W311" s="28">
        <v>0.37</v>
      </c>
      <c r="X311" s="28">
        <v>9.08</v>
      </c>
      <c r="Y311" s="28">
        <v>4.21</v>
      </c>
      <c r="Z311" s="28">
        <v>1.6</v>
      </c>
      <c r="AA311" s="28">
        <f t="shared" si="602"/>
        <v>99.999999999999972</v>
      </c>
      <c r="AC311" s="30">
        <f t="shared" si="603"/>
        <v>0.99533954727030627</v>
      </c>
      <c r="AD311" s="30">
        <f t="shared" si="604"/>
        <v>6.5081351689612009E-3</v>
      </c>
      <c r="AE311" s="30">
        <f t="shared" si="605"/>
        <v>0.32757944291879171</v>
      </c>
      <c r="AF311" s="30">
        <f t="shared" si="606"/>
        <v>7.613082811412665E-2</v>
      </c>
      <c r="AG311" s="30">
        <f t="shared" si="607"/>
        <v>1.5506061460389062E-3</v>
      </c>
      <c r="AH311" s="30">
        <f t="shared" si="608"/>
        <v>5.8560794044665014E-2</v>
      </c>
      <c r="AI311" s="30">
        <f t="shared" si="609"/>
        <v>8.9158345221112698E-2</v>
      </c>
      <c r="AJ311" s="30">
        <f t="shared" si="610"/>
        <v>0.13649564375605036</v>
      </c>
      <c r="AK311" s="30">
        <f t="shared" si="611"/>
        <v>0.11698513800424627</v>
      </c>
      <c r="AL311" s="30">
        <f t="shared" si="612"/>
        <v>4.2272275727963807E-3</v>
      </c>
      <c r="AM311" s="30">
        <f t="shared" si="613"/>
        <v>1.8125357082170954</v>
      </c>
      <c r="AO311" s="30">
        <f t="shared" si="614"/>
        <v>0.5491420349723064</v>
      </c>
      <c r="AP311" s="30">
        <f t="shared" si="615"/>
        <v>3.5906245264337119E-3</v>
      </c>
      <c r="AQ311" s="30">
        <f t="shared" si="616"/>
        <v>0.18072992517262787</v>
      </c>
      <c r="AR311" s="30">
        <f t="shared" si="617"/>
        <v>4.2002388018613383E-2</v>
      </c>
      <c r="AS311" s="30">
        <f t="shared" si="618"/>
        <v>8.5548998511271435E-4</v>
      </c>
      <c r="AT311" s="30">
        <f t="shared" si="619"/>
        <v>3.2308767093073419E-2</v>
      </c>
      <c r="AU311" s="30">
        <f t="shared" si="620"/>
        <v>4.9189842063201886E-2</v>
      </c>
      <c r="AV311" s="30">
        <f t="shared" si="621"/>
        <v>7.5306457763700888E-2</v>
      </c>
      <c r="AW311" s="30">
        <f t="shared" si="622"/>
        <v>6.4542252863707142E-2</v>
      </c>
      <c r="AX311" s="30">
        <f t="shared" si="623"/>
        <v>2.3322175412226788E-3</v>
      </c>
      <c r="AY311" s="30">
        <f t="shared" si="624"/>
        <v>1</v>
      </c>
      <c r="AZ311" s="30"/>
      <c r="BA311" s="30">
        <f t="shared" si="625"/>
        <v>0.94990013315579236</v>
      </c>
      <c r="BB311" s="30">
        <f t="shared" si="626"/>
        <v>2.8785982478097623E-3</v>
      </c>
      <c r="BC311" s="30">
        <f t="shared" si="627"/>
        <v>0.52334248724990196</v>
      </c>
      <c r="BD311" s="30">
        <f t="shared" si="628"/>
        <v>9.1858037578288112E-3</v>
      </c>
      <c r="BE311" s="30">
        <f t="shared" si="629"/>
        <v>1.4096419509444602E-3</v>
      </c>
      <c r="BF311" s="30">
        <f t="shared" si="630"/>
        <v>9.1811414392059566E-3</v>
      </c>
      <c r="BG311" s="30">
        <f t="shared" si="631"/>
        <v>0.16191155492154066</v>
      </c>
      <c r="BH311" s="30">
        <f t="shared" si="632"/>
        <v>0.13585027428202648</v>
      </c>
      <c r="BI311" s="30">
        <f t="shared" si="633"/>
        <v>3.3970276008492568E-2</v>
      </c>
      <c r="BJ311" s="30">
        <f t="shared" si="634"/>
        <v>1.827629911013543</v>
      </c>
      <c r="BK311" s="30"/>
      <c r="BL311" s="30">
        <f t="shared" si="635"/>
        <v>0.51974424769017336</v>
      </c>
      <c r="BM311" s="30">
        <f t="shared" si="636"/>
        <v>1.5750443951824946E-3</v>
      </c>
      <c r="BN311" s="30">
        <f t="shared" si="637"/>
        <v>0.28635036234424155</v>
      </c>
      <c r="BO311" s="30">
        <f t="shared" si="638"/>
        <v>5.0260743176033205E-3</v>
      </c>
      <c r="BP311" s="30">
        <f t="shared" si="639"/>
        <v>7.7129507590665311E-4</v>
      </c>
      <c r="BQ311" s="30">
        <f t="shared" si="640"/>
        <v>5.0235232986061166E-3</v>
      </c>
      <c r="BR311" s="30">
        <f t="shared" si="641"/>
        <v>8.8590996429769461E-2</v>
      </c>
      <c r="BS311" s="30">
        <f t="shared" si="642"/>
        <v>7.433139141758105E-2</v>
      </c>
      <c r="BT311" s="30">
        <f t="shared" si="643"/>
        <v>1.8587065030936038E-2</v>
      </c>
      <c r="BU311" s="30">
        <f t="shared" si="644"/>
        <v>0.99999999999999989</v>
      </c>
      <c r="BV311" s="30"/>
      <c r="BW311" s="28">
        <f t="shared" si="645"/>
        <v>0.48807924339442121</v>
      </c>
      <c r="BX311" s="28">
        <f t="shared" si="646"/>
        <v>0.40951801814655292</v>
      </c>
      <c r="BY311" s="28">
        <f t="shared" si="647"/>
        <v>0.10240273845902587</v>
      </c>
      <c r="BZ311" s="28"/>
      <c r="CA311" s="28">
        <f t="shared" si="648"/>
        <v>59.8</v>
      </c>
      <c r="CB311" s="28">
        <f t="shared" si="649"/>
        <v>9.74</v>
      </c>
      <c r="CC311" s="28">
        <f t="shared" si="650"/>
        <v>34.644236015623648</v>
      </c>
      <c r="CD311" s="28">
        <f t="shared" si="651"/>
        <v>48.807924339442124</v>
      </c>
      <c r="CF311" s="28">
        <f t="shared" si="652"/>
        <v>6.9150899232240715</v>
      </c>
      <c r="CG311" s="28">
        <f t="shared" si="653"/>
        <v>0.53848517748823688</v>
      </c>
      <c r="CH311" s="30"/>
      <c r="CI311" s="107">
        <f t="shared" si="599"/>
        <v>2.5023517811993572</v>
      </c>
    </row>
    <row r="312" spans="1:87" ht="15" customHeight="1" x14ac:dyDescent="0.2">
      <c r="A312" s="150" t="s">
        <v>194</v>
      </c>
      <c r="C312" s="135">
        <v>80</v>
      </c>
      <c r="D312" s="26">
        <f t="shared" si="600"/>
        <v>1025</v>
      </c>
      <c r="F312" s="28">
        <v>59.8</v>
      </c>
      <c r="G312" s="28">
        <v>0.52</v>
      </c>
      <c r="H312" s="28">
        <v>16.7</v>
      </c>
      <c r="I312" s="28">
        <v>5.47</v>
      </c>
      <c r="J312" s="28">
        <v>0.11</v>
      </c>
      <c r="K312" s="28">
        <v>2.36</v>
      </c>
      <c r="L312" s="28">
        <v>5</v>
      </c>
      <c r="M312" s="28">
        <v>4.2300000000000004</v>
      </c>
      <c r="N312" s="28">
        <v>5.51</v>
      </c>
      <c r="O312" s="28">
        <v>0.3</v>
      </c>
      <c r="P312" s="28">
        <f t="shared" si="601"/>
        <v>100</v>
      </c>
      <c r="R312" s="28">
        <v>57.74</v>
      </c>
      <c r="S312" s="28">
        <v>0.26</v>
      </c>
      <c r="T312" s="28">
        <v>26.01</v>
      </c>
      <c r="U312" s="28">
        <v>0.72</v>
      </c>
      <c r="V312" s="28">
        <v>0.13</v>
      </c>
      <c r="W312" s="28">
        <v>0.41</v>
      </c>
      <c r="X312" s="28">
        <v>8.44</v>
      </c>
      <c r="Y312" s="28">
        <v>4.37</v>
      </c>
      <c r="Z312" s="28">
        <v>1.92</v>
      </c>
      <c r="AA312" s="28">
        <f t="shared" si="602"/>
        <v>100</v>
      </c>
      <c r="AC312" s="30">
        <f t="shared" si="603"/>
        <v>0.99533954727030627</v>
      </c>
      <c r="AD312" s="30">
        <f t="shared" si="604"/>
        <v>6.5081351689612009E-3</v>
      </c>
      <c r="AE312" s="30">
        <f t="shared" si="605"/>
        <v>0.32757944291879171</v>
      </c>
      <c r="AF312" s="30">
        <f t="shared" si="606"/>
        <v>7.613082811412665E-2</v>
      </c>
      <c r="AG312" s="30">
        <f t="shared" si="607"/>
        <v>1.5506061460389062E-3</v>
      </c>
      <c r="AH312" s="30">
        <f t="shared" si="608"/>
        <v>5.8560794044665014E-2</v>
      </c>
      <c r="AI312" s="30">
        <f t="shared" si="609"/>
        <v>8.9158345221112698E-2</v>
      </c>
      <c r="AJ312" s="30">
        <f t="shared" si="610"/>
        <v>0.13649564375605036</v>
      </c>
      <c r="AK312" s="30">
        <f t="shared" si="611"/>
        <v>0.11698513800424627</v>
      </c>
      <c r="AL312" s="30">
        <f t="shared" si="612"/>
        <v>4.2272275727963807E-3</v>
      </c>
      <c r="AM312" s="30">
        <f t="shared" si="613"/>
        <v>1.8125357082170954</v>
      </c>
      <c r="AO312" s="30">
        <f t="shared" si="614"/>
        <v>0.5491420349723064</v>
      </c>
      <c r="AP312" s="30">
        <f t="shared" si="615"/>
        <v>3.5906245264337119E-3</v>
      </c>
      <c r="AQ312" s="30">
        <f t="shared" si="616"/>
        <v>0.18072992517262787</v>
      </c>
      <c r="AR312" s="30">
        <f t="shared" si="617"/>
        <v>4.2002388018613383E-2</v>
      </c>
      <c r="AS312" s="30">
        <f t="shared" si="618"/>
        <v>8.5548998511271435E-4</v>
      </c>
      <c r="AT312" s="30">
        <f t="shared" si="619"/>
        <v>3.2308767093073419E-2</v>
      </c>
      <c r="AU312" s="30">
        <f t="shared" si="620"/>
        <v>4.9189842063201886E-2</v>
      </c>
      <c r="AV312" s="30">
        <f t="shared" si="621"/>
        <v>7.5306457763700888E-2</v>
      </c>
      <c r="AW312" s="30">
        <f t="shared" si="622"/>
        <v>6.4542252863707142E-2</v>
      </c>
      <c r="AX312" s="30">
        <f t="shared" si="623"/>
        <v>2.3322175412226788E-3</v>
      </c>
      <c r="AY312" s="30">
        <f t="shared" si="624"/>
        <v>1</v>
      </c>
      <c r="AZ312" s="30"/>
      <c r="BA312" s="30">
        <f t="shared" si="625"/>
        <v>0.96105193075898809</v>
      </c>
      <c r="BB312" s="30">
        <f t="shared" si="626"/>
        <v>3.2540675844806004E-3</v>
      </c>
      <c r="BC312" s="30">
        <f t="shared" si="627"/>
        <v>0.5102000784621421</v>
      </c>
      <c r="BD312" s="30">
        <f t="shared" si="628"/>
        <v>1.0020876826722338E-2</v>
      </c>
      <c r="BE312" s="30">
        <f t="shared" si="629"/>
        <v>1.8325345362277983E-3</v>
      </c>
      <c r="BF312" s="30">
        <f t="shared" si="630"/>
        <v>1.0173697270471464E-2</v>
      </c>
      <c r="BG312" s="30">
        <f t="shared" si="631"/>
        <v>0.15049928673323823</v>
      </c>
      <c r="BH312" s="30">
        <f t="shared" si="632"/>
        <v>0.14101323007421751</v>
      </c>
      <c r="BI312" s="30">
        <f t="shared" si="633"/>
        <v>4.0764331210191081E-2</v>
      </c>
      <c r="BJ312" s="30">
        <f t="shared" si="634"/>
        <v>1.828810033456679</v>
      </c>
      <c r="BK312" s="30"/>
      <c r="BL312" s="30">
        <f t="shared" si="635"/>
        <v>0.52550670281619138</v>
      </c>
      <c r="BM312" s="30">
        <f t="shared" si="636"/>
        <v>1.779336029959332E-3</v>
      </c>
      <c r="BN312" s="30">
        <f t="shared" si="637"/>
        <v>0.27897926472866091</v>
      </c>
      <c r="BO312" s="30">
        <f t="shared" si="638"/>
        <v>5.4794520171029633E-3</v>
      </c>
      <c r="BP312" s="30">
        <f t="shared" si="639"/>
        <v>1.0020365717067286E-3</v>
      </c>
      <c r="BQ312" s="30">
        <f t="shared" si="640"/>
        <v>5.5630147934183777E-3</v>
      </c>
      <c r="BR312" s="30">
        <f t="shared" si="641"/>
        <v>8.2293559188745161E-2</v>
      </c>
      <c r="BS312" s="30">
        <f t="shared" si="642"/>
        <v>7.7106548791010796E-2</v>
      </c>
      <c r="BT312" s="30">
        <f t="shared" si="643"/>
        <v>2.2290085063204412E-2</v>
      </c>
      <c r="BU312" s="30">
        <f t="shared" si="644"/>
        <v>0.99999999999999989</v>
      </c>
      <c r="BV312" s="30"/>
      <c r="BW312" s="28">
        <f t="shared" si="645"/>
        <v>0.45293341269821302</v>
      </c>
      <c r="BX312" s="28">
        <f t="shared" si="646"/>
        <v>0.424384759020973</v>
      </c>
      <c r="BY312" s="28">
        <f t="shared" si="647"/>
        <v>0.12268182828081403</v>
      </c>
      <c r="BZ312" s="28"/>
      <c r="CA312" s="28">
        <f t="shared" si="648"/>
        <v>59.8</v>
      </c>
      <c r="CB312" s="28">
        <f t="shared" si="649"/>
        <v>9.74</v>
      </c>
      <c r="CC312" s="28">
        <f t="shared" si="650"/>
        <v>34.914853462992056</v>
      </c>
      <c r="CD312" s="28">
        <f t="shared" si="651"/>
        <v>45.293341269821305</v>
      </c>
      <c r="CF312" s="28">
        <f t="shared" si="652"/>
        <v>6.8403572693913191</v>
      </c>
      <c r="CG312" s="28">
        <f t="shared" si="653"/>
        <v>0.53848517748823688</v>
      </c>
      <c r="CH312" s="30"/>
      <c r="CI312" s="107">
        <f t="shared" si="599"/>
        <v>2.3439756371756579</v>
      </c>
    </row>
    <row r="313" spans="1:87" ht="15" customHeight="1" x14ac:dyDescent="0.2">
      <c r="A313" s="150" t="s">
        <v>194</v>
      </c>
      <c r="C313" s="135">
        <v>85</v>
      </c>
      <c r="D313" s="26">
        <f t="shared" si="600"/>
        <v>1025</v>
      </c>
      <c r="F313" s="28">
        <v>59.8</v>
      </c>
      <c r="G313" s="28">
        <v>0.52</v>
      </c>
      <c r="H313" s="28">
        <v>16.7</v>
      </c>
      <c r="I313" s="28">
        <v>5.47</v>
      </c>
      <c r="J313" s="28">
        <v>0.11</v>
      </c>
      <c r="K313" s="28">
        <v>2.36</v>
      </c>
      <c r="L313" s="28">
        <v>5</v>
      </c>
      <c r="M313" s="28">
        <v>4.2300000000000004</v>
      </c>
      <c r="N313" s="28">
        <v>5.51</v>
      </c>
      <c r="O313" s="28">
        <v>0.3</v>
      </c>
      <c r="P313" s="28">
        <f t="shared" si="601"/>
        <v>100</v>
      </c>
      <c r="R313" s="28">
        <v>58.06</v>
      </c>
      <c r="S313" s="28">
        <v>0.18</v>
      </c>
      <c r="T313" s="28">
        <v>26.05</v>
      </c>
      <c r="U313" s="28">
        <v>0.7</v>
      </c>
      <c r="V313" s="28">
        <v>0.15</v>
      </c>
      <c r="W313" s="28">
        <v>0.22</v>
      </c>
      <c r="X313" s="28">
        <v>8.2899999999999991</v>
      </c>
      <c r="Y313" s="28">
        <v>4.6100000000000003</v>
      </c>
      <c r="Z313" s="28">
        <v>1.74</v>
      </c>
      <c r="AA313" s="28">
        <f t="shared" si="602"/>
        <v>100</v>
      </c>
      <c r="AC313" s="30">
        <f t="shared" si="603"/>
        <v>0.99533954727030627</v>
      </c>
      <c r="AD313" s="30">
        <f t="shared" si="604"/>
        <v>6.5081351689612009E-3</v>
      </c>
      <c r="AE313" s="30">
        <f t="shared" si="605"/>
        <v>0.32757944291879171</v>
      </c>
      <c r="AF313" s="30">
        <f t="shared" si="606"/>
        <v>7.613082811412665E-2</v>
      </c>
      <c r="AG313" s="30">
        <f t="shared" si="607"/>
        <v>1.5506061460389062E-3</v>
      </c>
      <c r="AH313" s="30">
        <f t="shared" si="608"/>
        <v>5.8560794044665014E-2</v>
      </c>
      <c r="AI313" s="30">
        <f t="shared" si="609"/>
        <v>8.9158345221112698E-2</v>
      </c>
      <c r="AJ313" s="30">
        <f t="shared" si="610"/>
        <v>0.13649564375605036</v>
      </c>
      <c r="AK313" s="30">
        <f t="shared" si="611"/>
        <v>0.11698513800424627</v>
      </c>
      <c r="AL313" s="30">
        <f t="shared" si="612"/>
        <v>4.2272275727963807E-3</v>
      </c>
      <c r="AM313" s="30">
        <f t="shared" si="613"/>
        <v>1.8125357082170954</v>
      </c>
      <c r="AO313" s="30">
        <f t="shared" si="614"/>
        <v>0.5491420349723064</v>
      </c>
      <c r="AP313" s="30">
        <f t="shared" si="615"/>
        <v>3.5906245264337119E-3</v>
      </c>
      <c r="AQ313" s="30">
        <f t="shared" si="616"/>
        <v>0.18072992517262787</v>
      </c>
      <c r="AR313" s="30">
        <f t="shared" si="617"/>
        <v>4.2002388018613383E-2</v>
      </c>
      <c r="AS313" s="30">
        <f t="shared" si="618"/>
        <v>8.5548998511271435E-4</v>
      </c>
      <c r="AT313" s="30">
        <f t="shared" si="619"/>
        <v>3.2308767093073419E-2</v>
      </c>
      <c r="AU313" s="30">
        <f t="shared" si="620"/>
        <v>4.9189842063201886E-2</v>
      </c>
      <c r="AV313" s="30">
        <f t="shared" si="621"/>
        <v>7.5306457763700888E-2</v>
      </c>
      <c r="AW313" s="30">
        <f t="shared" si="622"/>
        <v>6.4542252863707142E-2</v>
      </c>
      <c r="AX313" s="30">
        <f t="shared" si="623"/>
        <v>2.3322175412226788E-3</v>
      </c>
      <c r="AY313" s="30">
        <f t="shared" si="624"/>
        <v>1</v>
      </c>
      <c r="AZ313" s="30"/>
      <c r="BA313" s="30">
        <f t="shared" si="625"/>
        <v>0.96637816245006669</v>
      </c>
      <c r="BB313" s="30">
        <f t="shared" si="626"/>
        <v>2.252816020025031E-3</v>
      </c>
      <c r="BC313" s="30">
        <f t="shared" si="627"/>
        <v>0.51098469988230688</v>
      </c>
      <c r="BD313" s="30">
        <f t="shared" si="628"/>
        <v>9.7425191370911629E-3</v>
      </c>
      <c r="BE313" s="30">
        <f t="shared" si="629"/>
        <v>2.11446292641669E-3</v>
      </c>
      <c r="BF313" s="30">
        <f t="shared" si="630"/>
        <v>5.4590570719602978E-3</v>
      </c>
      <c r="BG313" s="30">
        <f t="shared" si="631"/>
        <v>0.14782453637660484</v>
      </c>
      <c r="BH313" s="30">
        <f t="shared" si="632"/>
        <v>0.14875766376250404</v>
      </c>
      <c r="BI313" s="30">
        <f t="shared" si="633"/>
        <v>3.6942675159235668E-2</v>
      </c>
      <c r="BJ313" s="30">
        <f t="shared" si="634"/>
        <v>1.8304565927862115</v>
      </c>
      <c r="BK313" s="30"/>
      <c r="BL313" s="30">
        <f t="shared" si="635"/>
        <v>0.52794377438860962</v>
      </c>
      <c r="BM313" s="30">
        <f t="shared" si="636"/>
        <v>1.2307399306289637E-3</v>
      </c>
      <c r="BN313" s="30">
        <f t="shared" si="637"/>
        <v>0.27915696110800231</v>
      </c>
      <c r="BO313" s="30">
        <f t="shared" si="638"/>
        <v>5.3224529745672274E-3</v>
      </c>
      <c r="BP313" s="30">
        <f t="shared" si="639"/>
        <v>1.1551560057472771E-3</v>
      </c>
      <c r="BQ313" s="30">
        <f t="shared" si="640"/>
        <v>2.9823471878406291E-3</v>
      </c>
      <c r="BR313" s="30">
        <f t="shared" si="641"/>
        <v>8.0758285642597599E-2</v>
      </c>
      <c r="BS313" s="30">
        <f t="shared" si="642"/>
        <v>8.1268064126051753E-2</v>
      </c>
      <c r="BT313" s="30">
        <f t="shared" si="643"/>
        <v>2.0182218635954506E-2</v>
      </c>
      <c r="BU313" s="30">
        <f t="shared" si="644"/>
        <v>0.99999999999999967</v>
      </c>
      <c r="BV313" s="30"/>
      <c r="BW313" s="28">
        <f t="shared" si="645"/>
        <v>0.4432189240588813</v>
      </c>
      <c r="BX313" s="28">
        <f t="shared" si="646"/>
        <v>0.44601669854291193</v>
      </c>
      <c r="BY313" s="28">
        <f t="shared" si="647"/>
        <v>0.11076437739820677</v>
      </c>
      <c r="BZ313" s="28"/>
      <c r="CA313" s="28">
        <f t="shared" si="648"/>
        <v>59.8</v>
      </c>
      <c r="CB313" s="28">
        <f t="shared" si="649"/>
        <v>9.74</v>
      </c>
      <c r="CC313" s="28">
        <f t="shared" si="650"/>
        <v>33.237383942764744</v>
      </c>
      <c r="CD313" s="28">
        <f t="shared" si="651"/>
        <v>44.321892405888129</v>
      </c>
      <c r="CF313" s="28">
        <f t="shared" si="652"/>
        <v>6.8186759797591403</v>
      </c>
      <c r="CG313" s="28">
        <f t="shared" si="653"/>
        <v>0.53848517748823688</v>
      </c>
      <c r="CH313" s="30"/>
      <c r="CI313" s="107">
        <f t="shared" si="599"/>
        <v>2.0848864218799359</v>
      </c>
    </row>
    <row r="314" spans="1:87" ht="15" customHeight="1" x14ac:dyDescent="0.2">
      <c r="A314" s="150" t="s">
        <v>194</v>
      </c>
      <c r="C314" s="135">
        <v>90</v>
      </c>
      <c r="D314" s="26">
        <f t="shared" si="600"/>
        <v>1025</v>
      </c>
      <c r="F314" s="28">
        <v>59.8</v>
      </c>
      <c r="G314" s="28">
        <v>0.52</v>
      </c>
      <c r="H314" s="28">
        <v>16.7</v>
      </c>
      <c r="I314" s="28">
        <v>5.47</v>
      </c>
      <c r="J314" s="28">
        <v>0.11</v>
      </c>
      <c r="K314" s="28">
        <v>2.36</v>
      </c>
      <c r="L314" s="28">
        <v>5</v>
      </c>
      <c r="M314" s="28">
        <v>4.2300000000000004</v>
      </c>
      <c r="N314" s="28">
        <v>5.51</v>
      </c>
      <c r="O314" s="28">
        <v>0.3</v>
      </c>
      <c r="P314" s="28">
        <f t="shared" si="601"/>
        <v>100</v>
      </c>
      <c r="R314" s="28">
        <v>57.91</v>
      </c>
      <c r="S314" s="28">
        <v>0.31</v>
      </c>
      <c r="T314" s="28">
        <v>25.92</v>
      </c>
      <c r="U314" s="28">
        <v>0.82</v>
      </c>
      <c r="V314" s="28">
        <v>0.08</v>
      </c>
      <c r="W314" s="28">
        <v>0.19</v>
      </c>
      <c r="X314" s="28">
        <v>8.4</v>
      </c>
      <c r="Y314" s="28">
        <v>4.5</v>
      </c>
      <c r="Z314" s="28">
        <v>1.87</v>
      </c>
      <c r="AA314" s="28">
        <f t="shared" si="602"/>
        <v>100</v>
      </c>
      <c r="AC314" s="30">
        <f t="shared" si="603"/>
        <v>0.99533954727030627</v>
      </c>
      <c r="AD314" s="30">
        <f t="shared" si="604"/>
        <v>6.5081351689612009E-3</v>
      </c>
      <c r="AE314" s="30">
        <f t="shared" si="605"/>
        <v>0.32757944291879171</v>
      </c>
      <c r="AF314" s="30">
        <f t="shared" si="606"/>
        <v>7.613082811412665E-2</v>
      </c>
      <c r="AG314" s="30">
        <f t="shared" si="607"/>
        <v>1.5506061460389062E-3</v>
      </c>
      <c r="AH314" s="30">
        <f t="shared" si="608"/>
        <v>5.8560794044665014E-2</v>
      </c>
      <c r="AI314" s="30">
        <f t="shared" si="609"/>
        <v>8.9158345221112698E-2</v>
      </c>
      <c r="AJ314" s="30">
        <f t="shared" si="610"/>
        <v>0.13649564375605036</v>
      </c>
      <c r="AK314" s="30">
        <f t="shared" si="611"/>
        <v>0.11698513800424627</v>
      </c>
      <c r="AL314" s="30">
        <f t="shared" si="612"/>
        <v>4.2272275727963807E-3</v>
      </c>
      <c r="AM314" s="30">
        <f t="shared" si="613"/>
        <v>1.8125357082170954</v>
      </c>
      <c r="AO314" s="30">
        <f t="shared" si="614"/>
        <v>0.5491420349723064</v>
      </c>
      <c r="AP314" s="30">
        <f t="shared" si="615"/>
        <v>3.5906245264337119E-3</v>
      </c>
      <c r="AQ314" s="30">
        <f t="shared" si="616"/>
        <v>0.18072992517262787</v>
      </c>
      <c r="AR314" s="30">
        <f t="shared" si="617"/>
        <v>4.2002388018613383E-2</v>
      </c>
      <c r="AS314" s="30">
        <f t="shared" si="618"/>
        <v>8.5548998511271435E-4</v>
      </c>
      <c r="AT314" s="30">
        <f t="shared" si="619"/>
        <v>3.2308767093073419E-2</v>
      </c>
      <c r="AU314" s="30">
        <f t="shared" si="620"/>
        <v>4.9189842063201886E-2</v>
      </c>
      <c r="AV314" s="30">
        <f t="shared" si="621"/>
        <v>7.5306457763700888E-2</v>
      </c>
      <c r="AW314" s="30">
        <f t="shared" si="622"/>
        <v>6.4542252863707142E-2</v>
      </c>
      <c r="AX314" s="30">
        <f t="shared" si="623"/>
        <v>2.3322175412226788E-3</v>
      </c>
      <c r="AY314" s="30">
        <f t="shared" si="624"/>
        <v>1</v>
      </c>
      <c r="AZ314" s="30"/>
      <c r="BA314" s="30">
        <f t="shared" si="625"/>
        <v>0.96388149134487344</v>
      </c>
      <c r="BB314" s="30">
        <f t="shared" si="626"/>
        <v>3.8798498122653313E-3</v>
      </c>
      <c r="BC314" s="30">
        <f t="shared" si="627"/>
        <v>0.5084346802667713</v>
      </c>
      <c r="BD314" s="30">
        <f t="shared" si="628"/>
        <v>1.1412665274878218E-2</v>
      </c>
      <c r="BE314" s="30">
        <f t="shared" si="629"/>
        <v>1.1277135607555681E-3</v>
      </c>
      <c r="BF314" s="30">
        <f t="shared" si="630"/>
        <v>4.7146401985111667E-3</v>
      </c>
      <c r="BG314" s="30">
        <f t="shared" si="631"/>
        <v>0.14978601997146934</v>
      </c>
      <c r="BH314" s="30">
        <f t="shared" si="632"/>
        <v>0.14520813165537272</v>
      </c>
      <c r="BI314" s="30">
        <f t="shared" si="633"/>
        <v>3.9702760084925688E-2</v>
      </c>
      <c r="BJ314" s="30">
        <f t="shared" si="634"/>
        <v>1.828147952169823</v>
      </c>
      <c r="BK314" s="30"/>
      <c r="BL314" s="30">
        <f t="shared" si="635"/>
        <v>0.52724479449316208</v>
      </c>
      <c r="BM314" s="30">
        <f t="shared" si="636"/>
        <v>2.1222843630682897E-3</v>
      </c>
      <c r="BN314" s="30">
        <f t="shared" si="637"/>
        <v>0.27811462396318187</v>
      </c>
      <c r="BO314" s="30">
        <f t="shared" si="638"/>
        <v>6.24274707161013E-3</v>
      </c>
      <c r="BP314" s="30">
        <f t="shared" si="639"/>
        <v>6.1686121159782966E-4</v>
      </c>
      <c r="BQ314" s="30">
        <f t="shared" si="640"/>
        <v>2.5789161062786934E-3</v>
      </c>
      <c r="BR314" s="30">
        <f t="shared" si="641"/>
        <v>8.1933204472695323E-2</v>
      </c>
      <c r="BS314" s="30">
        <f t="shared" si="642"/>
        <v>7.9429091875756364E-2</v>
      </c>
      <c r="BT314" s="30">
        <f t="shared" si="643"/>
        <v>2.1717476442649299E-2</v>
      </c>
      <c r="BU314" s="30">
        <f t="shared" si="644"/>
        <v>1</v>
      </c>
      <c r="BV314" s="30"/>
      <c r="BW314" s="28">
        <f t="shared" si="645"/>
        <v>0.44752734408395489</v>
      </c>
      <c r="BX314" s="28">
        <f t="shared" si="646"/>
        <v>0.43384963103699681</v>
      </c>
      <c r="BY314" s="28">
        <f t="shared" si="647"/>
        <v>0.1186230248790483</v>
      </c>
      <c r="BZ314" s="28"/>
      <c r="CA314" s="28">
        <f t="shared" si="648"/>
        <v>59.8</v>
      </c>
      <c r="CB314" s="28">
        <f t="shared" si="649"/>
        <v>9.74</v>
      </c>
      <c r="CC314" s="28">
        <f t="shared" si="650"/>
        <v>34.238669692102576</v>
      </c>
      <c r="CD314" s="28">
        <f t="shared" si="651"/>
        <v>44.75273440839549</v>
      </c>
      <c r="CF314" s="28">
        <f t="shared" si="652"/>
        <v>6.8283497864951723</v>
      </c>
      <c r="CG314" s="28">
        <f t="shared" si="653"/>
        <v>0.53848517748823688</v>
      </c>
      <c r="CH314" s="30"/>
      <c r="CI314" s="107">
        <f t="shared" si="599"/>
        <v>2.231442779213912</v>
      </c>
    </row>
    <row r="315" spans="1:87" ht="15" customHeight="1" x14ac:dyDescent="0.2">
      <c r="A315" s="150" t="s">
        <v>194</v>
      </c>
      <c r="C315" s="135">
        <v>95</v>
      </c>
      <c r="D315" s="26">
        <f t="shared" si="600"/>
        <v>1025</v>
      </c>
      <c r="F315" s="28">
        <v>59.8</v>
      </c>
      <c r="G315" s="28">
        <v>0.52</v>
      </c>
      <c r="H315" s="28">
        <v>16.7</v>
      </c>
      <c r="I315" s="28">
        <v>5.47</v>
      </c>
      <c r="J315" s="28">
        <v>0.11</v>
      </c>
      <c r="K315" s="28">
        <v>2.36</v>
      </c>
      <c r="L315" s="28">
        <v>5</v>
      </c>
      <c r="M315" s="28">
        <v>4.2300000000000004</v>
      </c>
      <c r="N315" s="28">
        <v>5.51</v>
      </c>
      <c r="O315" s="28">
        <v>0.3</v>
      </c>
      <c r="P315" s="28">
        <f t="shared" si="601"/>
        <v>100</v>
      </c>
      <c r="R315" s="28">
        <v>58.22</v>
      </c>
      <c r="S315" s="28">
        <v>0.4</v>
      </c>
      <c r="T315" s="28">
        <v>25.66</v>
      </c>
      <c r="U315" s="28">
        <v>0.81</v>
      </c>
      <c r="V315" s="28">
        <v>0.15</v>
      </c>
      <c r="W315" s="28">
        <v>0.35</v>
      </c>
      <c r="X315" s="28">
        <v>7.86</v>
      </c>
      <c r="Y315" s="28">
        <v>4.63</v>
      </c>
      <c r="Z315" s="28">
        <v>1.91</v>
      </c>
      <c r="AA315" s="28">
        <f t="shared" si="602"/>
        <v>99.99</v>
      </c>
      <c r="AC315" s="30">
        <f t="shared" si="603"/>
        <v>0.99533954727030627</v>
      </c>
      <c r="AD315" s="30">
        <f t="shared" si="604"/>
        <v>6.5081351689612009E-3</v>
      </c>
      <c r="AE315" s="30">
        <f t="shared" si="605"/>
        <v>0.32757944291879171</v>
      </c>
      <c r="AF315" s="30">
        <f t="shared" si="606"/>
        <v>7.613082811412665E-2</v>
      </c>
      <c r="AG315" s="30">
        <f t="shared" si="607"/>
        <v>1.5506061460389062E-3</v>
      </c>
      <c r="AH315" s="30">
        <f t="shared" si="608"/>
        <v>5.8560794044665014E-2</v>
      </c>
      <c r="AI315" s="30">
        <f t="shared" si="609"/>
        <v>8.9158345221112698E-2</v>
      </c>
      <c r="AJ315" s="30">
        <f t="shared" si="610"/>
        <v>0.13649564375605036</v>
      </c>
      <c r="AK315" s="30">
        <f t="shared" si="611"/>
        <v>0.11698513800424627</v>
      </c>
      <c r="AL315" s="30">
        <f t="shared" si="612"/>
        <v>4.2272275727963807E-3</v>
      </c>
      <c r="AM315" s="30">
        <f t="shared" si="613"/>
        <v>1.8125357082170954</v>
      </c>
      <c r="AO315" s="30">
        <f t="shared" si="614"/>
        <v>0.5491420349723064</v>
      </c>
      <c r="AP315" s="30">
        <f t="shared" si="615"/>
        <v>3.5906245264337119E-3</v>
      </c>
      <c r="AQ315" s="30">
        <f t="shared" si="616"/>
        <v>0.18072992517262787</v>
      </c>
      <c r="AR315" s="30">
        <f t="shared" si="617"/>
        <v>4.2002388018613383E-2</v>
      </c>
      <c r="AS315" s="30">
        <f t="shared" si="618"/>
        <v>8.5548998511271435E-4</v>
      </c>
      <c r="AT315" s="30">
        <f t="shared" si="619"/>
        <v>3.2308767093073419E-2</v>
      </c>
      <c r="AU315" s="30">
        <f t="shared" si="620"/>
        <v>4.9189842063201886E-2</v>
      </c>
      <c r="AV315" s="30">
        <f t="shared" si="621"/>
        <v>7.5306457763700888E-2</v>
      </c>
      <c r="AW315" s="30">
        <f t="shared" si="622"/>
        <v>6.4542252863707142E-2</v>
      </c>
      <c r="AX315" s="30">
        <f t="shared" si="623"/>
        <v>2.3322175412226788E-3</v>
      </c>
      <c r="AY315" s="30">
        <f t="shared" si="624"/>
        <v>1</v>
      </c>
      <c r="AZ315" s="30"/>
      <c r="BA315" s="30">
        <f t="shared" si="625"/>
        <v>0.96904127829560582</v>
      </c>
      <c r="BB315" s="30">
        <f t="shared" si="626"/>
        <v>5.0062578222778474E-3</v>
      </c>
      <c r="BC315" s="30">
        <f t="shared" si="627"/>
        <v>0.50333464103570036</v>
      </c>
      <c r="BD315" s="30">
        <f t="shared" si="628"/>
        <v>1.1273486430062632E-2</v>
      </c>
      <c r="BE315" s="30">
        <f t="shared" si="629"/>
        <v>2.11446292641669E-3</v>
      </c>
      <c r="BF315" s="30">
        <f t="shared" si="630"/>
        <v>8.6848635235732014E-3</v>
      </c>
      <c r="BG315" s="30">
        <f t="shared" si="631"/>
        <v>0.14015691868758917</v>
      </c>
      <c r="BH315" s="30">
        <f t="shared" si="632"/>
        <v>0.14940303323652793</v>
      </c>
      <c r="BI315" s="30">
        <f t="shared" si="633"/>
        <v>4.0552016985138002E-2</v>
      </c>
      <c r="BJ315" s="30">
        <f t="shared" si="634"/>
        <v>1.8295669589428918</v>
      </c>
      <c r="BK315" s="30"/>
      <c r="BL315" s="30">
        <f t="shared" si="635"/>
        <v>0.52965608804802078</v>
      </c>
      <c r="BM315" s="30">
        <f t="shared" si="636"/>
        <v>2.7363075168183081E-3</v>
      </c>
      <c r="BN315" s="30">
        <f t="shared" si="637"/>
        <v>0.27511135275777104</v>
      </c>
      <c r="BO315" s="30">
        <f t="shared" si="638"/>
        <v>6.1618332004510822E-3</v>
      </c>
      <c r="BP315" s="30">
        <f t="shared" si="639"/>
        <v>1.1557177047176281E-3</v>
      </c>
      <c r="BQ315" s="30">
        <f t="shared" si="640"/>
        <v>4.7469503540833735E-3</v>
      </c>
      <c r="BR315" s="30">
        <f t="shared" si="641"/>
        <v>7.6606607920253783E-2</v>
      </c>
      <c r="BS315" s="30">
        <f t="shared" si="642"/>
        <v>8.1660325415393226E-2</v>
      </c>
      <c r="BT315" s="30">
        <f t="shared" si="643"/>
        <v>2.2164817082490719E-2</v>
      </c>
      <c r="BU315" s="30">
        <f t="shared" si="644"/>
        <v>1</v>
      </c>
      <c r="BV315" s="30"/>
      <c r="BW315" s="28">
        <f t="shared" si="645"/>
        <v>0.42457387761701271</v>
      </c>
      <c r="BX315" s="28">
        <f t="shared" si="646"/>
        <v>0.45258290309854693</v>
      </c>
      <c r="BY315" s="28">
        <f t="shared" si="647"/>
        <v>0.12284321928444036</v>
      </c>
      <c r="BZ315" s="28"/>
      <c r="CA315" s="28">
        <f t="shared" si="648"/>
        <v>59.8</v>
      </c>
      <c r="CB315" s="28">
        <f t="shared" si="649"/>
        <v>9.74</v>
      </c>
      <c r="CC315" s="28">
        <f t="shared" si="650"/>
        <v>33.513015809294671</v>
      </c>
      <c r="CD315" s="28">
        <f t="shared" si="651"/>
        <v>42.45738776170127</v>
      </c>
      <c r="CF315" s="28">
        <f t="shared" si="652"/>
        <v>6.7756981715914657</v>
      </c>
      <c r="CG315" s="28">
        <f t="shared" si="653"/>
        <v>0.53848517748823688</v>
      </c>
      <c r="CH315" s="30"/>
      <c r="CI315" s="107">
        <f t="shared" si="599"/>
        <v>2.0182167119855241</v>
      </c>
    </row>
    <row r="316" spans="1:87" ht="15" customHeight="1" x14ac:dyDescent="0.2">
      <c r="A316" s="150" t="s">
        <v>194</v>
      </c>
      <c r="C316" s="136">
        <v>100</v>
      </c>
      <c r="D316" s="26">
        <f t="shared" si="600"/>
        <v>1025</v>
      </c>
      <c r="F316" s="28">
        <v>59.8</v>
      </c>
      <c r="G316" s="28">
        <v>0.52</v>
      </c>
      <c r="H316" s="28">
        <v>16.7</v>
      </c>
      <c r="I316" s="28">
        <v>5.47</v>
      </c>
      <c r="J316" s="28">
        <v>0.11</v>
      </c>
      <c r="K316" s="28">
        <v>2.36</v>
      </c>
      <c r="L316" s="28">
        <v>5</v>
      </c>
      <c r="M316" s="28">
        <v>4.2300000000000004</v>
      </c>
      <c r="N316" s="28">
        <v>5.51</v>
      </c>
      <c r="O316" s="28">
        <v>0.3</v>
      </c>
      <c r="P316" s="28">
        <f t="shared" si="601"/>
        <v>100</v>
      </c>
      <c r="R316" s="28">
        <v>57.65</v>
      </c>
      <c r="S316" s="28">
        <v>0.24</v>
      </c>
      <c r="T316" s="28">
        <v>25.89</v>
      </c>
      <c r="U316" s="28">
        <v>0.83</v>
      </c>
      <c r="V316" s="28">
        <v>0</v>
      </c>
      <c r="W316" s="28">
        <v>0.38</v>
      </c>
      <c r="X316" s="28">
        <v>8.76</v>
      </c>
      <c r="Y316" s="28">
        <v>4.62</v>
      </c>
      <c r="Z316" s="28">
        <v>1.64</v>
      </c>
      <c r="AA316" s="28">
        <f t="shared" si="602"/>
        <v>100.01</v>
      </c>
      <c r="AC316" s="30">
        <f t="shared" si="603"/>
        <v>0.99533954727030627</v>
      </c>
      <c r="AD316" s="30">
        <f t="shared" si="604"/>
        <v>6.5081351689612009E-3</v>
      </c>
      <c r="AE316" s="30">
        <f t="shared" si="605"/>
        <v>0.32757944291879171</v>
      </c>
      <c r="AF316" s="30">
        <f t="shared" si="606"/>
        <v>7.613082811412665E-2</v>
      </c>
      <c r="AG316" s="30">
        <f t="shared" si="607"/>
        <v>1.5506061460389062E-3</v>
      </c>
      <c r="AH316" s="30">
        <f t="shared" si="608"/>
        <v>5.8560794044665014E-2</v>
      </c>
      <c r="AI316" s="30">
        <f t="shared" si="609"/>
        <v>8.9158345221112698E-2</v>
      </c>
      <c r="AJ316" s="30">
        <f t="shared" si="610"/>
        <v>0.13649564375605036</v>
      </c>
      <c r="AK316" s="30">
        <f t="shared" si="611"/>
        <v>0.11698513800424627</v>
      </c>
      <c r="AL316" s="30">
        <f t="shared" si="612"/>
        <v>4.2272275727963807E-3</v>
      </c>
      <c r="AM316" s="30">
        <f t="shared" si="613"/>
        <v>1.8125357082170954</v>
      </c>
      <c r="AO316" s="30">
        <f t="shared" si="614"/>
        <v>0.5491420349723064</v>
      </c>
      <c r="AP316" s="30">
        <f t="shared" si="615"/>
        <v>3.5906245264337119E-3</v>
      </c>
      <c r="AQ316" s="30">
        <f t="shared" si="616"/>
        <v>0.18072992517262787</v>
      </c>
      <c r="AR316" s="30">
        <f t="shared" si="617"/>
        <v>4.2002388018613383E-2</v>
      </c>
      <c r="AS316" s="30">
        <f t="shared" si="618"/>
        <v>8.5548998511271435E-4</v>
      </c>
      <c r="AT316" s="30">
        <f t="shared" si="619"/>
        <v>3.2308767093073419E-2</v>
      </c>
      <c r="AU316" s="30">
        <f t="shared" si="620"/>
        <v>4.9189842063201886E-2</v>
      </c>
      <c r="AV316" s="30">
        <f t="shared" si="621"/>
        <v>7.5306457763700888E-2</v>
      </c>
      <c r="AW316" s="30">
        <f t="shared" si="622"/>
        <v>6.4542252863707142E-2</v>
      </c>
      <c r="AX316" s="30">
        <f t="shared" si="623"/>
        <v>2.3322175412226788E-3</v>
      </c>
      <c r="AY316" s="30">
        <f t="shared" si="624"/>
        <v>1</v>
      </c>
      <c r="AZ316" s="30"/>
      <c r="BA316" s="30">
        <f t="shared" si="625"/>
        <v>0.95955392809587214</v>
      </c>
      <c r="BB316" s="30">
        <f t="shared" si="626"/>
        <v>3.0037546933667082E-3</v>
      </c>
      <c r="BC316" s="30">
        <f t="shared" si="627"/>
        <v>0.50784621420164777</v>
      </c>
      <c r="BD316" s="30">
        <f t="shared" si="628"/>
        <v>1.1551844119693807E-2</v>
      </c>
      <c r="BE316" s="30">
        <f t="shared" si="629"/>
        <v>0</v>
      </c>
      <c r="BF316" s="30">
        <f t="shared" si="630"/>
        <v>9.4292803970223334E-3</v>
      </c>
      <c r="BG316" s="30">
        <f t="shared" si="631"/>
        <v>0.15620542082738945</v>
      </c>
      <c r="BH316" s="30">
        <f t="shared" si="632"/>
        <v>0.14908034849951599</v>
      </c>
      <c r="BI316" s="30">
        <f t="shared" si="633"/>
        <v>3.4819532908704882E-2</v>
      </c>
      <c r="BJ316" s="30">
        <f t="shared" si="634"/>
        <v>1.8314903237432132</v>
      </c>
      <c r="BK316" s="30"/>
      <c r="BL316" s="30">
        <f t="shared" si="635"/>
        <v>0.52391973665180436</v>
      </c>
      <c r="BM316" s="30">
        <f t="shared" si="636"/>
        <v>1.6400603674649029E-3</v>
      </c>
      <c r="BN316" s="30">
        <f t="shared" si="637"/>
        <v>0.27728577520612174</v>
      </c>
      <c r="BO316" s="30">
        <f t="shared" si="638"/>
        <v>6.3073465199008335E-3</v>
      </c>
      <c r="BP316" s="30">
        <f t="shared" si="639"/>
        <v>0</v>
      </c>
      <c r="BQ316" s="30">
        <f t="shared" si="640"/>
        <v>5.1484194455096556E-3</v>
      </c>
      <c r="BR316" s="30">
        <f t="shared" si="641"/>
        <v>8.5288695660775141E-2</v>
      </c>
      <c r="BS316" s="30">
        <f t="shared" si="642"/>
        <v>8.1398381725994867E-2</v>
      </c>
      <c r="BT316" s="30">
        <f t="shared" si="643"/>
        <v>1.9011584422428434E-2</v>
      </c>
      <c r="BU316" s="30">
        <f t="shared" si="644"/>
        <v>1</v>
      </c>
      <c r="BV316" s="30"/>
      <c r="BW316" s="28">
        <f t="shared" si="645"/>
        <v>0.45928546188667491</v>
      </c>
      <c r="BX316" s="28">
        <f t="shared" si="646"/>
        <v>0.43833585515888118</v>
      </c>
      <c r="BY316" s="28">
        <f t="shared" si="647"/>
        <v>0.10237868295444397</v>
      </c>
      <c r="BZ316" s="28"/>
      <c r="CA316" s="28">
        <f t="shared" si="648"/>
        <v>59.8</v>
      </c>
      <c r="CB316" s="28">
        <f t="shared" si="649"/>
        <v>9.74</v>
      </c>
      <c r="CC316" s="28">
        <f t="shared" si="650"/>
        <v>33.202141389778141</v>
      </c>
      <c r="CD316" s="28">
        <f t="shared" si="651"/>
        <v>45.92854618866749</v>
      </c>
      <c r="CF316" s="28">
        <f t="shared" si="652"/>
        <v>6.8542840846181763</v>
      </c>
      <c r="CG316" s="28">
        <f t="shared" si="653"/>
        <v>0.53848517748823688</v>
      </c>
      <c r="CH316" s="30"/>
      <c r="CI316" s="107">
        <f t="shared" si="599"/>
        <v>2.167698592405674</v>
      </c>
    </row>
    <row r="317" spans="1:87" ht="15" customHeight="1" x14ac:dyDescent="0.2">
      <c r="A317" s="150" t="s">
        <v>194</v>
      </c>
      <c r="C317" s="135">
        <v>105</v>
      </c>
      <c r="D317" s="26">
        <f t="shared" si="600"/>
        <v>1025</v>
      </c>
      <c r="F317" s="28">
        <v>59.8</v>
      </c>
      <c r="G317" s="28">
        <v>0.52</v>
      </c>
      <c r="H317" s="28">
        <v>16.7</v>
      </c>
      <c r="I317" s="28">
        <v>5.47</v>
      </c>
      <c r="J317" s="28">
        <v>0.11</v>
      </c>
      <c r="K317" s="28">
        <v>2.36</v>
      </c>
      <c r="L317" s="28">
        <v>5</v>
      </c>
      <c r="M317" s="28">
        <v>4.2300000000000004</v>
      </c>
      <c r="N317" s="28">
        <v>5.51</v>
      </c>
      <c r="O317" s="28">
        <v>0.3</v>
      </c>
      <c r="P317" s="28">
        <f t="shared" si="601"/>
        <v>100</v>
      </c>
      <c r="R317" s="28">
        <v>56.29</v>
      </c>
      <c r="S317" s="28">
        <v>0.27</v>
      </c>
      <c r="T317" s="28">
        <v>26.04</v>
      </c>
      <c r="U317" s="28">
        <v>1</v>
      </c>
      <c r="V317" s="28">
        <v>0.11</v>
      </c>
      <c r="W317" s="28">
        <v>0.25</v>
      </c>
      <c r="X317" s="28">
        <v>10.23</v>
      </c>
      <c r="Y317" s="28">
        <v>3.89</v>
      </c>
      <c r="Z317" s="28">
        <v>1.91</v>
      </c>
      <c r="AA317" s="28">
        <f t="shared" si="602"/>
        <v>99.99</v>
      </c>
      <c r="AC317" s="30">
        <f t="shared" si="603"/>
        <v>0.99533954727030627</v>
      </c>
      <c r="AD317" s="30">
        <f t="shared" si="604"/>
        <v>6.5081351689612009E-3</v>
      </c>
      <c r="AE317" s="30">
        <f t="shared" si="605"/>
        <v>0.32757944291879171</v>
      </c>
      <c r="AF317" s="30">
        <f t="shared" si="606"/>
        <v>7.613082811412665E-2</v>
      </c>
      <c r="AG317" s="30">
        <f t="shared" si="607"/>
        <v>1.5506061460389062E-3</v>
      </c>
      <c r="AH317" s="30">
        <f t="shared" si="608"/>
        <v>5.8560794044665014E-2</v>
      </c>
      <c r="AI317" s="30">
        <f t="shared" si="609"/>
        <v>8.9158345221112698E-2</v>
      </c>
      <c r="AJ317" s="30">
        <f t="shared" si="610"/>
        <v>0.13649564375605036</v>
      </c>
      <c r="AK317" s="30">
        <f t="shared" si="611"/>
        <v>0.11698513800424627</v>
      </c>
      <c r="AL317" s="30">
        <f t="shared" si="612"/>
        <v>4.2272275727963807E-3</v>
      </c>
      <c r="AM317" s="30">
        <f t="shared" si="613"/>
        <v>1.8125357082170954</v>
      </c>
      <c r="AO317" s="30">
        <f t="shared" si="614"/>
        <v>0.5491420349723064</v>
      </c>
      <c r="AP317" s="30">
        <f t="shared" si="615"/>
        <v>3.5906245264337119E-3</v>
      </c>
      <c r="AQ317" s="30">
        <f t="shared" si="616"/>
        <v>0.18072992517262787</v>
      </c>
      <c r="AR317" s="30">
        <f t="shared" si="617"/>
        <v>4.2002388018613383E-2</v>
      </c>
      <c r="AS317" s="30">
        <f t="shared" si="618"/>
        <v>8.5548998511271435E-4</v>
      </c>
      <c r="AT317" s="30">
        <f t="shared" si="619"/>
        <v>3.2308767093073419E-2</v>
      </c>
      <c r="AU317" s="30">
        <f t="shared" si="620"/>
        <v>4.9189842063201886E-2</v>
      </c>
      <c r="AV317" s="30">
        <f t="shared" si="621"/>
        <v>7.5306457763700888E-2</v>
      </c>
      <c r="AW317" s="30">
        <f t="shared" si="622"/>
        <v>6.4542252863707142E-2</v>
      </c>
      <c r="AX317" s="30">
        <f t="shared" si="623"/>
        <v>2.3322175412226788E-3</v>
      </c>
      <c r="AY317" s="30">
        <f t="shared" si="624"/>
        <v>1</v>
      </c>
      <c r="AZ317" s="30"/>
      <c r="BA317" s="30">
        <f t="shared" si="625"/>
        <v>0.93691744340878824</v>
      </c>
      <c r="BB317" s="30">
        <f t="shared" si="626"/>
        <v>3.3792240300375468E-3</v>
      </c>
      <c r="BC317" s="30">
        <f t="shared" si="627"/>
        <v>0.51078854452726563</v>
      </c>
      <c r="BD317" s="30">
        <f t="shared" si="628"/>
        <v>1.3917884481558803E-2</v>
      </c>
      <c r="BE317" s="30">
        <f t="shared" si="629"/>
        <v>1.5506061460389062E-3</v>
      </c>
      <c r="BF317" s="30">
        <f t="shared" si="630"/>
        <v>6.2034739454094297E-3</v>
      </c>
      <c r="BG317" s="30">
        <f t="shared" si="631"/>
        <v>0.18241797432239659</v>
      </c>
      <c r="BH317" s="30">
        <f t="shared" si="632"/>
        <v>0.12552436269764441</v>
      </c>
      <c r="BI317" s="30">
        <f t="shared" si="633"/>
        <v>4.0552016985138002E-2</v>
      </c>
      <c r="BJ317" s="30">
        <f t="shared" si="634"/>
        <v>1.8212515305442774</v>
      </c>
      <c r="BK317" s="30"/>
      <c r="BL317" s="30">
        <f t="shared" si="635"/>
        <v>0.51443604998854409</v>
      </c>
      <c r="BM317" s="30">
        <f t="shared" si="636"/>
        <v>1.8554405986018156E-3</v>
      </c>
      <c r="BN317" s="30">
        <f t="shared" si="637"/>
        <v>0.28046018683351087</v>
      </c>
      <c r="BO317" s="30">
        <f t="shared" si="638"/>
        <v>7.6419342678051023E-3</v>
      </c>
      <c r="BP317" s="30">
        <f t="shared" si="639"/>
        <v>8.5139593297994961E-4</v>
      </c>
      <c r="BQ317" s="30">
        <f t="shared" si="640"/>
        <v>3.4061599078275225E-3</v>
      </c>
      <c r="BR317" s="30">
        <f t="shared" si="641"/>
        <v>0.1001607802453741</v>
      </c>
      <c r="BS317" s="30">
        <f t="shared" si="642"/>
        <v>6.8922035530222289E-2</v>
      </c>
      <c r="BT317" s="30">
        <f t="shared" si="643"/>
        <v>2.2266016695134425E-2</v>
      </c>
      <c r="BU317" s="30">
        <f t="shared" si="644"/>
        <v>1.0000000000000002</v>
      </c>
      <c r="BV317" s="30"/>
      <c r="BW317" s="28">
        <f t="shared" si="645"/>
        <v>0.52344599625761989</v>
      </c>
      <c r="BX317" s="28">
        <f t="shared" si="646"/>
        <v>0.36019052031981835</v>
      </c>
      <c r="BY317" s="28">
        <f t="shared" si="647"/>
        <v>0.11636348342256175</v>
      </c>
      <c r="BZ317" s="28"/>
      <c r="CA317" s="28">
        <f t="shared" si="648"/>
        <v>59.8</v>
      </c>
      <c r="CB317" s="28">
        <f t="shared" si="649"/>
        <v>9.74</v>
      </c>
      <c r="CC317" s="28">
        <f t="shared" si="650"/>
        <v>37.80864815513717</v>
      </c>
      <c r="CD317" s="28">
        <f t="shared" si="651"/>
        <v>52.344599625761987</v>
      </c>
      <c r="CF317" s="28">
        <f t="shared" si="652"/>
        <v>6.9850460125269205</v>
      </c>
      <c r="CG317" s="28">
        <f t="shared" si="653"/>
        <v>0.53848517748823688</v>
      </c>
      <c r="CH317" s="30"/>
      <c r="CI317" s="107">
        <f t="shared" si="599"/>
        <v>3.0864052028696265</v>
      </c>
    </row>
    <row r="318" spans="1:87" ht="15" customHeight="1" x14ac:dyDescent="0.2">
      <c r="A318" s="150" t="s">
        <v>194</v>
      </c>
      <c r="C318" s="135">
        <v>110</v>
      </c>
      <c r="D318" s="26">
        <f t="shared" si="600"/>
        <v>1025</v>
      </c>
      <c r="F318" s="28">
        <v>59.8</v>
      </c>
      <c r="G318" s="28">
        <v>0.52</v>
      </c>
      <c r="H318" s="28">
        <v>16.7</v>
      </c>
      <c r="I318" s="28">
        <v>5.47</v>
      </c>
      <c r="J318" s="28">
        <v>0.11</v>
      </c>
      <c r="K318" s="28">
        <v>2.36</v>
      </c>
      <c r="L318" s="28">
        <v>5</v>
      </c>
      <c r="M318" s="28">
        <v>4.2300000000000004</v>
      </c>
      <c r="N318" s="28">
        <v>5.51</v>
      </c>
      <c r="O318" s="28">
        <v>0.3</v>
      </c>
      <c r="P318" s="28">
        <f t="shared" si="601"/>
        <v>100</v>
      </c>
      <c r="R318" s="28">
        <v>57.2</v>
      </c>
      <c r="S318" s="28">
        <v>0.39</v>
      </c>
      <c r="T318" s="28">
        <v>26.35</v>
      </c>
      <c r="U318" s="28">
        <v>0.75</v>
      </c>
      <c r="V318" s="28">
        <v>0.16</v>
      </c>
      <c r="W318" s="28">
        <v>0.27</v>
      </c>
      <c r="X318" s="28">
        <v>8.77</v>
      </c>
      <c r="Y318" s="28">
        <v>4.4000000000000004</v>
      </c>
      <c r="Z318" s="28">
        <v>1.7</v>
      </c>
      <c r="AA318" s="28">
        <f t="shared" si="602"/>
        <v>99.99</v>
      </c>
      <c r="AC318" s="30">
        <f t="shared" si="603"/>
        <v>0.99533954727030627</v>
      </c>
      <c r="AD318" s="30">
        <f t="shared" si="604"/>
        <v>6.5081351689612009E-3</v>
      </c>
      <c r="AE318" s="30">
        <f t="shared" si="605"/>
        <v>0.32757944291879171</v>
      </c>
      <c r="AF318" s="30">
        <f t="shared" si="606"/>
        <v>7.613082811412665E-2</v>
      </c>
      <c r="AG318" s="30">
        <f t="shared" si="607"/>
        <v>1.5506061460389062E-3</v>
      </c>
      <c r="AH318" s="30">
        <f t="shared" si="608"/>
        <v>5.8560794044665014E-2</v>
      </c>
      <c r="AI318" s="30">
        <f t="shared" si="609"/>
        <v>8.9158345221112698E-2</v>
      </c>
      <c r="AJ318" s="30">
        <f t="shared" si="610"/>
        <v>0.13649564375605036</v>
      </c>
      <c r="AK318" s="30">
        <f t="shared" si="611"/>
        <v>0.11698513800424627</v>
      </c>
      <c r="AL318" s="30">
        <f t="shared" si="612"/>
        <v>4.2272275727963807E-3</v>
      </c>
      <c r="AM318" s="30">
        <f t="shared" si="613"/>
        <v>1.8125357082170954</v>
      </c>
      <c r="AO318" s="30">
        <f t="shared" si="614"/>
        <v>0.5491420349723064</v>
      </c>
      <c r="AP318" s="30">
        <f t="shared" si="615"/>
        <v>3.5906245264337119E-3</v>
      </c>
      <c r="AQ318" s="30">
        <f t="shared" si="616"/>
        <v>0.18072992517262787</v>
      </c>
      <c r="AR318" s="30">
        <f t="shared" si="617"/>
        <v>4.2002388018613383E-2</v>
      </c>
      <c r="AS318" s="30">
        <f t="shared" si="618"/>
        <v>8.5548998511271435E-4</v>
      </c>
      <c r="AT318" s="30">
        <f t="shared" si="619"/>
        <v>3.2308767093073419E-2</v>
      </c>
      <c r="AU318" s="30">
        <f t="shared" si="620"/>
        <v>4.9189842063201886E-2</v>
      </c>
      <c r="AV318" s="30">
        <f t="shared" si="621"/>
        <v>7.5306457763700888E-2</v>
      </c>
      <c r="AW318" s="30">
        <f t="shared" si="622"/>
        <v>6.4542252863707142E-2</v>
      </c>
      <c r="AX318" s="30">
        <f t="shared" si="623"/>
        <v>2.3322175412226788E-3</v>
      </c>
      <c r="AY318" s="30">
        <f t="shared" si="624"/>
        <v>1</v>
      </c>
      <c r="AZ318" s="30"/>
      <c r="BA318" s="30">
        <f t="shared" si="625"/>
        <v>0.95206391478029306</v>
      </c>
      <c r="BB318" s="30">
        <f t="shared" si="626"/>
        <v>4.8811013767209007E-3</v>
      </c>
      <c r="BC318" s="30">
        <f t="shared" si="627"/>
        <v>0.5168693605335426</v>
      </c>
      <c r="BD318" s="30">
        <f t="shared" si="628"/>
        <v>1.0438413361169104E-2</v>
      </c>
      <c r="BE318" s="30">
        <f t="shared" si="629"/>
        <v>2.2554271215111362E-3</v>
      </c>
      <c r="BF318" s="30">
        <f t="shared" si="630"/>
        <v>6.6997518610421849E-3</v>
      </c>
      <c r="BG318" s="30">
        <f t="shared" si="631"/>
        <v>0.15638373751783166</v>
      </c>
      <c r="BH318" s="30">
        <f t="shared" si="632"/>
        <v>0.14198128428525333</v>
      </c>
      <c r="BI318" s="30">
        <f t="shared" si="633"/>
        <v>3.6093418259023353E-2</v>
      </c>
      <c r="BJ318" s="30">
        <f t="shared" si="634"/>
        <v>1.827666409096387</v>
      </c>
      <c r="BK318" s="30"/>
      <c r="BL318" s="30">
        <f t="shared" si="635"/>
        <v>0.52091777254417071</v>
      </c>
      <c r="BM318" s="30">
        <f t="shared" si="636"/>
        <v>2.6706741188804563E-3</v>
      </c>
      <c r="BN318" s="30">
        <f t="shared" si="637"/>
        <v>0.28280289989522045</v>
      </c>
      <c r="BO318" s="30">
        <f t="shared" si="638"/>
        <v>5.7113340318652242E-3</v>
      </c>
      <c r="BP318" s="30">
        <f t="shared" si="639"/>
        <v>1.2340474773108281E-3</v>
      </c>
      <c r="BQ318" s="30">
        <f t="shared" si="640"/>
        <v>3.6657410935043645E-3</v>
      </c>
      <c r="BR318" s="30">
        <f t="shared" si="641"/>
        <v>8.5564705210700365E-2</v>
      </c>
      <c r="BS318" s="30">
        <f t="shared" si="642"/>
        <v>7.768446341115938E-2</v>
      </c>
      <c r="BT318" s="30">
        <f t="shared" si="643"/>
        <v>1.9748362217188328E-2</v>
      </c>
      <c r="BU318" s="30">
        <f t="shared" si="644"/>
        <v>1</v>
      </c>
      <c r="BV318" s="30"/>
      <c r="BW318" s="28">
        <f t="shared" si="645"/>
        <v>0.46757300395466617</v>
      </c>
      <c r="BX318" s="28">
        <f t="shared" si="646"/>
        <v>0.42451099233401812</v>
      </c>
      <c r="BY318" s="28">
        <f t="shared" si="647"/>
        <v>0.10791600371131571</v>
      </c>
      <c r="BZ318" s="28"/>
      <c r="CA318" s="28">
        <f t="shared" si="648"/>
        <v>59.8</v>
      </c>
      <c r="CB318" s="28">
        <f t="shared" si="649"/>
        <v>9.74</v>
      </c>
      <c r="CC318" s="28">
        <f t="shared" si="650"/>
        <v>34.17025056886488</v>
      </c>
      <c r="CD318" s="28">
        <f t="shared" si="651"/>
        <v>46.757300395466615</v>
      </c>
      <c r="CF318" s="28">
        <f t="shared" si="652"/>
        <v>6.8721676412779376</v>
      </c>
      <c r="CG318" s="28">
        <f t="shared" si="653"/>
        <v>0.53848517748823688</v>
      </c>
      <c r="CH318" s="30"/>
      <c r="CI318" s="107">
        <f t="shared" si="599"/>
        <v>2.3319562300669543</v>
      </c>
    </row>
    <row r="319" spans="1:87" ht="15" customHeight="1" x14ac:dyDescent="0.2">
      <c r="A319" s="150" t="s">
        <v>194</v>
      </c>
      <c r="C319" s="135">
        <v>115</v>
      </c>
      <c r="D319" s="26">
        <f t="shared" si="600"/>
        <v>1025</v>
      </c>
      <c r="F319" s="28">
        <v>59.8</v>
      </c>
      <c r="G319" s="28">
        <v>0.52</v>
      </c>
      <c r="H319" s="28">
        <v>16.7</v>
      </c>
      <c r="I319" s="28">
        <v>5.47</v>
      </c>
      <c r="J319" s="28">
        <v>0.11</v>
      </c>
      <c r="K319" s="28">
        <v>2.36</v>
      </c>
      <c r="L319" s="28">
        <v>5</v>
      </c>
      <c r="M319" s="28">
        <v>4.2300000000000004</v>
      </c>
      <c r="N319" s="28">
        <v>5.51</v>
      </c>
      <c r="O319" s="28">
        <v>0.3</v>
      </c>
      <c r="P319" s="28">
        <f t="shared" si="601"/>
        <v>100</v>
      </c>
      <c r="R319" s="28">
        <v>57.45</v>
      </c>
      <c r="S319" s="28">
        <v>0.3</v>
      </c>
      <c r="T319" s="28">
        <v>26.49</v>
      </c>
      <c r="U319" s="28">
        <v>0.76</v>
      </c>
      <c r="V319" s="28">
        <v>0.11</v>
      </c>
      <c r="W319" s="28">
        <v>0.33</v>
      </c>
      <c r="X319" s="28">
        <v>8.41</v>
      </c>
      <c r="Y319" s="28">
        <v>4.6500000000000004</v>
      </c>
      <c r="Z319" s="28">
        <v>1.51</v>
      </c>
      <c r="AA319" s="28">
        <f t="shared" si="602"/>
        <v>100.01</v>
      </c>
      <c r="AC319" s="30">
        <f t="shared" si="603"/>
        <v>0.99533954727030627</v>
      </c>
      <c r="AD319" s="30">
        <f t="shared" si="604"/>
        <v>6.5081351689612009E-3</v>
      </c>
      <c r="AE319" s="30">
        <f t="shared" si="605"/>
        <v>0.32757944291879171</v>
      </c>
      <c r="AF319" s="30">
        <f t="shared" si="606"/>
        <v>7.613082811412665E-2</v>
      </c>
      <c r="AG319" s="30">
        <f t="shared" si="607"/>
        <v>1.5506061460389062E-3</v>
      </c>
      <c r="AH319" s="30">
        <f t="shared" si="608"/>
        <v>5.8560794044665014E-2</v>
      </c>
      <c r="AI319" s="30">
        <f t="shared" si="609"/>
        <v>8.9158345221112698E-2</v>
      </c>
      <c r="AJ319" s="30">
        <f t="shared" si="610"/>
        <v>0.13649564375605036</v>
      </c>
      <c r="AK319" s="30">
        <f t="shared" si="611"/>
        <v>0.11698513800424627</v>
      </c>
      <c r="AL319" s="30">
        <f t="shared" si="612"/>
        <v>4.2272275727963807E-3</v>
      </c>
      <c r="AM319" s="30">
        <f t="shared" si="613"/>
        <v>1.8125357082170954</v>
      </c>
      <c r="AO319" s="30">
        <f t="shared" si="614"/>
        <v>0.5491420349723064</v>
      </c>
      <c r="AP319" s="30">
        <f t="shared" si="615"/>
        <v>3.5906245264337119E-3</v>
      </c>
      <c r="AQ319" s="30">
        <f t="shared" si="616"/>
        <v>0.18072992517262787</v>
      </c>
      <c r="AR319" s="30">
        <f t="shared" si="617"/>
        <v>4.2002388018613383E-2</v>
      </c>
      <c r="AS319" s="30">
        <f t="shared" si="618"/>
        <v>8.5548998511271435E-4</v>
      </c>
      <c r="AT319" s="30">
        <f t="shared" si="619"/>
        <v>3.2308767093073419E-2</v>
      </c>
      <c r="AU319" s="30">
        <f t="shared" si="620"/>
        <v>4.9189842063201886E-2</v>
      </c>
      <c r="AV319" s="30">
        <f t="shared" si="621"/>
        <v>7.5306457763700888E-2</v>
      </c>
      <c r="AW319" s="30">
        <f t="shared" si="622"/>
        <v>6.4542252863707142E-2</v>
      </c>
      <c r="AX319" s="30">
        <f t="shared" si="623"/>
        <v>2.3322175412226788E-3</v>
      </c>
      <c r="AY319" s="30">
        <f t="shared" si="624"/>
        <v>1</v>
      </c>
      <c r="AZ319" s="30"/>
      <c r="BA319" s="30">
        <f t="shared" si="625"/>
        <v>0.95622503328894815</v>
      </c>
      <c r="BB319" s="30">
        <f t="shared" si="626"/>
        <v>3.7546933667083849E-3</v>
      </c>
      <c r="BC319" s="30">
        <f t="shared" si="627"/>
        <v>0.51961553550411932</v>
      </c>
      <c r="BD319" s="30">
        <f t="shared" si="628"/>
        <v>1.0577592205984691E-2</v>
      </c>
      <c r="BE319" s="30">
        <f t="shared" si="629"/>
        <v>1.5506061460389062E-3</v>
      </c>
      <c r="BF319" s="30">
        <f t="shared" si="630"/>
        <v>8.1885856079404479E-3</v>
      </c>
      <c r="BG319" s="30">
        <f t="shared" si="631"/>
        <v>0.14996433666191156</v>
      </c>
      <c r="BH319" s="30">
        <f t="shared" si="632"/>
        <v>0.15004840271055181</v>
      </c>
      <c r="BI319" s="30">
        <f t="shared" si="633"/>
        <v>3.2059447983014862E-2</v>
      </c>
      <c r="BJ319" s="30">
        <f t="shared" si="634"/>
        <v>1.8319842334752183</v>
      </c>
      <c r="BK319" s="30"/>
      <c r="BL319" s="30">
        <f t="shared" si="635"/>
        <v>0.5219613879945999</v>
      </c>
      <c r="BM319" s="30">
        <f t="shared" si="636"/>
        <v>2.0495227513971808E-3</v>
      </c>
      <c r="BN319" s="30">
        <f t="shared" si="637"/>
        <v>0.28363537524470089</v>
      </c>
      <c r="BO319" s="30">
        <f t="shared" si="638"/>
        <v>5.7738445630175104E-3</v>
      </c>
      <c r="BP319" s="30">
        <f t="shared" si="639"/>
        <v>8.4640801907855589E-4</v>
      </c>
      <c r="BQ319" s="30">
        <f t="shared" si="640"/>
        <v>4.4697904372282453E-3</v>
      </c>
      <c r="BR319" s="30">
        <f t="shared" si="641"/>
        <v>8.1858966863177521E-2</v>
      </c>
      <c r="BS319" s="30">
        <f t="shared" si="642"/>
        <v>8.1904854839233279E-2</v>
      </c>
      <c r="BT319" s="30">
        <f t="shared" si="643"/>
        <v>1.7499849287566774E-2</v>
      </c>
      <c r="BU319" s="30">
        <f t="shared" si="644"/>
        <v>0.99999999999999978</v>
      </c>
      <c r="BV319" s="30"/>
      <c r="BW319" s="28">
        <f t="shared" si="645"/>
        <v>0.45160161667311516</v>
      </c>
      <c r="BX319" s="28">
        <f t="shared" si="646"/>
        <v>0.45185477261884405</v>
      </c>
      <c r="BY319" s="28">
        <f t="shared" si="647"/>
        <v>9.6543610708040795E-2</v>
      </c>
      <c r="BZ319" s="28"/>
      <c r="CA319" s="28">
        <f t="shared" si="648"/>
        <v>59.8</v>
      </c>
      <c r="CB319" s="28">
        <f t="shared" si="649"/>
        <v>9.74</v>
      </c>
      <c r="CC319" s="28">
        <f t="shared" si="650"/>
        <v>32.234441904459835</v>
      </c>
      <c r="CD319" s="28">
        <f t="shared" si="651"/>
        <v>45.160161667311513</v>
      </c>
      <c r="CF319" s="28">
        <f t="shared" si="652"/>
        <v>6.837412558696383</v>
      </c>
      <c r="CG319" s="28">
        <f t="shared" si="653"/>
        <v>0.53848517748823688</v>
      </c>
      <c r="CH319" s="30"/>
      <c r="CI319" s="107">
        <f t="shared" si="599"/>
        <v>2.006873233502168</v>
      </c>
    </row>
    <row r="320" spans="1:87" ht="15" customHeight="1" x14ac:dyDescent="0.2">
      <c r="A320" s="150" t="s">
        <v>194</v>
      </c>
      <c r="C320" s="135">
        <v>120</v>
      </c>
      <c r="D320" s="26">
        <f t="shared" si="600"/>
        <v>1025</v>
      </c>
      <c r="F320" s="28">
        <v>59.8</v>
      </c>
      <c r="G320" s="28">
        <v>0.52</v>
      </c>
      <c r="H320" s="28">
        <v>16.7</v>
      </c>
      <c r="I320" s="28">
        <v>5.47</v>
      </c>
      <c r="J320" s="28">
        <v>0.11</v>
      </c>
      <c r="K320" s="28">
        <v>2.36</v>
      </c>
      <c r="L320" s="28">
        <v>5</v>
      </c>
      <c r="M320" s="28">
        <v>4.2300000000000004</v>
      </c>
      <c r="N320" s="28">
        <v>5.51</v>
      </c>
      <c r="O320" s="28">
        <v>0.3</v>
      </c>
      <c r="P320" s="28">
        <f t="shared" si="601"/>
        <v>100</v>
      </c>
      <c r="R320" s="28">
        <v>57.74</v>
      </c>
      <c r="S320" s="28">
        <v>0.18</v>
      </c>
      <c r="T320" s="28">
        <v>26.18</v>
      </c>
      <c r="U320" s="28">
        <v>0.74</v>
      </c>
      <c r="V320" s="28">
        <v>0.1</v>
      </c>
      <c r="W320" s="28">
        <v>0.38</v>
      </c>
      <c r="X320" s="28">
        <v>8.34</v>
      </c>
      <c r="Y320" s="28">
        <v>4.6100000000000003</v>
      </c>
      <c r="Z320" s="28">
        <v>1.73</v>
      </c>
      <c r="AA320" s="28">
        <f t="shared" si="602"/>
        <v>99.999999999999986</v>
      </c>
      <c r="AC320" s="30">
        <f t="shared" si="603"/>
        <v>0.99533954727030627</v>
      </c>
      <c r="AD320" s="30">
        <f t="shared" si="604"/>
        <v>6.5081351689612009E-3</v>
      </c>
      <c r="AE320" s="30">
        <f t="shared" si="605"/>
        <v>0.32757944291879171</v>
      </c>
      <c r="AF320" s="30">
        <f t="shared" si="606"/>
        <v>7.613082811412665E-2</v>
      </c>
      <c r="AG320" s="30">
        <f t="shared" si="607"/>
        <v>1.5506061460389062E-3</v>
      </c>
      <c r="AH320" s="30">
        <f t="shared" si="608"/>
        <v>5.8560794044665014E-2</v>
      </c>
      <c r="AI320" s="30">
        <f t="shared" si="609"/>
        <v>8.9158345221112698E-2</v>
      </c>
      <c r="AJ320" s="30">
        <f t="shared" si="610"/>
        <v>0.13649564375605036</v>
      </c>
      <c r="AK320" s="30">
        <f t="shared" si="611"/>
        <v>0.11698513800424627</v>
      </c>
      <c r="AL320" s="30">
        <f t="shared" si="612"/>
        <v>4.2272275727963807E-3</v>
      </c>
      <c r="AM320" s="30">
        <f t="shared" si="613"/>
        <v>1.8125357082170954</v>
      </c>
      <c r="AO320" s="30">
        <f t="shared" si="614"/>
        <v>0.5491420349723064</v>
      </c>
      <c r="AP320" s="30">
        <f t="shared" si="615"/>
        <v>3.5906245264337119E-3</v>
      </c>
      <c r="AQ320" s="30">
        <f t="shared" si="616"/>
        <v>0.18072992517262787</v>
      </c>
      <c r="AR320" s="30">
        <f t="shared" si="617"/>
        <v>4.2002388018613383E-2</v>
      </c>
      <c r="AS320" s="30">
        <f t="shared" si="618"/>
        <v>8.5548998511271435E-4</v>
      </c>
      <c r="AT320" s="30">
        <f t="shared" si="619"/>
        <v>3.2308767093073419E-2</v>
      </c>
      <c r="AU320" s="30">
        <f t="shared" si="620"/>
        <v>4.9189842063201886E-2</v>
      </c>
      <c r="AV320" s="30">
        <f t="shared" si="621"/>
        <v>7.5306457763700888E-2</v>
      </c>
      <c r="AW320" s="30">
        <f t="shared" si="622"/>
        <v>6.4542252863707142E-2</v>
      </c>
      <c r="AX320" s="30">
        <f t="shared" si="623"/>
        <v>2.3322175412226788E-3</v>
      </c>
      <c r="AY320" s="30">
        <f t="shared" si="624"/>
        <v>1</v>
      </c>
      <c r="AZ320" s="30"/>
      <c r="BA320" s="30">
        <f t="shared" si="625"/>
        <v>0.96105193075898809</v>
      </c>
      <c r="BB320" s="30">
        <f t="shared" si="626"/>
        <v>2.252816020025031E-3</v>
      </c>
      <c r="BC320" s="30">
        <f t="shared" si="627"/>
        <v>0.51353471949784235</v>
      </c>
      <c r="BD320" s="30">
        <f t="shared" si="628"/>
        <v>1.0299234516353515E-2</v>
      </c>
      <c r="BE320" s="30">
        <f t="shared" si="629"/>
        <v>1.4096419509444602E-3</v>
      </c>
      <c r="BF320" s="30">
        <f t="shared" si="630"/>
        <v>9.4292803970223334E-3</v>
      </c>
      <c r="BG320" s="30">
        <f t="shared" si="631"/>
        <v>0.14871611982881597</v>
      </c>
      <c r="BH320" s="30">
        <f t="shared" si="632"/>
        <v>0.14875766376250404</v>
      </c>
      <c r="BI320" s="30">
        <f t="shared" si="633"/>
        <v>3.6730360934182589E-2</v>
      </c>
      <c r="BJ320" s="30">
        <f t="shared" si="634"/>
        <v>1.8321817676666785</v>
      </c>
      <c r="BK320" s="30"/>
      <c r="BL320" s="30">
        <f t="shared" si="635"/>
        <v>0.52453962140607246</v>
      </c>
      <c r="BM320" s="30">
        <f t="shared" si="636"/>
        <v>1.229581070929463E-3</v>
      </c>
      <c r="BN320" s="30">
        <f t="shared" si="637"/>
        <v>0.28028590206518617</v>
      </c>
      <c r="BO320" s="30">
        <f t="shared" si="638"/>
        <v>5.6212951673838578E-3</v>
      </c>
      <c r="BP320" s="30">
        <f t="shared" si="639"/>
        <v>7.693788770421335E-4</v>
      </c>
      <c r="BQ320" s="30">
        <f t="shared" si="640"/>
        <v>5.1464764923573698E-3</v>
      </c>
      <c r="BR320" s="30">
        <f t="shared" si="641"/>
        <v>8.1168867878326847E-2</v>
      </c>
      <c r="BS320" s="30">
        <f t="shared" si="642"/>
        <v>8.1191542448296503E-2</v>
      </c>
      <c r="BT320" s="30">
        <f t="shared" si="643"/>
        <v>2.0047334594405154E-2</v>
      </c>
      <c r="BU320" s="30">
        <f t="shared" si="644"/>
        <v>0.99999999999999978</v>
      </c>
      <c r="BV320" s="30"/>
      <c r="BW320" s="28">
        <f t="shared" si="645"/>
        <v>0.44498586347563279</v>
      </c>
      <c r="BX320" s="28">
        <f t="shared" si="646"/>
        <v>0.44511017053276719</v>
      </c>
      <c r="BY320" s="28">
        <f t="shared" si="647"/>
        <v>0.10990396599160007</v>
      </c>
      <c r="BZ320" s="28"/>
      <c r="CA320" s="28">
        <f t="shared" si="648"/>
        <v>59.8</v>
      </c>
      <c r="CB320" s="28">
        <f t="shared" si="649"/>
        <v>9.74</v>
      </c>
      <c r="CC320" s="28">
        <f t="shared" si="650"/>
        <v>33.239689772941645</v>
      </c>
      <c r="CD320" s="28">
        <f t="shared" si="651"/>
        <v>44.498586347563283</v>
      </c>
      <c r="CF320" s="28">
        <f t="shared" si="652"/>
        <v>6.8226546607399738</v>
      </c>
      <c r="CG320" s="28">
        <f t="shared" si="653"/>
        <v>0.53848517748823688</v>
      </c>
      <c r="CH320" s="30"/>
      <c r="CI320" s="107">
        <f t="shared" si="599"/>
        <v>2.0947339713117485</v>
      </c>
    </row>
    <row r="321" spans="1:89" ht="15" customHeight="1" x14ac:dyDescent="0.2">
      <c r="A321" s="150" t="s">
        <v>194</v>
      </c>
      <c r="C321" s="135">
        <v>125</v>
      </c>
      <c r="D321" s="26">
        <f t="shared" si="600"/>
        <v>1025</v>
      </c>
      <c r="F321" s="28">
        <v>59.8</v>
      </c>
      <c r="G321" s="28">
        <v>0.52</v>
      </c>
      <c r="H321" s="28">
        <v>16.7</v>
      </c>
      <c r="I321" s="28">
        <v>5.47</v>
      </c>
      <c r="J321" s="28">
        <v>0.11</v>
      </c>
      <c r="K321" s="28">
        <v>2.36</v>
      </c>
      <c r="L321" s="28">
        <v>5</v>
      </c>
      <c r="M321" s="28">
        <v>4.2300000000000004</v>
      </c>
      <c r="N321" s="28">
        <v>5.51</v>
      </c>
      <c r="O321" s="28">
        <v>0.3</v>
      </c>
      <c r="P321" s="28">
        <f t="shared" si="601"/>
        <v>100</v>
      </c>
      <c r="R321" s="28">
        <v>57.88</v>
      </c>
      <c r="S321" s="28">
        <v>0</v>
      </c>
      <c r="T321" s="28">
        <v>26.3</v>
      </c>
      <c r="U321" s="28">
        <v>0.55000000000000004</v>
      </c>
      <c r="V321" s="28">
        <v>0</v>
      </c>
      <c r="W321" s="28">
        <v>0.26</v>
      </c>
      <c r="X321" s="28">
        <v>8.58</v>
      </c>
      <c r="Y321" s="28">
        <v>4.67</v>
      </c>
      <c r="Z321" s="28">
        <v>1.75</v>
      </c>
      <c r="AA321" s="28">
        <f t="shared" si="602"/>
        <v>99.990000000000009</v>
      </c>
      <c r="AC321" s="30">
        <f t="shared" si="603"/>
        <v>0.99533954727030627</v>
      </c>
      <c r="AD321" s="30">
        <f t="shared" si="604"/>
        <v>6.5081351689612009E-3</v>
      </c>
      <c r="AE321" s="30">
        <f t="shared" si="605"/>
        <v>0.32757944291879171</v>
      </c>
      <c r="AF321" s="30">
        <f t="shared" si="606"/>
        <v>7.613082811412665E-2</v>
      </c>
      <c r="AG321" s="30">
        <f t="shared" si="607"/>
        <v>1.5506061460389062E-3</v>
      </c>
      <c r="AH321" s="30">
        <f t="shared" si="608"/>
        <v>5.8560794044665014E-2</v>
      </c>
      <c r="AI321" s="30">
        <f t="shared" si="609"/>
        <v>8.9158345221112698E-2</v>
      </c>
      <c r="AJ321" s="30">
        <f t="shared" si="610"/>
        <v>0.13649564375605036</v>
      </c>
      <c r="AK321" s="30">
        <f t="shared" si="611"/>
        <v>0.11698513800424627</v>
      </c>
      <c r="AL321" s="30">
        <f t="shared" si="612"/>
        <v>4.2272275727963807E-3</v>
      </c>
      <c r="AM321" s="30">
        <f t="shared" si="613"/>
        <v>1.8125357082170954</v>
      </c>
      <c r="AO321" s="30">
        <f t="shared" si="614"/>
        <v>0.5491420349723064</v>
      </c>
      <c r="AP321" s="30">
        <f t="shared" si="615"/>
        <v>3.5906245264337119E-3</v>
      </c>
      <c r="AQ321" s="30">
        <f t="shared" si="616"/>
        <v>0.18072992517262787</v>
      </c>
      <c r="AR321" s="30">
        <f t="shared" si="617"/>
        <v>4.2002388018613383E-2</v>
      </c>
      <c r="AS321" s="30">
        <f t="shared" si="618"/>
        <v>8.5548998511271435E-4</v>
      </c>
      <c r="AT321" s="30">
        <f t="shared" si="619"/>
        <v>3.2308767093073419E-2</v>
      </c>
      <c r="AU321" s="30">
        <f t="shared" si="620"/>
        <v>4.9189842063201886E-2</v>
      </c>
      <c r="AV321" s="30">
        <f t="shared" si="621"/>
        <v>7.5306457763700888E-2</v>
      </c>
      <c r="AW321" s="30">
        <f t="shared" si="622"/>
        <v>6.4542252863707142E-2</v>
      </c>
      <c r="AX321" s="30">
        <f t="shared" si="623"/>
        <v>2.3322175412226788E-3</v>
      </c>
      <c r="AY321" s="30">
        <f t="shared" si="624"/>
        <v>1</v>
      </c>
      <c r="AZ321" s="30"/>
      <c r="BA321" s="30">
        <f t="shared" si="625"/>
        <v>0.9633821571238349</v>
      </c>
      <c r="BB321" s="30">
        <f t="shared" si="626"/>
        <v>0</v>
      </c>
      <c r="BC321" s="30">
        <f t="shared" si="627"/>
        <v>0.51588858375833668</v>
      </c>
      <c r="BD321" s="30">
        <f t="shared" si="628"/>
        <v>7.6548364648573427E-3</v>
      </c>
      <c r="BE321" s="30">
        <f t="shared" si="629"/>
        <v>0</v>
      </c>
      <c r="BF321" s="30">
        <f t="shared" si="630"/>
        <v>6.4516129032258073E-3</v>
      </c>
      <c r="BG321" s="30">
        <f t="shared" si="631"/>
        <v>0.15299572039942938</v>
      </c>
      <c r="BH321" s="30">
        <f t="shared" si="632"/>
        <v>0.15069377218457566</v>
      </c>
      <c r="BI321" s="30">
        <f t="shared" si="633"/>
        <v>3.7154989384288746E-2</v>
      </c>
      <c r="BJ321" s="30">
        <f t="shared" si="634"/>
        <v>1.8342216722185487</v>
      </c>
      <c r="BK321" s="30"/>
      <c r="BL321" s="30">
        <f t="shared" si="635"/>
        <v>0.52522667882262775</v>
      </c>
      <c r="BM321" s="30">
        <f t="shared" si="636"/>
        <v>0</v>
      </c>
      <c r="BN321" s="30">
        <f t="shared" si="637"/>
        <v>0.28125749006899109</v>
      </c>
      <c r="BO321" s="30">
        <f t="shared" si="638"/>
        <v>4.1733431573723464E-3</v>
      </c>
      <c r="BP321" s="30">
        <f t="shared" si="639"/>
        <v>0</v>
      </c>
      <c r="BQ321" s="30">
        <f t="shared" si="640"/>
        <v>3.5173572534569274E-3</v>
      </c>
      <c r="BR321" s="30">
        <f t="shared" si="641"/>
        <v>8.3411794068694131E-2</v>
      </c>
      <c r="BS321" s="30">
        <f t="shared" si="642"/>
        <v>8.2156794059851448E-2</v>
      </c>
      <c r="BT321" s="30">
        <f t="shared" si="643"/>
        <v>2.0256542569006188E-2</v>
      </c>
      <c r="BU321" s="30">
        <f t="shared" si="644"/>
        <v>1</v>
      </c>
      <c r="BV321" s="30"/>
      <c r="BW321" s="28">
        <f t="shared" si="645"/>
        <v>0.44887251662669259</v>
      </c>
      <c r="BX321" s="28">
        <f t="shared" si="646"/>
        <v>0.44211885524552391</v>
      </c>
      <c r="BY321" s="28">
        <f t="shared" si="647"/>
        <v>0.1090086281277835</v>
      </c>
      <c r="BZ321" s="28"/>
      <c r="CA321" s="28">
        <f t="shared" si="648"/>
        <v>59.8</v>
      </c>
      <c r="CB321" s="28">
        <f t="shared" si="649"/>
        <v>9.74</v>
      </c>
      <c r="CC321" s="28">
        <f t="shared" si="650"/>
        <v>33.344488644112978</v>
      </c>
      <c r="CD321" s="28">
        <f t="shared" si="651"/>
        <v>44.887251662669257</v>
      </c>
      <c r="CF321" s="28">
        <f t="shared" si="652"/>
        <v>6.8313510666413153</v>
      </c>
      <c r="CG321" s="28">
        <f t="shared" si="653"/>
        <v>0.53848517748823688</v>
      </c>
      <c r="CH321" s="30"/>
      <c r="CI321" s="107">
        <f t="shared" si="599"/>
        <v>2.1286866604268995</v>
      </c>
    </row>
    <row r="322" spans="1:89" ht="15" customHeight="1" x14ac:dyDescent="0.2">
      <c r="A322" s="150" t="s">
        <v>194</v>
      </c>
      <c r="C322" s="135">
        <v>130</v>
      </c>
      <c r="D322" s="26">
        <f t="shared" si="600"/>
        <v>1025</v>
      </c>
      <c r="F322" s="28">
        <v>59.8</v>
      </c>
      <c r="G322" s="28">
        <v>0.52</v>
      </c>
      <c r="H322" s="28">
        <v>16.7</v>
      </c>
      <c r="I322" s="28">
        <v>5.47</v>
      </c>
      <c r="J322" s="28">
        <v>0.11</v>
      </c>
      <c r="K322" s="28">
        <v>2.36</v>
      </c>
      <c r="L322" s="28">
        <v>5</v>
      </c>
      <c r="M322" s="28">
        <v>4.2300000000000004</v>
      </c>
      <c r="N322" s="28">
        <v>5.51</v>
      </c>
      <c r="O322" s="28">
        <v>0.3</v>
      </c>
      <c r="P322" s="28">
        <f t="shared" si="601"/>
        <v>100</v>
      </c>
      <c r="R322" s="28">
        <v>58.68</v>
      </c>
      <c r="S322" s="28">
        <v>0.18</v>
      </c>
      <c r="T322" s="28">
        <v>25.9</v>
      </c>
      <c r="U322" s="28">
        <v>0.73</v>
      </c>
      <c r="V322" s="28">
        <v>0</v>
      </c>
      <c r="W322" s="28">
        <v>0.35</v>
      </c>
      <c r="X322" s="28">
        <v>7.9</v>
      </c>
      <c r="Y322" s="28">
        <v>4.38</v>
      </c>
      <c r="Z322" s="28">
        <v>1.89</v>
      </c>
      <c r="AA322" s="28">
        <f t="shared" si="602"/>
        <v>100.00999999999999</v>
      </c>
      <c r="AC322" s="30">
        <f t="shared" si="603"/>
        <v>0.99533954727030627</v>
      </c>
      <c r="AD322" s="30">
        <f t="shared" si="604"/>
        <v>6.5081351689612009E-3</v>
      </c>
      <c r="AE322" s="30">
        <f t="shared" si="605"/>
        <v>0.32757944291879171</v>
      </c>
      <c r="AF322" s="30">
        <f t="shared" si="606"/>
        <v>7.613082811412665E-2</v>
      </c>
      <c r="AG322" s="30">
        <f t="shared" si="607"/>
        <v>1.5506061460389062E-3</v>
      </c>
      <c r="AH322" s="30">
        <f t="shared" si="608"/>
        <v>5.8560794044665014E-2</v>
      </c>
      <c r="AI322" s="30">
        <f t="shared" si="609"/>
        <v>8.9158345221112698E-2</v>
      </c>
      <c r="AJ322" s="30">
        <f t="shared" si="610"/>
        <v>0.13649564375605036</v>
      </c>
      <c r="AK322" s="30">
        <f t="shared" si="611"/>
        <v>0.11698513800424627</v>
      </c>
      <c r="AL322" s="30">
        <f t="shared" si="612"/>
        <v>4.2272275727963807E-3</v>
      </c>
      <c r="AM322" s="30">
        <f t="shared" si="613"/>
        <v>1.8125357082170954</v>
      </c>
      <c r="AO322" s="30">
        <f t="shared" si="614"/>
        <v>0.5491420349723064</v>
      </c>
      <c r="AP322" s="30">
        <f t="shared" si="615"/>
        <v>3.5906245264337119E-3</v>
      </c>
      <c r="AQ322" s="30">
        <f t="shared" si="616"/>
        <v>0.18072992517262787</v>
      </c>
      <c r="AR322" s="30">
        <f t="shared" si="617"/>
        <v>4.2002388018613383E-2</v>
      </c>
      <c r="AS322" s="30">
        <f t="shared" si="618"/>
        <v>8.5548998511271435E-4</v>
      </c>
      <c r="AT322" s="30">
        <f t="shared" si="619"/>
        <v>3.2308767093073419E-2</v>
      </c>
      <c r="AU322" s="30">
        <f t="shared" si="620"/>
        <v>4.9189842063201886E-2</v>
      </c>
      <c r="AV322" s="30">
        <f t="shared" si="621"/>
        <v>7.5306457763700888E-2</v>
      </c>
      <c r="AW322" s="30">
        <f t="shared" si="622"/>
        <v>6.4542252863707142E-2</v>
      </c>
      <c r="AX322" s="30">
        <f t="shared" si="623"/>
        <v>2.3322175412226788E-3</v>
      </c>
      <c r="AY322" s="30">
        <f t="shared" si="624"/>
        <v>1</v>
      </c>
      <c r="AZ322" s="30"/>
      <c r="BA322" s="30">
        <f t="shared" si="625"/>
        <v>0.97669773635153134</v>
      </c>
      <c r="BB322" s="30">
        <f t="shared" si="626"/>
        <v>2.252816020025031E-3</v>
      </c>
      <c r="BC322" s="30">
        <f t="shared" si="627"/>
        <v>0.50804236955668891</v>
      </c>
      <c r="BD322" s="30">
        <f t="shared" si="628"/>
        <v>1.0160055671537927E-2</v>
      </c>
      <c r="BE322" s="30">
        <f t="shared" si="629"/>
        <v>0</v>
      </c>
      <c r="BF322" s="30">
        <f t="shared" si="630"/>
        <v>8.6848635235732014E-3</v>
      </c>
      <c r="BG322" s="30">
        <f t="shared" si="631"/>
        <v>0.14087018544935806</v>
      </c>
      <c r="BH322" s="30">
        <f t="shared" si="632"/>
        <v>0.14133591481122942</v>
      </c>
      <c r="BI322" s="30">
        <f t="shared" si="633"/>
        <v>4.0127388535031845E-2</v>
      </c>
      <c r="BJ322" s="30">
        <f t="shared" si="634"/>
        <v>1.8281713299189759</v>
      </c>
      <c r="BK322" s="30"/>
      <c r="BL322" s="30">
        <f t="shared" si="635"/>
        <v>0.5342484702431135</v>
      </c>
      <c r="BM322" s="30">
        <f t="shared" si="636"/>
        <v>1.2322783883307454E-3</v>
      </c>
      <c r="BN322" s="30">
        <f t="shared" si="637"/>
        <v>0.27789647569804371</v>
      </c>
      <c r="BO322" s="30">
        <f t="shared" si="638"/>
        <v>5.5574964475502515E-3</v>
      </c>
      <c r="BP322" s="30">
        <f t="shared" si="639"/>
        <v>0</v>
      </c>
      <c r="BQ322" s="30">
        <f t="shared" si="640"/>
        <v>4.7505741838529498E-3</v>
      </c>
      <c r="BR322" s="30">
        <f t="shared" si="641"/>
        <v>7.7055242659122863E-2</v>
      </c>
      <c r="BS322" s="30">
        <f t="shared" si="642"/>
        <v>7.7309994144527688E-2</v>
      </c>
      <c r="BT322" s="30">
        <f t="shared" si="643"/>
        <v>2.1949468235458149E-2</v>
      </c>
      <c r="BU322" s="30">
        <f t="shared" si="644"/>
        <v>0.99999999999999978</v>
      </c>
      <c r="BV322" s="30"/>
      <c r="BW322" s="28">
        <f t="shared" si="645"/>
        <v>0.43703242246318075</v>
      </c>
      <c r="BX322" s="28">
        <f t="shared" si="646"/>
        <v>0.43847729052082984</v>
      </c>
      <c r="BY322" s="28">
        <f t="shared" si="647"/>
        <v>0.12449028701598941</v>
      </c>
      <c r="BZ322" s="28"/>
      <c r="CA322" s="28">
        <f t="shared" si="648"/>
        <v>59.8</v>
      </c>
      <c r="CB322" s="28">
        <f t="shared" si="649"/>
        <v>9.74</v>
      </c>
      <c r="CC322" s="28">
        <f t="shared" si="650"/>
        <v>34.300649824757983</v>
      </c>
      <c r="CD322" s="28">
        <f t="shared" si="651"/>
        <v>43.703242246318077</v>
      </c>
      <c r="CF322" s="28">
        <f t="shared" si="652"/>
        <v>6.804619532171813</v>
      </c>
      <c r="CG322" s="28">
        <f t="shared" si="653"/>
        <v>0.53848517748823688</v>
      </c>
      <c r="CH322" s="30"/>
      <c r="CI322" s="107">
        <f t="shared" si="599"/>
        <v>2.1822979893759613</v>
      </c>
    </row>
    <row r="323" spans="1:89" ht="15" customHeight="1" x14ac:dyDescent="0.2">
      <c r="A323" s="150" t="s">
        <v>194</v>
      </c>
      <c r="C323" s="135">
        <v>135</v>
      </c>
      <c r="D323" s="26">
        <f t="shared" si="600"/>
        <v>1025</v>
      </c>
      <c r="F323" s="28">
        <v>59.8</v>
      </c>
      <c r="G323" s="28">
        <v>0.52</v>
      </c>
      <c r="H323" s="28">
        <v>16.7</v>
      </c>
      <c r="I323" s="28">
        <v>5.47</v>
      </c>
      <c r="J323" s="28">
        <v>0.11</v>
      </c>
      <c r="K323" s="28">
        <v>2.36</v>
      </c>
      <c r="L323" s="28">
        <v>5</v>
      </c>
      <c r="M323" s="28">
        <v>4.2300000000000004</v>
      </c>
      <c r="N323" s="28">
        <v>5.51</v>
      </c>
      <c r="O323" s="28">
        <v>0.3</v>
      </c>
      <c r="P323" s="28">
        <f t="shared" si="601"/>
        <v>100</v>
      </c>
      <c r="R323" s="28">
        <v>58.23</v>
      </c>
      <c r="S323" s="28">
        <v>0.22</v>
      </c>
      <c r="T323" s="28">
        <v>25.96</v>
      </c>
      <c r="U323" s="28">
        <v>0.62</v>
      </c>
      <c r="V323" s="28">
        <v>0.06</v>
      </c>
      <c r="W323" s="28">
        <v>0.3</v>
      </c>
      <c r="X323" s="28">
        <v>8.15</v>
      </c>
      <c r="Y323" s="28">
        <v>4.38</v>
      </c>
      <c r="Z323" s="28">
        <v>2.09</v>
      </c>
      <c r="AA323" s="28">
        <f t="shared" si="602"/>
        <v>100.01</v>
      </c>
      <c r="AC323" s="30">
        <f t="shared" si="603"/>
        <v>0.99533954727030627</v>
      </c>
      <c r="AD323" s="30">
        <f t="shared" si="604"/>
        <v>6.5081351689612009E-3</v>
      </c>
      <c r="AE323" s="30">
        <f t="shared" si="605"/>
        <v>0.32757944291879171</v>
      </c>
      <c r="AF323" s="30">
        <f t="shared" si="606"/>
        <v>7.613082811412665E-2</v>
      </c>
      <c r="AG323" s="30">
        <f t="shared" si="607"/>
        <v>1.5506061460389062E-3</v>
      </c>
      <c r="AH323" s="30">
        <f t="shared" si="608"/>
        <v>5.8560794044665014E-2</v>
      </c>
      <c r="AI323" s="30">
        <f t="shared" si="609"/>
        <v>8.9158345221112698E-2</v>
      </c>
      <c r="AJ323" s="30">
        <f t="shared" si="610"/>
        <v>0.13649564375605036</v>
      </c>
      <c r="AK323" s="30">
        <f t="shared" si="611"/>
        <v>0.11698513800424627</v>
      </c>
      <c r="AL323" s="30">
        <f t="shared" si="612"/>
        <v>4.2272275727963807E-3</v>
      </c>
      <c r="AM323" s="30">
        <f t="shared" si="613"/>
        <v>1.8125357082170954</v>
      </c>
      <c r="AO323" s="30">
        <f t="shared" si="614"/>
        <v>0.5491420349723064</v>
      </c>
      <c r="AP323" s="30">
        <f t="shared" si="615"/>
        <v>3.5906245264337119E-3</v>
      </c>
      <c r="AQ323" s="30">
        <f t="shared" si="616"/>
        <v>0.18072992517262787</v>
      </c>
      <c r="AR323" s="30">
        <f t="shared" si="617"/>
        <v>4.2002388018613383E-2</v>
      </c>
      <c r="AS323" s="30">
        <f t="shared" si="618"/>
        <v>8.5548998511271435E-4</v>
      </c>
      <c r="AT323" s="30">
        <f t="shared" si="619"/>
        <v>3.2308767093073419E-2</v>
      </c>
      <c r="AU323" s="30">
        <f t="shared" si="620"/>
        <v>4.9189842063201886E-2</v>
      </c>
      <c r="AV323" s="30">
        <f t="shared" si="621"/>
        <v>7.5306457763700888E-2</v>
      </c>
      <c r="AW323" s="30">
        <f t="shared" si="622"/>
        <v>6.4542252863707142E-2</v>
      </c>
      <c r="AX323" s="30">
        <f t="shared" si="623"/>
        <v>2.3322175412226788E-3</v>
      </c>
      <c r="AY323" s="30">
        <f t="shared" si="624"/>
        <v>1</v>
      </c>
      <c r="AZ323" s="30"/>
      <c r="BA323" s="30">
        <f t="shared" si="625"/>
        <v>0.96920772303595204</v>
      </c>
      <c r="BB323" s="30">
        <f t="shared" si="626"/>
        <v>2.753441802252816E-3</v>
      </c>
      <c r="BC323" s="30">
        <f t="shared" si="627"/>
        <v>0.50921930168693608</v>
      </c>
      <c r="BD323" s="30">
        <f t="shared" si="628"/>
        <v>8.6290883785664577E-3</v>
      </c>
      <c r="BE323" s="30">
        <f t="shared" si="629"/>
        <v>8.4578517056667607E-4</v>
      </c>
      <c r="BF323" s="30">
        <f t="shared" si="630"/>
        <v>7.4441687344913151E-3</v>
      </c>
      <c r="BG323" s="30">
        <f t="shared" si="631"/>
        <v>0.14532810271041371</v>
      </c>
      <c r="BH323" s="30">
        <f t="shared" si="632"/>
        <v>0.14133591481122942</v>
      </c>
      <c r="BI323" s="30">
        <f t="shared" si="633"/>
        <v>4.4373673036093415E-2</v>
      </c>
      <c r="BJ323" s="30">
        <f t="shared" si="634"/>
        <v>1.829137199366502</v>
      </c>
      <c r="BK323" s="30"/>
      <c r="BL323" s="30">
        <f t="shared" si="635"/>
        <v>0.52987152815634853</v>
      </c>
      <c r="BM323" s="30">
        <f t="shared" si="636"/>
        <v>1.5053227298676311E-3</v>
      </c>
      <c r="BN323" s="30">
        <f t="shared" si="637"/>
        <v>0.27839316912000783</v>
      </c>
      <c r="BO323" s="30">
        <f t="shared" si="638"/>
        <v>4.7175730620726709E-3</v>
      </c>
      <c r="BP323" s="30">
        <f t="shared" si="639"/>
        <v>4.6239569719516E-4</v>
      </c>
      <c r="BQ323" s="30">
        <f t="shared" si="640"/>
        <v>4.0697705656358128E-3</v>
      </c>
      <c r="BR323" s="30">
        <f t="shared" si="641"/>
        <v>7.9451723337509189E-2</v>
      </c>
      <c r="BS323" s="30">
        <f t="shared" si="642"/>
        <v>7.7269170874759582E-2</v>
      </c>
      <c r="BT323" s="30">
        <f t="shared" si="643"/>
        <v>2.425934645660351E-2</v>
      </c>
      <c r="BU323" s="30">
        <f t="shared" si="644"/>
        <v>0.99999999999999989</v>
      </c>
      <c r="BV323" s="30"/>
      <c r="BW323" s="28">
        <f t="shared" si="645"/>
        <v>0.4390077228534402</v>
      </c>
      <c r="BX323" s="28">
        <f t="shared" si="646"/>
        <v>0.42694810543507861</v>
      </c>
      <c r="BY323" s="28">
        <f t="shared" si="647"/>
        <v>0.13404417171148125</v>
      </c>
      <c r="BZ323" s="28"/>
      <c r="CA323" s="28">
        <f t="shared" si="648"/>
        <v>59.8</v>
      </c>
      <c r="CB323" s="28">
        <f t="shared" si="649"/>
        <v>9.74</v>
      </c>
      <c r="CC323" s="28">
        <f t="shared" si="650"/>
        <v>35.354803313820135</v>
      </c>
      <c r="CD323" s="28">
        <f t="shared" si="651"/>
        <v>43.900772285344019</v>
      </c>
      <c r="CF323" s="28">
        <f t="shared" si="652"/>
        <v>6.8091291513905299</v>
      </c>
      <c r="CG323" s="28">
        <f t="shared" si="653"/>
        <v>0.53848517748823688</v>
      </c>
      <c r="CH323" s="30"/>
      <c r="CI323" s="107">
        <f t="shared" si="599"/>
        <v>2.3227030378640801</v>
      </c>
    </row>
    <row r="324" spans="1:89" ht="15" customHeight="1" x14ac:dyDescent="0.2">
      <c r="A324" s="150" t="s">
        <v>194</v>
      </c>
      <c r="C324" s="135">
        <v>140</v>
      </c>
      <c r="D324" s="26">
        <f t="shared" si="600"/>
        <v>1025</v>
      </c>
      <c r="F324" s="28">
        <v>59.8</v>
      </c>
      <c r="G324" s="28">
        <v>0.52</v>
      </c>
      <c r="H324" s="28">
        <v>16.7</v>
      </c>
      <c r="I324" s="28">
        <v>5.47</v>
      </c>
      <c r="J324" s="28">
        <v>0.11</v>
      </c>
      <c r="K324" s="28">
        <v>2.36</v>
      </c>
      <c r="L324" s="28">
        <v>5</v>
      </c>
      <c r="M324" s="28">
        <v>4.2300000000000004</v>
      </c>
      <c r="N324" s="28">
        <v>5.51</v>
      </c>
      <c r="O324" s="28">
        <v>0.3</v>
      </c>
      <c r="P324" s="28">
        <f t="shared" si="601"/>
        <v>100</v>
      </c>
      <c r="R324" s="28">
        <v>58.45</v>
      </c>
      <c r="S324" s="28">
        <v>0.19</v>
      </c>
      <c r="T324" s="28">
        <v>25.45</v>
      </c>
      <c r="U324" s="28">
        <v>0.82</v>
      </c>
      <c r="V324" s="28">
        <v>0.15</v>
      </c>
      <c r="W324" s="28">
        <v>0.27</v>
      </c>
      <c r="X324" s="28">
        <v>7.87</v>
      </c>
      <c r="Y324" s="28">
        <v>4.74</v>
      </c>
      <c r="Z324" s="28">
        <v>2.06</v>
      </c>
      <c r="AA324" s="28">
        <f t="shared" si="602"/>
        <v>100</v>
      </c>
      <c r="AC324" s="30">
        <f t="shared" si="603"/>
        <v>0.99533954727030627</v>
      </c>
      <c r="AD324" s="30">
        <f t="shared" si="604"/>
        <v>6.5081351689612009E-3</v>
      </c>
      <c r="AE324" s="30">
        <f t="shared" si="605"/>
        <v>0.32757944291879171</v>
      </c>
      <c r="AF324" s="30">
        <f t="shared" si="606"/>
        <v>7.613082811412665E-2</v>
      </c>
      <c r="AG324" s="30">
        <f t="shared" si="607"/>
        <v>1.5506061460389062E-3</v>
      </c>
      <c r="AH324" s="30">
        <f t="shared" si="608"/>
        <v>5.8560794044665014E-2</v>
      </c>
      <c r="AI324" s="30">
        <f t="shared" si="609"/>
        <v>8.9158345221112698E-2</v>
      </c>
      <c r="AJ324" s="30">
        <f t="shared" si="610"/>
        <v>0.13649564375605036</v>
      </c>
      <c r="AK324" s="30">
        <f t="shared" si="611"/>
        <v>0.11698513800424627</v>
      </c>
      <c r="AL324" s="30">
        <f t="shared" si="612"/>
        <v>4.2272275727963807E-3</v>
      </c>
      <c r="AM324" s="30">
        <f t="shared" si="613"/>
        <v>1.8125357082170954</v>
      </c>
      <c r="AO324" s="30">
        <f t="shared" si="614"/>
        <v>0.5491420349723064</v>
      </c>
      <c r="AP324" s="30">
        <f t="shared" si="615"/>
        <v>3.5906245264337119E-3</v>
      </c>
      <c r="AQ324" s="30">
        <f t="shared" si="616"/>
        <v>0.18072992517262787</v>
      </c>
      <c r="AR324" s="30">
        <f t="shared" si="617"/>
        <v>4.2002388018613383E-2</v>
      </c>
      <c r="AS324" s="30">
        <f t="shared" si="618"/>
        <v>8.5548998511271435E-4</v>
      </c>
      <c r="AT324" s="30">
        <f t="shared" si="619"/>
        <v>3.2308767093073419E-2</v>
      </c>
      <c r="AU324" s="30">
        <f t="shared" si="620"/>
        <v>4.9189842063201886E-2</v>
      </c>
      <c r="AV324" s="30">
        <f t="shared" si="621"/>
        <v>7.5306457763700888E-2</v>
      </c>
      <c r="AW324" s="30">
        <f t="shared" si="622"/>
        <v>6.4542252863707142E-2</v>
      </c>
      <c r="AX324" s="30">
        <f t="shared" si="623"/>
        <v>2.3322175412226788E-3</v>
      </c>
      <c r="AY324" s="30">
        <f t="shared" si="624"/>
        <v>1</v>
      </c>
      <c r="AZ324" s="30"/>
      <c r="BA324" s="30">
        <f t="shared" si="625"/>
        <v>0.97286950732356869</v>
      </c>
      <c r="BB324" s="30">
        <f t="shared" si="626"/>
        <v>2.3779724655819774E-3</v>
      </c>
      <c r="BC324" s="30">
        <f t="shared" si="627"/>
        <v>0.49921537857983522</v>
      </c>
      <c r="BD324" s="30">
        <f t="shared" si="628"/>
        <v>1.1412665274878218E-2</v>
      </c>
      <c r="BE324" s="30">
        <f t="shared" si="629"/>
        <v>2.11446292641669E-3</v>
      </c>
      <c r="BF324" s="30">
        <f t="shared" si="630"/>
        <v>6.6997518610421849E-3</v>
      </c>
      <c r="BG324" s="30">
        <f t="shared" si="631"/>
        <v>0.14033523537803139</v>
      </c>
      <c r="BH324" s="30">
        <f t="shared" si="632"/>
        <v>0.15295256534365925</v>
      </c>
      <c r="BI324" s="30">
        <f t="shared" si="633"/>
        <v>4.373673036093418E-2</v>
      </c>
      <c r="BJ324" s="30">
        <f t="shared" si="634"/>
        <v>1.8317142695139479</v>
      </c>
      <c r="BK324" s="30"/>
      <c r="BL324" s="30">
        <f t="shared" si="635"/>
        <v>0.53112514517983378</v>
      </c>
      <c r="BM324" s="30">
        <f t="shared" si="636"/>
        <v>1.298222383894504E-3</v>
      </c>
      <c r="BN324" s="30">
        <f t="shared" si="637"/>
        <v>0.27253998447711164</v>
      </c>
      <c r="BO324" s="30">
        <f t="shared" si="638"/>
        <v>6.2305925464601038E-3</v>
      </c>
      <c r="BP324" s="30">
        <f t="shared" si="639"/>
        <v>1.1543628619423109E-3</v>
      </c>
      <c r="BQ324" s="30">
        <f t="shared" si="640"/>
        <v>3.6576402622118505E-3</v>
      </c>
      <c r="BR324" s="30">
        <f t="shared" si="641"/>
        <v>7.6614151952460283E-2</v>
      </c>
      <c r="BS324" s="30">
        <f t="shared" si="642"/>
        <v>8.3502415136093133E-2</v>
      </c>
      <c r="BT324" s="30">
        <f t="shared" si="643"/>
        <v>2.3877485199992398E-2</v>
      </c>
      <c r="BU324" s="30">
        <f t="shared" si="644"/>
        <v>0.99999999999999989</v>
      </c>
      <c r="BV324" s="30"/>
      <c r="BW324" s="28">
        <f t="shared" si="645"/>
        <v>0.41639472037015268</v>
      </c>
      <c r="BX324" s="28">
        <f t="shared" si="646"/>
        <v>0.45383214347136486</v>
      </c>
      <c r="BY324" s="28">
        <f t="shared" si="647"/>
        <v>0.12977313615848246</v>
      </c>
      <c r="BZ324" s="28"/>
      <c r="CA324" s="28">
        <f t="shared" si="648"/>
        <v>59.8</v>
      </c>
      <c r="CB324" s="28">
        <f t="shared" si="649"/>
        <v>9.74</v>
      </c>
      <c r="CC324" s="28">
        <f t="shared" si="650"/>
        <v>33.797049634355879</v>
      </c>
      <c r="CD324" s="28">
        <f t="shared" si="651"/>
        <v>41.639472037015267</v>
      </c>
      <c r="CF324" s="28">
        <f t="shared" si="652"/>
        <v>6.7562458039829112</v>
      </c>
      <c r="CG324" s="28">
        <f t="shared" si="653"/>
        <v>0.53848517748823688</v>
      </c>
      <c r="CH324" s="30"/>
      <c r="CI324" s="107">
        <f t="shared" si="599"/>
        <v>2.0092423944870199</v>
      </c>
    </row>
    <row r="325" spans="1:89" ht="15" customHeight="1" x14ac:dyDescent="0.2">
      <c r="A325" s="150" t="s">
        <v>194</v>
      </c>
      <c r="C325" s="135">
        <v>145</v>
      </c>
      <c r="D325" s="26">
        <f t="shared" si="600"/>
        <v>1025</v>
      </c>
      <c r="F325" s="28">
        <v>59.8</v>
      </c>
      <c r="G325" s="28">
        <v>0.52</v>
      </c>
      <c r="H325" s="28">
        <v>16.7</v>
      </c>
      <c r="I325" s="28">
        <v>5.47</v>
      </c>
      <c r="J325" s="28">
        <v>0.11</v>
      </c>
      <c r="K325" s="28">
        <v>2.36</v>
      </c>
      <c r="L325" s="28">
        <v>5</v>
      </c>
      <c r="M325" s="28">
        <v>4.2300000000000004</v>
      </c>
      <c r="N325" s="28">
        <v>5.51</v>
      </c>
      <c r="O325" s="28">
        <v>0.3</v>
      </c>
      <c r="P325" s="28">
        <f t="shared" si="601"/>
        <v>100</v>
      </c>
      <c r="R325" s="28">
        <v>57.6</v>
      </c>
      <c r="S325" s="28">
        <v>0.26</v>
      </c>
      <c r="T325" s="28">
        <v>25.97</v>
      </c>
      <c r="U325" s="28">
        <v>0.75</v>
      </c>
      <c r="V325" s="28">
        <v>0.14000000000000001</v>
      </c>
      <c r="W325" s="28">
        <v>0.37</v>
      </c>
      <c r="X325" s="28">
        <v>8.5299999999999994</v>
      </c>
      <c r="Y325" s="28">
        <v>4.4800000000000004</v>
      </c>
      <c r="Z325" s="28">
        <v>1.9</v>
      </c>
      <c r="AA325" s="28">
        <f t="shared" si="602"/>
        <v>100.00000000000001</v>
      </c>
      <c r="AC325" s="30">
        <f t="shared" si="603"/>
        <v>0.99533954727030627</v>
      </c>
      <c r="AD325" s="30">
        <f t="shared" si="604"/>
        <v>6.5081351689612009E-3</v>
      </c>
      <c r="AE325" s="30">
        <f t="shared" si="605"/>
        <v>0.32757944291879171</v>
      </c>
      <c r="AF325" s="30">
        <f t="shared" si="606"/>
        <v>7.613082811412665E-2</v>
      </c>
      <c r="AG325" s="30">
        <f t="shared" si="607"/>
        <v>1.5506061460389062E-3</v>
      </c>
      <c r="AH325" s="30">
        <f t="shared" si="608"/>
        <v>5.8560794044665014E-2</v>
      </c>
      <c r="AI325" s="30">
        <f t="shared" si="609"/>
        <v>8.9158345221112698E-2</v>
      </c>
      <c r="AJ325" s="30">
        <f t="shared" si="610"/>
        <v>0.13649564375605036</v>
      </c>
      <c r="AK325" s="30">
        <f t="shared" si="611"/>
        <v>0.11698513800424627</v>
      </c>
      <c r="AL325" s="30">
        <f t="shared" si="612"/>
        <v>4.2272275727963807E-3</v>
      </c>
      <c r="AM325" s="30">
        <f t="shared" si="613"/>
        <v>1.8125357082170954</v>
      </c>
      <c r="AO325" s="30">
        <f t="shared" si="614"/>
        <v>0.5491420349723064</v>
      </c>
      <c r="AP325" s="30">
        <f t="shared" si="615"/>
        <v>3.5906245264337119E-3</v>
      </c>
      <c r="AQ325" s="30">
        <f t="shared" si="616"/>
        <v>0.18072992517262787</v>
      </c>
      <c r="AR325" s="30">
        <f t="shared" si="617"/>
        <v>4.2002388018613383E-2</v>
      </c>
      <c r="AS325" s="30">
        <f t="shared" si="618"/>
        <v>8.5548998511271435E-4</v>
      </c>
      <c r="AT325" s="30">
        <f t="shared" si="619"/>
        <v>3.2308767093073419E-2</v>
      </c>
      <c r="AU325" s="30">
        <f t="shared" si="620"/>
        <v>4.9189842063201886E-2</v>
      </c>
      <c r="AV325" s="30">
        <f t="shared" si="621"/>
        <v>7.5306457763700888E-2</v>
      </c>
      <c r="AW325" s="30">
        <f t="shared" si="622"/>
        <v>6.4542252863707142E-2</v>
      </c>
      <c r="AX325" s="30">
        <f t="shared" si="623"/>
        <v>2.3322175412226788E-3</v>
      </c>
      <c r="AY325" s="30">
        <f t="shared" si="624"/>
        <v>1</v>
      </c>
      <c r="AZ325" s="30"/>
      <c r="BA325" s="30">
        <f t="shared" si="625"/>
        <v>0.95872170439414117</v>
      </c>
      <c r="BB325" s="30">
        <f t="shared" si="626"/>
        <v>3.2540675844806004E-3</v>
      </c>
      <c r="BC325" s="30">
        <f t="shared" si="627"/>
        <v>0.50941545704197722</v>
      </c>
      <c r="BD325" s="30">
        <f t="shared" si="628"/>
        <v>1.0438413361169104E-2</v>
      </c>
      <c r="BE325" s="30">
        <f t="shared" si="629"/>
        <v>1.9734987313222443E-3</v>
      </c>
      <c r="BF325" s="30">
        <f t="shared" si="630"/>
        <v>9.1811414392059566E-3</v>
      </c>
      <c r="BG325" s="30">
        <f t="shared" si="631"/>
        <v>0.15210413694721825</v>
      </c>
      <c r="BH325" s="30">
        <f t="shared" si="632"/>
        <v>0.14456276218134884</v>
      </c>
      <c r="BI325" s="30">
        <f t="shared" si="633"/>
        <v>4.0339702760084924E-2</v>
      </c>
      <c r="BJ325" s="30">
        <f t="shared" si="634"/>
        <v>1.8299908844409483</v>
      </c>
      <c r="BK325" s="30"/>
      <c r="BL325" s="30">
        <f t="shared" si="635"/>
        <v>0.5238942513568996</v>
      </c>
      <c r="BM325" s="30">
        <f t="shared" si="636"/>
        <v>1.7781878653863894E-3</v>
      </c>
      <c r="BN325" s="30">
        <f t="shared" si="637"/>
        <v>0.27837048882218923</v>
      </c>
      <c r="BO325" s="30">
        <f t="shared" si="638"/>
        <v>5.7040794300775872E-3</v>
      </c>
      <c r="BP325" s="30">
        <f t="shared" si="639"/>
        <v>1.0784199790837411E-3</v>
      </c>
      <c r="BQ325" s="30">
        <f t="shared" si="640"/>
        <v>5.0170421706831302E-3</v>
      </c>
      <c r="BR325" s="30">
        <f t="shared" si="641"/>
        <v>8.3117428748113786E-2</v>
      </c>
      <c r="BS325" s="30">
        <f t="shared" si="642"/>
        <v>7.8996438403304906E-2</v>
      </c>
      <c r="BT325" s="30">
        <f t="shared" si="643"/>
        <v>2.2043663224261618E-2</v>
      </c>
      <c r="BU325" s="30">
        <f t="shared" si="644"/>
        <v>1</v>
      </c>
      <c r="BV325" s="30"/>
      <c r="BW325" s="28">
        <f t="shared" si="645"/>
        <v>0.45133874557589204</v>
      </c>
      <c r="BX325" s="28">
        <f t="shared" si="646"/>
        <v>0.42896121729126485</v>
      </c>
      <c r="BY325" s="28">
        <f t="shared" si="647"/>
        <v>0.11970003713284311</v>
      </c>
      <c r="BZ325" s="28"/>
      <c r="CA325" s="28">
        <f t="shared" si="648"/>
        <v>59.8</v>
      </c>
      <c r="CB325" s="28">
        <f t="shared" si="649"/>
        <v>9.74</v>
      </c>
      <c r="CC325" s="28">
        <f t="shared" si="650"/>
        <v>34.536940992078911</v>
      </c>
      <c r="CD325" s="28">
        <f t="shared" si="651"/>
        <v>45.133874557589202</v>
      </c>
      <c r="CF325" s="28">
        <f t="shared" si="652"/>
        <v>6.8368303029558266</v>
      </c>
      <c r="CG325" s="28">
        <f t="shared" si="653"/>
        <v>0.53848517748823688</v>
      </c>
      <c r="CH325" s="30"/>
      <c r="CI325" s="107">
        <f t="shared" si="599"/>
        <v>2.2888139350370769</v>
      </c>
    </row>
    <row r="326" spans="1:89" ht="15" customHeight="1" x14ac:dyDescent="0.2">
      <c r="A326" s="150" t="s">
        <v>194</v>
      </c>
      <c r="C326" s="136">
        <v>150</v>
      </c>
      <c r="D326" s="26">
        <f t="shared" si="600"/>
        <v>1025</v>
      </c>
      <c r="F326" s="28">
        <v>59.8</v>
      </c>
      <c r="G326" s="28">
        <v>0.52</v>
      </c>
      <c r="H326" s="28">
        <v>16.7</v>
      </c>
      <c r="I326" s="28">
        <v>5.47</v>
      </c>
      <c r="J326" s="28">
        <v>0.11</v>
      </c>
      <c r="K326" s="28">
        <v>2.36</v>
      </c>
      <c r="L326" s="28">
        <v>5</v>
      </c>
      <c r="M326" s="28">
        <v>4.2300000000000004</v>
      </c>
      <c r="N326" s="28">
        <v>5.51</v>
      </c>
      <c r="O326" s="28">
        <v>0.3</v>
      </c>
      <c r="P326" s="28">
        <f t="shared" si="601"/>
        <v>100</v>
      </c>
      <c r="R326" s="28">
        <v>57.82</v>
      </c>
      <c r="S326" s="28">
        <v>0.16</v>
      </c>
      <c r="T326" s="28">
        <v>26.29</v>
      </c>
      <c r="U326" s="28">
        <v>0.77</v>
      </c>
      <c r="V326" s="28">
        <v>0.06</v>
      </c>
      <c r="W326" s="28">
        <v>0.18</v>
      </c>
      <c r="X326" s="28">
        <v>8.02</v>
      </c>
      <c r="Y326" s="28">
        <v>4.74</v>
      </c>
      <c r="Z326" s="28">
        <v>1.95</v>
      </c>
      <c r="AA326" s="28">
        <f t="shared" si="602"/>
        <v>99.99</v>
      </c>
      <c r="AC326" s="30">
        <f t="shared" si="603"/>
        <v>0.99533954727030627</v>
      </c>
      <c r="AD326" s="30">
        <f t="shared" si="604"/>
        <v>6.5081351689612009E-3</v>
      </c>
      <c r="AE326" s="30">
        <f t="shared" si="605"/>
        <v>0.32757944291879171</v>
      </c>
      <c r="AF326" s="30">
        <f t="shared" si="606"/>
        <v>7.613082811412665E-2</v>
      </c>
      <c r="AG326" s="30">
        <f t="shared" si="607"/>
        <v>1.5506061460389062E-3</v>
      </c>
      <c r="AH326" s="30">
        <f t="shared" si="608"/>
        <v>5.8560794044665014E-2</v>
      </c>
      <c r="AI326" s="30">
        <f t="shared" si="609"/>
        <v>8.9158345221112698E-2</v>
      </c>
      <c r="AJ326" s="30">
        <f t="shared" si="610"/>
        <v>0.13649564375605036</v>
      </c>
      <c r="AK326" s="30">
        <f t="shared" si="611"/>
        <v>0.11698513800424627</v>
      </c>
      <c r="AL326" s="30">
        <f t="shared" si="612"/>
        <v>4.2272275727963807E-3</v>
      </c>
      <c r="AM326" s="30">
        <f t="shared" si="613"/>
        <v>1.8125357082170954</v>
      </c>
      <c r="AO326" s="30">
        <f t="shared" si="614"/>
        <v>0.5491420349723064</v>
      </c>
      <c r="AP326" s="30">
        <f t="shared" si="615"/>
        <v>3.5906245264337119E-3</v>
      </c>
      <c r="AQ326" s="30">
        <f t="shared" si="616"/>
        <v>0.18072992517262787</v>
      </c>
      <c r="AR326" s="30">
        <f t="shared" si="617"/>
        <v>4.2002388018613383E-2</v>
      </c>
      <c r="AS326" s="30">
        <f t="shared" si="618"/>
        <v>8.5548998511271435E-4</v>
      </c>
      <c r="AT326" s="30">
        <f t="shared" si="619"/>
        <v>3.2308767093073419E-2</v>
      </c>
      <c r="AU326" s="30">
        <f t="shared" si="620"/>
        <v>4.9189842063201886E-2</v>
      </c>
      <c r="AV326" s="30">
        <f t="shared" si="621"/>
        <v>7.5306457763700888E-2</v>
      </c>
      <c r="AW326" s="30">
        <f t="shared" si="622"/>
        <v>6.4542252863707142E-2</v>
      </c>
      <c r="AX326" s="30">
        <f t="shared" si="623"/>
        <v>2.3322175412226788E-3</v>
      </c>
      <c r="AY326" s="30">
        <f t="shared" si="624"/>
        <v>1</v>
      </c>
      <c r="AZ326" s="30"/>
      <c r="BA326" s="30">
        <f t="shared" si="625"/>
        <v>0.96238348868175771</v>
      </c>
      <c r="BB326" s="30">
        <f t="shared" si="626"/>
        <v>2.0025031289111388E-3</v>
      </c>
      <c r="BC326" s="30">
        <f t="shared" si="627"/>
        <v>0.51569242840329543</v>
      </c>
      <c r="BD326" s="30">
        <f t="shared" si="628"/>
        <v>1.0716771050800279E-2</v>
      </c>
      <c r="BE326" s="30">
        <f t="shared" si="629"/>
        <v>8.4578517056667607E-4</v>
      </c>
      <c r="BF326" s="30">
        <f t="shared" si="630"/>
        <v>4.4665012406947891E-3</v>
      </c>
      <c r="BG326" s="30">
        <f t="shared" si="631"/>
        <v>0.14300998573466475</v>
      </c>
      <c r="BH326" s="30">
        <f t="shared" si="632"/>
        <v>0.15295256534365925</v>
      </c>
      <c r="BI326" s="30">
        <f t="shared" si="633"/>
        <v>4.1401273885350316E-2</v>
      </c>
      <c r="BJ326" s="30">
        <f t="shared" si="634"/>
        <v>1.8334713026397005</v>
      </c>
      <c r="BK326" s="30"/>
      <c r="BL326" s="30">
        <f t="shared" si="635"/>
        <v>0.52489694673496501</v>
      </c>
      <c r="BM326" s="30">
        <f t="shared" si="636"/>
        <v>1.0921922399483857E-3</v>
      </c>
      <c r="BN326" s="30">
        <f t="shared" si="637"/>
        <v>0.28126561220829499</v>
      </c>
      <c r="BO326" s="30">
        <f t="shared" si="638"/>
        <v>5.8450716056319182E-3</v>
      </c>
      <c r="BP326" s="30">
        <f t="shared" si="639"/>
        <v>4.6130264997819997E-4</v>
      </c>
      <c r="BQ326" s="30">
        <f t="shared" si="640"/>
        <v>2.4360900736565883E-3</v>
      </c>
      <c r="BR326" s="30">
        <f t="shared" si="641"/>
        <v>7.7999576829356002E-2</v>
      </c>
      <c r="BS326" s="30">
        <f t="shared" si="642"/>
        <v>8.3422393971178677E-2</v>
      </c>
      <c r="BT326" s="30">
        <f t="shared" si="643"/>
        <v>2.2580813686990209E-2</v>
      </c>
      <c r="BU326" s="30">
        <f t="shared" si="644"/>
        <v>1.0000000000000002</v>
      </c>
      <c r="BV326" s="30"/>
      <c r="BW326" s="28">
        <f t="shared" si="645"/>
        <v>0.42390432865783212</v>
      </c>
      <c r="BX326" s="28">
        <f t="shared" si="646"/>
        <v>0.45337571495737117</v>
      </c>
      <c r="BY326" s="28">
        <f t="shared" si="647"/>
        <v>0.12271995638479671</v>
      </c>
      <c r="BZ326" s="28"/>
      <c r="CA326" s="28">
        <f t="shared" si="648"/>
        <v>59.8</v>
      </c>
      <c r="CB326" s="28">
        <f t="shared" si="649"/>
        <v>9.74</v>
      </c>
      <c r="CC326" s="28">
        <f t="shared" si="650"/>
        <v>33.467212071371279</v>
      </c>
      <c r="CD326" s="28">
        <f t="shared" si="651"/>
        <v>42.390432865783211</v>
      </c>
      <c r="CF326" s="28">
        <f t="shared" si="652"/>
        <v>6.7741199363623075</v>
      </c>
      <c r="CG326" s="28">
        <f t="shared" si="653"/>
        <v>0.53848517748823688</v>
      </c>
      <c r="CH326" s="30"/>
      <c r="CI326" s="107">
        <f t="shared" si="599"/>
        <v>2.0089788923989498</v>
      </c>
    </row>
    <row r="327" spans="1:89" ht="15" customHeight="1" x14ac:dyDescent="0.2">
      <c r="A327" s="150" t="s">
        <v>194</v>
      </c>
      <c r="C327" s="135">
        <v>155</v>
      </c>
      <c r="D327" s="26">
        <f t="shared" si="600"/>
        <v>1025</v>
      </c>
      <c r="F327" s="28">
        <v>59.8</v>
      </c>
      <c r="G327" s="28">
        <v>0.52</v>
      </c>
      <c r="H327" s="28">
        <v>16.7</v>
      </c>
      <c r="I327" s="28">
        <v>5.47</v>
      </c>
      <c r="J327" s="28">
        <v>0.11</v>
      </c>
      <c r="K327" s="28">
        <v>2.36</v>
      </c>
      <c r="L327" s="28">
        <v>5</v>
      </c>
      <c r="M327" s="28">
        <v>4.2300000000000004</v>
      </c>
      <c r="N327" s="28">
        <v>5.51</v>
      </c>
      <c r="O327" s="28">
        <v>0.3</v>
      </c>
      <c r="P327" s="28">
        <f t="shared" si="601"/>
        <v>100</v>
      </c>
      <c r="R327" s="28">
        <v>57.85</v>
      </c>
      <c r="S327" s="28">
        <v>0.28000000000000003</v>
      </c>
      <c r="T327" s="28">
        <v>26.06</v>
      </c>
      <c r="U327" s="28">
        <v>0.78</v>
      </c>
      <c r="V327" s="28">
        <v>0.14000000000000001</v>
      </c>
      <c r="W327" s="28">
        <v>0.31</v>
      </c>
      <c r="X327" s="28">
        <v>8.17</v>
      </c>
      <c r="Y327" s="28">
        <v>4.58</v>
      </c>
      <c r="Z327" s="28">
        <v>1.83</v>
      </c>
      <c r="AA327" s="28">
        <f t="shared" si="602"/>
        <v>100</v>
      </c>
      <c r="AC327" s="30">
        <f t="shared" si="603"/>
        <v>0.99533954727030627</v>
      </c>
      <c r="AD327" s="30">
        <f t="shared" si="604"/>
        <v>6.5081351689612009E-3</v>
      </c>
      <c r="AE327" s="30">
        <f t="shared" si="605"/>
        <v>0.32757944291879171</v>
      </c>
      <c r="AF327" s="30">
        <f t="shared" si="606"/>
        <v>7.613082811412665E-2</v>
      </c>
      <c r="AG327" s="30">
        <f t="shared" si="607"/>
        <v>1.5506061460389062E-3</v>
      </c>
      <c r="AH327" s="30">
        <f t="shared" si="608"/>
        <v>5.8560794044665014E-2</v>
      </c>
      <c r="AI327" s="30">
        <f t="shared" si="609"/>
        <v>8.9158345221112698E-2</v>
      </c>
      <c r="AJ327" s="30">
        <f t="shared" si="610"/>
        <v>0.13649564375605036</v>
      </c>
      <c r="AK327" s="30">
        <f t="shared" si="611"/>
        <v>0.11698513800424627</v>
      </c>
      <c r="AL327" s="30">
        <f t="shared" si="612"/>
        <v>4.2272275727963807E-3</v>
      </c>
      <c r="AM327" s="30">
        <f t="shared" si="613"/>
        <v>1.8125357082170954</v>
      </c>
      <c r="AO327" s="30">
        <f t="shared" si="614"/>
        <v>0.5491420349723064</v>
      </c>
      <c r="AP327" s="30">
        <f t="shared" si="615"/>
        <v>3.5906245264337119E-3</v>
      </c>
      <c r="AQ327" s="30">
        <f t="shared" si="616"/>
        <v>0.18072992517262787</v>
      </c>
      <c r="AR327" s="30">
        <f t="shared" si="617"/>
        <v>4.2002388018613383E-2</v>
      </c>
      <c r="AS327" s="30">
        <f t="shared" si="618"/>
        <v>8.5548998511271435E-4</v>
      </c>
      <c r="AT327" s="30">
        <f t="shared" si="619"/>
        <v>3.2308767093073419E-2</v>
      </c>
      <c r="AU327" s="30">
        <f t="shared" si="620"/>
        <v>4.9189842063201886E-2</v>
      </c>
      <c r="AV327" s="30">
        <f t="shared" si="621"/>
        <v>7.5306457763700888E-2</v>
      </c>
      <c r="AW327" s="30">
        <f t="shared" si="622"/>
        <v>6.4542252863707142E-2</v>
      </c>
      <c r="AX327" s="30">
        <f t="shared" si="623"/>
        <v>2.3322175412226788E-3</v>
      </c>
      <c r="AY327" s="30">
        <f t="shared" si="624"/>
        <v>1</v>
      </c>
      <c r="AZ327" s="30"/>
      <c r="BA327" s="30">
        <f t="shared" si="625"/>
        <v>0.96288282290279636</v>
      </c>
      <c r="BB327" s="30">
        <f t="shared" si="626"/>
        <v>3.5043804755944931E-3</v>
      </c>
      <c r="BC327" s="30">
        <f t="shared" si="627"/>
        <v>0.51118085523734802</v>
      </c>
      <c r="BD327" s="30">
        <f t="shared" si="628"/>
        <v>1.0855949895615868E-2</v>
      </c>
      <c r="BE327" s="30">
        <f t="shared" si="629"/>
        <v>1.9734987313222443E-3</v>
      </c>
      <c r="BF327" s="30">
        <f t="shared" si="630"/>
        <v>7.6923076923076927E-3</v>
      </c>
      <c r="BG327" s="30">
        <f t="shared" si="631"/>
        <v>0.14568473609129814</v>
      </c>
      <c r="BH327" s="30">
        <f t="shared" si="632"/>
        <v>0.14778960955146822</v>
      </c>
      <c r="BI327" s="30">
        <f t="shared" si="633"/>
        <v>3.8853503184713374E-2</v>
      </c>
      <c r="BJ327" s="30">
        <f t="shared" si="634"/>
        <v>1.8304176637624643</v>
      </c>
      <c r="BK327" s="30"/>
      <c r="BL327" s="30">
        <f t="shared" si="635"/>
        <v>0.52604541682774697</v>
      </c>
      <c r="BM327" s="30">
        <f t="shared" si="636"/>
        <v>1.9145250534739493E-3</v>
      </c>
      <c r="BN327" s="30">
        <f t="shared" si="637"/>
        <v>0.27927006243296648</v>
      </c>
      <c r="BO327" s="30">
        <f t="shared" si="638"/>
        <v>5.9308594483847045E-3</v>
      </c>
      <c r="BP327" s="30">
        <f t="shared" si="639"/>
        <v>1.0781685351886703E-3</v>
      </c>
      <c r="BQ327" s="30">
        <f t="shared" si="640"/>
        <v>4.2024876860595759E-3</v>
      </c>
      <c r="BR327" s="30">
        <f t="shared" si="641"/>
        <v>7.9590980231167521E-2</v>
      </c>
      <c r="BS327" s="30">
        <f t="shared" si="642"/>
        <v>8.074092185478772E-2</v>
      </c>
      <c r="BT327" s="30">
        <f t="shared" si="643"/>
        <v>2.1226577930224477E-2</v>
      </c>
      <c r="BU327" s="30">
        <f t="shared" si="644"/>
        <v>1.0000000000000002</v>
      </c>
      <c r="BV327" s="30"/>
      <c r="BW327" s="28">
        <f t="shared" si="645"/>
        <v>0.43837655076245796</v>
      </c>
      <c r="BX327" s="28">
        <f t="shared" si="646"/>
        <v>0.44471027653234613</v>
      </c>
      <c r="BY327" s="28">
        <f t="shared" si="647"/>
        <v>0.11691317270519591</v>
      </c>
      <c r="BZ327" s="28"/>
      <c r="CA327" s="28">
        <f t="shared" si="648"/>
        <v>59.8</v>
      </c>
      <c r="CB327" s="28">
        <f t="shared" si="649"/>
        <v>9.74</v>
      </c>
      <c r="CC327" s="28">
        <f t="shared" si="650"/>
        <v>33.610144808642488</v>
      </c>
      <c r="CD327" s="28">
        <f t="shared" si="651"/>
        <v>43.837655076245795</v>
      </c>
      <c r="CF327" s="28">
        <f t="shared" si="652"/>
        <v>6.8076903925277579</v>
      </c>
      <c r="CG327" s="28">
        <f t="shared" si="653"/>
        <v>0.53848517748823688</v>
      </c>
      <c r="CH327" s="30"/>
      <c r="CI327" s="107">
        <f t="shared" si="599"/>
        <v>2.1045787970387413</v>
      </c>
    </row>
    <row r="328" spans="1:89" ht="15" customHeight="1" x14ac:dyDescent="0.2">
      <c r="A328" s="150" t="s">
        <v>194</v>
      </c>
      <c r="C328" s="135">
        <v>160</v>
      </c>
      <c r="D328" s="26">
        <f t="shared" si="600"/>
        <v>1025</v>
      </c>
      <c r="F328" s="28">
        <v>59.8</v>
      </c>
      <c r="G328" s="28">
        <v>0.52</v>
      </c>
      <c r="H328" s="28">
        <v>16.7</v>
      </c>
      <c r="I328" s="28">
        <v>5.47</v>
      </c>
      <c r="J328" s="28">
        <v>0.11</v>
      </c>
      <c r="K328" s="28">
        <v>2.36</v>
      </c>
      <c r="L328" s="28">
        <v>5</v>
      </c>
      <c r="M328" s="28">
        <v>4.2300000000000004</v>
      </c>
      <c r="N328" s="28">
        <v>5.51</v>
      </c>
      <c r="O328" s="28">
        <v>0.3</v>
      </c>
      <c r="P328" s="28">
        <f t="shared" si="601"/>
        <v>100</v>
      </c>
      <c r="R328" s="28">
        <v>57.61</v>
      </c>
      <c r="S328" s="28">
        <v>0.26</v>
      </c>
      <c r="T328" s="28">
        <v>26.38</v>
      </c>
      <c r="U328" s="28">
        <v>0.81</v>
      </c>
      <c r="V328" s="28">
        <v>0.15</v>
      </c>
      <c r="W328" s="28">
        <v>0.21</v>
      </c>
      <c r="X328" s="28">
        <v>8.6999999999999993</v>
      </c>
      <c r="Y328" s="28">
        <v>4.22</v>
      </c>
      <c r="Z328" s="28">
        <v>1.66</v>
      </c>
      <c r="AA328" s="28">
        <f t="shared" si="602"/>
        <v>100</v>
      </c>
      <c r="AC328" s="30">
        <f t="shared" si="603"/>
        <v>0.99533954727030627</v>
      </c>
      <c r="AD328" s="30">
        <f t="shared" si="604"/>
        <v>6.5081351689612009E-3</v>
      </c>
      <c r="AE328" s="30">
        <f t="shared" si="605"/>
        <v>0.32757944291879171</v>
      </c>
      <c r="AF328" s="30">
        <f t="shared" si="606"/>
        <v>7.613082811412665E-2</v>
      </c>
      <c r="AG328" s="30">
        <f t="shared" si="607"/>
        <v>1.5506061460389062E-3</v>
      </c>
      <c r="AH328" s="30">
        <f t="shared" si="608"/>
        <v>5.8560794044665014E-2</v>
      </c>
      <c r="AI328" s="30">
        <f t="shared" si="609"/>
        <v>8.9158345221112698E-2</v>
      </c>
      <c r="AJ328" s="30">
        <f t="shared" si="610"/>
        <v>0.13649564375605036</v>
      </c>
      <c r="AK328" s="30">
        <f t="shared" si="611"/>
        <v>0.11698513800424627</v>
      </c>
      <c r="AL328" s="30">
        <f t="shared" si="612"/>
        <v>4.2272275727963807E-3</v>
      </c>
      <c r="AM328" s="30">
        <f t="shared" si="613"/>
        <v>1.8125357082170954</v>
      </c>
      <c r="AO328" s="30">
        <f t="shared" si="614"/>
        <v>0.5491420349723064</v>
      </c>
      <c r="AP328" s="30">
        <f t="shared" si="615"/>
        <v>3.5906245264337119E-3</v>
      </c>
      <c r="AQ328" s="30">
        <f t="shared" si="616"/>
        <v>0.18072992517262787</v>
      </c>
      <c r="AR328" s="30">
        <f t="shared" si="617"/>
        <v>4.2002388018613383E-2</v>
      </c>
      <c r="AS328" s="30">
        <f t="shared" si="618"/>
        <v>8.5548998511271435E-4</v>
      </c>
      <c r="AT328" s="30">
        <f t="shared" si="619"/>
        <v>3.2308767093073419E-2</v>
      </c>
      <c r="AU328" s="30">
        <f t="shared" si="620"/>
        <v>4.9189842063201886E-2</v>
      </c>
      <c r="AV328" s="30">
        <f t="shared" si="621"/>
        <v>7.5306457763700888E-2</v>
      </c>
      <c r="AW328" s="30">
        <f t="shared" si="622"/>
        <v>6.4542252863707142E-2</v>
      </c>
      <c r="AX328" s="30">
        <f t="shared" si="623"/>
        <v>2.3322175412226788E-3</v>
      </c>
      <c r="AY328" s="30">
        <f t="shared" si="624"/>
        <v>1</v>
      </c>
      <c r="AZ328" s="30"/>
      <c r="BA328" s="30">
        <f t="shared" si="625"/>
        <v>0.95888814913448739</v>
      </c>
      <c r="BB328" s="30">
        <f t="shared" si="626"/>
        <v>3.2540675844806004E-3</v>
      </c>
      <c r="BC328" s="30">
        <f t="shared" si="627"/>
        <v>0.51745782659866613</v>
      </c>
      <c r="BD328" s="30">
        <f t="shared" si="628"/>
        <v>1.1273486430062632E-2</v>
      </c>
      <c r="BE328" s="30">
        <f t="shared" si="629"/>
        <v>2.11446292641669E-3</v>
      </c>
      <c r="BF328" s="30">
        <f t="shared" si="630"/>
        <v>5.210918114143921E-3</v>
      </c>
      <c r="BG328" s="30">
        <f t="shared" si="631"/>
        <v>0.15513552068473607</v>
      </c>
      <c r="BH328" s="30">
        <f t="shared" si="632"/>
        <v>0.13617295901903839</v>
      </c>
      <c r="BI328" s="30">
        <f t="shared" si="633"/>
        <v>3.5244161358811039E-2</v>
      </c>
      <c r="BJ328" s="30">
        <f t="shared" si="634"/>
        <v>1.8247515518508426</v>
      </c>
      <c r="BK328" s="30"/>
      <c r="BL328" s="30">
        <f t="shared" si="635"/>
        <v>0.52548970196073475</v>
      </c>
      <c r="BM328" s="30">
        <f t="shared" si="636"/>
        <v>1.7832935016167022E-3</v>
      </c>
      <c r="BN328" s="30">
        <f t="shared" si="637"/>
        <v>0.28357714017221108</v>
      </c>
      <c r="BO328" s="30">
        <f t="shared" si="638"/>
        <v>6.1780938992094308E-3</v>
      </c>
      <c r="BP328" s="30">
        <f t="shared" si="639"/>
        <v>1.1587675726440641E-3</v>
      </c>
      <c r="BQ328" s="30">
        <f t="shared" si="640"/>
        <v>2.8556863584297243E-3</v>
      </c>
      <c r="BR328" s="30">
        <f t="shared" si="641"/>
        <v>8.5017338676809107E-2</v>
      </c>
      <c r="BS328" s="30">
        <f t="shared" si="642"/>
        <v>7.4625479222592453E-2</v>
      </c>
      <c r="BT328" s="30">
        <f t="shared" si="643"/>
        <v>1.9314498635752873E-2</v>
      </c>
      <c r="BU328" s="30">
        <f t="shared" si="644"/>
        <v>1.0000000000000002</v>
      </c>
      <c r="BV328" s="30"/>
      <c r="BW328" s="28">
        <f t="shared" si="645"/>
        <v>0.47507048229630933</v>
      </c>
      <c r="BX328" s="28">
        <f t="shared" si="646"/>
        <v>0.41700155471393091</v>
      </c>
      <c r="BY328" s="28">
        <f t="shared" si="647"/>
        <v>0.10792796298975976</v>
      </c>
      <c r="BZ328" s="28"/>
      <c r="CA328" s="28">
        <f t="shared" si="648"/>
        <v>59.8</v>
      </c>
      <c r="CB328" s="28">
        <f t="shared" si="649"/>
        <v>9.74</v>
      </c>
      <c r="CC328" s="28">
        <f t="shared" si="650"/>
        <v>34.546320413791442</v>
      </c>
      <c r="CD328" s="28">
        <f t="shared" si="651"/>
        <v>47.507048229630932</v>
      </c>
      <c r="CF328" s="28">
        <f t="shared" si="652"/>
        <v>6.8880753233573788</v>
      </c>
      <c r="CG328" s="28">
        <f t="shared" si="653"/>
        <v>0.53848517748823688</v>
      </c>
      <c r="CH328" s="30"/>
      <c r="CI328" s="107">
        <f t="shared" si="599"/>
        <v>2.419140518610758</v>
      </c>
    </row>
    <row r="329" spans="1:89" ht="15" customHeight="1" x14ac:dyDescent="0.2">
      <c r="A329" s="150" t="s">
        <v>194</v>
      </c>
      <c r="C329" s="135">
        <v>165</v>
      </c>
      <c r="D329" s="26">
        <f t="shared" si="600"/>
        <v>1025</v>
      </c>
      <c r="F329" s="28">
        <v>59.8</v>
      </c>
      <c r="G329" s="28">
        <v>0.52</v>
      </c>
      <c r="H329" s="28">
        <v>16.7</v>
      </c>
      <c r="I329" s="28">
        <v>5.47</v>
      </c>
      <c r="J329" s="28">
        <v>0.11</v>
      </c>
      <c r="K329" s="28">
        <v>2.36</v>
      </c>
      <c r="L329" s="28">
        <v>5</v>
      </c>
      <c r="M329" s="28">
        <v>4.2300000000000004</v>
      </c>
      <c r="N329" s="28">
        <v>5.51</v>
      </c>
      <c r="O329" s="28">
        <v>0.3</v>
      </c>
      <c r="P329" s="28">
        <f t="shared" si="601"/>
        <v>100</v>
      </c>
      <c r="R329" s="28">
        <v>58.18</v>
      </c>
      <c r="S329" s="28">
        <v>0.26</v>
      </c>
      <c r="T329" s="28">
        <v>24.98</v>
      </c>
      <c r="U329" s="28">
        <v>1.08</v>
      </c>
      <c r="V329" s="28">
        <v>0.17</v>
      </c>
      <c r="W329" s="28">
        <v>0.42</v>
      </c>
      <c r="X329" s="28">
        <v>7.48</v>
      </c>
      <c r="Y329" s="28">
        <v>4.3</v>
      </c>
      <c r="Z329" s="28">
        <v>3.13</v>
      </c>
      <c r="AA329" s="28">
        <f t="shared" si="602"/>
        <v>100</v>
      </c>
      <c r="AC329" s="30">
        <f t="shared" si="603"/>
        <v>0.99533954727030627</v>
      </c>
      <c r="AD329" s="30">
        <f t="shared" si="604"/>
        <v>6.5081351689612009E-3</v>
      </c>
      <c r="AE329" s="30">
        <f t="shared" si="605"/>
        <v>0.32757944291879171</v>
      </c>
      <c r="AF329" s="30">
        <f t="shared" si="606"/>
        <v>7.613082811412665E-2</v>
      </c>
      <c r="AG329" s="30">
        <f t="shared" si="607"/>
        <v>1.5506061460389062E-3</v>
      </c>
      <c r="AH329" s="30">
        <f t="shared" si="608"/>
        <v>5.8560794044665014E-2</v>
      </c>
      <c r="AI329" s="30">
        <f t="shared" si="609"/>
        <v>8.9158345221112698E-2</v>
      </c>
      <c r="AJ329" s="30">
        <f t="shared" si="610"/>
        <v>0.13649564375605036</v>
      </c>
      <c r="AK329" s="30">
        <f t="shared" si="611"/>
        <v>0.11698513800424627</v>
      </c>
      <c r="AL329" s="30">
        <f t="shared" si="612"/>
        <v>4.2272275727963807E-3</v>
      </c>
      <c r="AM329" s="30">
        <f t="shared" si="613"/>
        <v>1.8125357082170954</v>
      </c>
      <c r="AO329" s="30">
        <f t="shared" si="614"/>
        <v>0.5491420349723064</v>
      </c>
      <c r="AP329" s="30">
        <f t="shared" si="615"/>
        <v>3.5906245264337119E-3</v>
      </c>
      <c r="AQ329" s="30">
        <f t="shared" si="616"/>
        <v>0.18072992517262787</v>
      </c>
      <c r="AR329" s="30">
        <f t="shared" si="617"/>
        <v>4.2002388018613383E-2</v>
      </c>
      <c r="AS329" s="30">
        <f t="shared" si="618"/>
        <v>8.5548998511271435E-4</v>
      </c>
      <c r="AT329" s="30">
        <f t="shared" si="619"/>
        <v>3.2308767093073419E-2</v>
      </c>
      <c r="AU329" s="30">
        <f t="shared" si="620"/>
        <v>4.9189842063201886E-2</v>
      </c>
      <c r="AV329" s="30">
        <f t="shared" si="621"/>
        <v>7.5306457763700888E-2</v>
      </c>
      <c r="AW329" s="30">
        <f t="shared" si="622"/>
        <v>6.4542252863707142E-2</v>
      </c>
      <c r="AX329" s="30">
        <f t="shared" si="623"/>
        <v>2.3322175412226788E-3</v>
      </c>
      <c r="AY329" s="30">
        <f t="shared" si="624"/>
        <v>1</v>
      </c>
      <c r="AZ329" s="30"/>
      <c r="BA329" s="30">
        <f t="shared" si="625"/>
        <v>0.96837549933422107</v>
      </c>
      <c r="BB329" s="30">
        <f t="shared" si="626"/>
        <v>3.2540675844806004E-3</v>
      </c>
      <c r="BC329" s="30">
        <f t="shared" si="627"/>
        <v>0.4899960768928992</v>
      </c>
      <c r="BD329" s="30">
        <f t="shared" si="628"/>
        <v>1.503131524008351E-2</v>
      </c>
      <c r="BE329" s="30">
        <f t="shared" si="629"/>
        <v>2.3963913166055823E-3</v>
      </c>
      <c r="BF329" s="30">
        <f t="shared" si="630"/>
        <v>1.0421836228287842E-2</v>
      </c>
      <c r="BG329" s="30">
        <f t="shared" si="631"/>
        <v>0.13338088445078461</v>
      </c>
      <c r="BH329" s="30">
        <f t="shared" si="632"/>
        <v>0.13875443691513392</v>
      </c>
      <c r="BI329" s="30">
        <f t="shared" si="633"/>
        <v>6.6454352441613587E-2</v>
      </c>
      <c r="BJ329" s="30">
        <f t="shared" si="634"/>
        <v>1.8280648604041101</v>
      </c>
      <c r="BK329" s="30"/>
      <c r="BL329" s="30">
        <f t="shared" si="635"/>
        <v>0.52972710121464339</v>
      </c>
      <c r="BM329" s="30">
        <f t="shared" si="636"/>
        <v>1.7800613397061086E-3</v>
      </c>
      <c r="BN329" s="30">
        <f t="shared" si="637"/>
        <v>0.26804085976718639</v>
      </c>
      <c r="BO329" s="30">
        <f t="shared" si="638"/>
        <v>8.2225284045778901E-3</v>
      </c>
      <c r="BP329" s="30">
        <f t="shared" si="639"/>
        <v>1.3108896563308145E-3</v>
      </c>
      <c r="BQ329" s="30">
        <f t="shared" si="640"/>
        <v>5.7010210381616341E-3</v>
      </c>
      <c r="BR329" s="30">
        <f t="shared" si="641"/>
        <v>7.2962884052866467E-2</v>
      </c>
      <c r="BS329" s="30">
        <f t="shared" si="642"/>
        <v>7.5902359878227188E-2</v>
      </c>
      <c r="BT329" s="30">
        <f t="shared" si="643"/>
        <v>3.6352294648299983E-2</v>
      </c>
      <c r="BU329" s="30">
        <f t="shared" si="644"/>
        <v>0.99999999999999989</v>
      </c>
      <c r="BV329" s="30"/>
      <c r="BW329" s="28">
        <f t="shared" si="645"/>
        <v>0.39393075090235513</v>
      </c>
      <c r="BX329" s="28">
        <f t="shared" si="646"/>
        <v>0.40980114766880776</v>
      </c>
      <c r="BY329" s="28">
        <f t="shared" si="647"/>
        <v>0.19626810142883716</v>
      </c>
      <c r="BZ329" s="28"/>
      <c r="CA329" s="28">
        <f t="shared" si="648"/>
        <v>59.8</v>
      </c>
      <c r="CB329" s="28">
        <f t="shared" si="649"/>
        <v>9.74</v>
      </c>
      <c r="CC329" s="28">
        <f t="shared" si="650"/>
        <v>39.323347688001469</v>
      </c>
      <c r="CD329" s="28">
        <f t="shared" si="651"/>
        <v>39.393075090235513</v>
      </c>
      <c r="CF329" s="28">
        <f t="shared" si="652"/>
        <v>6.7007872812682274</v>
      </c>
      <c r="CG329" s="28">
        <f t="shared" si="653"/>
        <v>0.53848517748823688</v>
      </c>
      <c r="CH329" s="30"/>
      <c r="CI329" s="107">
        <f t="shared" si="599"/>
        <v>2.5693745931139902</v>
      </c>
    </row>
    <row r="330" spans="1:89" ht="15" customHeight="1" x14ac:dyDescent="0.2">
      <c r="CI330" s="149">
        <f>AVERAGE(CI296:CI329)</f>
        <v>2.3682373133869756</v>
      </c>
    </row>
    <row r="331" spans="1:89" s="51" customFormat="1" ht="19.95" customHeight="1" x14ac:dyDescent="0.2">
      <c r="A331" s="49" t="s">
        <v>197</v>
      </c>
      <c r="C331" s="52" t="s">
        <v>192</v>
      </c>
      <c r="D331" s="126">
        <v>1025</v>
      </c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2"/>
      <c r="BX331" s="52"/>
      <c r="BY331" s="52"/>
      <c r="BZ331" s="52"/>
      <c r="CA331" s="52"/>
      <c r="CB331" s="52"/>
      <c r="CC331" s="52"/>
      <c r="CD331" s="52"/>
      <c r="CH331" s="53"/>
      <c r="CJ331" s="55"/>
      <c r="CK331" s="56"/>
    </row>
    <row r="332" spans="1:89" ht="15" customHeight="1" x14ac:dyDescent="0.2">
      <c r="A332" s="150" t="s">
        <v>194</v>
      </c>
      <c r="C332" s="136">
        <v>0</v>
      </c>
      <c r="D332" s="26">
        <f>$D$331</f>
        <v>1025</v>
      </c>
      <c r="F332" s="28">
        <v>59.8</v>
      </c>
      <c r="G332" s="28">
        <v>0.52</v>
      </c>
      <c r="H332" s="28">
        <v>16.7</v>
      </c>
      <c r="I332" s="28">
        <v>5.47</v>
      </c>
      <c r="J332" s="28">
        <v>0.11</v>
      </c>
      <c r="K332" s="28">
        <v>2.36</v>
      </c>
      <c r="L332" s="28">
        <v>5</v>
      </c>
      <c r="M332" s="28">
        <v>4.2300000000000004</v>
      </c>
      <c r="N332" s="28">
        <v>5.51</v>
      </c>
      <c r="O332" s="28">
        <v>0.3</v>
      </c>
      <c r="P332" s="28">
        <f t="shared" ref="P332" si="654">SUM(F332:O332)</f>
        <v>100</v>
      </c>
      <c r="R332" s="28">
        <v>54.18</v>
      </c>
      <c r="S332" s="28">
        <v>0.28000000000000003</v>
      </c>
      <c r="T332" s="28">
        <v>27.29</v>
      </c>
      <c r="U332" s="28">
        <v>1.04</v>
      </c>
      <c r="V332" s="28">
        <v>0.12</v>
      </c>
      <c r="W332" s="28">
        <v>0.24</v>
      </c>
      <c r="X332" s="28">
        <v>11.98</v>
      </c>
      <c r="Y332" s="28">
        <v>3.41</v>
      </c>
      <c r="Z332" s="28">
        <v>1.46</v>
      </c>
      <c r="AA332" s="28">
        <f t="shared" ref="AA332" si="655">SUM(R332:Z332)</f>
        <v>100</v>
      </c>
      <c r="AC332" s="30">
        <f t="shared" ref="AC332" si="656">F332/AC$2</f>
        <v>0.99533954727030627</v>
      </c>
      <c r="AD332" s="30">
        <f t="shared" ref="AD332" si="657">G332/AD$2</f>
        <v>6.5081351689612009E-3</v>
      </c>
      <c r="AE332" s="30">
        <f t="shared" ref="AE332" si="658">H332*2/AE$2</f>
        <v>0.32757944291879171</v>
      </c>
      <c r="AF332" s="30">
        <f t="shared" ref="AF332" si="659">I332/AF$2</f>
        <v>7.613082811412665E-2</v>
      </c>
      <c r="AG332" s="30">
        <f t="shared" ref="AG332" si="660">J332/AG$2</f>
        <v>1.5506061460389062E-3</v>
      </c>
      <c r="AH332" s="30">
        <f t="shared" ref="AH332" si="661">K332/AH$2</f>
        <v>5.8560794044665014E-2</v>
      </c>
      <c r="AI332" s="30">
        <f t="shared" ref="AI332" si="662">L332/AI$2</f>
        <v>8.9158345221112698E-2</v>
      </c>
      <c r="AJ332" s="30">
        <f t="shared" ref="AJ332" si="663">M332*2/AJ$2</f>
        <v>0.13649564375605036</v>
      </c>
      <c r="AK332" s="30">
        <f t="shared" ref="AK332" si="664">N332*2/AK$2</f>
        <v>0.11698513800424627</v>
      </c>
      <c r="AL332" s="30">
        <f t="shared" ref="AL332" si="665">O332*2/AL$2</f>
        <v>4.2272275727963807E-3</v>
      </c>
      <c r="AM332" s="30">
        <f t="shared" ref="AM332" si="666">SUM(AC332:AL332)</f>
        <v>1.8125357082170954</v>
      </c>
      <c r="AO332" s="30">
        <f t="shared" ref="AO332" si="667">AC332/$AM332</f>
        <v>0.5491420349723064</v>
      </c>
      <c r="AP332" s="30">
        <f t="shared" ref="AP332" si="668">AD332/$AM332</f>
        <v>3.5906245264337119E-3</v>
      </c>
      <c r="AQ332" s="30">
        <f t="shared" ref="AQ332" si="669">AE332/$AM332</f>
        <v>0.18072992517262787</v>
      </c>
      <c r="AR332" s="30">
        <f t="shared" ref="AR332" si="670">AF332/$AM332</f>
        <v>4.2002388018613383E-2</v>
      </c>
      <c r="AS332" s="30">
        <f t="shared" ref="AS332" si="671">AG332/$AM332</f>
        <v>8.5548998511271435E-4</v>
      </c>
      <c r="AT332" s="30">
        <f t="shared" ref="AT332" si="672">AH332/$AM332</f>
        <v>3.2308767093073419E-2</v>
      </c>
      <c r="AU332" s="30">
        <f t="shared" ref="AU332" si="673">AI332/$AM332</f>
        <v>4.9189842063201886E-2</v>
      </c>
      <c r="AV332" s="30">
        <f t="shared" ref="AV332" si="674">AJ332/$AM332</f>
        <v>7.5306457763700888E-2</v>
      </c>
      <c r="AW332" s="30">
        <f t="shared" ref="AW332" si="675">AK332/$AM332</f>
        <v>6.4542252863707142E-2</v>
      </c>
      <c r="AX332" s="30">
        <f t="shared" ref="AX332" si="676">AL332/$AM332</f>
        <v>2.3322175412226788E-3</v>
      </c>
      <c r="AY332" s="30">
        <f t="shared" ref="AY332" si="677">SUM(AO332:AX332)</f>
        <v>1</v>
      </c>
      <c r="AZ332" s="30"/>
      <c r="BA332" s="30">
        <f t="shared" ref="BA332" si="678">R332/AC$2</f>
        <v>0.90179760319573898</v>
      </c>
      <c r="BB332" s="30">
        <f t="shared" ref="BB332" si="679">S332/AD$2</f>
        <v>3.5043804755944931E-3</v>
      </c>
      <c r="BC332" s="30">
        <f t="shared" ref="BC332" si="680">T332*2/AE$2</f>
        <v>0.53530796390741464</v>
      </c>
      <c r="BD332" s="30">
        <f t="shared" ref="BD332" si="681">U332/AF$2</f>
        <v>1.4474599860821157E-2</v>
      </c>
      <c r="BE332" s="30">
        <f t="shared" ref="BE332" si="682">V332/AG$2</f>
        <v>1.6915703411333521E-3</v>
      </c>
      <c r="BF332" s="30">
        <f t="shared" ref="BF332" si="683">W332/AH$2</f>
        <v>5.9553349875930521E-3</v>
      </c>
      <c r="BG332" s="30">
        <f t="shared" ref="BG332" si="684">X332/AI$2</f>
        <v>0.21362339514978604</v>
      </c>
      <c r="BH332" s="30">
        <f t="shared" ref="BH332" si="685">Y332*2/AJ$2</f>
        <v>0.11003549532107132</v>
      </c>
      <c r="BI332" s="30">
        <f t="shared" ref="BI332" si="686">Z332*2/AK$2</f>
        <v>3.0997876857749466E-2</v>
      </c>
      <c r="BJ332" s="30">
        <f t="shared" ref="BJ332" si="687">SUM(BA332:BI332)</f>
        <v>1.8173882200969027</v>
      </c>
      <c r="BK332" s="30"/>
      <c r="BL332" s="30">
        <f t="shared" ref="BL332" si="688">BA332/$BJ332</f>
        <v>0.49620526490903266</v>
      </c>
      <c r="BM332" s="30">
        <f t="shared" ref="BM332" si="689">BB332/$BJ332</f>
        <v>1.9282509024998744E-3</v>
      </c>
      <c r="BN332" s="30">
        <f t="shared" ref="BN332" si="690">BC332/$BJ332</f>
        <v>0.29454794412548363</v>
      </c>
      <c r="BO332" s="30">
        <f t="shared" ref="BO332" si="691">BD332/$BJ332</f>
        <v>7.9645062627562175E-3</v>
      </c>
      <c r="BP332" s="30">
        <f t="shared" ref="BP332" si="692">BE332/$BJ332</f>
        <v>9.3076994911035467E-4</v>
      </c>
      <c r="BQ332" s="30">
        <f t="shared" ref="BQ332" si="693">BF332/$BJ332</f>
        <v>3.2768645255527818E-3</v>
      </c>
      <c r="BR332" s="30">
        <f t="shared" ref="BR332" si="694">BG332/$BJ332</f>
        <v>0.11754417288915611</v>
      </c>
      <c r="BS332" s="30">
        <f t="shared" ref="BS332" si="695">BH332/$BJ332</f>
        <v>6.0545949458836179E-2</v>
      </c>
      <c r="BT332" s="30">
        <f t="shared" ref="BT332" si="696">BI332/$BJ332</f>
        <v>1.705627697757206E-2</v>
      </c>
      <c r="BU332" s="30">
        <f t="shared" ref="BU332" si="697">SUM(BL332:BT332)</f>
        <v>0.99999999999999989</v>
      </c>
      <c r="BV332" s="30"/>
      <c r="BW332" s="28">
        <f t="shared" ref="BW332" si="698">BR332/(BR332+BS332+BT332)</f>
        <v>0.60233841513548092</v>
      </c>
      <c r="BX332" s="28">
        <f t="shared" ref="BX332" si="699">BS332/(BR332+BS332+BT332)</f>
        <v>0.31025911658163302</v>
      </c>
      <c r="BY332" s="28">
        <f t="shared" ref="BY332" si="700">1-BW332-BX332</f>
        <v>8.7402468282886059E-2</v>
      </c>
      <c r="BZ332" s="28"/>
      <c r="CA332" s="28">
        <f t="shared" ref="CA332" si="701">F332*100/P332</f>
        <v>59.8</v>
      </c>
      <c r="CB332" s="28">
        <f t="shared" ref="CB332" si="702">(M332+N332)*100/P332</f>
        <v>9.74</v>
      </c>
      <c r="CC332" s="28">
        <f t="shared" ref="CC332" si="703">IF(BY332+BX332=0,CD332/2,+BY332/(BY332+BX332)*(100-CD332)+0.5*CD332)</f>
        <v>38.857167585062655</v>
      </c>
      <c r="CD332" s="28">
        <f t="shared" ref="CD332" si="704">100*BW332/(BW332+BX332+BY332)</f>
        <v>60.233841513548093</v>
      </c>
      <c r="CF332" s="28">
        <f t="shared" ref="CF332" si="705">LN(BW332/(AU332*AQ332^2*AO332^2))</f>
        <v>7.1254315852975809</v>
      </c>
      <c r="CG332" s="28">
        <f t="shared" ref="CG332" si="706">AV332/(AV332+AW332)</f>
        <v>0.53848517748823688</v>
      </c>
      <c r="CH332" s="30"/>
      <c r="CI332" s="107">
        <f t="shared" ref="CI332:CI363" si="707">$CK$1+$CK$2*CF332+$CK$3*D332+$CK$4*BX332+$CK$5*CG332</f>
        <v>3.6547189887084488</v>
      </c>
    </row>
    <row r="333" spans="1:89" ht="15" customHeight="1" x14ac:dyDescent="0.2">
      <c r="A333" s="150" t="s">
        <v>194</v>
      </c>
      <c r="C333" s="135">
        <v>5</v>
      </c>
      <c r="D333" s="26">
        <f t="shared" ref="D333:D388" si="708">$D$331</f>
        <v>1025</v>
      </c>
      <c r="F333" s="28">
        <v>59.8</v>
      </c>
      <c r="G333" s="28">
        <v>0.52</v>
      </c>
      <c r="H333" s="28">
        <v>16.7</v>
      </c>
      <c r="I333" s="28">
        <v>5.47</v>
      </c>
      <c r="J333" s="28">
        <v>0.11</v>
      </c>
      <c r="K333" s="28">
        <v>2.36</v>
      </c>
      <c r="L333" s="28">
        <v>5</v>
      </c>
      <c r="M333" s="28">
        <v>4.2300000000000004</v>
      </c>
      <c r="N333" s="28">
        <v>5.51</v>
      </c>
      <c r="O333" s="28">
        <v>0.3</v>
      </c>
      <c r="P333" s="28">
        <f t="shared" ref="P333:P390" si="709">SUM(F333:O333)</f>
        <v>100</v>
      </c>
      <c r="R333" s="28">
        <v>55.27</v>
      </c>
      <c r="S333" s="28">
        <v>0.23</v>
      </c>
      <c r="T333" s="28">
        <v>27.43</v>
      </c>
      <c r="U333" s="28">
        <v>0.85</v>
      </c>
      <c r="V333" s="28">
        <v>0.14000000000000001</v>
      </c>
      <c r="W333" s="28">
        <v>0.24</v>
      </c>
      <c r="X333" s="28">
        <v>10.37</v>
      </c>
      <c r="Y333" s="28">
        <v>4.26</v>
      </c>
      <c r="Z333" s="28">
        <v>1.2</v>
      </c>
      <c r="AA333" s="28">
        <f t="shared" ref="AA333:AA390" si="710">SUM(R333:Z333)</f>
        <v>99.990000000000009</v>
      </c>
      <c r="AC333" s="30">
        <f t="shared" ref="AC333:AC390" si="711">F333/AC$2</f>
        <v>0.99533954727030627</v>
      </c>
      <c r="AD333" s="30">
        <f t="shared" ref="AD333:AD390" si="712">G333/AD$2</f>
        <v>6.5081351689612009E-3</v>
      </c>
      <c r="AE333" s="30">
        <f t="shared" ref="AE333:AE390" si="713">H333*2/AE$2</f>
        <v>0.32757944291879171</v>
      </c>
      <c r="AF333" s="30">
        <f t="shared" ref="AF333:AF390" si="714">I333/AF$2</f>
        <v>7.613082811412665E-2</v>
      </c>
      <c r="AG333" s="30">
        <f t="shared" ref="AG333:AG390" si="715">J333/AG$2</f>
        <v>1.5506061460389062E-3</v>
      </c>
      <c r="AH333" s="30">
        <f t="shared" ref="AH333:AH390" si="716">K333/AH$2</f>
        <v>5.8560794044665014E-2</v>
      </c>
      <c r="AI333" s="30">
        <f t="shared" ref="AI333:AI390" si="717">L333/AI$2</f>
        <v>8.9158345221112698E-2</v>
      </c>
      <c r="AJ333" s="30">
        <f t="shared" ref="AJ333:AJ390" si="718">M333*2/AJ$2</f>
        <v>0.13649564375605036</v>
      </c>
      <c r="AK333" s="30">
        <f t="shared" ref="AK333:AK390" si="719">N333*2/AK$2</f>
        <v>0.11698513800424627</v>
      </c>
      <c r="AL333" s="30">
        <f t="shared" ref="AL333:AL390" si="720">O333*2/AL$2</f>
        <v>4.2272275727963807E-3</v>
      </c>
      <c r="AM333" s="30">
        <f t="shared" ref="AM333:AM390" si="721">SUM(AC333:AL333)</f>
        <v>1.8125357082170954</v>
      </c>
      <c r="AO333" s="30">
        <f t="shared" ref="AO333:AO390" si="722">AC333/$AM333</f>
        <v>0.5491420349723064</v>
      </c>
      <c r="AP333" s="30">
        <f t="shared" ref="AP333:AP390" si="723">AD333/$AM333</f>
        <v>3.5906245264337119E-3</v>
      </c>
      <c r="AQ333" s="30">
        <f t="shared" ref="AQ333:AQ390" si="724">AE333/$AM333</f>
        <v>0.18072992517262787</v>
      </c>
      <c r="AR333" s="30">
        <f t="shared" ref="AR333:AR390" si="725">AF333/$AM333</f>
        <v>4.2002388018613383E-2</v>
      </c>
      <c r="AS333" s="30">
        <f t="shared" ref="AS333:AS390" si="726">AG333/$AM333</f>
        <v>8.5548998511271435E-4</v>
      </c>
      <c r="AT333" s="30">
        <f t="shared" ref="AT333:AT390" si="727">AH333/$AM333</f>
        <v>3.2308767093073419E-2</v>
      </c>
      <c r="AU333" s="30">
        <f t="shared" ref="AU333:AU390" si="728">AI333/$AM333</f>
        <v>4.9189842063201886E-2</v>
      </c>
      <c r="AV333" s="30">
        <f t="shared" ref="AV333:AV390" si="729">AJ333/$AM333</f>
        <v>7.5306457763700888E-2</v>
      </c>
      <c r="AW333" s="30">
        <f t="shared" ref="AW333:AW390" si="730">AK333/$AM333</f>
        <v>6.4542252863707142E-2</v>
      </c>
      <c r="AX333" s="30">
        <f t="shared" ref="AX333:AX390" si="731">AL333/$AM333</f>
        <v>2.3322175412226788E-3</v>
      </c>
      <c r="AY333" s="30">
        <f t="shared" ref="AY333:AY390" si="732">SUM(AO333:AX333)</f>
        <v>1</v>
      </c>
      <c r="AZ333" s="30"/>
      <c r="BA333" s="30">
        <f t="shared" ref="BA333:BA390" si="733">R333/AC$2</f>
        <v>0.91994007989347548</v>
      </c>
      <c r="BB333" s="30">
        <f t="shared" ref="BB333:BB390" si="734">S333/AD$2</f>
        <v>2.8785982478097623E-3</v>
      </c>
      <c r="BC333" s="30">
        <f t="shared" ref="BC333:BC390" si="735">T333*2/AE$2</f>
        <v>0.53805413887799136</v>
      </c>
      <c r="BD333" s="30">
        <f t="shared" ref="BD333:BD390" si="736">U333/AF$2</f>
        <v>1.1830201809324984E-2</v>
      </c>
      <c r="BE333" s="30">
        <f t="shared" ref="BE333:BE390" si="737">V333/AG$2</f>
        <v>1.9734987313222443E-3</v>
      </c>
      <c r="BF333" s="30">
        <f t="shared" ref="BF333:BF390" si="738">W333/AH$2</f>
        <v>5.9553349875930521E-3</v>
      </c>
      <c r="BG333" s="30">
        <f t="shared" ref="BG333:BG390" si="739">X333/AI$2</f>
        <v>0.18491440798858771</v>
      </c>
      <c r="BH333" s="30">
        <f t="shared" ref="BH333:BH390" si="740">Y333*2/AJ$2</f>
        <v>0.13746369796708616</v>
      </c>
      <c r="BI333" s="30">
        <f t="shared" ref="BI333:BI390" si="741">Z333*2/AK$2</f>
        <v>2.5477707006369425E-2</v>
      </c>
      <c r="BJ333" s="30">
        <f t="shared" ref="BJ333:BJ390" si="742">SUM(BA333:BI333)</f>
        <v>1.8284876655095603</v>
      </c>
      <c r="BK333" s="30"/>
      <c r="BL333" s="30">
        <f t="shared" ref="BL333:BL390" si="743">BA333/$BJ333</f>
        <v>0.50311527785838683</v>
      </c>
      <c r="BM333" s="30">
        <f t="shared" ref="BM333:BM390" si="744">BB333/$BJ333</f>
        <v>1.5743055324398696E-3</v>
      </c>
      <c r="BN333" s="30">
        <f t="shared" ref="BN333:BN390" si="745">BC333/$BJ333</f>
        <v>0.29426183672288936</v>
      </c>
      <c r="BO333" s="30">
        <f t="shared" ref="BO333:BO390" si="746">BD333/$BJ333</f>
        <v>6.4699379889052522E-3</v>
      </c>
      <c r="BP333" s="30">
        <f t="shared" ref="BP333:BP390" si="747">BE333/$BJ333</f>
        <v>1.0793065594851975E-3</v>
      </c>
      <c r="BQ333" s="30">
        <f t="shared" ref="BQ333:BQ390" si="748">BF333/$BJ333</f>
        <v>3.2569730165138565E-3</v>
      </c>
      <c r="BR333" s="30">
        <f t="shared" ref="BR333:BR390" si="749">BG333/$BJ333</f>
        <v>0.10112969941039007</v>
      </c>
      <c r="BS333" s="30">
        <f t="shared" ref="BS333:BS390" si="750">BH333/$BJ333</f>
        <v>7.5178903615287979E-2</v>
      </c>
      <c r="BT333" s="30">
        <f t="shared" ref="BT333:BT390" si="751">BI333/$BJ333</f>
        <v>1.393375929570153E-2</v>
      </c>
      <c r="BU333" s="30">
        <f t="shared" ref="BU333:BU390" si="752">SUM(BL333:BT333)</f>
        <v>0.99999999999999989</v>
      </c>
      <c r="BV333" s="30"/>
      <c r="BW333" s="28">
        <f t="shared" ref="BW333:BW390" si="753">BR333/(BR333+BS333+BT333)</f>
        <v>0.53158349263740734</v>
      </c>
      <c r="BX333" s="28">
        <f t="shared" ref="BX333:BX390" si="754">BS333/(BR333+BS333+BT333)</f>
        <v>0.39517435915922344</v>
      </c>
      <c r="BY333" s="28">
        <f t="shared" ref="BY333:BY390" si="755">1-BW333-BX333</f>
        <v>7.3242148203369217E-2</v>
      </c>
      <c r="BZ333" s="28"/>
      <c r="CA333" s="28">
        <f t="shared" ref="CA333:CA390" si="756">F333*100/P333</f>
        <v>59.8</v>
      </c>
      <c r="CB333" s="28">
        <f t="shared" ref="CB333:CB390" si="757">(M333+N333)*100/P333</f>
        <v>9.74</v>
      </c>
      <c r="CC333" s="28">
        <f t="shared" ref="CC333:CC390" si="758">IF(BY333+BX333=0,CD333/2,+BY333/(BY333+BX333)*(100-CD333)+0.5*CD333)</f>
        <v>33.903389452207286</v>
      </c>
      <c r="CD333" s="28">
        <f t="shared" ref="CD333:CD390" si="759">100*BW333/(BW333+BX333+BY333)</f>
        <v>53.158349263740732</v>
      </c>
      <c r="CF333" s="28">
        <f t="shared" ref="CF333:CF390" si="760">LN(BW333/(AU333*AQ333^2*AO333^2))</f>
        <v>7.000472420681187</v>
      </c>
      <c r="CG333" s="28">
        <f t="shared" ref="CG333:CG390" si="761">AV333/(AV333+AW333)</f>
        <v>0.53848517748823688</v>
      </c>
      <c r="CH333" s="30"/>
      <c r="CI333" s="107">
        <f t="shared" si="707"/>
        <v>2.6507865159437247</v>
      </c>
    </row>
    <row r="334" spans="1:89" ht="15" customHeight="1" x14ac:dyDescent="0.2">
      <c r="A334" s="150" t="s">
        <v>194</v>
      </c>
      <c r="C334" s="135">
        <v>10</v>
      </c>
      <c r="D334" s="26">
        <f t="shared" si="708"/>
        <v>1025</v>
      </c>
      <c r="F334" s="28">
        <v>59.8</v>
      </c>
      <c r="G334" s="28">
        <v>0.52</v>
      </c>
      <c r="H334" s="28">
        <v>16.7</v>
      </c>
      <c r="I334" s="28">
        <v>5.47</v>
      </c>
      <c r="J334" s="28">
        <v>0.11</v>
      </c>
      <c r="K334" s="28">
        <v>2.36</v>
      </c>
      <c r="L334" s="28">
        <v>5</v>
      </c>
      <c r="M334" s="28">
        <v>4.2300000000000004</v>
      </c>
      <c r="N334" s="28">
        <v>5.51</v>
      </c>
      <c r="O334" s="28">
        <v>0.3</v>
      </c>
      <c r="P334" s="28">
        <f t="shared" si="709"/>
        <v>100</v>
      </c>
      <c r="R334" s="28">
        <v>55.1</v>
      </c>
      <c r="S334" s="28">
        <v>0.28999999999999998</v>
      </c>
      <c r="T334" s="28">
        <v>27.63</v>
      </c>
      <c r="U334" s="28">
        <v>0.76</v>
      </c>
      <c r="V334" s="28">
        <v>0.13</v>
      </c>
      <c r="W334" s="28">
        <v>0.28000000000000003</v>
      </c>
      <c r="X334" s="28">
        <v>10.18</v>
      </c>
      <c r="Y334" s="28">
        <v>4.46</v>
      </c>
      <c r="Z334" s="28">
        <v>1.17</v>
      </c>
      <c r="AA334" s="28">
        <f t="shared" si="710"/>
        <v>100</v>
      </c>
      <c r="AC334" s="30">
        <f t="shared" si="711"/>
        <v>0.99533954727030627</v>
      </c>
      <c r="AD334" s="30">
        <f t="shared" si="712"/>
        <v>6.5081351689612009E-3</v>
      </c>
      <c r="AE334" s="30">
        <f t="shared" si="713"/>
        <v>0.32757944291879171</v>
      </c>
      <c r="AF334" s="30">
        <f t="shared" si="714"/>
        <v>7.613082811412665E-2</v>
      </c>
      <c r="AG334" s="30">
        <f t="shared" si="715"/>
        <v>1.5506061460389062E-3</v>
      </c>
      <c r="AH334" s="30">
        <f t="shared" si="716"/>
        <v>5.8560794044665014E-2</v>
      </c>
      <c r="AI334" s="30">
        <f t="shared" si="717"/>
        <v>8.9158345221112698E-2</v>
      </c>
      <c r="AJ334" s="30">
        <f t="shared" si="718"/>
        <v>0.13649564375605036</v>
      </c>
      <c r="AK334" s="30">
        <f t="shared" si="719"/>
        <v>0.11698513800424627</v>
      </c>
      <c r="AL334" s="30">
        <f t="shared" si="720"/>
        <v>4.2272275727963807E-3</v>
      </c>
      <c r="AM334" s="30">
        <f t="shared" si="721"/>
        <v>1.8125357082170954</v>
      </c>
      <c r="AO334" s="30">
        <f t="shared" si="722"/>
        <v>0.5491420349723064</v>
      </c>
      <c r="AP334" s="30">
        <f t="shared" si="723"/>
        <v>3.5906245264337119E-3</v>
      </c>
      <c r="AQ334" s="30">
        <f t="shared" si="724"/>
        <v>0.18072992517262787</v>
      </c>
      <c r="AR334" s="30">
        <f t="shared" si="725"/>
        <v>4.2002388018613383E-2</v>
      </c>
      <c r="AS334" s="30">
        <f t="shared" si="726"/>
        <v>8.5548998511271435E-4</v>
      </c>
      <c r="AT334" s="30">
        <f t="shared" si="727"/>
        <v>3.2308767093073419E-2</v>
      </c>
      <c r="AU334" s="30">
        <f t="shared" si="728"/>
        <v>4.9189842063201886E-2</v>
      </c>
      <c r="AV334" s="30">
        <f t="shared" si="729"/>
        <v>7.5306457763700888E-2</v>
      </c>
      <c r="AW334" s="30">
        <f t="shared" si="730"/>
        <v>6.4542252863707142E-2</v>
      </c>
      <c r="AX334" s="30">
        <f t="shared" si="731"/>
        <v>2.3322175412226788E-3</v>
      </c>
      <c r="AY334" s="30">
        <f t="shared" si="732"/>
        <v>1</v>
      </c>
      <c r="AZ334" s="30"/>
      <c r="BA334" s="30">
        <f t="shared" si="733"/>
        <v>0.91711051930758991</v>
      </c>
      <c r="BB334" s="30">
        <f t="shared" si="734"/>
        <v>3.6295369211514386E-3</v>
      </c>
      <c r="BC334" s="30">
        <f t="shared" si="735"/>
        <v>0.54197724597881525</v>
      </c>
      <c r="BD334" s="30">
        <f t="shared" si="736"/>
        <v>1.0577592205984691E-2</v>
      </c>
      <c r="BE334" s="30">
        <f t="shared" si="737"/>
        <v>1.8325345362277983E-3</v>
      </c>
      <c r="BF334" s="30">
        <f t="shared" si="738"/>
        <v>6.9478908188585617E-3</v>
      </c>
      <c r="BG334" s="30">
        <f t="shared" si="739"/>
        <v>0.18152639087018546</v>
      </c>
      <c r="BH334" s="30">
        <f t="shared" si="740"/>
        <v>0.14391739270732495</v>
      </c>
      <c r="BI334" s="30">
        <f t="shared" si="741"/>
        <v>2.4840764331210189E-2</v>
      </c>
      <c r="BJ334" s="30">
        <f t="shared" si="742"/>
        <v>1.8323598676773483</v>
      </c>
      <c r="BK334" s="30"/>
      <c r="BL334" s="30">
        <f t="shared" si="743"/>
        <v>0.50050786173902362</v>
      </c>
      <c r="BM334" s="30">
        <f t="shared" si="744"/>
        <v>1.9807991787945812E-3</v>
      </c>
      <c r="BN334" s="30">
        <f t="shared" si="745"/>
        <v>0.29578100652565126</v>
      </c>
      <c r="BO334" s="30">
        <f t="shared" si="746"/>
        <v>5.7726609235294879E-3</v>
      </c>
      <c r="BP334" s="30">
        <f t="shared" si="747"/>
        <v>1.0000953243702458E-3</v>
      </c>
      <c r="BQ334" s="30">
        <f t="shared" si="748"/>
        <v>3.7917719883624867E-3</v>
      </c>
      <c r="BR334" s="30">
        <f t="shared" si="749"/>
        <v>9.906699774006926E-2</v>
      </c>
      <c r="BS334" s="30">
        <f t="shared" si="750"/>
        <v>7.8542100406155974E-2</v>
      </c>
      <c r="BT334" s="30">
        <f t="shared" si="751"/>
        <v>1.3556706174043037E-2</v>
      </c>
      <c r="BU334" s="30">
        <f t="shared" si="752"/>
        <v>0.99999999999999989</v>
      </c>
      <c r="BV334" s="30"/>
      <c r="BW334" s="28">
        <f t="shared" si="753"/>
        <v>0.51822551680894813</v>
      </c>
      <c r="BX334" s="28">
        <f t="shared" si="754"/>
        <v>0.41085852506639226</v>
      </c>
      <c r="BY334" s="28">
        <f t="shared" si="755"/>
        <v>7.0915958124659617E-2</v>
      </c>
      <c r="BZ334" s="28"/>
      <c r="CA334" s="28">
        <f t="shared" si="756"/>
        <v>59.8</v>
      </c>
      <c r="CB334" s="28">
        <f t="shared" si="757"/>
        <v>9.74</v>
      </c>
      <c r="CC334" s="28">
        <f t="shared" si="758"/>
        <v>33.00287165291337</v>
      </c>
      <c r="CD334" s="28">
        <f t="shared" si="759"/>
        <v>51.822551680894811</v>
      </c>
      <c r="CF334" s="28">
        <f t="shared" si="760"/>
        <v>6.9750226547013918</v>
      </c>
      <c r="CG334" s="28">
        <f t="shared" si="761"/>
        <v>0.53848517748823688</v>
      </c>
      <c r="CH334" s="30"/>
      <c r="CI334" s="107">
        <f t="shared" si="707"/>
        <v>2.4661359282524162</v>
      </c>
    </row>
    <row r="335" spans="1:89" ht="15" customHeight="1" x14ac:dyDescent="0.2">
      <c r="A335" s="150" t="s">
        <v>194</v>
      </c>
      <c r="C335" s="135">
        <v>15</v>
      </c>
      <c r="D335" s="26">
        <f t="shared" si="708"/>
        <v>1025</v>
      </c>
      <c r="F335" s="28">
        <v>59.8</v>
      </c>
      <c r="G335" s="28">
        <v>0.52</v>
      </c>
      <c r="H335" s="28">
        <v>16.7</v>
      </c>
      <c r="I335" s="28">
        <v>5.47</v>
      </c>
      <c r="J335" s="28">
        <v>0.11</v>
      </c>
      <c r="K335" s="28">
        <v>2.36</v>
      </c>
      <c r="L335" s="28">
        <v>5</v>
      </c>
      <c r="M335" s="28">
        <v>4.2300000000000004</v>
      </c>
      <c r="N335" s="28">
        <v>5.51</v>
      </c>
      <c r="O335" s="28">
        <v>0.3</v>
      </c>
      <c r="P335" s="28">
        <f t="shared" si="709"/>
        <v>100</v>
      </c>
      <c r="R335" s="28">
        <v>53.9</v>
      </c>
      <c r="S335" s="28">
        <v>0.32</v>
      </c>
      <c r="T335" s="28">
        <v>27.96</v>
      </c>
      <c r="U335" s="28">
        <v>0.8</v>
      </c>
      <c r="V335" s="28">
        <v>0.23</v>
      </c>
      <c r="W335" s="28">
        <v>0.16</v>
      </c>
      <c r="X335" s="28">
        <v>12.01</v>
      </c>
      <c r="Y335" s="28">
        <v>3.44</v>
      </c>
      <c r="Z335" s="28">
        <v>1.18</v>
      </c>
      <c r="AA335" s="28">
        <f t="shared" si="710"/>
        <v>100.00000000000001</v>
      </c>
      <c r="AC335" s="30">
        <f t="shared" si="711"/>
        <v>0.99533954727030627</v>
      </c>
      <c r="AD335" s="30">
        <f t="shared" si="712"/>
        <v>6.5081351689612009E-3</v>
      </c>
      <c r="AE335" s="30">
        <f t="shared" si="713"/>
        <v>0.32757944291879171</v>
      </c>
      <c r="AF335" s="30">
        <f t="shared" si="714"/>
        <v>7.613082811412665E-2</v>
      </c>
      <c r="AG335" s="30">
        <f t="shared" si="715"/>
        <v>1.5506061460389062E-3</v>
      </c>
      <c r="AH335" s="30">
        <f t="shared" si="716"/>
        <v>5.8560794044665014E-2</v>
      </c>
      <c r="AI335" s="30">
        <f t="shared" si="717"/>
        <v>8.9158345221112698E-2</v>
      </c>
      <c r="AJ335" s="30">
        <f t="shared" si="718"/>
        <v>0.13649564375605036</v>
      </c>
      <c r="AK335" s="30">
        <f t="shared" si="719"/>
        <v>0.11698513800424627</v>
      </c>
      <c r="AL335" s="30">
        <f t="shared" si="720"/>
        <v>4.2272275727963807E-3</v>
      </c>
      <c r="AM335" s="30">
        <f t="shared" si="721"/>
        <v>1.8125357082170954</v>
      </c>
      <c r="AO335" s="30">
        <f t="shared" si="722"/>
        <v>0.5491420349723064</v>
      </c>
      <c r="AP335" s="30">
        <f t="shared" si="723"/>
        <v>3.5906245264337119E-3</v>
      </c>
      <c r="AQ335" s="30">
        <f t="shared" si="724"/>
        <v>0.18072992517262787</v>
      </c>
      <c r="AR335" s="30">
        <f t="shared" si="725"/>
        <v>4.2002388018613383E-2</v>
      </c>
      <c r="AS335" s="30">
        <f t="shared" si="726"/>
        <v>8.5548998511271435E-4</v>
      </c>
      <c r="AT335" s="30">
        <f t="shared" si="727"/>
        <v>3.2308767093073419E-2</v>
      </c>
      <c r="AU335" s="30">
        <f t="shared" si="728"/>
        <v>4.9189842063201886E-2</v>
      </c>
      <c r="AV335" s="30">
        <f t="shared" si="729"/>
        <v>7.5306457763700888E-2</v>
      </c>
      <c r="AW335" s="30">
        <f t="shared" si="730"/>
        <v>6.4542252863707142E-2</v>
      </c>
      <c r="AX335" s="30">
        <f t="shared" si="731"/>
        <v>2.3322175412226788E-3</v>
      </c>
      <c r="AY335" s="30">
        <f t="shared" si="732"/>
        <v>1</v>
      </c>
      <c r="AZ335" s="30"/>
      <c r="BA335" s="30">
        <f t="shared" si="733"/>
        <v>0.89713715046604525</v>
      </c>
      <c r="BB335" s="30">
        <f t="shared" si="734"/>
        <v>4.0050062578222776E-3</v>
      </c>
      <c r="BC335" s="30">
        <f t="shared" si="735"/>
        <v>0.5484503726951746</v>
      </c>
      <c r="BD335" s="30">
        <f t="shared" si="736"/>
        <v>1.1134307585247045E-2</v>
      </c>
      <c r="BE335" s="30">
        <f t="shared" si="737"/>
        <v>3.2421764871722585E-3</v>
      </c>
      <c r="BF335" s="30">
        <f t="shared" si="738"/>
        <v>3.9702233250620347E-3</v>
      </c>
      <c r="BG335" s="30">
        <f t="shared" si="739"/>
        <v>0.21415834522111271</v>
      </c>
      <c r="BH335" s="30">
        <f t="shared" si="740"/>
        <v>0.11100354953210713</v>
      </c>
      <c r="BI335" s="30">
        <f t="shared" si="741"/>
        <v>2.5053078556263268E-2</v>
      </c>
      <c r="BJ335" s="30">
        <f t="shared" si="742"/>
        <v>1.8181542101260064</v>
      </c>
      <c r="BK335" s="30"/>
      <c r="BL335" s="30">
        <f t="shared" si="743"/>
        <v>0.49343292525438176</v>
      </c>
      <c r="BM335" s="30">
        <f t="shared" si="744"/>
        <v>2.2027868898671209E-3</v>
      </c>
      <c r="BN335" s="30">
        <f t="shared" si="745"/>
        <v>0.30165228540056815</v>
      </c>
      <c r="BO335" s="30">
        <f t="shared" si="746"/>
        <v>6.1239621607648929E-3</v>
      </c>
      <c r="BP335" s="30">
        <f t="shared" si="747"/>
        <v>1.783224145188191E-3</v>
      </c>
      <c r="BQ335" s="30">
        <f t="shared" si="748"/>
        <v>2.1836559863571089E-3</v>
      </c>
      <c r="BR335" s="30">
        <f t="shared" si="749"/>
        <v>0.1177888784286733</v>
      </c>
      <c r="BS335" s="30">
        <f t="shared" si="750"/>
        <v>6.1052879295873407E-2</v>
      </c>
      <c r="BT335" s="30">
        <f t="shared" si="751"/>
        <v>1.3779402438326161E-2</v>
      </c>
      <c r="BU335" s="30">
        <f t="shared" si="752"/>
        <v>1</v>
      </c>
      <c r="BV335" s="30"/>
      <c r="BW335" s="28">
        <f t="shared" si="753"/>
        <v>0.61150539395088088</v>
      </c>
      <c r="BX335" s="28">
        <f t="shared" si="754"/>
        <v>0.3169583198660495</v>
      </c>
      <c r="BY335" s="28">
        <f t="shared" si="755"/>
        <v>7.153628618306962E-2</v>
      </c>
      <c r="BZ335" s="28"/>
      <c r="CA335" s="28">
        <f t="shared" si="756"/>
        <v>59.8</v>
      </c>
      <c r="CB335" s="28">
        <f t="shared" si="757"/>
        <v>9.74</v>
      </c>
      <c r="CC335" s="28">
        <f t="shared" si="758"/>
        <v>37.728898315851005</v>
      </c>
      <c r="CD335" s="28">
        <f t="shared" si="759"/>
        <v>61.150539395088089</v>
      </c>
      <c r="CF335" s="28">
        <f t="shared" si="760"/>
        <v>7.14053592248895</v>
      </c>
      <c r="CG335" s="28">
        <f t="shared" si="761"/>
        <v>0.53848517748823688</v>
      </c>
      <c r="CH335" s="30"/>
      <c r="CI335" s="107">
        <f t="shared" si="707"/>
        <v>3.5673029890328505</v>
      </c>
    </row>
    <row r="336" spans="1:89" ht="15" customHeight="1" x14ac:dyDescent="0.2">
      <c r="A336" s="150" t="s">
        <v>194</v>
      </c>
      <c r="C336" s="135">
        <v>20</v>
      </c>
      <c r="D336" s="26">
        <f t="shared" si="708"/>
        <v>1025</v>
      </c>
      <c r="F336" s="28">
        <v>59.8</v>
      </c>
      <c r="G336" s="28">
        <v>0.52</v>
      </c>
      <c r="H336" s="28">
        <v>16.7</v>
      </c>
      <c r="I336" s="28">
        <v>5.47</v>
      </c>
      <c r="J336" s="28">
        <v>0.11</v>
      </c>
      <c r="K336" s="28">
        <v>2.36</v>
      </c>
      <c r="L336" s="28">
        <v>5</v>
      </c>
      <c r="M336" s="28">
        <v>4.2300000000000004</v>
      </c>
      <c r="N336" s="28">
        <v>5.51</v>
      </c>
      <c r="O336" s="28">
        <v>0.3</v>
      </c>
      <c r="P336" s="28">
        <f t="shared" si="709"/>
        <v>100</v>
      </c>
      <c r="R336" s="28">
        <v>55.06</v>
      </c>
      <c r="S336" s="28">
        <v>0.21</v>
      </c>
      <c r="T336" s="28">
        <v>27.97</v>
      </c>
      <c r="U336" s="28">
        <v>0.68</v>
      </c>
      <c r="V336" s="28">
        <v>0.15</v>
      </c>
      <c r="W336" s="28">
        <v>0.16</v>
      </c>
      <c r="X336" s="28">
        <v>10.11</v>
      </c>
      <c r="Y336" s="28">
        <v>4.58</v>
      </c>
      <c r="Z336" s="28">
        <v>1.07</v>
      </c>
      <c r="AA336" s="28">
        <f t="shared" si="710"/>
        <v>99.990000000000009</v>
      </c>
      <c r="AC336" s="30">
        <f t="shared" si="711"/>
        <v>0.99533954727030627</v>
      </c>
      <c r="AD336" s="30">
        <f t="shared" si="712"/>
        <v>6.5081351689612009E-3</v>
      </c>
      <c r="AE336" s="30">
        <f t="shared" si="713"/>
        <v>0.32757944291879171</v>
      </c>
      <c r="AF336" s="30">
        <f t="shared" si="714"/>
        <v>7.613082811412665E-2</v>
      </c>
      <c r="AG336" s="30">
        <f t="shared" si="715"/>
        <v>1.5506061460389062E-3</v>
      </c>
      <c r="AH336" s="30">
        <f t="shared" si="716"/>
        <v>5.8560794044665014E-2</v>
      </c>
      <c r="AI336" s="30">
        <f t="shared" si="717"/>
        <v>8.9158345221112698E-2</v>
      </c>
      <c r="AJ336" s="30">
        <f t="shared" si="718"/>
        <v>0.13649564375605036</v>
      </c>
      <c r="AK336" s="30">
        <f t="shared" si="719"/>
        <v>0.11698513800424627</v>
      </c>
      <c r="AL336" s="30">
        <f t="shared" si="720"/>
        <v>4.2272275727963807E-3</v>
      </c>
      <c r="AM336" s="30">
        <f t="shared" si="721"/>
        <v>1.8125357082170954</v>
      </c>
      <c r="AO336" s="30">
        <f t="shared" si="722"/>
        <v>0.5491420349723064</v>
      </c>
      <c r="AP336" s="30">
        <f t="shared" si="723"/>
        <v>3.5906245264337119E-3</v>
      </c>
      <c r="AQ336" s="30">
        <f t="shared" si="724"/>
        <v>0.18072992517262787</v>
      </c>
      <c r="AR336" s="30">
        <f t="shared" si="725"/>
        <v>4.2002388018613383E-2</v>
      </c>
      <c r="AS336" s="30">
        <f t="shared" si="726"/>
        <v>8.5548998511271435E-4</v>
      </c>
      <c r="AT336" s="30">
        <f t="shared" si="727"/>
        <v>3.2308767093073419E-2</v>
      </c>
      <c r="AU336" s="30">
        <f t="shared" si="728"/>
        <v>4.9189842063201886E-2</v>
      </c>
      <c r="AV336" s="30">
        <f t="shared" si="729"/>
        <v>7.5306457763700888E-2</v>
      </c>
      <c r="AW336" s="30">
        <f t="shared" si="730"/>
        <v>6.4542252863707142E-2</v>
      </c>
      <c r="AX336" s="30">
        <f t="shared" si="731"/>
        <v>2.3322175412226788E-3</v>
      </c>
      <c r="AY336" s="30">
        <f t="shared" si="732"/>
        <v>1</v>
      </c>
      <c r="AZ336" s="30"/>
      <c r="BA336" s="30">
        <f t="shared" si="733"/>
        <v>0.91644474034620516</v>
      </c>
      <c r="BB336" s="30">
        <f t="shared" si="734"/>
        <v>2.6282853566958696E-3</v>
      </c>
      <c r="BC336" s="30">
        <f t="shared" si="735"/>
        <v>0.54864652805021574</v>
      </c>
      <c r="BD336" s="30">
        <f t="shared" si="736"/>
        <v>9.4641614474599879E-3</v>
      </c>
      <c r="BE336" s="30">
        <f t="shared" si="737"/>
        <v>2.11446292641669E-3</v>
      </c>
      <c r="BF336" s="30">
        <f t="shared" si="738"/>
        <v>3.9702233250620347E-3</v>
      </c>
      <c r="BG336" s="30">
        <f t="shared" si="739"/>
        <v>0.18027817403708987</v>
      </c>
      <c r="BH336" s="30">
        <f t="shared" si="740"/>
        <v>0.14778960955146822</v>
      </c>
      <c r="BI336" s="30">
        <f t="shared" si="741"/>
        <v>2.2717622080679407E-2</v>
      </c>
      <c r="BJ336" s="30">
        <f t="shared" si="742"/>
        <v>1.8340538071212931</v>
      </c>
      <c r="BK336" s="30"/>
      <c r="BL336" s="30">
        <f t="shared" si="743"/>
        <v>0.49968258116954861</v>
      </c>
      <c r="BM336" s="30">
        <f t="shared" si="744"/>
        <v>1.4330470275685052E-3</v>
      </c>
      <c r="BN336" s="30">
        <f t="shared" si="745"/>
        <v>0.29914418318585984</v>
      </c>
      <c r="BO336" s="30">
        <f t="shared" si="746"/>
        <v>5.1602419791133679E-3</v>
      </c>
      <c r="BP336" s="30">
        <f t="shared" si="747"/>
        <v>1.1528903449869463E-3</v>
      </c>
      <c r="BQ336" s="30">
        <f t="shared" si="748"/>
        <v>2.1647256528932735E-3</v>
      </c>
      <c r="BR336" s="30">
        <f t="shared" si="749"/>
        <v>9.8294920976201974E-2</v>
      </c>
      <c r="BS336" s="30">
        <f t="shared" si="750"/>
        <v>8.058084717996189E-2</v>
      </c>
      <c r="BT336" s="30">
        <f t="shared" si="751"/>
        <v>1.2386562483865559E-2</v>
      </c>
      <c r="BU336" s="30">
        <f t="shared" si="752"/>
        <v>0.99999999999999989</v>
      </c>
      <c r="BV336" s="30"/>
      <c r="BW336" s="28">
        <f t="shared" si="753"/>
        <v>0.51392723620627978</v>
      </c>
      <c r="BX336" s="28">
        <f t="shared" si="754"/>
        <v>0.42131059948036143</v>
      </c>
      <c r="BY336" s="28">
        <f t="shared" si="755"/>
        <v>6.4762164313358794E-2</v>
      </c>
      <c r="BZ336" s="28"/>
      <c r="CA336" s="28">
        <f t="shared" si="756"/>
        <v>59.8</v>
      </c>
      <c r="CB336" s="28">
        <f t="shared" si="757"/>
        <v>9.74</v>
      </c>
      <c r="CC336" s="28">
        <f t="shared" si="758"/>
        <v>32.172578241649866</v>
      </c>
      <c r="CD336" s="28">
        <f t="shared" si="759"/>
        <v>51.392723620627976</v>
      </c>
      <c r="CF336" s="28">
        <f t="shared" si="760"/>
        <v>6.9666938381818708</v>
      </c>
      <c r="CG336" s="28">
        <f t="shared" si="761"/>
        <v>0.53848517748823688</v>
      </c>
      <c r="CH336" s="30"/>
      <c r="CI336" s="107">
        <f t="shared" si="707"/>
        <v>2.3402433398493572</v>
      </c>
    </row>
    <row r="337" spans="1:87" ht="15" customHeight="1" x14ac:dyDescent="0.2">
      <c r="A337" s="150" t="s">
        <v>194</v>
      </c>
      <c r="C337" s="135">
        <v>25</v>
      </c>
      <c r="D337" s="26">
        <f t="shared" si="708"/>
        <v>1025</v>
      </c>
      <c r="F337" s="28">
        <v>59.8</v>
      </c>
      <c r="G337" s="28">
        <v>0.52</v>
      </c>
      <c r="H337" s="28">
        <v>16.7</v>
      </c>
      <c r="I337" s="28">
        <v>5.47</v>
      </c>
      <c r="J337" s="28">
        <v>0.11</v>
      </c>
      <c r="K337" s="28">
        <v>2.36</v>
      </c>
      <c r="L337" s="28">
        <v>5</v>
      </c>
      <c r="M337" s="28">
        <v>4.2300000000000004</v>
      </c>
      <c r="N337" s="28">
        <v>5.51</v>
      </c>
      <c r="O337" s="28">
        <v>0.3</v>
      </c>
      <c r="P337" s="28">
        <f t="shared" si="709"/>
        <v>100</v>
      </c>
      <c r="R337" s="28">
        <v>54.89</v>
      </c>
      <c r="S337" s="28">
        <v>0.22</v>
      </c>
      <c r="T337" s="28">
        <v>28.02</v>
      </c>
      <c r="U337" s="28">
        <v>0.74</v>
      </c>
      <c r="V337" s="28">
        <v>0.2</v>
      </c>
      <c r="W337" s="28">
        <v>0.15</v>
      </c>
      <c r="X337" s="28">
        <v>10.57</v>
      </c>
      <c r="Y337" s="28">
        <v>4.09</v>
      </c>
      <c r="Z337" s="28">
        <v>1.1200000000000001</v>
      </c>
      <c r="AA337" s="28">
        <f t="shared" si="710"/>
        <v>100</v>
      </c>
      <c r="AC337" s="30">
        <f t="shared" si="711"/>
        <v>0.99533954727030627</v>
      </c>
      <c r="AD337" s="30">
        <f t="shared" si="712"/>
        <v>6.5081351689612009E-3</v>
      </c>
      <c r="AE337" s="30">
        <f t="shared" si="713"/>
        <v>0.32757944291879171</v>
      </c>
      <c r="AF337" s="30">
        <f t="shared" si="714"/>
        <v>7.613082811412665E-2</v>
      </c>
      <c r="AG337" s="30">
        <f t="shared" si="715"/>
        <v>1.5506061460389062E-3</v>
      </c>
      <c r="AH337" s="30">
        <f t="shared" si="716"/>
        <v>5.8560794044665014E-2</v>
      </c>
      <c r="AI337" s="30">
        <f t="shared" si="717"/>
        <v>8.9158345221112698E-2</v>
      </c>
      <c r="AJ337" s="30">
        <f t="shared" si="718"/>
        <v>0.13649564375605036</v>
      </c>
      <c r="AK337" s="30">
        <f t="shared" si="719"/>
        <v>0.11698513800424627</v>
      </c>
      <c r="AL337" s="30">
        <f t="shared" si="720"/>
        <v>4.2272275727963807E-3</v>
      </c>
      <c r="AM337" s="30">
        <f t="shared" si="721"/>
        <v>1.8125357082170954</v>
      </c>
      <c r="AO337" s="30">
        <f t="shared" si="722"/>
        <v>0.5491420349723064</v>
      </c>
      <c r="AP337" s="30">
        <f t="shared" si="723"/>
        <v>3.5906245264337119E-3</v>
      </c>
      <c r="AQ337" s="30">
        <f t="shared" si="724"/>
        <v>0.18072992517262787</v>
      </c>
      <c r="AR337" s="30">
        <f t="shared" si="725"/>
        <v>4.2002388018613383E-2</v>
      </c>
      <c r="AS337" s="30">
        <f t="shared" si="726"/>
        <v>8.5548998511271435E-4</v>
      </c>
      <c r="AT337" s="30">
        <f t="shared" si="727"/>
        <v>3.2308767093073419E-2</v>
      </c>
      <c r="AU337" s="30">
        <f t="shared" si="728"/>
        <v>4.9189842063201886E-2</v>
      </c>
      <c r="AV337" s="30">
        <f t="shared" si="729"/>
        <v>7.5306457763700888E-2</v>
      </c>
      <c r="AW337" s="30">
        <f t="shared" si="730"/>
        <v>6.4542252863707142E-2</v>
      </c>
      <c r="AX337" s="30">
        <f t="shared" si="731"/>
        <v>2.3322175412226788E-3</v>
      </c>
      <c r="AY337" s="30">
        <f t="shared" si="732"/>
        <v>1</v>
      </c>
      <c r="AZ337" s="30"/>
      <c r="BA337" s="30">
        <f t="shared" si="733"/>
        <v>0.91361517976031958</v>
      </c>
      <c r="BB337" s="30">
        <f t="shared" si="734"/>
        <v>2.753441802252816E-3</v>
      </c>
      <c r="BC337" s="30">
        <f t="shared" si="735"/>
        <v>0.54962730482542177</v>
      </c>
      <c r="BD337" s="30">
        <f t="shared" si="736"/>
        <v>1.0299234516353515E-2</v>
      </c>
      <c r="BE337" s="30">
        <f t="shared" si="737"/>
        <v>2.8192839018889204E-3</v>
      </c>
      <c r="BF337" s="30">
        <f t="shared" si="738"/>
        <v>3.7220843672456576E-3</v>
      </c>
      <c r="BG337" s="30">
        <f t="shared" si="739"/>
        <v>0.18848074179743224</v>
      </c>
      <c r="BH337" s="30">
        <f t="shared" si="740"/>
        <v>0.13197805743788318</v>
      </c>
      <c r="BI337" s="30">
        <f t="shared" si="741"/>
        <v>2.37791932059448E-2</v>
      </c>
      <c r="BJ337" s="30">
        <f t="shared" si="742"/>
        <v>1.8270745216147428</v>
      </c>
      <c r="BK337" s="30"/>
      <c r="BL337" s="30">
        <f t="shared" si="743"/>
        <v>0.50004264683899113</v>
      </c>
      <c r="BM337" s="30">
        <f t="shared" si="744"/>
        <v>1.5070221655870734E-3</v>
      </c>
      <c r="BN337" s="30">
        <f t="shared" si="745"/>
        <v>0.30082369291629596</v>
      </c>
      <c r="BO337" s="30">
        <f t="shared" si="746"/>
        <v>5.637008449579383E-3</v>
      </c>
      <c r="BP337" s="30">
        <f t="shared" si="747"/>
        <v>1.5430590643874104E-3</v>
      </c>
      <c r="BQ337" s="30">
        <f t="shared" si="748"/>
        <v>2.0371825687526589E-3</v>
      </c>
      <c r="BR337" s="30">
        <f t="shared" si="749"/>
        <v>0.10315985449288385</v>
      </c>
      <c r="BS337" s="30">
        <f t="shared" si="750"/>
        <v>7.2234632948218677E-2</v>
      </c>
      <c r="BT337" s="30">
        <f t="shared" si="751"/>
        <v>1.3014900555303613E-2</v>
      </c>
      <c r="BU337" s="30">
        <f t="shared" si="752"/>
        <v>0.99999999999999978</v>
      </c>
      <c r="BV337" s="30"/>
      <c r="BW337" s="28">
        <f t="shared" si="753"/>
        <v>0.54753033057382261</v>
      </c>
      <c r="BX337" s="28">
        <f t="shared" si="754"/>
        <v>0.38339189844190003</v>
      </c>
      <c r="BY337" s="28">
        <f t="shared" si="755"/>
        <v>6.9077770984277365E-2</v>
      </c>
      <c r="BZ337" s="28"/>
      <c r="CA337" s="28">
        <f t="shared" si="756"/>
        <v>59.8</v>
      </c>
      <c r="CB337" s="28">
        <f t="shared" si="757"/>
        <v>9.74</v>
      </c>
      <c r="CC337" s="28">
        <f t="shared" si="758"/>
        <v>34.284293627118871</v>
      </c>
      <c r="CD337" s="28">
        <f t="shared" si="759"/>
        <v>54.753033057382261</v>
      </c>
      <c r="CF337" s="28">
        <f t="shared" si="760"/>
        <v>7.0300300050133959</v>
      </c>
      <c r="CG337" s="28">
        <f t="shared" si="761"/>
        <v>0.53848517748823688</v>
      </c>
      <c r="CH337" s="30"/>
      <c r="CI337" s="107">
        <f t="shared" si="707"/>
        <v>2.7860676285367085</v>
      </c>
    </row>
    <row r="338" spans="1:87" ht="15" customHeight="1" x14ac:dyDescent="0.2">
      <c r="A338" s="150" t="s">
        <v>194</v>
      </c>
      <c r="C338" s="135">
        <v>30</v>
      </c>
      <c r="D338" s="26">
        <f t="shared" si="708"/>
        <v>1025</v>
      </c>
      <c r="F338" s="28">
        <v>59.8</v>
      </c>
      <c r="G338" s="28">
        <v>0.52</v>
      </c>
      <c r="H338" s="28">
        <v>16.7</v>
      </c>
      <c r="I338" s="28">
        <v>5.47</v>
      </c>
      <c r="J338" s="28">
        <v>0.11</v>
      </c>
      <c r="K338" s="28">
        <v>2.36</v>
      </c>
      <c r="L338" s="28">
        <v>5</v>
      </c>
      <c r="M338" s="28">
        <v>4.2300000000000004</v>
      </c>
      <c r="N338" s="28">
        <v>5.51</v>
      </c>
      <c r="O338" s="28">
        <v>0.3</v>
      </c>
      <c r="P338" s="28">
        <f t="shared" si="709"/>
        <v>100</v>
      </c>
      <c r="R338" s="28">
        <v>55.21</v>
      </c>
      <c r="S338" s="28">
        <v>0.27</v>
      </c>
      <c r="T338" s="28">
        <v>27.67</v>
      </c>
      <c r="U338" s="28">
        <v>0.84</v>
      </c>
      <c r="V338" s="28">
        <v>0.2</v>
      </c>
      <c r="W338" s="28">
        <v>0.33</v>
      </c>
      <c r="X338" s="28">
        <v>10.199999999999999</v>
      </c>
      <c r="Y338" s="28">
        <v>4.0999999999999996</v>
      </c>
      <c r="Z338" s="28">
        <v>1.18</v>
      </c>
      <c r="AA338" s="28">
        <f t="shared" si="710"/>
        <v>100.00000000000001</v>
      </c>
      <c r="AC338" s="30">
        <f t="shared" si="711"/>
        <v>0.99533954727030627</v>
      </c>
      <c r="AD338" s="30">
        <f t="shared" si="712"/>
        <v>6.5081351689612009E-3</v>
      </c>
      <c r="AE338" s="30">
        <f t="shared" si="713"/>
        <v>0.32757944291879171</v>
      </c>
      <c r="AF338" s="30">
        <f t="shared" si="714"/>
        <v>7.613082811412665E-2</v>
      </c>
      <c r="AG338" s="30">
        <f t="shared" si="715"/>
        <v>1.5506061460389062E-3</v>
      </c>
      <c r="AH338" s="30">
        <f t="shared" si="716"/>
        <v>5.8560794044665014E-2</v>
      </c>
      <c r="AI338" s="30">
        <f t="shared" si="717"/>
        <v>8.9158345221112698E-2</v>
      </c>
      <c r="AJ338" s="30">
        <f t="shared" si="718"/>
        <v>0.13649564375605036</v>
      </c>
      <c r="AK338" s="30">
        <f t="shared" si="719"/>
        <v>0.11698513800424627</v>
      </c>
      <c r="AL338" s="30">
        <f t="shared" si="720"/>
        <v>4.2272275727963807E-3</v>
      </c>
      <c r="AM338" s="30">
        <f t="shared" si="721"/>
        <v>1.8125357082170954</v>
      </c>
      <c r="AO338" s="30">
        <f t="shared" si="722"/>
        <v>0.5491420349723064</v>
      </c>
      <c r="AP338" s="30">
        <f t="shared" si="723"/>
        <v>3.5906245264337119E-3</v>
      </c>
      <c r="AQ338" s="30">
        <f t="shared" si="724"/>
        <v>0.18072992517262787</v>
      </c>
      <c r="AR338" s="30">
        <f t="shared" si="725"/>
        <v>4.2002388018613383E-2</v>
      </c>
      <c r="AS338" s="30">
        <f t="shared" si="726"/>
        <v>8.5548998511271435E-4</v>
      </c>
      <c r="AT338" s="30">
        <f t="shared" si="727"/>
        <v>3.2308767093073419E-2</v>
      </c>
      <c r="AU338" s="30">
        <f t="shared" si="728"/>
        <v>4.9189842063201886E-2</v>
      </c>
      <c r="AV338" s="30">
        <f t="shared" si="729"/>
        <v>7.5306457763700888E-2</v>
      </c>
      <c r="AW338" s="30">
        <f t="shared" si="730"/>
        <v>6.4542252863707142E-2</v>
      </c>
      <c r="AX338" s="30">
        <f t="shared" si="731"/>
        <v>2.3322175412226788E-3</v>
      </c>
      <c r="AY338" s="30">
        <f t="shared" si="732"/>
        <v>1</v>
      </c>
      <c r="AZ338" s="30"/>
      <c r="BA338" s="30">
        <f t="shared" si="733"/>
        <v>0.91894141145139818</v>
      </c>
      <c r="BB338" s="30">
        <f t="shared" si="734"/>
        <v>3.3792240300375468E-3</v>
      </c>
      <c r="BC338" s="30">
        <f t="shared" si="735"/>
        <v>0.54276186739898002</v>
      </c>
      <c r="BD338" s="30">
        <f t="shared" si="736"/>
        <v>1.1691022964509395E-2</v>
      </c>
      <c r="BE338" s="30">
        <f t="shared" si="737"/>
        <v>2.8192839018889204E-3</v>
      </c>
      <c r="BF338" s="30">
        <f t="shared" si="738"/>
        <v>8.1885856079404479E-3</v>
      </c>
      <c r="BG338" s="30">
        <f t="shared" si="739"/>
        <v>0.18188302425106989</v>
      </c>
      <c r="BH338" s="30">
        <f t="shared" si="740"/>
        <v>0.13230074217489513</v>
      </c>
      <c r="BI338" s="30">
        <f t="shared" si="741"/>
        <v>2.5053078556263268E-2</v>
      </c>
      <c r="BJ338" s="30">
        <f t="shared" si="742"/>
        <v>1.8270182403369828</v>
      </c>
      <c r="BK338" s="30"/>
      <c r="BL338" s="30">
        <f t="shared" si="743"/>
        <v>0.50297330982415633</v>
      </c>
      <c r="BM338" s="30">
        <f t="shared" si="744"/>
        <v>1.8495841778866252E-3</v>
      </c>
      <c r="BN338" s="30">
        <f t="shared" si="745"/>
        <v>0.29707523188102969</v>
      </c>
      <c r="BO338" s="30">
        <f t="shared" si="746"/>
        <v>6.3989634621015356E-3</v>
      </c>
      <c r="BP338" s="30">
        <f t="shared" si="747"/>
        <v>1.543106598305729E-3</v>
      </c>
      <c r="BQ338" s="30">
        <f t="shared" si="748"/>
        <v>4.481939713108782E-3</v>
      </c>
      <c r="BR338" s="30">
        <f t="shared" si="749"/>
        <v>9.9551838200325052E-2</v>
      </c>
      <c r="BS338" s="30">
        <f t="shared" si="750"/>
        <v>7.241347637037987E-2</v>
      </c>
      <c r="BT338" s="30">
        <f t="shared" si="751"/>
        <v>1.371254977270636E-2</v>
      </c>
      <c r="BU338" s="30">
        <f t="shared" si="752"/>
        <v>0.99999999999999989</v>
      </c>
      <c r="BV338" s="30"/>
      <c r="BW338" s="28">
        <f t="shared" si="753"/>
        <v>0.53615350732494371</v>
      </c>
      <c r="BX338" s="28">
        <f t="shared" si="754"/>
        <v>0.38999520285547407</v>
      </c>
      <c r="BY338" s="28">
        <f t="shared" si="755"/>
        <v>7.3851289819582222E-2</v>
      </c>
      <c r="BZ338" s="28"/>
      <c r="CA338" s="28">
        <f t="shared" si="756"/>
        <v>59.8</v>
      </c>
      <c r="CB338" s="28">
        <f t="shared" si="757"/>
        <v>9.74</v>
      </c>
      <c r="CC338" s="28">
        <f t="shared" si="758"/>
        <v>34.192804348205406</v>
      </c>
      <c r="CD338" s="28">
        <f t="shared" si="759"/>
        <v>53.61535073249437</v>
      </c>
      <c r="CF338" s="28">
        <f t="shared" si="760"/>
        <v>7.0090326608795666</v>
      </c>
      <c r="CG338" s="28">
        <f t="shared" si="761"/>
        <v>0.53848517748823688</v>
      </c>
      <c r="CH338" s="30"/>
      <c r="CI338" s="107">
        <f t="shared" si="707"/>
        <v>2.7117095871857004</v>
      </c>
    </row>
    <row r="339" spans="1:87" ht="15" customHeight="1" x14ac:dyDescent="0.2">
      <c r="A339" s="150" t="s">
        <v>194</v>
      </c>
      <c r="C339" s="135">
        <v>35</v>
      </c>
      <c r="D339" s="26">
        <f t="shared" si="708"/>
        <v>1025</v>
      </c>
      <c r="F339" s="28">
        <v>59.8</v>
      </c>
      <c r="G339" s="28">
        <v>0.52</v>
      </c>
      <c r="H339" s="28">
        <v>16.7</v>
      </c>
      <c r="I339" s="28">
        <v>5.47</v>
      </c>
      <c r="J339" s="28">
        <v>0.11</v>
      </c>
      <c r="K339" s="28">
        <v>2.36</v>
      </c>
      <c r="L339" s="28">
        <v>5</v>
      </c>
      <c r="M339" s="28">
        <v>4.2300000000000004</v>
      </c>
      <c r="N339" s="28">
        <v>5.51</v>
      </c>
      <c r="O339" s="28">
        <v>0.3</v>
      </c>
      <c r="P339" s="28">
        <f t="shared" si="709"/>
        <v>100</v>
      </c>
      <c r="R339" s="28">
        <v>55.64</v>
      </c>
      <c r="S339" s="28">
        <v>0.22</v>
      </c>
      <c r="T339" s="28">
        <v>27.15</v>
      </c>
      <c r="U339" s="28">
        <v>0.82</v>
      </c>
      <c r="V339" s="28">
        <v>0.1</v>
      </c>
      <c r="W339" s="28">
        <v>0.28999999999999998</v>
      </c>
      <c r="X339" s="28">
        <v>10.09</v>
      </c>
      <c r="Y339" s="28">
        <v>4.3600000000000003</v>
      </c>
      <c r="Z339" s="28">
        <v>1.33</v>
      </c>
      <c r="AA339" s="28">
        <f t="shared" si="710"/>
        <v>99.999999999999986</v>
      </c>
      <c r="AC339" s="30">
        <f t="shared" si="711"/>
        <v>0.99533954727030627</v>
      </c>
      <c r="AD339" s="30">
        <f t="shared" si="712"/>
        <v>6.5081351689612009E-3</v>
      </c>
      <c r="AE339" s="30">
        <f t="shared" si="713"/>
        <v>0.32757944291879171</v>
      </c>
      <c r="AF339" s="30">
        <f t="shared" si="714"/>
        <v>7.613082811412665E-2</v>
      </c>
      <c r="AG339" s="30">
        <f t="shared" si="715"/>
        <v>1.5506061460389062E-3</v>
      </c>
      <c r="AH339" s="30">
        <f t="shared" si="716"/>
        <v>5.8560794044665014E-2</v>
      </c>
      <c r="AI339" s="30">
        <f t="shared" si="717"/>
        <v>8.9158345221112698E-2</v>
      </c>
      <c r="AJ339" s="30">
        <f t="shared" si="718"/>
        <v>0.13649564375605036</v>
      </c>
      <c r="AK339" s="30">
        <f t="shared" si="719"/>
        <v>0.11698513800424627</v>
      </c>
      <c r="AL339" s="30">
        <f t="shared" si="720"/>
        <v>4.2272275727963807E-3</v>
      </c>
      <c r="AM339" s="30">
        <f t="shared" si="721"/>
        <v>1.8125357082170954</v>
      </c>
      <c r="AO339" s="30">
        <f t="shared" si="722"/>
        <v>0.5491420349723064</v>
      </c>
      <c r="AP339" s="30">
        <f t="shared" si="723"/>
        <v>3.5906245264337119E-3</v>
      </c>
      <c r="AQ339" s="30">
        <f t="shared" si="724"/>
        <v>0.18072992517262787</v>
      </c>
      <c r="AR339" s="30">
        <f t="shared" si="725"/>
        <v>4.2002388018613383E-2</v>
      </c>
      <c r="AS339" s="30">
        <f t="shared" si="726"/>
        <v>8.5548998511271435E-4</v>
      </c>
      <c r="AT339" s="30">
        <f t="shared" si="727"/>
        <v>3.2308767093073419E-2</v>
      </c>
      <c r="AU339" s="30">
        <f t="shared" si="728"/>
        <v>4.9189842063201886E-2</v>
      </c>
      <c r="AV339" s="30">
        <f t="shared" si="729"/>
        <v>7.5306457763700888E-2</v>
      </c>
      <c r="AW339" s="30">
        <f t="shared" si="730"/>
        <v>6.4542252863707142E-2</v>
      </c>
      <c r="AX339" s="30">
        <f t="shared" si="731"/>
        <v>2.3322175412226788E-3</v>
      </c>
      <c r="AY339" s="30">
        <f t="shared" si="732"/>
        <v>1</v>
      </c>
      <c r="AZ339" s="30"/>
      <c r="BA339" s="30">
        <f t="shared" si="733"/>
        <v>0.92609853528628494</v>
      </c>
      <c r="BB339" s="30">
        <f t="shared" si="734"/>
        <v>2.753441802252816E-3</v>
      </c>
      <c r="BC339" s="30">
        <f t="shared" si="735"/>
        <v>0.53256178893683803</v>
      </c>
      <c r="BD339" s="30">
        <f t="shared" si="736"/>
        <v>1.1412665274878218E-2</v>
      </c>
      <c r="BE339" s="30">
        <f t="shared" si="737"/>
        <v>1.4096419509444602E-3</v>
      </c>
      <c r="BF339" s="30">
        <f t="shared" si="738"/>
        <v>7.1960297766749384E-3</v>
      </c>
      <c r="BG339" s="30">
        <f t="shared" si="739"/>
        <v>0.17992154065620541</v>
      </c>
      <c r="BH339" s="30">
        <f t="shared" si="740"/>
        <v>0.14069054533720557</v>
      </c>
      <c r="BI339" s="30">
        <f t="shared" si="741"/>
        <v>2.8237791932059449E-2</v>
      </c>
      <c r="BJ339" s="30">
        <f t="shared" si="742"/>
        <v>1.8302819809533439</v>
      </c>
      <c r="BK339" s="30"/>
      <c r="BL339" s="30">
        <f t="shared" si="743"/>
        <v>0.5059868069093405</v>
      </c>
      <c r="BM339" s="30">
        <f t="shared" si="744"/>
        <v>1.5043811996764691E-3</v>
      </c>
      <c r="BN339" s="30">
        <f t="shared" si="745"/>
        <v>0.29097253564144315</v>
      </c>
      <c r="BO339" s="30">
        <f t="shared" si="746"/>
        <v>6.235468301410951E-3</v>
      </c>
      <c r="BP339" s="30">
        <f t="shared" si="747"/>
        <v>7.7017747298709473E-4</v>
      </c>
      <c r="BQ339" s="30">
        <f t="shared" si="748"/>
        <v>3.9316508885296041E-3</v>
      </c>
      <c r="BR339" s="30">
        <f t="shared" si="749"/>
        <v>9.8302634527653046E-2</v>
      </c>
      <c r="BS339" s="30">
        <f t="shared" si="750"/>
        <v>7.6868234950290937E-2</v>
      </c>
      <c r="BT339" s="30">
        <f t="shared" si="751"/>
        <v>1.5428110108668147E-2</v>
      </c>
      <c r="BU339" s="30">
        <f t="shared" si="752"/>
        <v>1</v>
      </c>
      <c r="BV339" s="30"/>
      <c r="BW339" s="28">
        <f t="shared" si="753"/>
        <v>0.51575635263557273</v>
      </c>
      <c r="BX339" s="28">
        <f t="shared" si="754"/>
        <v>0.40329825016382326</v>
      </c>
      <c r="BY339" s="28">
        <f t="shared" si="755"/>
        <v>8.0945397200604008E-2</v>
      </c>
      <c r="BZ339" s="28"/>
      <c r="CA339" s="28">
        <f t="shared" si="756"/>
        <v>59.8</v>
      </c>
      <c r="CB339" s="28">
        <f t="shared" si="757"/>
        <v>9.74</v>
      </c>
      <c r="CC339" s="28">
        <f t="shared" si="758"/>
        <v>33.882357351839033</v>
      </c>
      <c r="CD339" s="28">
        <f t="shared" si="759"/>
        <v>51.575635263557274</v>
      </c>
      <c r="CF339" s="28">
        <f t="shared" si="760"/>
        <v>6.970246615701245</v>
      </c>
      <c r="CG339" s="28">
        <f t="shared" si="761"/>
        <v>0.53848517748823688</v>
      </c>
      <c r="CH339" s="30"/>
      <c r="CI339" s="107">
        <f t="shared" si="707"/>
        <v>2.5607509749386765</v>
      </c>
    </row>
    <row r="340" spans="1:87" ht="15" customHeight="1" x14ac:dyDescent="0.2">
      <c r="A340" s="150" t="s">
        <v>194</v>
      </c>
      <c r="C340" s="135">
        <v>40</v>
      </c>
      <c r="D340" s="26">
        <f t="shared" si="708"/>
        <v>1025</v>
      </c>
      <c r="F340" s="28">
        <v>59.8</v>
      </c>
      <c r="G340" s="28">
        <v>0.52</v>
      </c>
      <c r="H340" s="28">
        <v>16.7</v>
      </c>
      <c r="I340" s="28">
        <v>5.47</v>
      </c>
      <c r="J340" s="28">
        <v>0.11</v>
      </c>
      <c r="K340" s="28">
        <v>2.36</v>
      </c>
      <c r="L340" s="28">
        <v>5</v>
      </c>
      <c r="M340" s="28">
        <v>4.2300000000000004</v>
      </c>
      <c r="N340" s="28">
        <v>5.51</v>
      </c>
      <c r="O340" s="28">
        <v>0.3</v>
      </c>
      <c r="P340" s="28">
        <f t="shared" si="709"/>
        <v>100</v>
      </c>
      <c r="R340" s="28">
        <v>56.62</v>
      </c>
      <c r="S340" s="28">
        <v>0.21</v>
      </c>
      <c r="T340" s="28">
        <v>26.88</v>
      </c>
      <c r="U340" s="28">
        <v>0.77</v>
      </c>
      <c r="V340" s="28">
        <v>0.13</v>
      </c>
      <c r="W340" s="28">
        <v>0.21</v>
      </c>
      <c r="X340" s="28">
        <v>8.81</v>
      </c>
      <c r="Y340" s="28">
        <v>4.8600000000000003</v>
      </c>
      <c r="Z340" s="28">
        <v>1.52</v>
      </c>
      <c r="AA340" s="28">
        <f t="shared" si="710"/>
        <v>100.00999999999998</v>
      </c>
      <c r="AC340" s="30">
        <f t="shared" si="711"/>
        <v>0.99533954727030627</v>
      </c>
      <c r="AD340" s="30">
        <f t="shared" si="712"/>
        <v>6.5081351689612009E-3</v>
      </c>
      <c r="AE340" s="30">
        <f t="shared" si="713"/>
        <v>0.32757944291879171</v>
      </c>
      <c r="AF340" s="30">
        <f t="shared" si="714"/>
        <v>7.613082811412665E-2</v>
      </c>
      <c r="AG340" s="30">
        <f t="shared" si="715"/>
        <v>1.5506061460389062E-3</v>
      </c>
      <c r="AH340" s="30">
        <f t="shared" si="716"/>
        <v>5.8560794044665014E-2</v>
      </c>
      <c r="AI340" s="30">
        <f t="shared" si="717"/>
        <v>8.9158345221112698E-2</v>
      </c>
      <c r="AJ340" s="30">
        <f t="shared" si="718"/>
        <v>0.13649564375605036</v>
      </c>
      <c r="AK340" s="30">
        <f t="shared" si="719"/>
        <v>0.11698513800424627</v>
      </c>
      <c r="AL340" s="30">
        <f t="shared" si="720"/>
        <v>4.2272275727963807E-3</v>
      </c>
      <c r="AM340" s="30">
        <f t="shared" si="721"/>
        <v>1.8125357082170954</v>
      </c>
      <c r="AO340" s="30">
        <f t="shared" si="722"/>
        <v>0.5491420349723064</v>
      </c>
      <c r="AP340" s="30">
        <f t="shared" si="723"/>
        <v>3.5906245264337119E-3</v>
      </c>
      <c r="AQ340" s="30">
        <f t="shared" si="724"/>
        <v>0.18072992517262787</v>
      </c>
      <c r="AR340" s="30">
        <f t="shared" si="725"/>
        <v>4.2002388018613383E-2</v>
      </c>
      <c r="AS340" s="30">
        <f t="shared" si="726"/>
        <v>8.5548998511271435E-4</v>
      </c>
      <c r="AT340" s="30">
        <f t="shared" si="727"/>
        <v>3.2308767093073419E-2</v>
      </c>
      <c r="AU340" s="30">
        <f t="shared" si="728"/>
        <v>4.9189842063201886E-2</v>
      </c>
      <c r="AV340" s="30">
        <f t="shared" si="729"/>
        <v>7.5306457763700888E-2</v>
      </c>
      <c r="AW340" s="30">
        <f t="shared" si="730"/>
        <v>6.4542252863707142E-2</v>
      </c>
      <c r="AX340" s="30">
        <f t="shared" si="731"/>
        <v>2.3322175412226788E-3</v>
      </c>
      <c r="AY340" s="30">
        <f t="shared" si="732"/>
        <v>1</v>
      </c>
      <c r="AZ340" s="30"/>
      <c r="BA340" s="30">
        <f t="shared" si="733"/>
        <v>0.94241011984021306</v>
      </c>
      <c r="BB340" s="30">
        <f t="shared" si="734"/>
        <v>2.6282853566958696E-3</v>
      </c>
      <c r="BC340" s="30">
        <f t="shared" si="735"/>
        <v>0.52726559435072584</v>
      </c>
      <c r="BD340" s="30">
        <f t="shared" si="736"/>
        <v>1.0716771050800279E-2</v>
      </c>
      <c r="BE340" s="30">
        <f t="shared" si="737"/>
        <v>1.8325345362277983E-3</v>
      </c>
      <c r="BF340" s="30">
        <f t="shared" si="738"/>
        <v>5.210918114143921E-3</v>
      </c>
      <c r="BG340" s="30">
        <f t="shared" si="739"/>
        <v>0.15709700427960058</v>
      </c>
      <c r="BH340" s="30">
        <f t="shared" si="740"/>
        <v>0.15682478218780255</v>
      </c>
      <c r="BI340" s="30">
        <f t="shared" si="741"/>
        <v>3.227176220806794E-2</v>
      </c>
      <c r="BJ340" s="30">
        <f t="shared" si="742"/>
        <v>1.8362577719242779</v>
      </c>
      <c r="BK340" s="30"/>
      <c r="BL340" s="30">
        <f t="shared" si="743"/>
        <v>0.51322321639658952</v>
      </c>
      <c r="BM340" s="30">
        <f t="shared" si="744"/>
        <v>1.4313270156736213E-3</v>
      </c>
      <c r="BN340" s="30">
        <f t="shared" si="745"/>
        <v>0.2871413820066156</v>
      </c>
      <c r="BO340" s="30">
        <f t="shared" si="746"/>
        <v>5.8362018746255899E-3</v>
      </c>
      <c r="BP340" s="30">
        <f t="shared" si="747"/>
        <v>9.9797237852255463E-4</v>
      </c>
      <c r="BQ340" s="30">
        <f t="shared" si="748"/>
        <v>2.8377922717697855E-3</v>
      </c>
      <c r="BR340" s="30">
        <f t="shared" si="749"/>
        <v>8.5552805647201274E-2</v>
      </c>
      <c r="BS340" s="30">
        <f t="shared" si="750"/>
        <v>8.540455734788284E-2</v>
      </c>
      <c r="BT340" s="30">
        <f t="shared" si="751"/>
        <v>1.7574745061119196E-2</v>
      </c>
      <c r="BU340" s="30">
        <f t="shared" si="752"/>
        <v>1</v>
      </c>
      <c r="BV340" s="30"/>
      <c r="BW340" s="28">
        <f t="shared" si="753"/>
        <v>0.45378374288212553</v>
      </c>
      <c r="BX340" s="28">
        <f t="shared" si="754"/>
        <v>0.45299741369476904</v>
      </c>
      <c r="BY340" s="28">
        <f t="shared" si="755"/>
        <v>9.3218843423105435E-2</v>
      </c>
      <c r="BZ340" s="28"/>
      <c r="CA340" s="28">
        <f t="shared" si="756"/>
        <v>59.8</v>
      </c>
      <c r="CB340" s="28">
        <f t="shared" si="757"/>
        <v>9.74</v>
      </c>
      <c r="CC340" s="28">
        <f t="shared" si="758"/>
        <v>32.011071486416824</v>
      </c>
      <c r="CD340" s="28">
        <f t="shared" si="759"/>
        <v>45.378374288212555</v>
      </c>
      <c r="CF340" s="28">
        <f t="shared" si="760"/>
        <v>6.8422328938414916</v>
      </c>
      <c r="CG340" s="28">
        <f t="shared" si="761"/>
        <v>0.53848517748823688</v>
      </c>
      <c r="CH340" s="30"/>
      <c r="CI340" s="107">
        <f t="shared" si="707"/>
        <v>1.9912249137620743</v>
      </c>
    </row>
    <row r="341" spans="1:87" ht="15" customHeight="1" x14ac:dyDescent="0.2">
      <c r="A341" s="150" t="s">
        <v>194</v>
      </c>
      <c r="C341" s="135">
        <v>45</v>
      </c>
      <c r="D341" s="26">
        <f t="shared" si="708"/>
        <v>1025</v>
      </c>
      <c r="F341" s="28">
        <v>59.8</v>
      </c>
      <c r="G341" s="28">
        <v>0.52</v>
      </c>
      <c r="H341" s="28">
        <v>16.7</v>
      </c>
      <c r="I341" s="28">
        <v>5.47</v>
      </c>
      <c r="J341" s="28">
        <v>0.11</v>
      </c>
      <c r="K341" s="28">
        <v>2.36</v>
      </c>
      <c r="L341" s="28">
        <v>5</v>
      </c>
      <c r="M341" s="28">
        <v>4.2300000000000004</v>
      </c>
      <c r="N341" s="28">
        <v>5.51</v>
      </c>
      <c r="O341" s="28">
        <v>0.3</v>
      </c>
      <c r="P341" s="28">
        <f t="shared" si="709"/>
        <v>100</v>
      </c>
      <c r="R341" s="28">
        <v>57.05</v>
      </c>
      <c r="S341" s="28">
        <v>0.1</v>
      </c>
      <c r="T341" s="28">
        <v>26.65</v>
      </c>
      <c r="U341" s="28">
        <v>0.68</v>
      </c>
      <c r="V341" s="28">
        <v>0.16</v>
      </c>
      <c r="W341" s="28">
        <v>0.27</v>
      </c>
      <c r="X341" s="28">
        <v>8.7100000000000009</v>
      </c>
      <c r="Y341" s="28">
        <v>4.8899999999999997</v>
      </c>
      <c r="Z341" s="28">
        <v>1.49</v>
      </c>
      <c r="AA341" s="28">
        <f t="shared" si="710"/>
        <v>100</v>
      </c>
      <c r="AC341" s="30">
        <f t="shared" si="711"/>
        <v>0.99533954727030627</v>
      </c>
      <c r="AD341" s="30">
        <f t="shared" si="712"/>
        <v>6.5081351689612009E-3</v>
      </c>
      <c r="AE341" s="30">
        <f t="shared" si="713"/>
        <v>0.32757944291879171</v>
      </c>
      <c r="AF341" s="30">
        <f t="shared" si="714"/>
        <v>7.613082811412665E-2</v>
      </c>
      <c r="AG341" s="30">
        <f t="shared" si="715"/>
        <v>1.5506061460389062E-3</v>
      </c>
      <c r="AH341" s="30">
        <f t="shared" si="716"/>
        <v>5.8560794044665014E-2</v>
      </c>
      <c r="AI341" s="30">
        <f t="shared" si="717"/>
        <v>8.9158345221112698E-2</v>
      </c>
      <c r="AJ341" s="30">
        <f t="shared" si="718"/>
        <v>0.13649564375605036</v>
      </c>
      <c r="AK341" s="30">
        <f t="shared" si="719"/>
        <v>0.11698513800424627</v>
      </c>
      <c r="AL341" s="30">
        <f t="shared" si="720"/>
        <v>4.2272275727963807E-3</v>
      </c>
      <c r="AM341" s="30">
        <f t="shared" si="721"/>
        <v>1.8125357082170954</v>
      </c>
      <c r="AO341" s="30">
        <f t="shared" si="722"/>
        <v>0.5491420349723064</v>
      </c>
      <c r="AP341" s="30">
        <f t="shared" si="723"/>
        <v>3.5906245264337119E-3</v>
      </c>
      <c r="AQ341" s="30">
        <f t="shared" si="724"/>
        <v>0.18072992517262787</v>
      </c>
      <c r="AR341" s="30">
        <f t="shared" si="725"/>
        <v>4.2002388018613383E-2</v>
      </c>
      <c r="AS341" s="30">
        <f t="shared" si="726"/>
        <v>8.5548998511271435E-4</v>
      </c>
      <c r="AT341" s="30">
        <f t="shared" si="727"/>
        <v>3.2308767093073419E-2</v>
      </c>
      <c r="AU341" s="30">
        <f t="shared" si="728"/>
        <v>4.9189842063201886E-2</v>
      </c>
      <c r="AV341" s="30">
        <f t="shared" si="729"/>
        <v>7.5306457763700888E-2</v>
      </c>
      <c r="AW341" s="30">
        <f t="shared" si="730"/>
        <v>6.4542252863707142E-2</v>
      </c>
      <c r="AX341" s="30">
        <f t="shared" si="731"/>
        <v>2.3322175412226788E-3</v>
      </c>
      <c r="AY341" s="30">
        <f t="shared" si="732"/>
        <v>1</v>
      </c>
      <c r="AZ341" s="30"/>
      <c r="BA341" s="30">
        <f t="shared" si="733"/>
        <v>0.94956724367509981</v>
      </c>
      <c r="BB341" s="30">
        <f t="shared" si="734"/>
        <v>1.2515644555694619E-3</v>
      </c>
      <c r="BC341" s="30">
        <f t="shared" si="735"/>
        <v>0.52275402118477832</v>
      </c>
      <c r="BD341" s="30">
        <f t="shared" si="736"/>
        <v>9.4641614474599879E-3</v>
      </c>
      <c r="BE341" s="30">
        <f t="shared" si="737"/>
        <v>2.2554271215111362E-3</v>
      </c>
      <c r="BF341" s="30">
        <f t="shared" si="738"/>
        <v>6.6997518610421849E-3</v>
      </c>
      <c r="BG341" s="30">
        <f t="shared" si="739"/>
        <v>0.15531383737517834</v>
      </c>
      <c r="BH341" s="30">
        <f t="shared" si="740"/>
        <v>0.15779283639883834</v>
      </c>
      <c r="BI341" s="30">
        <f t="shared" si="741"/>
        <v>3.1634819532908705E-2</v>
      </c>
      <c r="BJ341" s="30">
        <f t="shared" si="742"/>
        <v>1.8367336630523865</v>
      </c>
      <c r="BK341" s="30"/>
      <c r="BL341" s="30">
        <f t="shared" si="743"/>
        <v>0.51698690059235697</v>
      </c>
      <c r="BM341" s="30">
        <f t="shared" si="744"/>
        <v>6.8140769712335002E-4</v>
      </c>
      <c r="BN341" s="30">
        <f t="shared" si="745"/>
        <v>0.28461068237625509</v>
      </c>
      <c r="BO341" s="30">
        <f t="shared" si="746"/>
        <v>5.152713013236724E-3</v>
      </c>
      <c r="BP341" s="30">
        <f t="shared" si="747"/>
        <v>1.2279554553178611E-3</v>
      </c>
      <c r="BQ341" s="30">
        <f t="shared" si="748"/>
        <v>3.6476447270575763E-3</v>
      </c>
      <c r="BR341" s="30">
        <f t="shared" si="749"/>
        <v>8.4559803361511407E-2</v>
      </c>
      <c r="BS341" s="30">
        <f t="shared" si="750"/>
        <v>8.5909481365202073E-2</v>
      </c>
      <c r="BT341" s="30">
        <f t="shared" si="751"/>
        <v>1.7223411411938842E-2</v>
      </c>
      <c r="BU341" s="30">
        <f t="shared" si="752"/>
        <v>0.99999999999999978</v>
      </c>
      <c r="BV341" s="30"/>
      <c r="BW341" s="28">
        <f t="shared" si="753"/>
        <v>0.45052261010223543</v>
      </c>
      <c r="BX341" s="28">
        <f t="shared" si="754"/>
        <v>0.45771350261674032</v>
      </c>
      <c r="BY341" s="28">
        <f t="shared" si="755"/>
        <v>9.1763887281024192E-2</v>
      </c>
      <c r="BZ341" s="28"/>
      <c r="CA341" s="28">
        <f t="shared" si="756"/>
        <v>59.8</v>
      </c>
      <c r="CB341" s="28">
        <f t="shared" si="757"/>
        <v>9.74</v>
      </c>
      <c r="CC341" s="28">
        <f t="shared" si="758"/>
        <v>31.70251923321419</v>
      </c>
      <c r="CD341" s="28">
        <f t="shared" si="759"/>
        <v>45.052261010223546</v>
      </c>
      <c r="CF341" s="28">
        <f t="shared" si="760"/>
        <v>6.8350204112439723</v>
      </c>
      <c r="CG341" s="28">
        <f t="shared" si="761"/>
        <v>0.53848517748823688</v>
      </c>
      <c r="CH341" s="30"/>
      <c r="CI341" s="107">
        <f t="shared" si="707"/>
        <v>1.9355573524454024</v>
      </c>
    </row>
    <row r="342" spans="1:87" ht="15" customHeight="1" x14ac:dyDescent="0.2">
      <c r="A342" s="150" t="s">
        <v>194</v>
      </c>
      <c r="C342" s="136">
        <v>50</v>
      </c>
      <c r="D342" s="26">
        <f t="shared" si="708"/>
        <v>1025</v>
      </c>
      <c r="F342" s="28">
        <v>59.8</v>
      </c>
      <c r="G342" s="28">
        <v>0.52</v>
      </c>
      <c r="H342" s="28">
        <v>16.7</v>
      </c>
      <c r="I342" s="28">
        <v>5.47</v>
      </c>
      <c r="J342" s="28">
        <v>0.11</v>
      </c>
      <c r="K342" s="28">
        <v>2.36</v>
      </c>
      <c r="L342" s="28">
        <v>5</v>
      </c>
      <c r="M342" s="28">
        <v>4.2300000000000004</v>
      </c>
      <c r="N342" s="28">
        <v>5.51</v>
      </c>
      <c r="O342" s="28">
        <v>0.3</v>
      </c>
      <c r="P342" s="28">
        <f t="shared" si="709"/>
        <v>100</v>
      </c>
      <c r="R342" s="28">
        <v>56.54</v>
      </c>
      <c r="S342" s="28">
        <v>0.21</v>
      </c>
      <c r="T342" s="28">
        <v>26.69</v>
      </c>
      <c r="U342" s="28">
        <v>0.61</v>
      </c>
      <c r="V342" s="28">
        <v>0.13</v>
      </c>
      <c r="W342" s="28">
        <v>0.19</v>
      </c>
      <c r="X342" s="28">
        <v>9.67</v>
      </c>
      <c r="Y342" s="28">
        <v>4.3600000000000003</v>
      </c>
      <c r="Z342" s="28">
        <v>1.6</v>
      </c>
      <c r="AA342" s="28">
        <f t="shared" si="710"/>
        <v>99.999999999999986</v>
      </c>
      <c r="AC342" s="30">
        <f t="shared" si="711"/>
        <v>0.99533954727030627</v>
      </c>
      <c r="AD342" s="30">
        <f t="shared" si="712"/>
        <v>6.5081351689612009E-3</v>
      </c>
      <c r="AE342" s="30">
        <f t="shared" si="713"/>
        <v>0.32757944291879171</v>
      </c>
      <c r="AF342" s="30">
        <f t="shared" si="714"/>
        <v>7.613082811412665E-2</v>
      </c>
      <c r="AG342" s="30">
        <f t="shared" si="715"/>
        <v>1.5506061460389062E-3</v>
      </c>
      <c r="AH342" s="30">
        <f t="shared" si="716"/>
        <v>5.8560794044665014E-2</v>
      </c>
      <c r="AI342" s="30">
        <f t="shared" si="717"/>
        <v>8.9158345221112698E-2</v>
      </c>
      <c r="AJ342" s="30">
        <f t="shared" si="718"/>
        <v>0.13649564375605036</v>
      </c>
      <c r="AK342" s="30">
        <f t="shared" si="719"/>
        <v>0.11698513800424627</v>
      </c>
      <c r="AL342" s="30">
        <f t="shared" si="720"/>
        <v>4.2272275727963807E-3</v>
      </c>
      <c r="AM342" s="30">
        <f t="shared" si="721"/>
        <v>1.8125357082170954</v>
      </c>
      <c r="AO342" s="30">
        <f t="shared" si="722"/>
        <v>0.5491420349723064</v>
      </c>
      <c r="AP342" s="30">
        <f t="shared" si="723"/>
        <v>3.5906245264337119E-3</v>
      </c>
      <c r="AQ342" s="30">
        <f t="shared" si="724"/>
        <v>0.18072992517262787</v>
      </c>
      <c r="AR342" s="30">
        <f t="shared" si="725"/>
        <v>4.2002388018613383E-2</v>
      </c>
      <c r="AS342" s="30">
        <f t="shared" si="726"/>
        <v>8.5548998511271435E-4</v>
      </c>
      <c r="AT342" s="30">
        <f t="shared" si="727"/>
        <v>3.2308767093073419E-2</v>
      </c>
      <c r="AU342" s="30">
        <f t="shared" si="728"/>
        <v>4.9189842063201886E-2</v>
      </c>
      <c r="AV342" s="30">
        <f t="shared" si="729"/>
        <v>7.5306457763700888E-2</v>
      </c>
      <c r="AW342" s="30">
        <f t="shared" si="730"/>
        <v>6.4542252863707142E-2</v>
      </c>
      <c r="AX342" s="30">
        <f t="shared" si="731"/>
        <v>2.3322175412226788E-3</v>
      </c>
      <c r="AY342" s="30">
        <f t="shared" si="732"/>
        <v>1</v>
      </c>
      <c r="AZ342" s="30"/>
      <c r="BA342" s="30">
        <f t="shared" si="733"/>
        <v>0.94107856191744343</v>
      </c>
      <c r="BB342" s="30">
        <f t="shared" si="734"/>
        <v>2.6282853566958696E-3</v>
      </c>
      <c r="BC342" s="30">
        <f t="shared" si="735"/>
        <v>0.52353864260494321</v>
      </c>
      <c r="BD342" s="30">
        <f t="shared" si="736"/>
        <v>8.4899095337508702E-3</v>
      </c>
      <c r="BE342" s="30">
        <f t="shared" si="737"/>
        <v>1.8325345362277983E-3</v>
      </c>
      <c r="BF342" s="30">
        <f t="shared" si="738"/>
        <v>4.7146401985111667E-3</v>
      </c>
      <c r="BG342" s="30">
        <f t="shared" si="739"/>
        <v>0.17243223965763196</v>
      </c>
      <c r="BH342" s="30">
        <f t="shared" si="740"/>
        <v>0.14069054533720557</v>
      </c>
      <c r="BI342" s="30">
        <f t="shared" si="741"/>
        <v>3.3970276008492568E-2</v>
      </c>
      <c r="BJ342" s="30">
        <f t="shared" si="742"/>
        <v>1.8293756351509025</v>
      </c>
      <c r="BK342" s="30"/>
      <c r="BL342" s="30">
        <f t="shared" si="743"/>
        <v>0.51442609370918801</v>
      </c>
      <c r="BM342" s="30">
        <f t="shared" si="744"/>
        <v>1.4367116879629078E-3</v>
      </c>
      <c r="BN342" s="30">
        <f t="shared" si="745"/>
        <v>0.28618433117032155</v>
      </c>
      <c r="BO342" s="30">
        <f t="shared" si="746"/>
        <v>4.6408782158348519E-3</v>
      </c>
      <c r="BP342" s="30">
        <f t="shared" si="747"/>
        <v>1.0017267645945416E-3</v>
      </c>
      <c r="BQ342" s="30">
        <f t="shared" si="748"/>
        <v>2.5771854111975548E-3</v>
      </c>
      <c r="BR342" s="30">
        <f t="shared" si="749"/>
        <v>9.4257426601950065E-2</v>
      </c>
      <c r="BS342" s="30">
        <f t="shared" si="750"/>
        <v>7.6906318545999552E-2</v>
      </c>
      <c r="BT342" s="30">
        <f t="shared" si="751"/>
        <v>1.8569327892950981E-2</v>
      </c>
      <c r="BU342" s="30">
        <f t="shared" si="752"/>
        <v>0.99999999999999989</v>
      </c>
      <c r="BV342" s="30"/>
      <c r="BW342" s="28">
        <f t="shared" si="753"/>
        <v>0.49678964816867255</v>
      </c>
      <c r="BX342" s="28">
        <f t="shared" si="754"/>
        <v>0.4053395505243354</v>
      </c>
      <c r="BY342" s="28">
        <f t="shared" si="755"/>
        <v>9.787080130699205E-2</v>
      </c>
      <c r="BZ342" s="28"/>
      <c r="CA342" s="28">
        <f t="shared" si="756"/>
        <v>59.8</v>
      </c>
      <c r="CB342" s="28">
        <f t="shared" si="757"/>
        <v>9.74</v>
      </c>
      <c r="CC342" s="28">
        <f t="shared" si="758"/>
        <v>34.626562539132834</v>
      </c>
      <c r="CD342" s="28">
        <f t="shared" si="759"/>
        <v>49.678964816867257</v>
      </c>
      <c r="CF342" s="28">
        <f t="shared" si="760"/>
        <v>6.9327788399314132</v>
      </c>
      <c r="CG342" s="28">
        <f t="shared" si="761"/>
        <v>0.53848517748823688</v>
      </c>
      <c r="CH342" s="30"/>
      <c r="CI342" s="107">
        <f t="shared" si="707"/>
        <v>2.5479560509620884</v>
      </c>
    </row>
    <row r="343" spans="1:87" ht="15" customHeight="1" x14ac:dyDescent="0.2">
      <c r="A343" s="150" t="s">
        <v>194</v>
      </c>
      <c r="C343" s="135">
        <v>55</v>
      </c>
      <c r="D343" s="26">
        <f t="shared" si="708"/>
        <v>1025</v>
      </c>
      <c r="F343" s="28">
        <v>59.8</v>
      </c>
      <c r="G343" s="28">
        <v>0.52</v>
      </c>
      <c r="H343" s="28">
        <v>16.7</v>
      </c>
      <c r="I343" s="28">
        <v>5.47</v>
      </c>
      <c r="J343" s="28">
        <v>0.11</v>
      </c>
      <c r="K343" s="28">
        <v>2.36</v>
      </c>
      <c r="L343" s="28">
        <v>5</v>
      </c>
      <c r="M343" s="28">
        <v>4.2300000000000004</v>
      </c>
      <c r="N343" s="28">
        <v>5.51</v>
      </c>
      <c r="O343" s="28">
        <v>0.3</v>
      </c>
      <c r="P343" s="28">
        <f t="shared" si="709"/>
        <v>100</v>
      </c>
      <c r="R343" s="28">
        <v>56.78</v>
      </c>
      <c r="S343" s="28">
        <v>0.26</v>
      </c>
      <c r="T343" s="28">
        <v>26.62</v>
      </c>
      <c r="U343" s="28">
        <v>0.82</v>
      </c>
      <c r="V343" s="28">
        <v>0.1</v>
      </c>
      <c r="W343" s="28">
        <v>0.14000000000000001</v>
      </c>
      <c r="X343" s="28">
        <v>9.41</v>
      </c>
      <c r="Y343" s="28">
        <v>4.3600000000000003</v>
      </c>
      <c r="Z343" s="28">
        <v>1.51</v>
      </c>
      <c r="AA343" s="28">
        <f t="shared" si="710"/>
        <v>99.999999999999986</v>
      </c>
      <c r="AC343" s="30">
        <f t="shared" si="711"/>
        <v>0.99533954727030627</v>
      </c>
      <c r="AD343" s="30">
        <f t="shared" si="712"/>
        <v>6.5081351689612009E-3</v>
      </c>
      <c r="AE343" s="30">
        <f t="shared" si="713"/>
        <v>0.32757944291879171</v>
      </c>
      <c r="AF343" s="30">
        <f t="shared" si="714"/>
        <v>7.613082811412665E-2</v>
      </c>
      <c r="AG343" s="30">
        <f t="shared" si="715"/>
        <v>1.5506061460389062E-3</v>
      </c>
      <c r="AH343" s="30">
        <f t="shared" si="716"/>
        <v>5.8560794044665014E-2</v>
      </c>
      <c r="AI343" s="30">
        <f t="shared" si="717"/>
        <v>8.9158345221112698E-2</v>
      </c>
      <c r="AJ343" s="30">
        <f t="shared" si="718"/>
        <v>0.13649564375605036</v>
      </c>
      <c r="AK343" s="30">
        <f t="shared" si="719"/>
        <v>0.11698513800424627</v>
      </c>
      <c r="AL343" s="30">
        <f t="shared" si="720"/>
        <v>4.2272275727963807E-3</v>
      </c>
      <c r="AM343" s="30">
        <f t="shared" si="721"/>
        <v>1.8125357082170954</v>
      </c>
      <c r="AO343" s="30">
        <f t="shared" si="722"/>
        <v>0.5491420349723064</v>
      </c>
      <c r="AP343" s="30">
        <f t="shared" si="723"/>
        <v>3.5906245264337119E-3</v>
      </c>
      <c r="AQ343" s="30">
        <f t="shared" si="724"/>
        <v>0.18072992517262787</v>
      </c>
      <c r="AR343" s="30">
        <f t="shared" si="725"/>
        <v>4.2002388018613383E-2</v>
      </c>
      <c r="AS343" s="30">
        <f t="shared" si="726"/>
        <v>8.5548998511271435E-4</v>
      </c>
      <c r="AT343" s="30">
        <f t="shared" si="727"/>
        <v>3.2308767093073419E-2</v>
      </c>
      <c r="AU343" s="30">
        <f t="shared" si="728"/>
        <v>4.9189842063201886E-2</v>
      </c>
      <c r="AV343" s="30">
        <f t="shared" si="729"/>
        <v>7.5306457763700888E-2</v>
      </c>
      <c r="AW343" s="30">
        <f t="shared" si="730"/>
        <v>6.4542252863707142E-2</v>
      </c>
      <c r="AX343" s="30">
        <f t="shared" si="731"/>
        <v>2.3322175412226788E-3</v>
      </c>
      <c r="AY343" s="30">
        <f t="shared" si="732"/>
        <v>1</v>
      </c>
      <c r="AZ343" s="30"/>
      <c r="BA343" s="30">
        <f t="shared" si="733"/>
        <v>0.94507323568575241</v>
      </c>
      <c r="BB343" s="30">
        <f t="shared" si="734"/>
        <v>3.2540675844806004E-3</v>
      </c>
      <c r="BC343" s="30">
        <f t="shared" si="735"/>
        <v>0.52216555511965479</v>
      </c>
      <c r="BD343" s="30">
        <f t="shared" si="736"/>
        <v>1.1412665274878218E-2</v>
      </c>
      <c r="BE343" s="30">
        <f t="shared" si="737"/>
        <v>1.4096419509444602E-3</v>
      </c>
      <c r="BF343" s="30">
        <f t="shared" si="738"/>
        <v>3.4739454094292808E-3</v>
      </c>
      <c r="BG343" s="30">
        <f t="shared" si="739"/>
        <v>0.16779600570613409</v>
      </c>
      <c r="BH343" s="30">
        <f t="shared" si="740"/>
        <v>0.14069054533720557</v>
      </c>
      <c r="BI343" s="30">
        <f t="shared" si="741"/>
        <v>3.2059447983014862E-2</v>
      </c>
      <c r="BJ343" s="30">
        <f t="shared" si="742"/>
        <v>1.8273351100514943</v>
      </c>
      <c r="BK343" s="30"/>
      <c r="BL343" s="30">
        <f t="shared" si="743"/>
        <v>0.51718660167325314</v>
      </c>
      <c r="BM343" s="30">
        <f t="shared" si="744"/>
        <v>1.7807722111730787E-3</v>
      </c>
      <c r="BN343" s="30">
        <f t="shared" si="745"/>
        <v>0.28575248855418761</v>
      </c>
      <c r="BO343" s="30">
        <f t="shared" si="746"/>
        <v>6.2455239939852138E-3</v>
      </c>
      <c r="BP343" s="30">
        <f t="shared" si="747"/>
        <v>7.71419507670236E-4</v>
      </c>
      <c r="BQ343" s="30">
        <f t="shared" si="748"/>
        <v>1.9010992512103514E-3</v>
      </c>
      <c r="BR343" s="30">
        <f t="shared" si="749"/>
        <v>9.1825524931442706E-2</v>
      </c>
      <c r="BS343" s="30">
        <f t="shared" si="750"/>
        <v>7.6992197305967E-2</v>
      </c>
      <c r="BT343" s="30">
        <f t="shared" si="751"/>
        <v>1.754437257111063E-2</v>
      </c>
      <c r="BU343" s="30">
        <f t="shared" si="752"/>
        <v>1</v>
      </c>
      <c r="BV343" s="30"/>
      <c r="BW343" s="28">
        <f t="shared" si="753"/>
        <v>0.49272640461457462</v>
      </c>
      <c r="BX343" s="28">
        <f t="shared" si="754"/>
        <v>0.41313228092372234</v>
      </c>
      <c r="BY343" s="28">
        <f t="shared" si="755"/>
        <v>9.4141314461703041E-2</v>
      </c>
      <c r="BZ343" s="28"/>
      <c r="CA343" s="28">
        <f t="shared" si="756"/>
        <v>59.8</v>
      </c>
      <c r="CB343" s="28">
        <f t="shared" si="757"/>
        <v>9.74</v>
      </c>
      <c r="CC343" s="28">
        <f t="shared" si="758"/>
        <v>34.050451676899037</v>
      </c>
      <c r="CD343" s="28">
        <f t="shared" si="759"/>
        <v>49.272640461457463</v>
      </c>
      <c r="CF343" s="28">
        <f t="shared" si="760"/>
        <v>6.9245662063302484</v>
      </c>
      <c r="CG343" s="28">
        <f t="shared" si="761"/>
        <v>0.53848517748823688</v>
      </c>
      <c r="CH343" s="30"/>
      <c r="CI343" s="107">
        <f t="shared" si="707"/>
        <v>2.4547535692765732</v>
      </c>
    </row>
    <row r="344" spans="1:87" ht="15" customHeight="1" x14ac:dyDescent="0.2">
      <c r="A344" s="150" t="s">
        <v>194</v>
      </c>
      <c r="C344" s="135">
        <v>60</v>
      </c>
      <c r="D344" s="26">
        <f t="shared" si="708"/>
        <v>1025</v>
      </c>
      <c r="F344" s="28">
        <v>59.8</v>
      </c>
      <c r="G344" s="28">
        <v>0.52</v>
      </c>
      <c r="H344" s="28">
        <v>16.7</v>
      </c>
      <c r="I344" s="28">
        <v>5.47</v>
      </c>
      <c r="J344" s="28">
        <v>0.11</v>
      </c>
      <c r="K344" s="28">
        <v>2.36</v>
      </c>
      <c r="L344" s="28">
        <v>5</v>
      </c>
      <c r="M344" s="28">
        <v>4.2300000000000004</v>
      </c>
      <c r="N344" s="28">
        <v>5.51</v>
      </c>
      <c r="O344" s="28">
        <v>0.3</v>
      </c>
      <c r="P344" s="28">
        <f t="shared" si="709"/>
        <v>100</v>
      </c>
      <c r="R344" s="28">
        <v>56.24</v>
      </c>
      <c r="S344" s="28">
        <v>0.25</v>
      </c>
      <c r="T344" s="28">
        <v>26.46</v>
      </c>
      <c r="U344" s="28">
        <v>0.91</v>
      </c>
      <c r="V344" s="28">
        <v>0.22</v>
      </c>
      <c r="W344" s="28">
        <v>0.28000000000000003</v>
      </c>
      <c r="X344" s="28">
        <v>9.34</v>
      </c>
      <c r="Y344" s="28">
        <v>4.68</v>
      </c>
      <c r="Z344" s="28">
        <v>1.63</v>
      </c>
      <c r="AA344" s="28">
        <f t="shared" si="710"/>
        <v>100.00999999999999</v>
      </c>
      <c r="AC344" s="30">
        <f t="shared" si="711"/>
        <v>0.99533954727030627</v>
      </c>
      <c r="AD344" s="30">
        <f t="shared" si="712"/>
        <v>6.5081351689612009E-3</v>
      </c>
      <c r="AE344" s="30">
        <f t="shared" si="713"/>
        <v>0.32757944291879171</v>
      </c>
      <c r="AF344" s="30">
        <f t="shared" si="714"/>
        <v>7.613082811412665E-2</v>
      </c>
      <c r="AG344" s="30">
        <f t="shared" si="715"/>
        <v>1.5506061460389062E-3</v>
      </c>
      <c r="AH344" s="30">
        <f t="shared" si="716"/>
        <v>5.8560794044665014E-2</v>
      </c>
      <c r="AI344" s="30">
        <f t="shared" si="717"/>
        <v>8.9158345221112698E-2</v>
      </c>
      <c r="AJ344" s="30">
        <f t="shared" si="718"/>
        <v>0.13649564375605036</v>
      </c>
      <c r="AK344" s="30">
        <f t="shared" si="719"/>
        <v>0.11698513800424627</v>
      </c>
      <c r="AL344" s="30">
        <f t="shared" si="720"/>
        <v>4.2272275727963807E-3</v>
      </c>
      <c r="AM344" s="30">
        <f t="shared" si="721"/>
        <v>1.8125357082170954</v>
      </c>
      <c r="AO344" s="30">
        <f t="shared" si="722"/>
        <v>0.5491420349723064</v>
      </c>
      <c r="AP344" s="30">
        <f t="shared" si="723"/>
        <v>3.5906245264337119E-3</v>
      </c>
      <c r="AQ344" s="30">
        <f t="shared" si="724"/>
        <v>0.18072992517262787</v>
      </c>
      <c r="AR344" s="30">
        <f t="shared" si="725"/>
        <v>4.2002388018613383E-2</v>
      </c>
      <c r="AS344" s="30">
        <f t="shared" si="726"/>
        <v>8.5548998511271435E-4</v>
      </c>
      <c r="AT344" s="30">
        <f t="shared" si="727"/>
        <v>3.2308767093073419E-2</v>
      </c>
      <c r="AU344" s="30">
        <f t="shared" si="728"/>
        <v>4.9189842063201886E-2</v>
      </c>
      <c r="AV344" s="30">
        <f t="shared" si="729"/>
        <v>7.5306457763700888E-2</v>
      </c>
      <c r="AW344" s="30">
        <f t="shared" si="730"/>
        <v>6.4542252863707142E-2</v>
      </c>
      <c r="AX344" s="30">
        <f t="shared" si="731"/>
        <v>2.3322175412226788E-3</v>
      </c>
      <c r="AY344" s="30">
        <f t="shared" si="732"/>
        <v>1</v>
      </c>
      <c r="AZ344" s="30"/>
      <c r="BA344" s="30">
        <f t="shared" si="733"/>
        <v>0.93608521970705727</v>
      </c>
      <c r="BB344" s="30">
        <f t="shared" si="734"/>
        <v>3.1289111389236545E-3</v>
      </c>
      <c r="BC344" s="30">
        <f t="shared" si="735"/>
        <v>0.51902706943899568</v>
      </c>
      <c r="BD344" s="30">
        <f t="shared" si="736"/>
        <v>1.2665274878218512E-2</v>
      </c>
      <c r="BE344" s="30">
        <f t="shared" si="737"/>
        <v>3.1012122920778123E-3</v>
      </c>
      <c r="BF344" s="30">
        <f t="shared" si="738"/>
        <v>6.9478908188585617E-3</v>
      </c>
      <c r="BG344" s="30">
        <f t="shared" si="739"/>
        <v>0.16654778887303853</v>
      </c>
      <c r="BH344" s="30">
        <f t="shared" si="740"/>
        <v>0.15101645692158761</v>
      </c>
      <c r="BI344" s="30">
        <f t="shared" si="741"/>
        <v>3.4607218683651804E-2</v>
      </c>
      <c r="BJ344" s="30">
        <f t="shared" si="742"/>
        <v>1.8331270427524093</v>
      </c>
      <c r="BK344" s="30"/>
      <c r="BL344" s="30">
        <f t="shared" si="743"/>
        <v>0.51064939738248638</v>
      </c>
      <c r="BM344" s="30">
        <f t="shared" si="744"/>
        <v>1.7068708638031148E-3</v>
      </c>
      <c r="BN344" s="30">
        <f t="shared" si="745"/>
        <v>0.28313753347923193</v>
      </c>
      <c r="BO344" s="30">
        <f t="shared" si="746"/>
        <v>6.9091091794717162E-3</v>
      </c>
      <c r="BP344" s="30">
        <f t="shared" si="747"/>
        <v>1.6917607016594957E-3</v>
      </c>
      <c r="BQ344" s="30">
        <f t="shared" si="748"/>
        <v>3.7901851081889124E-3</v>
      </c>
      <c r="BR344" s="30">
        <f t="shared" si="749"/>
        <v>9.0854471615327781E-2</v>
      </c>
      <c r="BS344" s="30">
        <f t="shared" si="750"/>
        <v>8.2381882651645866E-2</v>
      </c>
      <c r="BT344" s="30">
        <f t="shared" si="751"/>
        <v>1.8878789018184822E-2</v>
      </c>
      <c r="BU344" s="30">
        <f t="shared" si="752"/>
        <v>1.0000000000000002</v>
      </c>
      <c r="BV344" s="30"/>
      <c r="BW344" s="28">
        <f t="shared" si="753"/>
        <v>0.47291676263370641</v>
      </c>
      <c r="BX344" s="28">
        <f t="shared" si="754"/>
        <v>0.42881514305910595</v>
      </c>
      <c r="BY344" s="28">
        <f t="shared" si="755"/>
        <v>9.8268094307187637E-2</v>
      </c>
      <c r="BZ344" s="28"/>
      <c r="CA344" s="28">
        <f t="shared" si="756"/>
        <v>59.8</v>
      </c>
      <c r="CB344" s="28">
        <f t="shared" si="757"/>
        <v>9.74</v>
      </c>
      <c r="CC344" s="28">
        <f t="shared" si="758"/>
        <v>33.472647562404084</v>
      </c>
      <c r="CD344" s="28">
        <f t="shared" si="759"/>
        <v>47.29167626337064</v>
      </c>
      <c r="CF344" s="28">
        <f t="shared" si="760"/>
        <v>6.8835315420362999</v>
      </c>
      <c r="CG344" s="28">
        <f t="shared" si="761"/>
        <v>0.53848517748823688</v>
      </c>
      <c r="CH344" s="30"/>
      <c r="CI344" s="107">
        <f t="shared" si="707"/>
        <v>2.2752465818008081</v>
      </c>
    </row>
    <row r="345" spans="1:87" ht="15" customHeight="1" x14ac:dyDescent="0.2">
      <c r="A345" s="150" t="s">
        <v>194</v>
      </c>
      <c r="C345" s="135">
        <v>65</v>
      </c>
      <c r="D345" s="26">
        <f t="shared" si="708"/>
        <v>1025</v>
      </c>
      <c r="F345" s="28">
        <v>59.8</v>
      </c>
      <c r="G345" s="28">
        <v>0.52</v>
      </c>
      <c r="H345" s="28">
        <v>16.7</v>
      </c>
      <c r="I345" s="28">
        <v>5.47</v>
      </c>
      <c r="J345" s="28">
        <v>0.11</v>
      </c>
      <c r="K345" s="28">
        <v>2.36</v>
      </c>
      <c r="L345" s="28">
        <v>5</v>
      </c>
      <c r="M345" s="28">
        <v>4.2300000000000004</v>
      </c>
      <c r="N345" s="28">
        <v>5.51</v>
      </c>
      <c r="O345" s="28">
        <v>0.3</v>
      </c>
      <c r="P345" s="28">
        <f t="shared" si="709"/>
        <v>100</v>
      </c>
      <c r="R345" s="28">
        <v>55.97</v>
      </c>
      <c r="S345" s="28">
        <v>0.28999999999999998</v>
      </c>
      <c r="T345" s="28">
        <v>27.08</v>
      </c>
      <c r="U345" s="28">
        <v>0.74</v>
      </c>
      <c r="V345" s="28">
        <v>0.1</v>
      </c>
      <c r="W345" s="28">
        <v>0.36</v>
      </c>
      <c r="X345" s="28">
        <v>9.27</v>
      </c>
      <c r="Y345" s="28">
        <v>4.7</v>
      </c>
      <c r="Z345" s="28">
        <v>1.48</v>
      </c>
      <c r="AA345" s="28">
        <f t="shared" si="710"/>
        <v>99.99</v>
      </c>
      <c r="AC345" s="30">
        <f t="shared" si="711"/>
        <v>0.99533954727030627</v>
      </c>
      <c r="AD345" s="30">
        <f t="shared" si="712"/>
        <v>6.5081351689612009E-3</v>
      </c>
      <c r="AE345" s="30">
        <f t="shared" si="713"/>
        <v>0.32757944291879171</v>
      </c>
      <c r="AF345" s="30">
        <f t="shared" si="714"/>
        <v>7.613082811412665E-2</v>
      </c>
      <c r="AG345" s="30">
        <f t="shared" si="715"/>
        <v>1.5506061460389062E-3</v>
      </c>
      <c r="AH345" s="30">
        <f t="shared" si="716"/>
        <v>5.8560794044665014E-2</v>
      </c>
      <c r="AI345" s="30">
        <f t="shared" si="717"/>
        <v>8.9158345221112698E-2</v>
      </c>
      <c r="AJ345" s="30">
        <f t="shared" si="718"/>
        <v>0.13649564375605036</v>
      </c>
      <c r="AK345" s="30">
        <f t="shared" si="719"/>
        <v>0.11698513800424627</v>
      </c>
      <c r="AL345" s="30">
        <f t="shared" si="720"/>
        <v>4.2272275727963807E-3</v>
      </c>
      <c r="AM345" s="30">
        <f t="shared" si="721"/>
        <v>1.8125357082170954</v>
      </c>
      <c r="AO345" s="30">
        <f t="shared" si="722"/>
        <v>0.5491420349723064</v>
      </c>
      <c r="AP345" s="30">
        <f t="shared" si="723"/>
        <v>3.5906245264337119E-3</v>
      </c>
      <c r="AQ345" s="30">
        <f t="shared" si="724"/>
        <v>0.18072992517262787</v>
      </c>
      <c r="AR345" s="30">
        <f t="shared" si="725"/>
        <v>4.2002388018613383E-2</v>
      </c>
      <c r="AS345" s="30">
        <f t="shared" si="726"/>
        <v>8.5548998511271435E-4</v>
      </c>
      <c r="AT345" s="30">
        <f t="shared" si="727"/>
        <v>3.2308767093073419E-2</v>
      </c>
      <c r="AU345" s="30">
        <f t="shared" si="728"/>
        <v>4.9189842063201886E-2</v>
      </c>
      <c r="AV345" s="30">
        <f t="shared" si="729"/>
        <v>7.5306457763700888E-2</v>
      </c>
      <c r="AW345" s="30">
        <f t="shared" si="730"/>
        <v>6.4542252863707142E-2</v>
      </c>
      <c r="AX345" s="30">
        <f t="shared" si="731"/>
        <v>2.3322175412226788E-3</v>
      </c>
      <c r="AY345" s="30">
        <f t="shared" si="732"/>
        <v>1</v>
      </c>
      <c r="AZ345" s="30"/>
      <c r="BA345" s="30">
        <f t="shared" si="733"/>
        <v>0.93159121171770976</v>
      </c>
      <c r="BB345" s="30">
        <f t="shared" si="734"/>
        <v>3.6295369211514386E-3</v>
      </c>
      <c r="BC345" s="30">
        <f t="shared" si="735"/>
        <v>0.53118870145154962</v>
      </c>
      <c r="BD345" s="30">
        <f t="shared" si="736"/>
        <v>1.0299234516353515E-2</v>
      </c>
      <c r="BE345" s="30">
        <f t="shared" si="737"/>
        <v>1.4096419509444602E-3</v>
      </c>
      <c r="BF345" s="30">
        <f t="shared" si="738"/>
        <v>8.9330024813895782E-3</v>
      </c>
      <c r="BG345" s="30">
        <f t="shared" si="739"/>
        <v>0.16529957203994294</v>
      </c>
      <c r="BH345" s="30">
        <f t="shared" si="740"/>
        <v>0.15166182639561149</v>
      </c>
      <c r="BI345" s="30">
        <f t="shared" si="741"/>
        <v>3.1422505307855626E-2</v>
      </c>
      <c r="BJ345" s="30">
        <f t="shared" si="742"/>
        <v>1.8354352327825085</v>
      </c>
      <c r="BK345" s="30"/>
      <c r="BL345" s="30">
        <f t="shared" si="743"/>
        <v>0.50755874959718583</v>
      </c>
      <c r="BM345" s="30">
        <f t="shared" si="744"/>
        <v>1.9774802490028936E-3</v>
      </c>
      <c r="BN345" s="30">
        <f t="shared" si="745"/>
        <v>0.28940748873294253</v>
      </c>
      <c r="BO345" s="30">
        <f t="shared" si="746"/>
        <v>5.6113309434187653E-3</v>
      </c>
      <c r="BP345" s="30">
        <f t="shared" si="747"/>
        <v>7.6801508752093184E-4</v>
      </c>
      <c r="BQ345" s="30">
        <f t="shared" si="748"/>
        <v>4.8669668762145318E-3</v>
      </c>
      <c r="BR345" s="30">
        <f t="shared" si="749"/>
        <v>9.0060149814902374E-2</v>
      </c>
      <c r="BS345" s="30">
        <f t="shared" si="750"/>
        <v>8.2629898177171354E-2</v>
      </c>
      <c r="BT345" s="30">
        <f t="shared" si="751"/>
        <v>1.7119920521640689E-2</v>
      </c>
      <c r="BU345" s="30">
        <f t="shared" si="752"/>
        <v>1</v>
      </c>
      <c r="BV345" s="30"/>
      <c r="BW345" s="28">
        <f t="shared" si="753"/>
        <v>0.47447534247072609</v>
      </c>
      <c r="BX345" s="28">
        <f t="shared" si="754"/>
        <v>0.43532960267680076</v>
      </c>
      <c r="BY345" s="28">
        <f t="shared" si="755"/>
        <v>9.0195054852473144E-2</v>
      </c>
      <c r="BZ345" s="28"/>
      <c r="CA345" s="28">
        <f t="shared" si="756"/>
        <v>59.8</v>
      </c>
      <c r="CB345" s="28">
        <f t="shared" si="757"/>
        <v>9.74</v>
      </c>
      <c r="CC345" s="28">
        <f t="shared" si="758"/>
        <v>32.74327260878362</v>
      </c>
      <c r="CD345" s="28">
        <f t="shared" si="759"/>
        <v>47.44753424707261</v>
      </c>
      <c r="CF345" s="28">
        <f t="shared" si="760"/>
        <v>6.8868217979603097</v>
      </c>
      <c r="CG345" s="28">
        <f t="shared" si="761"/>
        <v>0.53848517748823688</v>
      </c>
      <c r="CH345" s="30"/>
      <c r="CI345" s="107">
        <f t="shared" si="707"/>
        <v>2.1939911336685429</v>
      </c>
    </row>
    <row r="346" spans="1:87" ht="15" customHeight="1" x14ac:dyDescent="0.2">
      <c r="A346" s="150" t="s">
        <v>194</v>
      </c>
      <c r="C346" s="135">
        <v>70</v>
      </c>
      <c r="D346" s="26">
        <f t="shared" si="708"/>
        <v>1025</v>
      </c>
      <c r="F346" s="28">
        <v>59.8</v>
      </c>
      <c r="G346" s="28">
        <v>0.52</v>
      </c>
      <c r="H346" s="28">
        <v>16.7</v>
      </c>
      <c r="I346" s="28">
        <v>5.47</v>
      </c>
      <c r="J346" s="28">
        <v>0.11</v>
      </c>
      <c r="K346" s="28">
        <v>2.36</v>
      </c>
      <c r="L346" s="28">
        <v>5</v>
      </c>
      <c r="M346" s="28">
        <v>4.2300000000000004</v>
      </c>
      <c r="N346" s="28">
        <v>5.51</v>
      </c>
      <c r="O346" s="28">
        <v>0.3</v>
      </c>
      <c r="P346" s="28">
        <f t="shared" si="709"/>
        <v>100</v>
      </c>
      <c r="R346" s="28">
        <v>56.08</v>
      </c>
      <c r="S346" s="28">
        <v>0.44</v>
      </c>
      <c r="T346" s="28">
        <v>26.7</v>
      </c>
      <c r="U346" s="28">
        <v>0.8</v>
      </c>
      <c r="V346" s="28">
        <v>0.15</v>
      </c>
      <c r="W346" s="28">
        <v>0.28999999999999998</v>
      </c>
      <c r="X346" s="28">
        <v>9.32</v>
      </c>
      <c r="Y346" s="28">
        <v>4.59</v>
      </c>
      <c r="Z346" s="28">
        <v>1.62</v>
      </c>
      <c r="AA346" s="28">
        <f t="shared" si="710"/>
        <v>99.990000000000009</v>
      </c>
      <c r="AC346" s="30">
        <f t="shared" si="711"/>
        <v>0.99533954727030627</v>
      </c>
      <c r="AD346" s="30">
        <f t="shared" si="712"/>
        <v>6.5081351689612009E-3</v>
      </c>
      <c r="AE346" s="30">
        <f t="shared" si="713"/>
        <v>0.32757944291879171</v>
      </c>
      <c r="AF346" s="30">
        <f t="shared" si="714"/>
        <v>7.613082811412665E-2</v>
      </c>
      <c r="AG346" s="30">
        <f t="shared" si="715"/>
        <v>1.5506061460389062E-3</v>
      </c>
      <c r="AH346" s="30">
        <f t="shared" si="716"/>
        <v>5.8560794044665014E-2</v>
      </c>
      <c r="AI346" s="30">
        <f t="shared" si="717"/>
        <v>8.9158345221112698E-2</v>
      </c>
      <c r="AJ346" s="30">
        <f t="shared" si="718"/>
        <v>0.13649564375605036</v>
      </c>
      <c r="AK346" s="30">
        <f t="shared" si="719"/>
        <v>0.11698513800424627</v>
      </c>
      <c r="AL346" s="30">
        <f t="shared" si="720"/>
        <v>4.2272275727963807E-3</v>
      </c>
      <c r="AM346" s="30">
        <f t="shared" si="721"/>
        <v>1.8125357082170954</v>
      </c>
      <c r="AO346" s="30">
        <f t="shared" si="722"/>
        <v>0.5491420349723064</v>
      </c>
      <c r="AP346" s="30">
        <f t="shared" si="723"/>
        <v>3.5906245264337119E-3</v>
      </c>
      <c r="AQ346" s="30">
        <f t="shared" si="724"/>
        <v>0.18072992517262787</v>
      </c>
      <c r="AR346" s="30">
        <f t="shared" si="725"/>
        <v>4.2002388018613383E-2</v>
      </c>
      <c r="AS346" s="30">
        <f t="shared" si="726"/>
        <v>8.5548998511271435E-4</v>
      </c>
      <c r="AT346" s="30">
        <f t="shared" si="727"/>
        <v>3.2308767093073419E-2</v>
      </c>
      <c r="AU346" s="30">
        <f t="shared" si="728"/>
        <v>4.9189842063201886E-2</v>
      </c>
      <c r="AV346" s="30">
        <f t="shared" si="729"/>
        <v>7.5306457763700888E-2</v>
      </c>
      <c r="AW346" s="30">
        <f t="shared" si="730"/>
        <v>6.4542252863707142E-2</v>
      </c>
      <c r="AX346" s="30">
        <f t="shared" si="731"/>
        <v>2.3322175412226788E-3</v>
      </c>
      <c r="AY346" s="30">
        <f t="shared" si="732"/>
        <v>1</v>
      </c>
      <c r="AZ346" s="30"/>
      <c r="BA346" s="30">
        <f t="shared" si="733"/>
        <v>0.93342210386151803</v>
      </c>
      <c r="BB346" s="30">
        <f t="shared" si="734"/>
        <v>5.5068836045056319E-3</v>
      </c>
      <c r="BC346" s="30">
        <f t="shared" si="735"/>
        <v>0.52373479795998434</v>
      </c>
      <c r="BD346" s="30">
        <f t="shared" si="736"/>
        <v>1.1134307585247045E-2</v>
      </c>
      <c r="BE346" s="30">
        <f t="shared" si="737"/>
        <v>2.11446292641669E-3</v>
      </c>
      <c r="BF346" s="30">
        <f t="shared" si="738"/>
        <v>7.1960297766749384E-3</v>
      </c>
      <c r="BG346" s="30">
        <f t="shared" si="739"/>
        <v>0.16619115549215407</v>
      </c>
      <c r="BH346" s="30">
        <f t="shared" si="740"/>
        <v>0.14811229428848016</v>
      </c>
      <c r="BI346" s="30">
        <f t="shared" si="741"/>
        <v>3.4394904458598725E-2</v>
      </c>
      <c r="BJ346" s="30">
        <f t="shared" si="742"/>
        <v>1.8318069399535795</v>
      </c>
      <c r="BK346" s="30"/>
      <c r="BL346" s="30">
        <f t="shared" si="743"/>
        <v>0.50956358091162834</v>
      </c>
      <c r="BM346" s="30">
        <f t="shared" si="744"/>
        <v>3.0062576379611184E-3</v>
      </c>
      <c r="BN346" s="30">
        <f t="shared" si="745"/>
        <v>0.28591156990226085</v>
      </c>
      <c r="BO346" s="30">
        <f t="shared" si="746"/>
        <v>6.0783193590964362E-3</v>
      </c>
      <c r="BP346" s="30">
        <f t="shared" si="747"/>
        <v>1.1543044631495247E-3</v>
      </c>
      <c r="BQ346" s="30">
        <f t="shared" si="748"/>
        <v>3.9283778326865033E-3</v>
      </c>
      <c r="BR346" s="30">
        <f t="shared" si="749"/>
        <v>9.072525704939495E-2</v>
      </c>
      <c r="BS346" s="30">
        <f t="shared" si="750"/>
        <v>8.0855842970129557E-2</v>
      </c>
      <c r="BT346" s="30">
        <f t="shared" si="751"/>
        <v>1.8776489873692879E-2</v>
      </c>
      <c r="BU346" s="30">
        <f t="shared" si="752"/>
        <v>1.0000000000000002</v>
      </c>
      <c r="BV346" s="30"/>
      <c r="BW346" s="28">
        <f t="shared" si="753"/>
        <v>0.47660435867195006</v>
      </c>
      <c r="BX346" s="28">
        <f t="shared" si="754"/>
        <v>0.42475765224536771</v>
      </c>
      <c r="BY346" s="28">
        <f t="shared" si="755"/>
        <v>9.8637989082682231E-2</v>
      </c>
      <c r="BZ346" s="28"/>
      <c r="CA346" s="28">
        <f t="shared" si="756"/>
        <v>59.8</v>
      </c>
      <c r="CB346" s="28">
        <f t="shared" si="757"/>
        <v>9.74</v>
      </c>
      <c r="CC346" s="28">
        <f t="shared" si="758"/>
        <v>33.694016841865725</v>
      </c>
      <c r="CD346" s="28">
        <f t="shared" si="759"/>
        <v>47.660435867195005</v>
      </c>
      <c r="CF346" s="28">
        <f t="shared" si="760"/>
        <v>6.8912988565177393</v>
      </c>
      <c r="CG346" s="28">
        <f t="shared" si="761"/>
        <v>0.53848517748823688</v>
      </c>
      <c r="CH346" s="30"/>
      <c r="CI346" s="107">
        <f t="shared" si="707"/>
        <v>2.322626285360132</v>
      </c>
    </row>
    <row r="347" spans="1:87" ht="15" customHeight="1" x14ac:dyDescent="0.2">
      <c r="A347" s="150" t="s">
        <v>194</v>
      </c>
      <c r="C347" s="135">
        <v>75</v>
      </c>
      <c r="D347" s="26">
        <f t="shared" si="708"/>
        <v>1025</v>
      </c>
      <c r="F347" s="28">
        <v>59.8</v>
      </c>
      <c r="G347" s="28">
        <v>0.52</v>
      </c>
      <c r="H347" s="28">
        <v>16.7</v>
      </c>
      <c r="I347" s="28">
        <v>5.47</v>
      </c>
      <c r="J347" s="28">
        <v>0.11</v>
      </c>
      <c r="K347" s="28">
        <v>2.36</v>
      </c>
      <c r="L347" s="28">
        <v>5</v>
      </c>
      <c r="M347" s="28">
        <v>4.2300000000000004</v>
      </c>
      <c r="N347" s="28">
        <v>5.51</v>
      </c>
      <c r="O347" s="28">
        <v>0.3</v>
      </c>
      <c r="P347" s="28">
        <f t="shared" si="709"/>
        <v>100</v>
      </c>
      <c r="R347" s="28">
        <v>56.38</v>
      </c>
      <c r="S347" s="28">
        <v>0.15</v>
      </c>
      <c r="T347" s="28">
        <v>26.87</v>
      </c>
      <c r="U347" s="28">
        <v>0.7</v>
      </c>
      <c r="V347" s="28">
        <v>0.1</v>
      </c>
      <c r="W347" s="28">
        <v>0.25</v>
      </c>
      <c r="X347" s="28">
        <v>9.52</v>
      </c>
      <c r="Y347" s="28">
        <v>4.63</v>
      </c>
      <c r="Z347" s="28">
        <v>1.39</v>
      </c>
      <c r="AA347" s="28">
        <f t="shared" si="710"/>
        <v>99.99</v>
      </c>
      <c r="AC347" s="30">
        <f t="shared" si="711"/>
        <v>0.99533954727030627</v>
      </c>
      <c r="AD347" s="30">
        <f t="shared" si="712"/>
        <v>6.5081351689612009E-3</v>
      </c>
      <c r="AE347" s="30">
        <f t="shared" si="713"/>
        <v>0.32757944291879171</v>
      </c>
      <c r="AF347" s="30">
        <f t="shared" si="714"/>
        <v>7.613082811412665E-2</v>
      </c>
      <c r="AG347" s="30">
        <f t="shared" si="715"/>
        <v>1.5506061460389062E-3</v>
      </c>
      <c r="AH347" s="30">
        <f t="shared" si="716"/>
        <v>5.8560794044665014E-2</v>
      </c>
      <c r="AI347" s="30">
        <f t="shared" si="717"/>
        <v>8.9158345221112698E-2</v>
      </c>
      <c r="AJ347" s="30">
        <f t="shared" si="718"/>
        <v>0.13649564375605036</v>
      </c>
      <c r="AK347" s="30">
        <f t="shared" si="719"/>
        <v>0.11698513800424627</v>
      </c>
      <c r="AL347" s="30">
        <f t="shared" si="720"/>
        <v>4.2272275727963807E-3</v>
      </c>
      <c r="AM347" s="30">
        <f t="shared" si="721"/>
        <v>1.8125357082170954</v>
      </c>
      <c r="AO347" s="30">
        <f t="shared" si="722"/>
        <v>0.5491420349723064</v>
      </c>
      <c r="AP347" s="30">
        <f t="shared" si="723"/>
        <v>3.5906245264337119E-3</v>
      </c>
      <c r="AQ347" s="30">
        <f t="shared" si="724"/>
        <v>0.18072992517262787</v>
      </c>
      <c r="AR347" s="30">
        <f t="shared" si="725"/>
        <v>4.2002388018613383E-2</v>
      </c>
      <c r="AS347" s="30">
        <f t="shared" si="726"/>
        <v>8.5548998511271435E-4</v>
      </c>
      <c r="AT347" s="30">
        <f t="shared" si="727"/>
        <v>3.2308767093073419E-2</v>
      </c>
      <c r="AU347" s="30">
        <f t="shared" si="728"/>
        <v>4.9189842063201886E-2</v>
      </c>
      <c r="AV347" s="30">
        <f t="shared" si="729"/>
        <v>7.5306457763700888E-2</v>
      </c>
      <c r="AW347" s="30">
        <f t="shared" si="730"/>
        <v>6.4542252863707142E-2</v>
      </c>
      <c r="AX347" s="30">
        <f t="shared" si="731"/>
        <v>2.3322175412226788E-3</v>
      </c>
      <c r="AY347" s="30">
        <f t="shared" si="732"/>
        <v>1</v>
      </c>
      <c r="AZ347" s="30"/>
      <c r="BA347" s="30">
        <f t="shared" si="733"/>
        <v>0.93841544607190419</v>
      </c>
      <c r="BB347" s="30">
        <f t="shared" si="734"/>
        <v>1.8773466833541925E-3</v>
      </c>
      <c r="BC347" s="30">
        <f t="shared" si="735"/>
        <v>0.52706943899568459</v>
      </c>
      <c r="BD347" s="30">
        <f t="shared" si="736"/>
        <v>9.7425191370911629E-3</v>
      </c>
      <c r="BE347" s="30">
        <f t="shared" si="737"/>
        <v>1.4096419509444602E-3</v>
      </c>
      <c r="BF347" s="30">
        <f t="shared" si="738"/>
        <v>6.2034739454094297E-3</v>
      </c>
      <c r="BG347" s="30">
        <f t="shared" si="739"/>
        <v>0.16975748930099857</v>
      </c>
      <c r="BH347" s="30">
        <f t="shared" si="740"/>
        <v>0.14940303323652793</v>
      </c>
      <c r="BI347" s="30">
        <f t="shared" si="741"/>
        <v>2.9511677282377916E-2</v>
      </c>
      <c r="BJ347" s="30">
        <f t="shared" si="742"/>
        <v>1.8333900666042924</v>
      </c>
      <c r="BK347" s="30"/>
      <c r="BL347" s="30">
        <f t="shared" si="743"/>
        <v>0.51184713125995462</v>
      </c>
      <c r="BM347" s="30">
        <f t="shared" si="744"/>
        <v>1.0239755944741831E-3</v>
      </c>
      <c r="BN347" s="30">
        <f t="shared" si="745"/>
        <v>0.28748352497179969</v>
      </c>
      <c r="BO347" s="30">
        <f t="shared" si="746"/>
        <v>5.3139369054920971E-3</v>
      </c>
      <c r="BP347" s="30">
        <f t="shared" si="747"/>
        <v>7.6887181654437787E-4</v>
      </c>
      <c r="BQ347" s="30">
        <f t="shared" si="748"/>
        <v>3.3836083539490179E-3</v>
      </c>
      <c r="BR347" s="30">
        <f t="shared" si="749"/>
        <v>9.2592128861816281E-2</v>
      </c>
      <c r="BS347" s="30">
        <f t="shared" si="750"/>
        <v>8.14900418399475E-2</v>
      </c>
      <c r="BT347" s="30">
        <f t="shared" si="751"/>
        <v>1.6096780396022258E-2</v>
      </c>
      <c r="BU347" s="30">
        <f t="shared" si="752"/>
        <v>1</v>
      </c>
      <c r="BV347" s="30"/>
      <c r="BW347" s="28">
        <f t="shared" si="753"/>
        <v>0.48686843800188667</v>
      </c>
      <c r="BX347" s="28">
        <f t="shared" si="754"/>
        <v>0.42849138335002712</v>
      </c>
      <c r="BY347" s="28">
        <f t="shared" si="755"/>
        <v>8.4640178648086262E-2</v>
      </c>
      <c r="BZ347" s="28"/>
      <c r="CA347" s="28">
        <f t="shared" si="756"/>
        <v>59.8</v>
      </c>
      <c r="CB347" s="28">
        <f t="shared" si="757"/>
        <v>9.74</v>
      </c>
      <c r="CC347" s="28">
        <f t="shared" si="758"/>
        <v>32.807439764902959</v>
      </c>
      <c r="CD347" s="28">
        <f t="shared" si="759"/>
        <v>48.686843800188669</v>
      </c>
      <c r="CF347" s="28">
        <f t="shared" si="760"/>
        <v>6.912606085294839</v>
      </c>
      <c r="CG347" s="28">
        <f t="shared" si="761"/>
        <v>0.53848517748823688</v>
      </c>
      <c r="CH347" s="30"/>
      <c r="CI347" s="107">
        <f t="shared" si="707"/>
        <v>2.2696653116951908</v>
      </c>
    </row>
    <row r="348" spans="1:87" ht="15" customHeight="1" x14ac:dyDescent="0.2">
      <c r="A348" s="150" t="s">
        <v>194</v>
      </c>
      <c r="C348" s="135">
        <v>80</v>
      </c>
      <c r="D348" s="26">
        <f t="shared" si="708"/>
        <v>1025</v>
      </c>
      <c r="F348" s="28">
        <v>59.8</v>
      </c>
      <c r="G348" s="28">
        <v>0.52</v>
      </c>
      <c r="H348" s="28">
        <v>16.7</v>
      </c>
      <c r="I348" s="28">
        <v>5.47</v>
      </c>
      <c r="J348" s="28">
        <v>0.11</v>
      </c>
      <c r="K348" s="28">
        <v>2.36</v>
      </c>
      <c r="L348" s="28">
        <v>5</v>
      </c>
      <c r="M348" s="28">
        <v>4.2300000000000004</v>
      </c>
      <c r="N348" s="28">
        <v>5.51</v>
      </c>
      <c r="O348" s="28">
        <v>0.3</v>
      </c>
      <c r="P348" s="28">
        <f t="shared" si="709"/>
        <v>100</v>
      </c>
      <c r="R348" s="28">
        <v>54.54</v>
      </c>
      <c r="S348" s="28">
        <v>0.32</v>
      </c>
      <c r="T348" s="28">
        <v>27.34</v>
      </c>
      <c r="U348" s="28">
        <v>0.76</v>
      </c>
      <c r="V348" s="28">
        <v>0.15</v>
      </c>
      <c r="W348" s="28">
        <v>0.14000000000000001</v>
      </c>
      <c r="X348" s="28">
        <v>11.84</v>
      </c>
      <c r="Y348" s="28">
        <v>3.64</v>
      </c>
      <c r="Z348" s="28">
        <v>1.27</v>
      </c>
      <c r="AA348" s="28">
        <f t="shared" si="710"/>
        <v>100.00000000000001</v>
      </c>
      <c r="AC348" s="30">
        <f t="shared" si="711"/>
        <v>0.99533954727030627</v>
      </c>
      <c r="AD348" s="30">
        <f t="shared" si="712"/>
        <v>6.5081351689612009E-3</v>
      </c>
      <c r="AE348" s="30">
        <f t="shared" si="713"/>
        <v>0.32757944291879171</v>
      </c>
      <c r="AF348" s="30">
        <f t="shared" si="714"/>
        <v>7.613082811412665E-2</v>
      </c>
      <c r="AG348" s="30">
        <f t="shared" si="715"/>
        <v>1.5506061460389062E-3</v>
      </c>
      <c r="AH348" s="30">
        <f t="shared" si="716"/>
        <v>5.8560794044665014E-2</v>
      </c>
      <c r="AI348" s="30">
        <f t="shared" si="717"/>
        <v>8.9158345221112698E-2</v>
      </c>
      <c r="AJ348" s="30">
        <f t="shared" si="718"/>
        <v>0.13649564375605036</v>
      </c>
      <c r="AK348" s="30">
        <f t="shared" si="719"/>
        <v>0.11698513800424627</v>
      </c>
      <c r="AL348" s="30">
        <f t="shared" si="720"/>
        <v>4.2272275727963807E-3</v>
      </c>
      <c r="AM348" s="30">
        <f t="shared" si="721"/>
        <v>1.8125357082170954</v>
      </c>
      <c r="AO348" s="30">
        <f t="shared" si="722"/>
        <v>0.5491420349723064</v>
      </c>
      <c r="AP348" s="30">
        <f t="shared" si="723"/>
        <v>3.5906245264337119E-3</v>
      </c>
      <c r="AQ348" s="30">
        <f t="shared" si="724"/>
        <v>0.18072992517262787</v>
      </c>
      <c r="AR348" s="30">
        <f t="shared" si="725"/>
        <v>4.2002388018613383E-2</v>
      </c>
      <c r="AS348" s="30">
        <f t="shared" si="726"/>
        <v>8.5548998511271435E-4</v>
      </c>
      <c r="AT348" s="30">
        <f t="shared" si="727"/>
        <v>3.2308767093073419E-2</v>
      </c>
      <c r="AU348" s="30">
        <f t="shared" si="728"/>
        <v>4.9189842063201886E-2</v>
      </c>
      <c r="AV348" s="30">
        <f t="shared" si="729"/>
        <v>7.5306457763700888E-2</v>
      </c>
      <c r="AW348" s="30">
        <f t="shared" si="730"/>
        <v>6.4542252863707142E-2</v>
      </c>
      <c r="AX348" s="30">
        <f t="shared" si="731"/>
        <v>2.3322175412226788E-3</v>
      </c>
      <c r="AY348" s="30">
        <f t="shared" si="732"/>
        <v>1</v>
      </c>
      <c r="AZ348" s="30"/>
      <c r="BA348" s="30">
        <f t="shared" si="733"/>
        <v>0.90778961384820245</v>
      </c>
      <c r="BB348" s="30">
        <f t="shared" si="734"/>
        <v>4.0050062578222776E-3</v>
      </c>
      <c r="BC348" s="30">
        <f t="shared" si="735"/>
        <v>0.53628874068262067</v>
      </c>
      <c r="BD348" s="30">
        <f t="shared" si="736"/>
        <v>1.0577592205984691E-2</v>
      </c>
      <c r="BE348" s="30">
        <f t="shared" si="737"/>
        <v>2.11446292641669E-3</v>
      </c>
      <c r="BF348" s="30">
        <f t="shared" si="738"/>
        <v>3.4739454094292808E-3</v>
      </c>
      <c r="BG348" s="30">
        <f t="shared" si="739"/>
        <v>0.21112696148359486</v>
      </c>
      <c r="BH348" s="30">
        <f t="shared" si="740"/>
        <v>0.11745724427234593</v>
      </c>
      <c r="BI348" s="30">
        <f t="shared" si="741"/>
        <v>2.6963906581740978E-2</v>
      </c>
      <c r="BJ348" s="30">
        <f t="shared" si="742"/>
        <v>1.8197974736681579</v>
      </c>
      <c r="BK348" s="30"/>
      <c r="BL348" s="30">
        <f t="shared" si="743"/>
        <v>0.49884101224647531</v>
      </c>
      <c r="BM348" s="30">
        <f t="shared" si="744"/>
        <v>2.2007977897394284E-3</v>
      </c>
      <c r="BN348" s="30">
        <f t="shared" si="745"/>
        <v>0.2946969365781269</v>
      </c>
      <c r="BO348" s="30">
        <f t="shared" si="746"/>
        <v>5.8125106551903741E-3</v>
      </c>
      <c r="BP348" s="30">
        <f t="shared" si="747"/>
        <v>1.161922113318784E-3</v>
      </c>
      <c r="BQ348" s="30">
        <f t="shared" si="748"/>
        <v>1.9089736411309903E-3</v>
      </c>
      <c r="BR348" s="30">
        <f t="shared" si="749"/>
        <v>0.11601673512494066</v>
      </c>
      <c r="BS348" s="30">
        <f t="shared" si="750"/>
        <v>6.4544129757245938E-2</v>
      </c>
      <c r="BT348" s="30">
        <f t="shared" si="751"/>
        <v>1.4816982093831544E-2</v>
      </c>
      <c r="BU348" s="30">
        <f t="shared" si="752"/>
        <v>1</v>
      </c>
      <c r="BV348" s="30"/>
      <c r="BW348" s="28">
        <f t="shared" si="753"/>
        <v>0.59380700995840774</v>
      </c>
      <c r="BX348" s="28">
        <f t="shared" si="754"/>
        <v>0.33035541519284162</v>
      </c>
      <c r="BY348" s="28">
        <f t="shared" si="755"/>
        <v>7.5837574848750644E-2</v>
      </c>
      <c r="BZ348" s="28"/>
      <c r="CA348" s="28">
        <f t="shared" si="756"/>
        <v>59.8</v>
      </c>
      <c r="CB348" s="28">
        <f t="shared" si="757"/>
        <v>9.74</v>
      </c>
      <c r="CC348" s="28">
        <f t="shared" si="758"/>
        <v>37.274107982795456</v>
      </c>
      <c r="CD348" s="28">
        <f t="shared" si="759"/>
        <v>59.380700995840776</v>
      </c>
      <c r="CF348" s="28">
        <f t="shared" si="760"/>
        <v>7.1111665140604092</v>
      </c>
      <c r="CG348" s="28">
        <f t="shared" si="761"/>
        <v>0.53848517748823688</v>
      </c>
      <c r="CH348" s="30"/>
      <c r="CI348" s="107">
        <f t="shared" si="707"/>
        <v>3.4120887874613257</v>
      </c>
    </row>
    <row r="349" spans="1:87" ht="15" customHeight="1" x14ac:dyDescent="0.2">
      <c r="A349" s="150" t="s">
        <v>194</v>
      </c>
      <c r="C349" s="135">
        <v>85</v>
      </c>
      <c r="D349" s="26">
        <f t="shared" si="708"/>
        <v>1025</v>
      </c>
      <c r="F349" s="28">
        <v>59.8</v>
      </c>
      <c r="G349" s="28">
        <v>0.52</v>
      </c>
      <c r="H349" s="28">
        <v>16.7</v>
      </c>
      <c r="I349" s="28">
        <v>5.47</v>
      </c>
      <c r="J349" s="28">
        <v>0.11</v>
      </c>
      <c r="K349" s="28">
        <v>2.36</v>
      </c>
      <c r="L349" s="28">
        <v>5</v>
      </c>
      <c r="M349" s="28">
        <v>4.2300000000000004</v>
      </c>
      <c r="N349" s="28">
        <v>5.51</v>
      </c>
      <c r="O349" s="28">
        <v>0.3</v>
      </c>
      <c r="P349" s="28">
        <f t="shared" si="709"/>
        <v>100</v>
      </c>
      <c r="R349" s="28">
        <v>55.43</v>
      </c>
      <c r="S349" s="28">
        <v>0.2</v>
      </c>
      <c r="T349" s="28">
        <v>27.32</v>
      </c>
      <c r="U349" s="28">
        <v>0.8</v>
      </c>
      <c r="V349" s="28">
        <v>0</v>
      </c>
      <c r="W349" s="28">
        <v>0.18</v>
      </c>
      <c r="X349" s="28">
        <v>10.65</v>
      </c>
      <c r="Y349" s="28">
        <v>4.0199999999999996</v>
      </c>
      <c r="Z349" s="28">
        <v>1.39</v>
      </c>
      <c r="AA349" s="28">
        <f t="shared" si="710"/>
        <v>99.990000000000009</v>
      </c>
      <c r="AC349" s="30">
        <f t="shared" si="711"/>
        <v>0.99533954727030627</v>
      </c>
      <c r="AD349" s="30">
        <f t="shared" si="712"/>
        <v>6.5081351689612009E-3</v>
      </c>
      <c r="AE349" s="30">
        <f t="shared" si="713"/>
        <v>0.32757944291879171</v>
      </c>
      <c r="AF349" s="30">
        <f t="shared" si="714"/>
        <v>7.613082811412665E-2</v>
      </c>
      <c r="AG349" s="30">
        <f t="shared" si="715"/>
        <v>1.5506061460389062E-3</v>
      </c>
      <c r="AH349" s="30">
        <f t="shared" si="716"/>
        <v>5.8560794044665014E-2</v>
      </c>
      <c r="AI349" s="30">
        <f t="shared" si="717"/>
        <v>8.9158345221112698E-2</v>
      </c>
      <c r="AJ349" s="30">
        <f t="shared" si="718"/>
        <v>0.13649564375605036</v>
      </c>
      <c r="AK349" s="30">
        <f t="shared" si="719"/>
        <v>0.11698513800424627</v>
      </c>
      <c r="AL349" s="30">
        <f t="shared" si="720"/>
        <v>4.2272275727963807E-3</v>
      </c>
      <c r="AM349" s="30">
        <f t="shared" si="721"/>
        <v>1.8125357082170954</v>
      </c>
      <c r="AO349" s="30">
        <f t="shared" si="722"/>
        <v>0.5491420349723064</v>
      </c>
      <c r="AP349" s="30">
        <f t="shared" si="723"/>
        <v>3.5906245264337119E-3</v>
      </c>
      <c r="AQ349" s="30">
        <f t="shared" si="724"/>
        <v>0.18072992517262787</v>
      </c>
      <c r="AR349" s="30">
        <f t="shared" si="725"/>
        <v>4.2002388018613383E-2</v>
      </c>
      <c r="AS349" s="30">
        <f t="shared" si="726"/>
        <v>8.5548998511271435E-4</v>
      </c>
      <c r="AT349" s="30">
        <f t="shared" si="727"/>
        <v>3.2308767093073419E-2</v>
      </c>
      <c r="AU349" s="30">
        <f t="shared" si="728"/>
        <v>4.9189842063201886E-2</v>
      </c>
      <c r="AV349" s="30">
        <f t="shared" si="729"/>
        <v>7.5306457763700888E-2</v>
      </c>
      <c r="AW349" s="30">
        <f t="shared" si="730"/>
        <v>6.4542252863707142E-2</v>
      </c>
      <c r="AX349" s="30">
        <f t="shared" si="731"/>
        <v>2.3322175412226788E-3</v>
      </c>
      <c r="AY349" s="30">
        <f t="shared" si="732"/>
        <v>1</v>
      </c>
      <c r="AZ349" s="30"/>
      <c r="BA349" s="30">
        <f t="shared" si="733"/>
        <v>0.92260319573901461</v>
      </c>
      <c r="BB349" s="30">
        <f t="shared" si="734"/>
        <v>2.5031289111389237E-3</v>
      </c>
      <c r="BC349" s="30">
        <f t="shared" si="735"/>
        <v>0.53589642997253828</v>
      </c>
      <c r="BD349" s="30">
        <f t="shared" si="736"/>
        <v>1.1134307585247045E-2</v>
      </c>
      <c r="BE349" s="30">
        <f t="shared" si="737"/>
        <v>0</v>
      </c>
      <c r="BF349" s="30">
        <f t="shared" si="738"/>
        <v>4.4665012406947891E-3</v>
      </c>
      <c r="BG349" s="30">
        <f t="shared" si="739"/>
        <v>0.18990727532097004</v>
      </c>
      <c r="BH349" s="30">
        <f t="shared" si="740"/>
        <v>0.1297192642787996</v>
      </c>
      <c r="BI349" s="30">
        <f t="shared" si="741"/>
        <v>2.9511677282377916E-2</v>
      </c>
      <c r="BJ349" s="30">
        <f t="shared" si="742"/>
        <v>1.8257417803307814</v>
      </c>
      <c r="BK349" s="30"/>
      <c r="BL349" s="30">
        <f t="shared" si="743"/>
        <v>0.50533060352700077</v>
      </c>
      <c r="BM349" s="30">
        <f t="shared" si="744"/>
        <v>1.3710202275621999E-3</v>
      </c>
      <c r="BN349" s="30">
        <f t="shared" si="745"/>
        <v>0.29352257572560259</v>
      </c>
      <c r="BO349" s="30">
        <f t="shared" si="746"/>
        <v>6.098511687249536E-3</v>
      </c>
      <c r="BP349" s="30">
        <f t="shared" si="747"/>
        <v>0</v>
      </c>
      <c r="BQ349" s="30">
        <f t="shared" si="748"/>
        <v>2.4464035871959748E-3</v>
      </c>
      <c r="BR349" s="30">
        <f t="shared" si="749"/>
        <v>0.10401650297259633</v>
      </c>
      <c r="BS349" s="30">
        <f t="shared" si="750"/>
        <v>7.1050170224673026E-2</v>
      </c>
      <c r="BT349" s="30">
        <f t="shared" si="751"/>
        <v>1.6164212048119474E-2</v>
      </c>
      <c r="BU349" s="30">
        <f t="shared" si="752"/>
        <v>0.99999999999999989</v>
      </c>
      <c r="BV349" s="30"/>
      <c r="BW349" s="28">
        <f t="shared" si="753"/>
        <v>0.54393150373759769</v>
      </c>
      <c r="BX349" s="28">
        <f t="shared" si="754"/>
        <v>0.37154129226301985</v>
      </c>
      <c r="BY349" s="28">
        <f t="shared" si="755"/>
        <v>8.4527203999382461E-2</v>
      </c>
      <c r="BZ349" s="28"/>
      <c r="CA349" s="28">
        <f t="shared" si="756"/>
        <v>59.8</v>
      </c>
      <c r="CB349" s="28">
        <f t="shared" si="757"/>
        <v>9.74</v>
      </c>
      <c r="CC349" s="28">
        <f t="shared" si="758"/>
        <v>35.649295586818127</v>
      </c>
      <c r="CD349" s="28">
        <f t="shared" si="759"/>
        <v>54.393150373759767</v>
      </c>
      <c r="CF349" s="28">
        <f t="shared" si="760"/>
        <v>7.0234354732300854</v>
      </c>
      <c r="CG349" s="28">
        <f t="shared" si="761"/>
        <v>0.53848517748823688</v>
      </c>
      <c r="CH349" s="30"/>
      <c r="CI349" s="107">
        <f t="shared" si="707"/>
        <v>2.9340817339345704</v>
      </c>
    </row>
    <row r="350" spans="1:87" ht="15" customHeight="1" x14ac:dyDescent="0.2">
      <c r="A350" s="150" t="s">
        <v>194</v>
      </c>
      <c r="C350" s="135">
        <v>90</v>
      </c>
      <c r="D350" s="26">
        <f t="shared" si="708"/>
        <v>1025</v>
      </c>
      <c r="F350" s="28">
        <v>59.8</v>
      </c>
      <c r="G350" s="28">
        <v>0.52</v>
      </c>
      <c r="H350" s="28">
        <v>16.7</v>
      </c>
      <c r="I350" s="28">
        <v>5.47</v>
      </c>
      <c r="J350" s="28">
        <v>0.11</v>
      </c>
      <c r="K350" s="28">
        <v>2.36</v>
      </c>
      <c r="L350" s="28">
        <v>5</v>
      </c>
      <c r="M350" s="28">
        <v>4.2300000000000004</v>
      </c>
      <c r="N350" s="28">
        <v>5.51</v>
      </c>
      <c r="O350" s="28">
        <v>0.3</v>
      </c>
      <c r="P350" s="28">
        <f t="shared" si="709"/>
        <v>100</v>
      </c>
      <c r="R350" s="28">
        <v>55.08</v>
      </c>
      <c r="S350" s="28">
        <v>0.33</v>
      </c>
      <c r="T350" s="28">
        <v>27.08</v>
      </c>
      <c r="U350" s="28">
        <v>0.86</v>
      </c>
      <c r="V350" s="28">
        <v>0.32</v>
      </c>
      <c r="W350" s="28">
        <v>0.31</v>
      </c>
      <c r="X350" s="28">
        <v>10.16</v>
      </c>
      <c r="Y350" s="28">
        <v>4.5</v>
      </c>
      <c r="Z350" s="28">
        <v>1.34</v>
      </c>
      <c r="AA350" s="28">
        <f t="shared" si="710"/>
        <v>99.97999999999999</v>
      </c>
      <c r="AC350" s="30">
        <f t="shared" si="711"/>
        <v>0.99533954727030627</v>
      </c>
      <c r="AD350" s="30">
        <f t="shared" si="712"/>
        <v>6.5081351689612009E-3</v>
      </c>
      <c r="AE350" s="30">
        <f t="shared" si="713"/>
        <v>0.32757944291879171</v>
      </c>
      <c r="AF350" s="30">
        <f t="shared" si="714"/>
        <v>7.613082811412665E-2</v>
      </c>
      <c r="AG350" s="30">
        <f t="shared" si="715"/>
        <v>1.5506061460389062E-3</v>
      </c>
      <c r="AH350" s="30">
        <f t="shared" si="716"/>
        <v>5.8560794044665014E-2</v>
      </c>
      <c r="AI350" s="30">
        <f t="shared" si="717"/>
        <v>8.9158345221112698E-2</v>
      </c>
      <c r="AJ350" s="30">
        <f t="shared" si="718"/>
        <v>0.13649564375605036</v>
      </c>
      <c r="AK350" s="30">
        <f t="shared" si="719"/>
        <v>0.11698513800424627</v>
      </c>
      <c r="AL350" s="30">
        <f t="shared" si="720"/>
        <v>4.2272275727963807E-3</v>
      </c>
      <c r="AM350" s="30">
        <f t="shared" si="721"/>
        <v>1.8125357082170954</v>
      </c>
      <c r="AO350" s="30">
        <f t="shared" si="722"/>
        <v>0.5491420349723064</v>
      </c>
      <c r="AP350" s="30">
        <f t="shared" si="723"/>
        <v>3.5906245264337119E-3</v>
      </c>
      <c r="AQ350" s="30">
        <f t="shared" si="724"/>
        <v>0.18072992517262787</v>
      </c>
      <c r="AR350" s="30">
        <f t="shared" si="725"/>
        <v>4.2002388018613383E-2</v>
      </c>
      <c r="AS350" s="30">
        <f t="shared" si="726"/>
        <v>8.5548998511271435E-4</v>
      </c>
      <c r="AT350" s="30">
        <f t="shared" si="727"/>
        <v>3.2308767093073419E-2</v>
      </c>
      <c r="AU350" s="30">
        <f t="shared" si="728"/>
        <v>4.9189842063201886E-2</v>
      </c>
      <c r="AV350" s="30">
        <f t="shared" si="729"/>
        <v>7.5306457763700888E-2</v>
      </c>
      <c r="AW350" s="30">
        <f t="shared" si="730"/>
        <v>6.4542252863707142E-2</v>
      </c>
      <c r="AX350" s="30">
        <f t="shared" si="731"/>
        <v>2.3322175412226788E-3</v>
      </c>
      <c r="AY350" s="30">
        <f t="shared" si="732"/>
        <v>1</v>
      </c>
      <c r="AZ350" s="30"/>
      <c r="BA350" s="30">
        <f t="shared" si="733"/>
        <v>0.91677762982689748</v>
      </c>
      <c r="BB350" s="30">
        <f t="shared" si="734"/>
        <v>4.1301627033792235E-3</v>
      </c>
      <c r="BC350" s="30">
        <f t="shared" si="735"/>
        <v>0.53118870145154962</v>
      </c>
      <c r="BD350" s="30">
        <f t="shared" si="736"/>
        <v>1.1969380654140572E-2</v>
      </c>
      <c r="BE350" s="30">
        <f t="shared" si="737"/>
        <v>4.5108542430222724E-3</v>
      </c>
      <c r="BF350" s="30">
        <f t="shared" si="738"/>
        <v>7.6923076923076927E-3</v>
      </c>
      <c r="BG350" s="30">
        <f t="shared" si="739"/>
        <v>0.181169757489301</v>
      </c>
      <c r="BH350" s="30">
        <f t="shared" si="740"/>
        <v>0.14520813165537272</v>
      </c>
      <c r="BI350" s="30">
        <f t="shared" si="741"/>
        <v>2.8450106157112527E-2</v>
      </c>
      <c r="BJ350" s="30">
        <f t="shared" si="742"/>
        <v>1.8310970318730828</v>
      </c>
      <c r="BK350" s="30"/>
      <c r="BL350" s="30">
        <f t="shared" si="743"/>
        <v>0.50067124454300427</v>
      </c>
      <c r="BM350" s="30">
        <f t="shared" si="744"/>
        <v>2.2555673628908454E-3</v>
      </c>
      <c r="BN350" s="30">
        <f t="shared" si="745"/>
        <v>0.29009314755329002</v>
      </c>
      <c r="BO350" s="30">
        <f t="shared" si="746"/>
        <v>6.5367265883756803E-3</v>
      </c>
      <c r="BP350" s="30">
        <f t="shared" si="747"/>
        <v>2.4634708944986862E-3</v>
      </c>
      <c r="BQ350" s="30">
        <f t="shared" si="748"/>
        <v>4.200928491724442E-3</v>
      </c>
      <c r="BR350" s="30">
        <f t="shared" si="749"/>
        <v>9.8940555489829579E-2</v>
      </c>
      <c r="BS350" s="30">
        <f t="shared" si="750"/>
        <v>7.9301167075146783E-2</v>
      </c>
      <c r="BT350" s="30">
        <f t="shared" si="751"/>
        <v>1.5537192001239869E-2</v>
      </c>
      <c r="BU350" s="30">
        <f t="shared" si="752"/>
        <v>1.0000000000000002</v>
      </c>
      <c r="BV350" s="30"/>
      <c r="BW350" s="28">
        <f t="shared" si="753"/>
        <v>0.51058473369671276</v>
      </c>
      <c r="BX350" s="28">
        <f t="shared" si="754"/>
        <v>0.4092352733663846</v>
      </c>
      <c r="BY350" s="28">
        <f t="shared" si="755"/>
        <v>8.0179992936902644E-2</v>
      </c>
      <c r="BZ350" s="28"/>
      <c r="CA350" s="28">
        <f t="shared" si="756"/>
        <v>59.8</v>
      </c>
      <c r="CB350" s="28">
        <f t="shared" si="757"/>
        <v>9.74</v>
      </c>
      <c r="CC350" s="28">
        <f t="shared" si="758"/>
        <v>33.547235978525904</v>
      </c>
      <c r="CD350" s="28">
        <f t="shared" si="759"/>
        <v>51.058473369671276</v>
      </c>
      <c r="CF350" s="28">
        <f t="shared" si="760"/>
        <v>6.9601687521562141</v>
      </c>
      <c r="CG350" s="28">
        <f t="shared" si="761"/>
        <v>0.53848517748823688</v>
      </c>
      <c r="CH350" s="30"/>
      <c r="CI350" s="107">
        <f t="shared" si="707"/>
        <v>2.4910002071194763</v>
      </c>
    </row>
    <row r="351" spans="1:87" ht="15" customHeight="1" x14ac:dyDescent="0.2">
      <c r="A351" s="150" t="s">
        <v>194</v>
      </c>
      <c r="C351" s="135">
        <v>95</v>
      </c>
      <c r="D351" s="26">
        <f t="shared" si="708"/>
        <v>1025</v>
      </c>
      <c r="F351" s="28">
        <v>59.8</v>
      </c>
      <c r="G351" s="28">
        <v>0.52</v>
      </c>
      <c r="H351" s="28">
        <v>16.7</v>
      </c>
      <c r="I351" s="28">
        <v>5.47</v>
      </c>
      <c r="J351" s="28">
        <v>0.11</v>
      </c>
      <c r="K351" s="28">
        <v>2.36</v>
      </c>
      <c r="L351" s="28">
        <v>5</v>
      </c>
      <c r="M351" s="28">
        <v>4.2300000000000004</v>
      </c>
      <c r="N351" s="28">
        <v>5.51</v>
      </c>
      <c r="O351" s="28">
        <v>0.3</v>
      </c>
      <c r="P351" s="28">
        <f t="shared" si="709"/>
        <v>100</v>
      </c>
      <c r="R351" s="28">
        <v>56.37</v>
      </c>
      <c r="S351" s="28">
        <v>0.13</v>
      </c>
      <c r="T351" s="28">
        <v>27.06</v>
      </c>
      <c r="U351" s="28">
        <v>0.71</v>
      </c>
      <c r="V351" s="28">
        <v>0.19</v>
      </c>
      <c r="W351" s="28">
        <v>0.3</v>
      </c>
      <c r="X351" s="28">
        <v>9.19</v>
      </c>
      <c r="Y351" s="28">
        <v>4.7300000000000004</v>
      </c>
      <c r="Z351" s="28">
        <v>1.34</v>
      </c>
      <c r="AA351" s="28">
        <f t="shared" si="710"/>
        <v>100.02</v>
      </c>
      <c r="AC351" s="30">
        <f t="shared" si="711"/>
        <v>0.99533954727030627</v>
      </c>
      <c r="AD351" s="30">
        <f t="shared" si="712"/>
        <v>6.5081351689612009E-3</v>
      </c>
      <c r="AE351" s="30">
        <f t="shared" si="713"/>
        <v>0.32757944291879171</v>
      </c>
      <c r="AF351" s="30">
        <f t="shared" si="714"/>
        <v>7.613082811412665E-2</v>
      </c>
      <c r="AG351" s="30">
        <f t="shared" si="715"/>
        <v>1.5506061460389062E-3</v>
      </c>
      <c r="AH351" s="30">
        <f t="shared" si="716"/>
        <v>5.8560794044665014E-2</v>
      </c>
      <c r="AI351" s="30">
        <f t="shared" si="717"/>
        <v>8.9158345221112698E-2</v>
      </c>
      <c r="AJ351" s="30">
        <f t="shared" si="718"/>
        <v>0.13649564375605036</v>
      </c>
      <c r="AK351" s="30">
        <f t="shared" si="719"/>
        <v>0.11698513800424627</v>
      </c>
      <c r="AL351" s="30">
        <f t="shared" si="720"/>
        <v>4.2272275727963807E-3</v>
      </c>
      <c r="AM351" s="30">
        <f t="shared" si="721"/>
        <v>1.8125357082170954</v>
      </c>
      <c r="AO351" s="30">
        <f t="shared" si="722"/>
        <v>0.5491420349723064</v>
      </c>
      <c r="AP351" s="30">
        <f t="shared" si="723"/>
        <v>3.5906245264337119E-3</v>
      </c>
      <c r="AQ351" s="30">
        <f t="shared" si="724"/>
        <v>0.18072992517262787</v>
      </c>
      <c r="AR351" s="30">
        <f t="shared" si="725"/>
        <v>4.2002388018613383E-2</v>
      </c>
      <c r="AS351" s="30">
        <f t="shared" si="726"/>
        <v>8.5548998511271435E-4</v>
      </c>
      <c r="AT351" s="30">
        <f t="shared" si="727"/>
        <v>3.2308767093073419E-2</v>
      </c>
      <c r="AU351" s="30">
        <f t="shared" si="728"/>
        <v>4.9189842063201886E-2</v>
      </c>
      <c r="AV351" s="30">
        <f t="shared" si="729"/>
        <v>7.5306457763700888E-2</v>
      </c>
      <c r="AW351" s="30">
        <f t="shared" si="730"/>
        <v>6.4542252863707142E-2</v>
      </c>
      <c r="AX351" s="30">
        <f t="shared" si="731"/>
        <v>2.3322175412226788E-3</v>
      </c>
      <c r="AY351" s="30">
        <f t="shared" si="732"/>
        <v>1</v>
      </c>
      <c r="AZ351" s="30"/>
      <c r="BA351" s="30">
        <f t="shared" si="733"/>
        <v>0.93824900133155786</v>
      </c>
      <c r="BB351" s="30">
        <f t="shared" si="734"/>
        <v>1.6270337922403002E-3</v>
      </c>
      <c r="BC351" s="30">
        <f t="shared" si="735"/>
        <v>0.53079639074146723</v>
      </c>
      <c r="BD351" s="30">
        <f t="shared" si="736"/>
        <v>9.8816979819067504E-3</v>
      </c>
      <c r="BE351" s="30">
        <f t="shared" si="737"/>
        <v>2.6783197067944743E-3</v>
      </c>
      <c r="BF351" s="30">
        <f t="shared" si="738"/>
        <v>7.4441687344913151E-3</v>
      </c>
      <c r="BG351" s="30">
        <f t="shared" si="739"/>
        <v>0.16387303851640514</v>
      </c>
      <c r="BH351" s="30">
        <f t="shared" si="740"/>
        <v>0.15262988060664734</v>
      </c>
      <c r="BI351" s="30">
        <f t="shared" si="741"/>
        <v>2.8450106157112527E-2</v>
      </c>
      <c r="BJ351" s="30">
        <f t="shared" si="742"/>
        <v>1.8356296375686227</v>
      </c>
      <c r="BK351" s="30"/>
      <c r="BL351" s="30">
        <f t="shared" si="743"/>
        <v>0.51113197462550919</v>
      </c>
      <c r="BM351" s="30">
        <f t="shared" si="744"/>
        <v>8.8636278198001993E-4</v>
      </c>
      <c r="BN351" s="30">
        <f t="shared" si="745"/>
        <v>0.28916311868037381</v>
      </c>
      <c r="BO351" s="30">
        <f t="shared" si="746"/>
        <v>5.3832743706380345E-3</v>
      </c>
      <c r="BP351" s="30">
        <f t="shared" si="747"/>
        <v>1.459074124746664E-3</v>
      </c>
      <c r="BQ351" s="30">
        <f t="shared" si="748"/>
        <v>4.0553761947053025E-3</v>
      </c>
      <c r="BR351" s="30">
        <f t="shared" si="749"/>
        <v>8.9273476066480728E-2</v>
      </c>
      <c r="BS351" s="30">
        <f t="shared" si="750"/>
        <v>8.3148516172800932E-2</v>
      </c>
      <c r="BT351" s="30">
        <f t="shared" si="751"/>
        <v>1.5498826982765446E-2</v>
      </c>
      <c r="BU351" s="30">
        <f t="shared" si="752"/>
        <v>1.0000000000000002</v>
      </c>
      <c r="BV351" s="30"/>
      <c r="BW351" s="28">
        <f t="shared" si="753"/>
        <v>0.47505899791228157</v>
      </c>
      <c r="BX351" s="28">
        <f t="shared" si="754"/>
        <v>0.4424656965471862</v>
      </c>
      <c r="BY351" s="28">
        <f t="shared" si="755"/>
        <v>8.2475305540532229E-2</v>
      </c>
      <c r="BZ351" s="28"/>
      <c r="CA351" s="28">
        <f t="shared" si="756"/>
        <v>59.8</v>
      </c>
      <c r="CB351" s="28">
        <f t="shared" si="757"/>
        <v>9.74</v>
      </c>
      <c r="CC351" s="28">
        <f t="shared" si="758"/>
        <v>32.0004804496673</v>
      </c>
      <c r="CD351" s="28">
        <f t="shared" si="759"/>
        <v>47.50589979122816</v>
      </c>
      <c r="CF351" s="28">
        <f t="shared" si="760"/>
        <v>6.8880511490016358</v>
      </c>
      <c r="CG351" s="28">
        <f t="shared" si="761"/>
        <v>0.53848517748823688</v>
      </c>
      <c r="CH351" s="30"/>
      <c r="CI351" s="107">
        <f t="shared" si="707"/>
        <v>2.1057633370443631</v>
      </c>
    </row>
    <row r="352" spans="1:87" ht="15" customHeight="1" x14ac:dyDescent="0.2">
      <c r="A352" s="150" t="s">
        <v>194</v>
      </c>
      <c r="C352" s="136">
        <v>100</v>
      </c>
      <c r="D352" s="26">
        <f t="shared" si="708"/>
        <v>1025</v>
      </c>
      <c r="F352" s="28">
        <v>59.8</v>
      </c>
      <c r="G352" s="28">
        <v>0.52</v>
      </c>
      <c r="H352" s="28">
        <v>16.7</v>
      </c>
      <c r="I352" s="28">
        <v>5.47</v>
      </c>
      <c r="J352" s="28">
        <v>0.11</v>
      </c>
      <c r="K352" s="28">
        <v>2.36</v>
      </c>
      <c r="L352" s="28">
        <v>5</v>
      </c>
      <c r="M352" s="28">
        <v>4.2300000000000004</v>
      </c>
      <c r="N352" s="28">
        <v>5.51</v>
      </c>
      <c r="O352" s="28">
        <v>0.3</v>
      </c>
      <c r="P352" s="28">
        <f t="shared" si="709"/>
        <v>100</v>
      </c>
      <c r="R352" s="28">
        <v>56.08</v>
      </c>
      <c r="S352" s="28">
        <v>0.25</v>
      </c>
      <c r="T352" s="28">
        <v>26.74</v>
      </c>
      <c r="U352" s="28">
        <v>0.95</v>
      </c>
      <c r="V352" s="28">
        <v>0.15</v>
      </c>
      <c r="W352" s="28">
        <v>0.24</v>
      </c>
      <c r="X352" s="28">
        <v>9.76</v>
      </c>
      <c r="Y352" s="28">
        <v>4.3899999999999997</v>
      </c>
      <c r="Z352" s="28">
        <v>1.42</v>
      </c>
      <c r="AA352" s="28">
        <f t="shared" si="710"/>
        <v>99.98</v>
      </c>
      <c r="AC352" s="30">
        <f t="shared" si="711"/>
        <v>0.99533954727030627</v>
      </c>
      <c r="AD352" s="30">
        <f t="shared" si="712"/>
        <v>6.5081351689612009E-3</v>
      </c>
      <c r="AE352" s="30">
        <f t="shared" si="713"/>
        <v>0.32757944291879171</v>
      </c>
      <c r="AF352" s="30">
        <f t="shared" si="714"/>
        <v>7.613082811412665E-2</v>
      </c>
      <c r="AG352" s="30">
        <f t="shared" si="715"/>
        <v>1.5506061460389062E-3</v>
      </c>
      <c r="AH352" s="30">
        <f t="shared" si="716"/>
        <v>5.8560794044665014E-2</v>
      </c>
      <c r="AI352" s="30">
        <f t="shared" si="717"/>
        <v>8.9158345221112698E-2</v>
      </c>
      <c r="AJ352" s="30">
        <f t="shared" si="718"/>
        <v>0.13649564375605036</v>
      </c>
      <c r="AK352" s="30">
        <f t="shared" si="719"/>
        <v>0.11698513800424627</v>
      </c>
      <c r="AL352" s="30">
        <f t="shared" si="720"/>
        <v>4.2272275727963807E-3</v>
      </c>
      <c r="AM352" s="30">
        <f t="shared" si="721"/>
        <v>1.8125357082170954</v>
      </c>
      <c r="AO352" s="30">
        <f t="shared" si="722"/>
        <v>0.5491420349723064</v>
      </c>
      <c r="AP352" s="30">
        <f t="shared" si="723"/>
        <v>3.5906245264337119E-3</v>
      </c>
      <c r="AQ352" s="30">
        <f t="shared" si="724"/>
        <v>0.18072992517262787</v>
      </c>
      <c r="AR352" s="30">
        <f t="shared" si="725"/>
        <v>4.2002388018613383E-2</v>
      </c>
      <c r="AS352" s="30">
        <f t="shared" si="726"/>
        <v>8.5548998511271435E-4</v>
      </c>
      <c r="AT352" s="30">
        <f t="shared" si="727"/>
        <v>3.2308767093073419E-2</v>
      </c>
      <c r="AU352" s="30">
        <f t="shared" si="728"/>
        <v>4.9189842063201886E-2</v>
      </c>
      <c r="AV352" s="30">
        <f t="shared" si="729"/>
        <v>7.5306457763700888E-2</v>
      </c>
      <c r="AW352" s="30">
        <f t="shared" si="730"/>
        <v>6.4542252863707142E-2</v>
      </c>
      <c r="AX352" s="30">
        <f t="shared" si="731"/>
        <v>2.3322175412226788E-3</v>
      </c>
      <c r="AY352" s="30">
        <f t="shared" si="732"/>
        <v>1</v>
      </c>
      <c r="AZ352" s="30"/>
      <c r="BA352" s="30">
        <f t="shared" si="733"/>
        <v>0.93342210386151803</v>
      </c>
      <c r="BB352" s="30">
        <f t="shared" si="734"/>
        <v>3.1289111389236545E-3</v>
      </c>
      <c r="BC352" s="30">
        <f t="shared" si="735"/>
        <v>0.52451941938014912</v>
      </c>
      <c r="BD352" s="30">
        <f t="shared" si="736"/>
        <v>1.3221990257480864E-2</v>
      </c>
      <c r="BE352" s="30">
        <f t="shared" si="737"/>
        <v>2.11446292641669E-3</v>
      </c>
      <c r="BF352" s="30">
        <f t="shared" si="738"/>
        <v>5.9553349875930521E-3</v>
      </c>
      <c r="BG352" s="30">
        <f t="shared" si="739"/>
        <v>0.17403708987161198</v>
      </c>
      <c r="BH352" s="30">
        <f t="shared" si="740"/>
        <v>0.14165859954824137</v>
      </c>
      <c r="BI352" s="30">
        <f t="shared" si="741"/>
        <v>3.0148619957537152E-2</v>
      </c>
      <c r="BJ352" s="30">
        <f t="shared" si="742"/>
        <v>1.828206531929472</v>
      </c>
      <c r="BK352" s="30"/>
      <c r="BL352" s="30">
        <f t="shared" si="743"/>
        <v>0.51056709816936985</v>
      </c>
      <c r="BM352" s="30">
        <f t="shared" si="744"/>
        <v>1.7114648067805727E-3</v>
      </c>
      <c r="BN352" s="30">
        <f t="shared" si="745"/>
        <v>0.28690380994677678</v>
      </c>
      <c r="BO352" s="30">
        <f t="shared" si="746"/>
        <v>7.2322191320072027E-3</v>
      </c>
      <c r="BP352" s="30">
        <f t="shared" si="747"/>
        <v>1.1565777112638941E-3</v>
      </c>
      <c r="BQ352" s="30">
        <f t="shared" si="748"/>
        <v>3.2574738595359067E-3</v>
      </c>
      <c r="BR352" s="30">
        <f t="shared" si="749"/>
        <v>9.519553006297099E-2</v>
      </c>
      <c r="BS352" s="30">
        <f t="shared" si="750"/>
        <v>7.7485008982402112E-2</v>
      </c>
      <c r="BT352" s="30">
        <f t="shared" si="751"/>
        <v>1.6490817328892585E-2</v>
      </c>
      <c r="BU352" s="30">
        <f t="shared" si="752"/>
        <v>0.99999999999999978</v>
      </c>
      <c r="BV352" s="30"/>
      <c r="BW352" s="28">
        <f t="shared" si="753"/>
        <v>0.50322380664560862</v>
      </c>
      <c r="BX352" s="28">
        <f t="shared" si="754"/>
        <v>0.40960222767077936</v>
      </c>
      <c r="BY352" s="28">
        <f t="shared" si="755"/>
        <v>8.717396568361202E-2</v>
      </c>
      <c r="BZ352" s="28"/>
      <c r="CA352" s="28">
        <f t="shared" si="756"/>
        <v>59.8</v>
      </c>
      <c r="CB352" s="28">
        <f t="shared" si="757"/>
        <v>9.74</v>
      </c>
      <c r="CC352" s="28">
        <f t="shared" si="758"/>
        <v>33.878586900641636</v>
      </c>
      <c r="CD352" s="28">
        <f t="shared" si="759"/>
        <v>50.32238066456086</v>
      </c>
      <c r="CF352" s="28">
        <f t="shared" si="760"/>
        <v>6.9456471613199344</v>
      </c>
      <c r="CG352" s="28">
        <f t="shared" si="761"/>
        <v>0.53848517748823688</v>
      </c>
      <c r="CH352" s="30"/>
      <c r="CI352" s="107">
        <f t="shared" si="707"/>
        <v>2.4912618483904203</v>
      </c>
    </row>
    <row r="353" spans="1:87" ht="15" customHeight="1" x14ac:dyDescent="0.2">
      <c r="A353" s="150" t="s">
        <v>194</v>
      </c>
      <c r="C353" s="135">
        <v>105</v>
      </c>
      <c r="D353" s="26">
        <f t="shared" si="708"/>
        <v>1025</v>
      </c>
      <c r="F353" s="28">
        <v>59.8</v>
      </c>
      <c r="G353" s="28">
        <v>0.52</v>
      </c>
      <c r="H353" s="28">
        <v>16.7</v>
      </c>
      <c r="I353" s="28">
        <v>5.47</v>
      </c>
      <c r="J353" s="28">
        <v>0.11</v>
      </c>
      <c r="K353" s="28">
        <v>2.36</v>
      </c>
      <c r="L353" s="28">
        <v>5</v>
      </c>
      <c r="M353" s="28">
        <v>4.2300000000000004</v>
      </c>
      <c r="N353" s="28">
        <v>5.51</v>
      </c>
      <c r="O353" s="28">
        <v>0.3</v>
      </c>
      <c r="P353" s="28">
        <f t="shared" si="709"/>
        <v>100</v>
      </c>
      <c r="R353" s="28">
        <v>56.65</v>
      </c>
      <c r="S353" s="28">
        <v>0.28000000000000003</v>
      </c>
      <c r="T353" s="28">
        <v>27.07</v>
      </c>
      <c r="U353" s="28">
        <v>0.73</v>
      </c>
      <c r="V353" s="28">
        <v>0.14000000000000001</v>
      </c>
      <c r="W353" s="28">
        <v>0.17</v>
      </c>
      <c r="X353" s="28">
        <v>8.82</v>
      </c>
      <c r="Y353" s="28">
        <v>4.75</v>
      </c>
      <c r="Z353" s="28">
        <v>1.4</v>
      </c>
      <c r="AA353" s="28">
        <f t="shared" si="710"/>
        <v>100.01000000000002</v>
      </c>
      <c r="AC353" s="30">
        <f t="shared" si="711"/>
        <v>0.99533954727030627</v>
      </c>
      <c r="AD353" s="30">
        <f t="shared" si="712"/>
        <v>6.5081351689612009E-3</v>
      </c>
      <c r="AE353" s="30">
        <f t="shared" si="713"/>
        <v>0.32757944291879171</v>
      </c>
      <c r="AF353" s="30">
        <f t="shared" si="714"/>
        <v>7.613082811412665E-2</v>
      </c>
      <c r="AG353" s="30">
        <f t="shared" si="715"/>
        <v>1.5506061460389062E-3</v>
      </c>
      <c r="AH353" s="30">
        <f t="shared" si="716"/>
        <v>5.8560794044665014E-2</v>
      </c>
      <c r="AI353" s="30">
        <f t="shared" si="717"/>
        <v>8.9158345221112698E-2</v>
      </c>
      <c r="AJ353" s="30">
        <f t="shared" si="718"/>
        <v>0.13649564375605036</v>
      </c>
      <c r="AK353" s="30">
        <f t="shared" si="719"/>
        <v>0.11698513800424627</v>
      </c>
      <c r="AL353" s="30">
        <f t="shared" si="720"/>
        <v>4.2272275727963807E-3</v>
      </c>
      <c r="AM353" s="30">
        <f t="shared" si="721"/>
        <v>1.8125357082170954</v>
      </c>
      <c r="AO353" s="30">
        <f t="shared" si="722"/>
        <v>0.5491420349723064</v>
      </c>
      <c r="AP353" s="30">
        <f t="shared" si="723"/>
        <v>3.5906245264337119E-3</v>
      </c>
      <c r="AQ353" s="30">
        <f t="shared" si="724"/>
        <v>0.18072992517262787</v>
      </c>
      <c r="AR353" s="30">
        <f t="shared" si="725"/>
        <v>4.2002388018613383E-2</v>
      </c>
      <c r="AS353" s="30">
        <f t="shared" si="726"/>
        <v>8.5548998511271435E-4</v>
      </c>
      <c r="AT353" s="30">
        <f t="shared" si="727"/>
        <v>3.2308767093073419E-2</v>
      </c>
      <c r="AU353" s="30">
        <f t="shared" si="728"/>
        <v>4.9189842063201886E-2</v>
      </c>
      <c r="AV353" s="30">
        <f t="shared" si="729"/>
        <v>7.5306457763700888E-2</v>
      </c>
      <c r="AW353" s="30">
        <f t="shared" si="730"/>
        <v>6.4542252863707142E-2</v>
      </c>
      <c r="AX353" s="30">
        <f t="shared" si="731"/>
        <v>2.3322175412226788E-3</v>
      </c>
      <c r="AY353" s="30">
        <f t="shared" si="732"/>
        <v>1</v>
      </c>
      <c r="AZ353" s="30"/>
      <c r="BA353" s="30">
        <f t="shared" si="733"/>
        <v>0.94290945406125171</v>
      </c>
      <c r="BB353" s="30">
        <f t="shared" si="734"/>
        <v>3.5043804755944931E-3</v>
      </c>
      <c r="BC353" s="30">
        <f t="shared" si="735"/>
        <v>0.53099254609650848</v>
      </c>
      <c r="BD353" s="30">
        <f t="shared" si="736"/>
        <v>1.0160055671537927E-2</v>
      </c>
      <c r="BE353" s="30">
        <f t="shared" si="737"/>
        <v>1.9734987313222443E-3</v>
      </c>
      <c r="BF353" s="30">
        <f t="shared" si="738"/>
        <v>4.2183622828784123E-3</v>
      </c>
      <c r="BG353" s="30">
        <f t="shared" si="739"/>
        <v>0.15727532097004279</v>
      </c>
      <c r="BH353" s="30">
        <f t="shared" si="740"/>
        <v>0.15327525008067119</v>
      </c>
      <c r="BI353" s="30">
        <f t="shared" si="741"/>
        <v>2.9723991507430995E-2</v>
      </c>
      <c r="BJ353" s="30">
        <f t="shared" si="742"/>
        <v>1.8340328598772384</v>
      </c>
      <c r="BK353" s="30"/>
      <c r="BL353" s="30">
        <f t="shared" si="743"/>
        <v>0.51411808080928589</v>
      </c>
      <c r="BM353" s="30">
        <f t="shared" si="744"/>
        <v>1.9107511933178012E-3</v>
      </c>
      <c r="BN353" s="30">
        <f t="shared" si="745"/>
        <v>0.28952182794154008</v>
      </c>
      <c r="BO353" s="30">
        <f t="shared" si="746"/>
        <v>5.5397348072694806E-3</v>
      </c>
      <c r="BP353" s="30">
        <f t="shared" si="747"/>
        <v>1.0760432784472254E-3</v>
      </c>
      <c r="BQ353" s="30">
        <f t="shared" si="748"/>
        <v>2.3000472756855455E-3</v>
      </c>
      <c r="BR353" s="30">
        <f t="shared" si="749"/>
        <v>8.5753818489691658E-2</v>
      </c>
      <c r="BS353" s="30">
        <f t="shared" si="750"/>
        <v>8.3572793832565634E-2</v>
      </c>
      <c r="BT353" s="30">
        <f t="shared" si="751"/>
        <v>1.6206902372196637E-2</v>
      </c>
      <c r="BU353" s="30">
        <f t="shared" si="752"/>
        <v>1</v>
      </c>
      <c r="BV353" s="30"/>
      <c r="BW353" s="28">
        <f t="shared" si="753"/>
        <v>0.46220122887724857</v>
      </c>
      <c r="BX353" s="28">
        <f t="shared" si="754"/>
        <v>0.4504458074337544</v>
      </c>
      <c r="BY353" s="28">
        <f t="shared" si="755"/>
        <v>8.7352963688997032E-2</v>
      </c>
      <c r="BZ353" s="28"/>
      <c r="CA353" s="28">
        <f t="shared" si="756"/>
        <v>59.8</v>
      </c>
      <c r="CB353" s="28">
        <f t="shared" si="757"/>
        <v>9.74</v>
      </c>
      <c r="CC353" s="28">
        <f t="shared" si="758"/>
        <v>31.845357812762131</v>
      </c>
      <c r="CD353" s="28">
        <f t="shared" si="759"/>
        <v>46.220122887724855</v>
      </c>
      <c r="CF353" s="28">
        <f t="shared" si="760"/>
        <v>6.8606125031420513</v>
      </c>
      <c r="CG353" s="28">
        <f t="shared" si="761"/>
        <v>0.53848517748823688</v>
      </c>
      <c r="CH353" s="30"/>
      <c r="CI353" s="107">
        <f t="shared" si="707"/>
        <v>2.0165802889359203</v>
      </c>
    </row>
    <row r="354" spans="1:87" ht="15" customHeight="1" x14ac:dyDescent="0.2">
      <c r="A354" s="150" t="s">
        <v>194</v>
      </c>
      <c r="C354" s="135">
        <v>110</v>
      </c>
      <c r="D354" s="26">
        <f t="shared" si="708"/>
        <v>1025</v>
      </c>
      <c r="F354" s="28">
        <v>59.8</v>
      </c>
      <c r="G354" s="28">
        <v>0.52</v>
      </c>
      <c r="H354" s="28">
        <v>16.7</v>
      </c>
      <c r="I354" s="28">
        <v>5.47</v>
      </c>
      <c r="J354" s="28">
        <v>0.11</v>
      </c>
      <c r="K354" s="28">
        <v>2.36</v>
      </c>
      <c r="L354" s="28">
        <v>5</v>
      </c>
      <c r="M354" s="28">
        <v>4.2300000000000004</v>
      </c>
      <c r="N354" s="28">
        <v>5.51</v>
      </c>
      <c r="O354" s="28">
        <v>0.3</v>
      </c>
      <c r="P354" s="28">
        <f t="shared" si="709"/>
        <v>100</v>
      </c>
      <c r="R354" s="28">
        <v>55.91</v>
      </c>
      <c r="S354" s="28">
        <v>0.21</v>
      </c>
      <c r="T354" s="28">
        <v>26.85</v>
      </c>
      <c r="U354" s="28">
        <v>0.83</v>
      </c>
      <c r="V354" s="28">
        <v>0.19</v>
      </c>
      <c r="W354" s="28">
        <v>0.3</v>
      </c>
      <c r="X354" s="28">
        <v>9.5500000000000007</v>
      </c>
      <c r="Y354" s="28">
        <v>4.62</v>
      </c>
      <c r="Z354" s="28">
        <v>1.54</v>
      </c>
      <c r="AA354" s="28">
        <f t="shared" si="710"/>
        <v>100</v>
      </c>
      <c r="AC354" s="30">
        <f t="shared" si="711"/>
        <v>0.99533954727030627</v>
      </c>
      <c r="AD354" s="30">
        <f t="shared" si="712"/>
        <v>6.5081351689612009E-3</v>
      </c>
      <c r="AE354" s="30">
        <f t="shared" si="713"/>
        <v>0.32757944291879171</v>
      </c>
      <c r="AF354" s="30">
        <f t="shared" si="714"/>
        <v>7.613082811412665E-2</v>
      </c>
      <c r="AG354" s="30">
        <f t="shared" si="715"/>
        <v>1.5506061460389062E-3</v>
      </c>
      <c r="AH354" s="30">
        <f t="shared" si="716"/>
        <v>5.8560794044665014E-2</v>
      </c>
      <c r="AI354" s="30">
        <f t="shared" si="717"/>
        <v>8.9158345221112698E-2</v>
      </c>
      <c r="AJ354" s="30">
        <f t="shared" si="718"/>
        <v>0.13649564375605036</v>
      </c>
      <c r="AK354" s="30">
        <f t="shared" si="719"/>
        <v>0.11698513800424627</v>
      </c>
      <c r="AL354" s="30">
        <f t="shared" si="720"/>
        <v>4.2272275727963807E-3</v>
      </c>
      <c r="AM354" s="30">
        <f t="shared" si="721"/>
        <v>1.8125357082170954</v>
      </c>
      <c r="AO354" s="30">
        <f t="shared" si="722"/>
        <v>0.5491420349723064</v>
      </c>
      <c r="AP354" s="30">
        <f t="shared" si="723"/>
        <v>3.5906245264337119E-3</v>
      </c>
      <c r="AQ354" s="30">
        <f t="shared" si="724"/>
        <v>0.18072992517262787</v>
      </c>
      <c r="AR354" s="30">
        <f t="shared" si="725"/>
        <v>4.2002388018613383E-2</v>
      </c>
      <c r="AS354" s="30">
        <f t="shared" si="726"/>
        <v>8.5548998511271435E-4</v>
      </c>
      <c r="AT354" s="30">
        <f t="shared" si="727"/>
        <v>3.2308767093073419E-2</v>
      </c>
      <c r="AU354" s="30">
        <f t="shared" si="728"/>
        <v>4.9189842063201886E-2</v>
      </c>
      <c r="AV354" s="30">
        <f t="shared" si="729"/>
        <v>7.5306457763700888E-2</v>
      </c>
      <c r="AW354" s="30">
        <f t="shared" si="730"/>
        <v>6.4542252863707142E-2</v>
      </c>
      <c r="AX354" s="30">
        <f t="shared" si="731"/>
        <v>2.3322175412226788E-3</v>
      </c>
      <c r="AY354" s="30">
        <f t="shared" si="732"/>
        <v>1</v>
      </c>
      <c r="AZ354" s="30"/>
      <c r="BA354" s="30">
        <f t="shared" si="733"/>
        <v>0.93059254327563246</v>
      </c>
      <c r="BB354" s="30">
        <f t="shared" si="734"/>
        <v>2.6282853566958696E-3</v>
      </c>
      <c r="BC354" s="30">
        <f t="shared" si="735"/>
        <v>0.5266771282856022</v>
      </c>
      <c r="BD354" s="30">
        <f t="shared" si="736"/>
        <v>1.1551844119693807E-2</v>
      </c>
      <c r="BE354" s="30">
        <f t="shared" si="737"/>
        <v>2.6783197067944743E-3</v>
      </c>
      <c r="BF354" s="30">
        <f t="shared" si="738"/>
        <v>7.4441687344913151E-3</v>
      </c>
      <c r="BG354" s="30">
        <f t="shared" si="739"/>
        <v>0.17029243937232527</v>
      </c>
      <c r="BH354" s="30">
        <f t="shared" si="740"/>
        <v>0.14908034849951599</v>
      </c>
      <c r="BI354" s="30">
        <f t="shared" si="741"/>
        <v>3.2696390658174097E-2</v>
      </c>
      <c r="BJ354" s="30">
        <f t="shared" si="742"/>
        <v>1.8336414680089255</v>
      </c>
      <c r="BK354" s="30"/>
      <c r="BL354" s="30">
        <f t="shared" si="743"/>
        <v>0.50751063362791637</v>
      </c>
      <c r="BM354" s="30">
        <f t="shared" si="744"/>
        <v>1.4333692832273338E-3</v>
      </c>
      <c r="BN354" s="30">
        <f t="shared" si="745"/>
        <v>0.28723015784405165</v>
      </c>
      <c r="BO354" s="30">
        <f t="shared" si="746"/>
        <v>6.2999470295779644E-3</v>
      </c>
      <c r="BP354" s="30">
        <f t="shared" si="747"/>
        <v>1.4606561607175854E-3</v>
      </c>
      <c r="BQ354" s="30">
        <f t="shared" si="748"/>
        <v>4.05977333321035E-3</v>
      </c>
      <c r="BR354" s="30">
        <f t="shared" si="749"/>
        <v>9.2871175932358635E-2</v>
      </c>
      <c r="BS354" s="30">
        <f t="shared" si="750"/>
        <v>8.1302888869216133E-2</v>
      </c>
      <c r="BT354" s="30">
        <f t="shared" si="751"/>
        <v>1.7831397919724046E-2</v>
      </c>
      <c r="BU354" s="30">
        <f t="shared" si="752"/>
        <v>1</v>
      </c>
      <c r="BV354" s="30"/>
      <c r="BW354" s="28">
        <f t="shared" si="753"/>
        <v>0.48369027951649318</v>
      </c>
      <c r="BX354" s="28">
        <f t="shared" si="754"/>
        <v>0.42344049860305016</v>
      </c>
      <c r="BY354" s="28">
        <f t="shared" si="755"/>
        <v>9.2869221880456598E-2</v>
      </c>
      <c r="BZ354" s="28"/>
      <c r="CA354" s="28">
        <f t="shared" si="756"/>
        <v>59.8</v>
      </c>
      <c r="CB354" s="28">
        <f t="shared" si="757"/>
        <v>9.74</v>
      </c>
      <c r="CC354" s="28">
        <f t="shared" si="758"/>
        <v>33.471436163870322</v>
      </c>
      <c r="CD354" s="28">
        <f t="shared" si="759"/>
        <v>48.369027951649315</v>
      </c>
      <c r="CF354" s="28">
        <f t="shared" si="760"/>
        <v>6.9060569300759571</v>
      </c>
      <c r="CG354" s="28">
        <f t="shared" si="761"/>
        <v>0.53848517748823688</v>
      </c>
      <c r="CH354" s="30"/>
      <c r="CI354" s="107">
        <f t="shared" si="707"/>
        <v>2.3339808658448331</v>
      </c>
    </row>
    <row r="355" spans="1:87" ht="15" customHeight="1" x14ac:dyDescent="0.2">
      <c r="A355" s="150" t="s">
        <v>194</v>
      </c>
      <c r="C355" s="135">
        <v>115</v>
      </c>
      <c r="D355" s="26">
        <f t="shared" si="708"/>
        <v>1025</v>
      </c>
      <c r="F355" s="28">
        <v>59.8</v>
      </c>
      <c r="G355" s="28">
        <v>0.52</v>
      </c>
      <c r="H355" s="28">
        <v>16.7</v>
      </c>
      <c r="I355" s="28">
        <v>5.47</v>
      </c>
      <c r="J355" s="28">
        <v>0.11</v>
      </c>
      <c r="K355" s="28">
        <v>2.36</v>
      </c>
      <c r="L355" s="28">
        <v>5</v>
      </c>
      <c r="M355" s="28">
        <v>4.2300000000000004</v>
      </c>
      <c r="N355" s="28">
        <v>5.51</v>
      </c>
      <c r="O355" s="28">
        <v>0.3</v>
      </c>
      <c r="P355" s="28">
        <f t="shared" si="709"/>
        <v>100</v>
      </c>
      <c r="R355" s="28">
        <v>55.7</v>
      </c>
      <c r="S355" s="28">
        <v>0.28000000000000003</v>
      </c>
      <c r="T355" s="28">
        <v>26.14</v>
      </c>
      <c r="U355" s="28">
        <v>0.97</v>
      </c>
      <c r="V355" s="28">
        <v>0.27</v>
      </c>
      <c r="W355" s="28">
        <v>0.18</v>
      </c>
      <c r="X355" s="28">
        <v>10.39</v>
      </c>
      <c r="Y355" s="28">
        <v>4.2699999999999996</v>
      </c>
      <c r="Z355" s="28">
        <v>1.79</v>
      </c>
      <c r="AA355" s="28">
        <f t="shared" si="710"/>
        <v>99.990000000000009</v>
      </c>
      <c r="AC355" s="30">
        <f t="shared" si="711"/>
        <v>0.99533954727030627</v>
      </c>
      <c r="AD355" s="30">
        <f t="shared" si="712"/>
        <v>6.5081351689612009E-3</v>
      </c>
      <c r="AE355" s="30">
        <f t="shared" si="713"/>
        <v>0.32757944291879171</v>
      </c>
      <c r="AF355" s="30">
        <f t="shared" si="714"/>
        <v>7.613082811412665E-2</v>
      </c>
      <c r="AG355" s="30">
        <f t="shared" si="715"/>
        <v>1.5506061460389062E-3</v>
      </c>
      <c r="AH355" s="30">
        <f t="shared" si="716"/>
        <v>5.8560794044665014E-2</v>
      </c>
      <c r="AI355" s="30">
        <f t="shared" si="717"/>
        <v>8.9158345221112698E-2</v>
      </c>
      <c r="AJ355" s="30">
        <f t="shared" si="718"/>
        <v>0.13649564375605036</v>
      </c>
      <c r="AK355" s="30">
        <f t="shared" si="719"/>
        <v>0.11698513800424627</v>
      </c>
      <c r="AL355" s="30">
        <f t="shared" si="720"/>
        <v>4.2272275727963807E-3</v>
      </c>
      <c r="AM355" s="30">
        <f t="shared" si="721"/>
        <v>1.8125357082170954</v>
      </c>
      <c r="AO355" s="30">
        <f t="shared" si="722"/>
        <v>0.5491420349723064</v>
      </c>
      <c r="AP355" s="30">
        <f t="shared" si="723"/>
        <v>3.5906245264337119E-3</v>
      </c>
      <c r="AQ355" s="30">
        <f t="shared" si="724"/>
        <v>0.18072992517262787</v>
      </c>
      <c r="AR355" s="30">
        <f t="shared" si="725"/>
        <v>4.2002388018613383E-2</v>
      </c>
      <c r="AS355" s="30">
        <f t="shared" si="726"/>
        <v>8.5548998511271435E-4</v>
      </c>
      <c r="AT355" s="30">
        <f t="shared" si="727"/>
        <v>3.2308767093073419E-2</v>
      </c>
      <c r="AU355" s="30">
        <f t="shared" si="728"/>
        <v>4.9189842063201886E-2</v>
      </c>
      <c r="AV355" s="30">
        <f t="shared" si="729"/>
        <v>7.5306457763700888E-2</v>
      </c>
      <c r="AW355" s="30">
        <f t="shared" si="730"/>
        <v>6.4542252863707142E-2</v>
      </c>
      <c r="AX355" s="30">
        <f t="shared" si="731"/>
        <v>2.3322175412226788E-3</v>
      </c>
      <c r="AY355" s="30">
        <f t="shared" si="732"/>
        <v>1</v>
      </c>
      <c r="AZ355" s="30"/>
      <c r="BA355" s="30">
        <f t="shared" si="733"/>
        <v>0.92709720372836224</v>
      </c>
      <c r="BB355" s="30">
        <f t="shared" si="734"/>
        <v>3.5043804755944931E-3</v>
      </c>
      <c r="BC355" s="30">
        <f t="shared" si="735"/>
        <v>0.51275009807767757</v>
      </c>
      <c r="BD355" s="30">
        <f t="shared" si="736"/>
        <v>1.3500347947112039E-2</v>
      </c>
      <c r="BE355" s="30">
        <f t="shared" si="737"/>
        <v>3.8060332675500428E-3</v>
      </c>
      <c r="BF355" s="30">
        <f t="shared" si="738"/>
        <v>4.4665012406947891E-3</v>
      </c>
      <c r="BG355" s="30">
        <f t="shared" si="739"/>
        <v>0.1852710413694722</v>
      </c>
      <c r="BH355" s="30">
        <f t="shared" si="740"/>
        <v>0.1377863827040981</v>
      </c>
      <c r="BI355" s="30">
        <f t="shared" si="741"/>
        <v>3.800424628450106E-2</v>
      </c>
      <c r="BJ355" s="30">
        <f t="shared" si="742"/>
        <v>1.8261862350950628</v>
      </c>
      <c r="BK355" s="30"/>
      <c r="BL355" s="30">
        <f t="shared" si="743"/>
        <v>0.5076684874257098</v>
      </c>
      <c r="BM355" s="30">
        <f t="shared" si="744"/>
        <v>1.9189611706891829E-3</v>
      </c>
      <c r="BN355" s="30">
        <f t="shared" si="745"/>
        <v>0.28077645544786739</v>
      </c>
      <c r="BO355" s="30">
        <f t="shared" si="746"/>
        <v>7.3926457705499422E-3</v>
      </c>
      <c r="BP355" s="30">
        <f t="shared" si="747"/>
        <v>2.0841430049175231E-3</v>
      </c>
      <c r="BQ355" s="30">
        <f t="shared" si="748"/>
        <v>2.4458081847617713E-3</v>
      </c>
      <c r="BR355" s="30">
        <f t="shared" si="749"/>
        <v>0.10145243557803284</v>
      </c>
      <c r="BS355" s="30">
        <f t="shared" si="750"/>
        <v>7.5450345674588651E-2</v>
      </c>
      <c r="BT355" s="30">
        <f t="shared" si="751"/>
        <v>2.0810717742882744E-2</v>
      </c>
      <c r="BU355" s="30">
        <f t="shared" si="752"/>
        <v>1</v>
      </c>
      <c r="BV355" s="30"/>
      <c r="BW355" s="28">
        <f t="shared" si="753"/>
        <v>0.51312852229851913</v>
      </c>
      <c r="BX355" s="28">
        <f t="shared" si="754"/>
        <v>0.38161453850100696</v>
      </c>
      <c r="BY355" s="28">
        <f t="shared" si="755"/>
        <v>0.10525693920047391</v>
      </c>
      <c r="BZ355" s="28"/>
      <c r="CA355" s="28">
        <f t="shared" si="756"/>
        <v>59.8</v>
      </c>
      <c r="CB355" s="28">
        <f t="shared" si="757"/>
        <v>9.74</v>
      </c>
      <c r="CC355" s="28">
        <f t="shared" si="758"/>
        <v>36.182120034973352</v>
      </c>
      <c r="CD355" s="28">
        <f t="shared" si="759"/>
        <v>51.312852229851913</v>
      </c>
      <c r="CF355" s="28">
        <f t="shared" si="760"/>
        <v>6.9651384911383216</v>
      </c>
      <c r="CG355" s="28">
        <f t="shared" si="761"/>
        <v>0.53848517748823688</v>
      </c>
      <c r="CH355" s="30"/>
      <c r="CI355" s="107">
        <f t="shared" si="707"/>
        <v>2.8292912749266406</v>
      </c>
    </row>
    <row r="356" spans="1:87" ht="15" customHeight="1" x14ac:dyDescent="0.2">
      <c r="A356" s="150" t="s">
        <v>194</v>
      </c>
      <c r="C356" s="135">
        <v>120</v>
      </c>
      <c r="D356" s="26">
        <f t="shared" si="708"/>
        <v>1025</v>
      </c>
      <c r="F356" s="28">
        <v>59.8</v>
      </c>
      <c r="G356" s="28">
        <v>0.52</v>
      </c>
      <c r="H356" s="28">
        <v>16.7</v>
      </c>
      <c r="I356" s="28">
        <v>5.47</v>
      </c>
      <c r="J356" s="28">
        <v>0.11</v>
      </c>
      <c r="K356" s="28">
        <v>2.36</v>
      </c>
      <c r="L356" s="28">
        <v>5</v>
      </c>
      <c r="M356" s="28">
        <v>4.2300000000000004</v>
      </c>
      <c r="N356" s="28">
        <v>5.51</v>
      </c>
      <c r="O356" s="28">
        <v>0.3</v>
      </c>
      <c r="P356" s="28">
        <f t="shared" si="709"/>
        <v>100</v>
      </c>
      <c r="R356" s="28">
        <v>56.68</v>
      </c>
      <c r="S356" s="28">
        <v>0.22</v>
      </c>
      <c r="T356" s="28">
        <v>26.48</v>
      </c>
      <c r="U356" s="28">
        <v>0.82</v>
      </c>
      <c r="V356" s="28">
        <v>0.13</v>
      </c>
      <c r="W356" s="28">
        <v>0.28000000000000003</v>
      </c>
      <c r="X356" s="28">
        <v>9.26</v>
      </c>
      <c r="Y356" s="28">
        <v>4.34</v>
      </c>
      <c r="Z356" s="28">
        <v>1.79</v>
      </c>
      <c r="AA356" s="28">
        <f t="shared" si="710"/>
        <v>100</v>
      </c>
      <c r="AC356" s="30">
        <f t="shared" si="711"/>
        <v>0.99533954727030627</v>
      </c>
      <c r="AD356" s="30">
        <f t="shared" si="712"/>
        <v>6.5081351689612009E-3</v>
      </c>
      <c r="AE356" s="30">
        <f t="shared" si="713"/>
        <v>0.32757944291879171</v>
      </c>
      <c r="AF356" s="30">
        <f t="shared" si="714"/>
        <v>7.613082811412665E-2</v>
      </c>
      <c r="AG356" s="30">
        <f t="shared" si="715"/>
        <v>1.5506061460389062E-3</v>
      </c>
      <c r="AH356" s="30">
        <f t="shared" si="716"/>
        <v>5.8560794044665014E-2</v>
      </c>
      <c r="AI356" s="30">
        <f t="shared" si="717"/>
        <v>8.9158345221112698E-2</v>
      </c>
      <c r="AJ356" s="30">
        <f t="shared" si="718"/>
        <v>0.13649564375605036</v>
      </c>
      <c r="AK356" s="30">
        <f t="shared" si="719"/>
        <v>0.11698513800424627</v>
      </c>
      <c r="AL356" s="30">
        <f t="shared" si="720"/>
        <v>4.2272275727963807E-3</v>
      </c>
      <c r="AM356" s="30">
        <f t="shared" si="721"/>
        <v>1.8125357082170954</v>
      </c>
      <c r="AO356" s="30">
        <f t="shared" si="722"/>
        <v>0.5491420349723064</v>
      </c>
      <c r="AP356" s="30">
        <f t="shared" si="723"/>
        <v>3.5906245264337119E-3</v>
      </c>
      <c r="AQ356" s="30">
        <f t="shared" si="724"/>
        <v>0.18072992517262787</v>
      </c>
      <c r="AR356" s="30">
        <f t="shared" si="725"/>
        <v>4.2002388018613383E-2</v>
      </c>
      <c r="AS356" s="30">
        <f t="shared" si="726"/>
        <v>8.5548998511271435E-4</v>
      </c>
      <c r="AT356" s="30">
        <f t="shared" si="727"/>
        <v>3.2308767093073419E-2</v>
      </c>
      <c r="AU356" s="30">
        <f t="shared" si="728"/>
        <v>4.9189842063201886E-2</v>
      </c>
      <c r="AV356" s="30">
        <f t="shared" si="729"/>
        <v>7.5306457763700888E-2</v>
      </c>
      <c r="AW356" s="30">
        <f t="shared" si="730"/>
        <v>6.4542252863707142E-2</v>
      </c>
      <c r="AX356" s="30">
        <f t="shared" si="731"/>
        <v>2.3322175412226788E-3</v>
      </c>
      <c r="AY356" s="30">
        <f t="shared" si="732"/>
        <v>1</v>
      </c>
      <c r="AZ356" s="30"/>
      <c r="BA356" s="30">
        <f t="shared" si="733"/>
        <v>0.94340878828229036</v>
      </c>
      <c r="BB356" s="30">
        <f t="shared" si="734"/>
        <v>2.753441802252816E-3</v>
      </c>
      <c r="BC356" s="30">
        <f t="shared" si="735"/>
        <v>0.51941938014907807</v>
      </c>
      <c r="BD356" s="30">
        <f t="shared" si="736"/>
        <v>1.1412665274878218E-2</v>
      </c>
      <c r="BE356" s="30">
        <f t="shared" si="737"/>
        <v>1.8325345362277983E-3</v>
      </c>
      <c r="BF356" s="30">
        <f t="shared" si="738"/>
        <v>6.9478908188585617E-3</v>
      </c>
      <c r="BG356" s="30">
        <f t="shared" si="739"/>
        <v>0.1651212553495007</v>
      </c>
      <c r="BH356" s="30">
        <f t="shared" si="740"/>
        <v>0.14004517586318169</v>
      </c>
      <c r="BI356" s="30">
        <f t="shared" si="741"/>
        <v>3.800424628450106E-2</v>
      </c>
      <c r="BJ356" s="30">
        <f t="shared" si="742"/>
        <v>1.8289453783607694</v>
      </c>
      <c r="BK356" s="30"/>
      <c r="BL356" s="30">
        <f t="shared" si="743"/>
        <v>0.51582119370226365</v>
      </c>
      <c r="BM356" s="30">
        <f t="shared" si="744"/>
        <v>1.5054806091150989E-3</v>
      </c>
      <c r="BN356" s="30">
        <f t="shared" si="745"/>
        <v>0.28399939456618356</v>
      </c>
      <c r="BO356" s="30">
        <f t="shared" si="746"/>
        <v>6.2400252133866666E-3</v>
      </c>
      <c r="BP356" s="30">
        <f t="shared" si="747"/>
        <v>1.0019624193863272E-3</v>
      </c>
      <c r="BQ356" s="30">
        <f t="shared" si="748"/>
        <v>3.7988509121501235E-3</v>
      </c>
      <c r="BR356" s="30">
        <f t="shared" si="749"/>
        <v>9.0282223462296113E-2</v>
      </c>
      <c r="BS356" s="30">
        <f t="shared" si="750"/>
        <v>7.6571546378656818E-2</v>
      </c>
      <c r="BT356" s="30">
        <f t="shared" si="751"/>
        <v>2.0779322736561526E-2</v>
      </c>
      <c r="BU356" s="30">
        <f t="shared" si="752"/>
        <v>0.99999999999999989</v>
      </c>
      <c r="BV356" s="30"/>
      <c r="BW356" s="28">
        <f t="shared" si="753"/>
        <v>0.48116364881103785</v>
      </c>
      <c r="BX356" s="28">
        <f t="shared" si="754"/>
        <v>0.40809190600013051</v>
      </c>
      <c r="BY356" s="28">
        <f t="shared" si="755"/>
        <v>0.1107444451888317</v>
      </c>
      <c r="BZ356" s="28"/>
      <c r="CA356" s="28">
        <f t="shared" si="756"/>
        <v>59.8</v>
      </c>
      <c r="CB356" s="28">
        <f t="shared" si="757"/>
        <v>9.74</v>
      </c>
      <c r="CC356" s="28">
        <f t="shared" si="758"/>
        <v>35.132626959435058</v>
      </c>
      <c r="CD356" s="28">
        <f t="shared" si="759"/>
        <v>48.116364881103785</v>
      </c>
      <c r="CF356" s="28">
        <f t="shared" si="760"/>
        <v>6.9008195850091374</v>
      </c>
      <c r="CG356" s="28">
        <f t="shared" si="761"/>
        <v>0.53848517748823688</v>
      </c>
      <c r="CH356" s="30"/>
      <c r="CI356" s="107">
        <f t="shared" si="707"/>
        <v>2.5245978822365545</v>
      </c>
    </row>
    <row r="357" spans="1:87" ht="15" customHeight="1" x14ac:dyDescent="0.2">
      <c r="A357" s="150" t="s">
        <v>194</v>
      </c>
      <c r="C357" s="135">
        <v>125</v>
      </c>
      <c r="D357" s="26">
        <f t="shared" si="708"/>
        <v>1025</v>
      </c>
      <c r="F357" s="28">
        <v>59.8</v>
      </c>
      <c r="G357" s="28">
        <v>0.52</v>
      </c>
      <c r="H357" s="28">
        <v>16.7</v>
      </c>
      <c r="I357" s="28">
        <v>5.47</v>
      </c>
      <c r="J357" s="28">
        <v>0.11</v>
      </c>
      <c r="K357" s="28">
        <v>2.36</v>
      </c>
      <c r="L357" s="28">
        <v>5</v>
      </c>
      <c r="M357" s="28">
        <v>4.2300000000000004</v>
      </c>
      <c r="N357" s="28">
        <v>5.51</v>
      </c>
      <c r="O357" s="28">
        <v>0.3</v>
      </c>
      <c r="P357" s="28">
        <f t="shared" si="709"/>
        <v>100</v>
      </c>
      <c r="R357" s="28">
        <v>55.87</v>
      </c>
      <c r="S357" s="28">
        <v>0.23</v>
      </c>
      <c r="T357" s="28">
        <v>26.57</v>
      </c>
      <c r="U357" s="28">
        <v>1.19</v>
      </c>
      <c r="V357" s="28">
        <v>0</v>
      </c>
      <c r="W357" s="28">
        <v>0.27</v>
      </c>
      <c r="X357" s="28">
        <v>10.11</v>
      </c>
      <c r="Y357" s="28">
        <v>4.1900000000000004</v>
      </c>
      <c r="Z357" s="28">
        <v>1.56</v>
      </c>
      <c r="AA357" s="28">
        <f t="shared" si="710"/>
        <v>99.989999999999981</v>
      </c>
      <c r="AC357" s="30">
        <f t="shared" si="711"/>
        <v>0.99533954727030627</v>
      </c>
      <c r="AD357" s="30">
        <f t="shared" si="712"/>
        <v>6.5081351689612009E-3</v>
      </c>
      <c r="AE357" s="30">
        <f t="shared" si="713"/>
        <v>0.32757944291879171</v>
      </c>
      <c r="AF357" s="30">
        <f t="shared" si="714"/>
        <v>7.613082811412665E-2</v>
      </c>
      <c r="AG357" s="30">
        <f t="shared" si="715"/>
        <v>1.5506061460389062E-3</v>
      </c>
      <c r="AH357" s="30">
        <f t="shared" si="716"/>
        <v>5.8560794044665014E-2</v>
      </c>
      <c r="AI357" s="30">
        <f t="shared" si="717"/>
        <v>8.9158345221112698E-2</v>
      </c>
      <c r="AJ357" s="30">
        <f t="shared" si="718"/>
        <v>0.13649564375605036</v>
      </c>
      <c r="AK357" s="30">
        <f t="shared" si="719"/>
        <v>0.11698513800424627</v>
      </c>
      <c r="AL357" s="30">
        <f t="shared" si="720"/>
        <v>4.2272275727963807E-3</v>
      </c>
      <c r="AM357" s="30">
        <f t="shared" si="721"/>
        <v>1.8125357082170954</v>
      </c>
      <c r="AO357" s="30">
        <f t="shared" si="722"/>
        <v>0.5491420349723064</v>
      </c>
      <c r="AP357" s="30">
        <f t="shared" si="723"/>
        <v>3.5906245264337119E-3</v>
      </c>
      <c r="AQ357" s="30">
        <f t="shared" si="724"/>
        <v>0.18072992517262787</v>
      </c>
      <c r="AR357" s="30">
        <f t="shared" si="725"/>
        <v>4.2002388018613383E-2</v>
      </c>
      <c r="AS357" s="30">
        <f t="shared" si="726"/>
        <v>8.5548998511271435E-4</v>
      </c>
      <c r="AT357" s="30">
        <f t="shared" si="727"/>
        <v>3.2308767093073419E-2</v>
      </c>
      <c r="AU357" s="30">
        <f t="shared" si="728"/>
        <v>4.9189842063201886E-2</v>
      </c>
      <c r="AV357" s="30">
        <f t="shared" si="729"/>
        <v>7.5306457763700888E-2</v>
      </c>
      <c r="AW357" s="30">
        <f t="shared" si="730"/>
        <v>6.4542252863707142E-2</v>
      </c>
      <c r="AX357" s="30">
        <f t="shared" si="731"/>
        <v>2.3322175412226788E-3</v>
      </c>
      <c r="AY357" s="30">
        <f t="shared" si="732"/>
        <v>1</v>
      </c>
      <c r="AZ357" s="30"/>
      <c r="BA357" s="30">
        <f t="shared" si="733"/>
        <v>0.9299267643142477</v>
      </c>
      <c r="BB357" s="30">
        <f t="shared" si="734"/>
        <v>2.8785982478097623E-3</v>
      </c>
      <c r="BC357" s="30">
        <f t="shared" si="735"/>
        <v>0.52118477834444887</v>
      </c>
      <c r="BD357" s="30">
        <f t="shared" si="736"/>
        <v>1.6562282533054976E-2</v>
      </c>
      <c r="BE357" s="30">
        <f t="shared" si="737"/>
        <v>0</v>
      </c>
      <c r="BF357" s="30">
        <f t="shared" si="738"/>
        <v>6.6997518610421849E-3</v>
      </c>
      <c r="BG357" s="30">
        <f t="shared" si="739"/>
        <v>0.18027817403708987</v>
      </c>
      <c r="BH357" s="30">
        <f t="shared" si="740"/>
        <v>0.1352049048080026</v>
      </c>
      <c r="BI357" s="30">
        <f t="shared" si="741"/>
        <v>3.3121019108280254E-2</v>
      </c>
      <c r="BJ357" s="30">
        <f t="shared" si="742"/>
        <v>1.825856273253976</v>
      </c>
      <c r="BK357" s="30"/>
      <c r="BL357" s="30">
        <f t="shared" si="743"/>
        <v>0.50930994839860277</v>
      </c>
      <c r="BM357" s="30">
        <f t="shared" si="744"/>
        <v>1.5765743941496704E-3</v>
      </c>
      <c r="BN357" s="30">
        <f t="shared" si="745"/>
        <v>0.28544677145677622</v>
      </c>
      <c r="BO357" s="30">
        <f t="shared" si="746"/>
        <v>9.0709672911648553E-3</v>
      </c>
      <c r="BP357" s="30">
        <f t="shared" si="747"/>
        <v>0</v>
      </c>
      <c r="BQ357" s="30">
        <f t="shared" si="748"/>
        <v>3.6693752729518659E-3</v>
      </c>
      <c r="BR357" s="30">
        <f t="shared" si="749"/>
        <v>9.8736234980754831E-2</v>
      </c>
      <c r="BS357" s="30">
        <f t="shared" si="750"/>
        <v>7.405013570265595E-2</v>
      </c>
      <c r="BT357" s="30">
        <f t="shared" si="751"/>
        <v>1.8139992502943923E-2</v>
      </c>
      <c r="BU357" s="30">
        <f t="shared" si="752"/>
        <v>1</v>
      </c>
      <c r="BV357" s="30"/>
      <c r="BW357" s="28">
        <f t="shared" si="753"/>
        <v>0.5171430143692769</v>
      </c>
      <c r="BX357" s="28">
        <f t="shared" si="754"/>
        <v>0.38784657323818034</v>
      </c>
      <c r="BY357" s="28">
        <f t="shared" si="755"/>
        <v>9.5010412392542765E-2</v>
      </c>
      <c r="BZ357" s="28"/>
      <c r="CA357" s="28">
        <f t="shared" si="756"/>
        <v>59.8</v>
      </c>
      <c r="CB357" s="28">
        <f t="shared" si="757"/>
        <v>9.74</v>
      </c>
      <c r="CC357" s="28">
        <f t="shared" si="758"/>
        <v>35.35819195771812</v>
      </c>
      <c r="CD357" s="28">
        <f t="shared" si="759"/>
        <v>51.714301436927691</v>
      </c>
      <c r="CF357" s="28">
        <f t="shared" si="760"/>
        <v>6.9729316063422635</v>
      </c>
      <c r="CG357" s="28">
        <f t="shared" si="761"/>
        <v>0.53848517748823688</v>
      </c>
      <c r="CH357" s="30"/>
      <c r="CI357" s="107">
        <f t="shared" si="707"/>
        <v>2.7500301306539972</v>
      </c>
    </row>
    <row r="358" spans="1:87" ht="15" customHeight="1" x14ac:dyDescent="0.2">
      <c r="A358" s="150" t="s">
        <v>194</v>
      </c>
      <c r="C358" s="135">
        <v>130</v>
      </c>
      <c r="D358" s="26">
        <f t="shared" si="708"/>
        <v>1025</v>
      </c>
      <c r="F358" s="28">
        <v>59.8</v>
      </c>
      <c r="G358" s="28">
        <v>0.52</v>
      </c>
      <c r="H358" s="28">
        <v>16.7</v>
      </c>
      <c r="I358" s="28">
        <v>5.47</v>
      </c>
      <c r="J358" s="28">
        <v>0.11</v>
      </c>
      <c r="K358" s="28">
        <v>2.36</v>
      </c>
      <c r="L358" s="28">
        <v>5</v>
      </c>
      <c r="M358" s="28">
        <v>4.2300000000000004</v>
      </c>
      <c r="N358" s="28">
        <v>5.51</v>
      </c>
      <c r="O358" s="28">
        <v>0.3</v>
      </c>
      <c r="P358" s="28">
        <f t="shared" si="709"/>
        <v>100</v>
      </c>
      <c r="R358" s="28">
        <v>56.72</v>
      </c>
      <c r="S358" s="28">
        <v>0.19</v>
      </c>
      <c r="T358" s="28">
        <v>26.86</v>
      </c>
      <c r="U358" s="28">
        <v>0.81</v>
      </c>
      <c r="V358" s="28">
        <v>7.0000000000000007E-2</v>
      </c>
      <c r="W358" s="28">
        <v>0.14000000000000001</v>
      </c>
      <c r="X358" s="28">
        <v>8.85</v>
      </c>
      <c r="Y358" s="28">
        <v>4.84</v>
      </c>
      <c r="Z358" s="28">
        <v>1.52</v>
      </c>
      <c r="AA358" s="28">
        <f t="shared" si="710"/>
        <v>99.999999999999986</v>
      </c>
      <c r="AC358" s="30">
        <f t="shared" si="711"/>
        <v>0.99533954727030627</v>
      </c>
      <c r="AD358" s="30">
        <f t="shared" si="712"/>
        <v>6.5081351689612009E-3</v>
      </c>
      <c r="AE358" s="30">
        <f t="shared" si="713"/>
        <v>0.32757944291879171</v>
      </c>
      <c r="AF358" s="30">
        <f t="shared" si="714"/>
        <v>7.613082811412665E-2</v>
      </c>
      <c r="AG358" s="30">
        <f t="shared" si="715"/>
        <v>1.5506061460389062E-3</v>
      </c>
      <c r="AH358" s="30">
        <f t="shared" si="716"/>
        <v>5.8560794044665014E-2</v>
      </c>
      <c r="AI358" s="30">
        <f t="shared" si="717"/>
        <v>8.9158345221112698E-2</v>
      </c>
      <c r="AJ358" s="30">
        <f t="shared" si="718"/>
        <v>0.13649564375605036</v>
      </c>
      <c r="AK358" s="30">
        <f t="shared" si="719"/>
        <v>0.11698513800424627</v>
      </c>
      <c r="AL358" s="30">
        <f t="shared" si="720"/>
        <v>4.2272275727963807E-3</v>
      </c>
      <c r="AM358" s="30">
        <f t="shared" si="721"/>
        <v>1.8125357082170954</v>
      </c>
      <c r="AO358" s="30">
        <f t="shared" si="722"/>
        <v>0.5491420349723064</v>
      </c>
      <c r="AP358" s="30">
        <f t="shared" si="723"/>
        <v>3.5906245264337119E-3</v>
      </c>
      <c r="AQ358" s="30">
        <f t="shared" si="724"/>
        <v>0.18072992517262787</v>
      </c>
      <c r="AR358" s="30">
        <f t="shared" si="725"/>
        <v>4.2002388018613383E-2</v>
      </c>
      <c r="AS358" s="30">
        <f t="shared" si="726"/>
        <v>8.5548998511271435E-4</v>
      </c>
      <c r="AT358" s="30">
        <f t="shared" si="727"/>
        <v>3.2308767093073419E-2</v>
      </c>
      <c r="AU358" s="30">
        <f t="shared" si="728"/>
        <v>4.9189842063201886E-2</v>
      </c>
      <c r="AV358" s="30">
        <f t="shared" si="729"/>
        <v>7.5306457763700888E-2</v>
      </c>
      <c r="AW358" s="30">
        <f t="shared" si="730"/>
        <v>6.4542252863707142E-2</v>
      </c>
      <c r="AX358" s="30">
        <f t="shared" si="731"/>
        <v>2.3322175412226788E-3</v>
      </c>
      <c r="AY358" s="30">
        <f t="shared" si="732"/>
        <v>1</v>
      </c>
      <c r="AZ358" s="30"/>
      <c r="BA358" s="30">
        <f t="shared" si="733"/>
        <v>0.94407456724367511</v>
      </c>
      <c r="BB358" s="30">
        <f t="shared" si="734"/>
        <v>2.3779724655819774E-3</v>
      </c>
      <c r="BC358" s="30">
        <f t="shared" si="735"/>
        <v>0.52687328364064345</v>
      </c>
      <c r="BD358" s="30">
        <f t="shared" si="736"/>
        <v>1.1273486430062632E-2</v>
      </c>
      <c r="BE358" s="30">
        <f t="shared" si="737"/>
        <v>9.8674936566112213E-4</v>
      </c>
      <c r="BF358" s="30">
        <f t="shared" si="738"/>
        <v>3.4739454094292808E-3</v>
      </c>
      <c r="BG358" s="30">
        <f t="shared" si="739"/>
        <v>0.15781027104136947</v>
      </c>
      <c r="BH358" s="30">
        <f t="shared" si="740"/>
        <v>0.15617941271377864</v>
      </c>
      <c r="BI358" s="30">
        <f t="shared" si="741"/>
        <v>3.227176220806794E-2</v>
      </c>
      <c r="BJ358" s="30">
        <f t="shared" si="742"/>
        <v>1.8353214505182698</v>
      </c>
      <c r="BK358" s="30"/>
      <c r="BL358" s="30">
        <f t="shared" si="743"/>
        <v>0.51439194315365366</v>
      </c>
      <c r="BM358" s="30">
        <f t="shared" si="744"/>
        <v>1.2956708291675392E-3</v>
      </c>
      <c r="BN358" s="30">
        <f t="shared" si="745"/>
        <v>0.28707411635812441</v>
      </c>
      <c r="BO358" s="30">
        <f t="shared" si="746"/>
        <v>6.1425133057095545E-3</v>
      </c>
      <c r="BP358" s="30">
        <f t="shared" si="747"/>
        <v>5.3764389087398155E-4</v>
      </c>
      <c r="BQ358" s="30">
        <f t="shared" si="748"/>
        <v>1.892826680823834E-3</v>
      </c>
      <c r="BR358" s="30">
        <f t="shared" si="749"/>
        <v>8.5985085063330996E-2</v>
      </c>
      <c r="BS358" s="30">
        <f t="shared" si="750"/>
        <v>8.5096489592967867E-2</v>
      </c>
      <c r="BT358" s="30">
        <f t="shared" si="751"/>
        <v>1.7583711125348005E-2</v>
      </c>
      <c r="BU358" s="30">
        <f t="shared" si="752"/>
        <v>0.99999999999999989</v>
      </c>
      <c r="BV358" s="30"/>
      <c r="BW358" s="28">
        <f t="shared" si="753"/>
        <v>0.455754670007743</v>
      </c>
      <c r="BX358" s="28">
        <f t="shared" si="754"/>
        <v>0.45104476555085443</v>
      </c>
      <c r="BY358" s="28">
        <f t="shared" si="755"/>
        <v>9.3200564441402511E-2</v>
      </c>
      <c r="BZ358" s="28"/>
      <c r="CA358" s="28">
        <f t="shared" si="756"/>
        <v>59.8</v>
      </c>
      <c r="CB358" s="28">
        <f t="shared" si="757"/>
        <v>9.74</v>
      </c>
      <c r="CC358" s="28">
        <f t="shared" si="758"/>
        <v>32.107789944527404</v>
      </c>
      <c r="CD358" s="28">
        <f t="shared" si="759"/>
        <v>45.575467000774303</v>
      </c>
      <c r="CF358" s="28">
        <f t="shared" si="760"/>
        <v>6.8465668069179397</v>
      </c>
      <c r="CG358" s="28">
        <f t="shared" si="761"/>
        <v>0.53848517748823688</v>
      </c>
      <c r="CH358" s="30"/>
      <c r="CI358" s="107">
        <f t="shared" si="707"/>
        <v>2.0138301049470662</v>
      </c>
    </row>
    <row r="359" spans="1:87" ht="15" customHeight="1" x14ac:dyDescent="0.2">
      <c r="A359" s="150" t="s">
        <v>194</v>
      </c>
      <c r="C359" s="135">
        <v>135</v>
      </c>
      <c r="D359" s="26">
        <f t="shared" si="708"/>
        <v>1025</v>
      </c>
      <c r="F359" s="28">
        <v>59.8</v>
      </c>
      <c r="G359" s="28">
        <v>0.52</v>
      </c>
      <c r="H359" s="28">
        <v>16.7</v>
      </c>
      <c r="I359" s="28">
        <v>5.47</v>
      </c>
      <c r="J359" s="28">
        <v>0.11</v>
      </c>
      <c r="K359" s="28">
        <v>2.36</v>
      </c>
      <c r="L359" s="28">
        <v>5</v>
      </c>
      <c r="M359" s="28">
        <v>4.2300000000000004</v>
      </c>
      <c r="N359" s="28">
        <v>5.51</v>
      </c>
      <c r="O359" s="28">
        <v>0.3</v>
      </c>
      <c r="P359" s="28">
        <f t="shared" si="709"/>
        <v>100</v>
      </c>
      <c r="R359" s="28">
        <v>57.09</v>
      </c>
      <c r="S359" s="28">
        <v>0.18</v>
      </c>
      <c r="T359" s="28">
        <v>26.64</v>
      </c>
      <c r="U359" s="28">
        <v>0.71</v>
      </c>
      <c r="V359" s="28">
        <v>0.08</v>
      </c>
      <c r="W359" s="28">
        <v>0.16</v>
      </c>
      <c r="X359" s="28">
        <v>8.73</v>
      </c>
      <c r="Y359" s="28">
        <v>4.63</v>
      </c>
      <c r="Z359" s="28">
        <v>1.76</v>
      </c>
      <c r="AA359" s="28">
        <f t="shared" si="710"/>
        <v>99.97999999999999</v>
      </c>
      <c r="AC359" s="30">
        <f t="shared" si="711"/>
        <v>0.99533954727030627</v>
      </c>
      <c r="AD359" s="30">
        <f t="shared" si="712"/>
        <v>6.5081351689612009E-3</v>
      </c>
      <c r="AE359" s="30">
        <f t="shared" si="713"/>
        <v>0.32757944291879171</v>
      </c>
      <c r="AF359" s="30">
        <f t="shared" si="714"/>
        <v>7.613082811412665E-2</v>
      </c>
      <c r="AG359" s="30">
        <f t="shared" si="715"/>
        <v>1.5506061460389062E-3</v>
      </c>
      <c r="AH359" s="30">
        <f t="shared" si="716"/>
        <v>5.8560794044665014E-2</v>
      </c>
      <c r="AI359" s="30">
        <f t="shared" si="717"/>
        <v>8.9158345221112698E-2</v>
      </c>
      <c r="AJ359" s="30">
        <f t="shared" si="718"/>
        <v>0.13649564375605036</v>
      </c>
      <c r="AK359" s="30">
        <f t="shared" si="719"/>
        <v>0.11698513800424627</v>
      </c>
      <c r="AL359" s="30">
        <f t="shared" si="720"/>
        <v>4.2272275727963807E-3</v>
      </c>
      <c r="AM359" s="30">
        <f t="shared" si="721"/>
        <v>1.8125357082170954</v>
      </c>
      <c r="AO359" s="30">
        <f t="shared" si="722"/>
        <v>0.5491420349723064</v>
      </c>
      <c r="AP359" s="30">
        <f t="shared" si="723"/>
        <v>3.5906245264337119E-3</v>
      </c>
      <c r="AQ359" s="30">
        <f t="shared" si="724"/>
        <v>0.18072992517262787</v>
      </c>
      <c r="AR359" s="30">
        <f t="shared" si="725"/>
        <v>4.2002388018613383E-2</v>
      </c>
      <c r="AS359" s="30">
        <f t="shared" si="726"/>
        <v>8.5548998511271435E-4</v>
      </c>
      <c r="AT359" s="30">
        <f t="shared" si="727"/>
        <v>3.2308767093073419E-2</v>
      </c>
      <c r="AU359" s="30">
        <f t="shared" si="728"/>
        <v>4.9189842063201886E-2</v>
      </c>
      <c r="AV359" s="30">
        <f t="shared" si="729"/>
        <v>7.5306457763700888E-2</v>
      </c>
      <c r="AW359" s="30">
        <f t="shared" si="730"/>
        <v>6.4542252863707142E-2</v>
      </c>
      <c r="AX359" s="30">
        <f t="shared" si="731"/>
        <v>2.3322175412226788E-3</v>
      </c>
      <c r="AY359" s="30">
        <f t="shared" si="732"/>
        <v>1</v>
      </c>
      <c r="AZ359" s="30"/>
      <c r="BA359" s="30">
        <f t="shared" si="733"/>
        <v>0.95023302263648479</v>
      </c>
      <c r="BB359" s="30">
        <f t="shared" si="734"/>
        <v>2.252816020025031E-3</v>
      </c>
      <c r="BC359" s="30">
        <f t="shared" si="735"/>
        <v>0.52255786582973718</v>
      </c>
      <c r="BD359" s="30">
        <f t="shared" si="736"/>
        <v>9.8816979819067504E-3</v>
      </c>
      <c r="BE359" s="30">
        <f t="shared" si="737"/>
        <v>1.1277135607555681E-3</v>
      </c>
      <c r="BF359" s="30">
        <f t="shared" si="738"/>
        <v>3.9702233250620347E-3</v>
      </c>
      <c r="BG359" s="30">
        <f t="shared" si="739"/>
        <v>0.15567047075606277</v>
      </c>
      <c r="BH359" s="30">
        <f t="shared" si="740"/>
        <v>0.14940303323652793</v>
      </c>
      <c r="BI359" s="30">
        <f t="shared" si="741"/>
        <v>3.7367303609341825E-2</v>
      </c>
      <c r="BJ359" s="30">
        <f t="shared" si="742"/>
        <v>1.8324641469559038</v>
      </c>
      <c r="BK359" s="30"/>
      <c r="BL359" s="30">
        <f t="shared" si="743"/>
        <v>0.51855476911513676</v>
      </c>
      <c r="BM359" s="30">
        <f t="shared" si="744"/>
        <v>1.229391594791864E-3</v>
      </c>
      <c r="BN359" s="30">
        <f t="shared" si="745"/>
        <v>0.28516676121484408</v>
      </c>
      <c r="BO359" s="30">
        <f t="shared" si="746"/>
        <v>5.3925737091894887E-3</v>
      </c>
      <c r="BP359" s="30">
        <f t="shared" si="747"/>
        <v>6.1540825375979661E-4</v>
      </c>
      <c r="BQ359" s="30">
        <f t="shared" si="748"/>
        <v>2.1666035494650113E-3</v>
      </c>
      <c r="BR359" s="30">
        <f t="shared" si="749"/>
        <v>8.4951441486406779E-2</v>
      </c>
      <c r="BS359" s="30">
        <f t="shared" si="750"/>
        <v>8.1531217669233422E-2</v>
      </c>
      <c r="BT359" s="30">
        <f t="shared" si="751"/>
        <v>2.0391833407172811E-2</v>
      </c>
      <c r="BU359" s="30">
        <f t="shared" si="752"/>
        <v>0.99999999999999989</v>
      </c>
      <c r="BV359" s="30"/>
      <c r="BW359" s="28">
        <f t="shared" si="753"/>
        <v>0.45459088782730767</v>
      </c>
      <c r="BX359" s="28">
        <f t="shared" si="754"/>
        <v>0.43628863710133586</v>
      </c>
      <c r="BY359" s="28">
        <f t="shared" si="755"/>
        <v>0.10912047507135642</v>
      </c>
      <c r="BZ359" s="28"/>
      <c r="CA359" s="28">
        <f t="shared" si="756"/>
        <v>59.8</v>
      </c>
      <c r="CB359" s="28">
        <f t="shared" si="757"/>
        <v>9.74</v>
      </c>
      <c r="CC359" s="28">
        <f t="shared" si="758"/>
        <v>33.641591898501026</v>
      </c>
      <c r="CD359" s="28">
        <f t="shared" si="759"/>
        <v>45.459088782730767</v>
      </c>
      <c r="CF359" s="28">
        <f t="shared" si="760"/>
        <v>6.8440100133917721</v>
      </c>
      <c r="CG359" s="28">
        <f t="shared" si="761"/>
        <v>0.53848517748823688</v>
      </c>
      <c r="CH359" s="30"/>
      <c r="CI359" s="107">
        <f t="shared" si="707"/>
        <v>2.1962737902388105</v>
      </c>
    </row>
    <row r="360" spans="1:87" ht="15" customHeight="1" x14ac:dyDescent="0.2">
      <c r="A360" s="150" t="s">
        <v>194</v>
      </c>
      <c r="C360" s="135">
        <v>140</v>
      </c>
      <c r="D360" s="26">
        <f t="shared" si="708"/>
        <v>1025</v>
      </c>
      <c r="F360" s="28">
        <v>59.8</v>
      </c>
      <c r="G360" s="28">
        <v>0.52</v>
      </c>
      <c r="H360" s="28">
        <v>16.7</v>
      </c>
      <c r="I360" s="28">
        <v>5.47</v>
      </c>
      <c r="J360" s="28">
        <v>0.11</v>
      </c>
      <c r="K360" s="28">
        <v>2.36</v>
      </c>
      <c r="L360" s="28">
        <v>5</v>
      </c>
      <c r="M360" s="28">
        <v>4.2300000000000004</v>
      </c>
      <c r="N360" s="28">
        <v>5.51</v>
      </c>
      <c r="O360" s="28">
        <v>0.3</v>
      </c>
      <c r="P360" s="28">
        <f t="shared" si="709"/>
        <v>100</v>
      </c>
      <c r="R360" s="28">
        <v>57.28</v>
      </c>
      <c r="S360" s="28">
        <v>0.28999999999999998</v>
      </c>
      <c r="T360" s="28">
        <v>26.27</v>
      </c>
      <c r="U360" s="28">
        <v>0.71</v>
      </c>
      <c r="V360" s="28">
        <v>0.13</v>
      </c>
      <c r="W360" s="28">
        <v>0.2</v>
      </c>
      <c r="X360" s="28">
        <v>8.7200000000000006</v>
      </c>
      <c r="Y360" s="28">
        <v>4.7</v>
      </c>
      <c r="Z360" s="28">
        <v>1.69</v>
      </c>
      <c r="AA360" s="28">
        <f t="shared" si="710"/>
        <v>99.99</v>
      </c>
      <c r="AC360" s="30">
        <f t="shared" si="711"/>
        <v>0.99533954727030627</v>
      </c>
      <c r="AD360" s="30">
        <f t="shared" si="712"/>
        <v>6.5081351689612009E-3</v>
      </c>
      <c r="AE360" s="30">
        <f t="shared" si="713"/>
        <v>0.32757944291879171</v>
      </c>
      <c r="AF360" s="30">
        <f t="shared" si="714"/>
        <v>7.613082811412665E-2</v>
      </c>
      <c r="AG360" s="30">
        <f t="shared" si="715"/>
        <v>1.5506061460389062E-3</v>
      </c>
      <c r="AH360" s="30">
        <f t="shared" si="716"/>
        <v>5.8560794044665014E-2</v>
      </c>
      <c r="AI360" s="30">
        <f t="shared" si="717"/>
        <v>8.9158345221112698E-2</v>
      </c>
      <c r="AJ360" s="30">
        <f t="shared" si="718"/>
        <v>0.13649564375605036</v>
      </c>
      <c r="AK360" s="30">
        <f t="shared" si="719"/>
        <v>0.11698513800424627</v>
      </c>
      <c r="AL360" s="30">
        <f t="shared" si="720"/>
        <v>4.2272275727963807E-3</v>
      </c>
      <c r="AM360" s="30">
        <f t="shared" si="721"/>
        <v>1.8125357082170954</v>
      </c>
      <c r="AO360" s="30">
        <f t="shared" si="722"/>
        <v>0.5491420349723064</v>
      </c>
      <c r="AP360" s="30">
        <f t="shared" si="723"/>
        <v>3.5906245264337119E-3</v>
      </c>
      <c r="AQ360" s="30">
        <f t="shared" si="724"/>
        <v>0.18072992517262787</v>
      </c>
      <c r="AR360" s="30">
        <f t="shared" si="725"/>
        <v>4.2002388018613383E-2</v>
      </c>
      <c r="AS360" s="30">
        <f t="shared" si="726"/>
        <v>8.5548998511271435E-4</v>
      </c>
      <c r="AT360" s="30">
        <f t="shared" si="727"/>
        <v>3.2308767093073419E-2</v>
      </c>
      <c r="AU360" s="30">
        <f t="shared" si="728"/>
        <v>4.9189842063201886E-2</v>
      </c>
      <c r="AV360" s="30">
        <f t="shared" si="729"/>
        <v>7.5306457763700888E-2</v>
      </c>
      <c r="AW360" s="30">
        <f t="shared" si="730"/>
        <v>6.4542252863707142E-2</v>
      </c>
      <c r="AX360" s="30">
        <f t="shared" si="731"/>
        <v>2.3322175412226788E-3</v>
      </c>
      <c r="AY360" s="30">
        <f t="shared" si="732"/>
        <v>1</v>
      </c>
      <c r="AZ360" s="30"/>
      <c r="BA360" s="30">
        <f t="shared" si="733"/>
        <v>0.95339547270306257</v>
      </c>
      <c r="BB360" s="30">
        <f t="shared" si="734"/>
        <v>3.6295369211514386E-3</v>
      </c>
      <c r="BC360" s="30">
        <f t="shared" si="735"/>
        <v>0.51530011769321304</v>
      </c>
      <c r="BD360" s="30">
        <f t="shared" si="736"/>
        <v>9.8816979819067504E-3</v>
      </c>
      <c r="BE360" s="30">
        <f t="shared" si="737"/>
        <v>1.8325345362277983E-3</v>
      </c>
      <c r="BF360" s="30">
        <f t="shared" si="738"/>
        <v>4.9627791563275443E-3</v>
      </c>
      <c r="BG360" s="30">
        <f t="shared" si="739"/>
        <v>0.15549215406562056</v>
      </c>
      <c r="BH360" s="30">
        <f t="shared" si="740"/>
        <v>0.15166182639561149</v>
      </c>
      <c r="BI360" s="30">
        <f t="shared" si="741"/>
        <v>3.5881104033970275E-2</v>
      </c>
      <c r="BJ360" s="30">
        <f t="shared" si="742"/>
        <v>1.8320372234870916</v>
      </c>
      <c r="BK360" s="30"/>
      <c r="BL360" s="30">
        <f t="shared" si="743"/>
        <v>0.52040180214699672</v>
      </c>
      <c r="BM360" s="30">
        <f t="shared" si="744"/>
        <v>1.981148021786912E-3</v>
      </c>
      <c r="BN360" s="30">
        <f t="shared" si="745"/>
        <v>0.28127164180233905</v>
      </c>
      <c r="BO360" s="30">
        <f t="shared" si="746"/>
        <v>5.3938303519280957E-3</v>
      </c>
      <c r="BP360" s="30">
        <f t="shared" si="747"/>
        <v>1.0002714534040745E-3</v>
      </c>
      <c r="BQ360" s="30">
        <f t="shared" si="748"/>
        <v>2.7088855470313055E-3</v>
      </c>
      <c r="BR360" s="30">
        <f t="shared" si="749"/>
        <v>8.4873905438262592E-2</v>
      </c>
      <c r="BS360" s="30">
        <f t="shared" si="750"/>
        <v>8.2783157706227725E-2</v>
      </c>
      <c r="BT360" s="30">
        <f t="shared" si="751"/>
        <v>1.9585357532023468E-2</v>
      </c>
      <c r="BU360" s="30">
        <f t="shared" si="752"/>
        <v>0.99999999999999989</v>
      </c>
      <c r="BV360" s="30"/>
      <c r="BW360" s="28">
        <f t="shared" si="753"/>
        <v>0.45328353015096706</v>
      </c>
      <c r="BX360" s="28">
        <f t="shared" si="754"/>
        <v>0.44211753622458583</v>
      </c>
      <c r="BY360" s="28">
        <f t="shared" si="755"/>
        <v>0.10459893362444717</v>
      </c>
      <c r="BZ360" s="28"/>
      <c r="CA360" s="28">
        <f t="shared" si="756"/>
        <v>59.8</v>
      </c>
      <c r="CB360" s="28">
        <f t="shared" si="757"/>
        <v>9.74</v>
      </c>
      <c r="CC360" s="28">
        <f t="shared" si="758"/>
        <v>33.124069869993065</v>
      </c>
      <c r="CD360" s="28">
        <f t="shared" si="759"/>
        <v>45.32835301509671</v>
      </c>
      <c r="CF360" s="28">
        <f t="shared" si="760"/>
        <v>6.8411299706146567</v>
      </c>
      <c r="CG360" s="28">
        <f t="shared" si="761"/>
        <v>0.53848517748823688</v>
      </c>
      <c r="CH360" s="30"/>
      <c r="CI360" s="107">
        <f t="shared" si="707"/>
        <v>2.1254855567653466</v>
      </c>
    </row>
    <row r="361" spans="1:87" ht="15" customHeight="1" x14ac:dyDescent="0.2">
      <c r="A361" s="150" t="s">
        <v>194</v>
      </c>
      <c r="C361" s="135">
        <v>145</v>
      </c>
      <c r="D361" s="26">
        <f t="shared" si="708"/>
        <v>1025</v>
      </c>
      <c r="F361" s="28">
        <v>59.8</v>
      </c>
      <c r="G361" s="28">
        <v>0.52</v>
      </c>
      <c r="H361" s="28">
        <v>16.7</v>
      </c>
      <c r="I361" s="28">
        <v>5.47</v>
      </c>
      <c r="J361" s="28">
        <v>0.11</v>
      </c>
      <c r="K361" s="28">
        <v>2.36</v>
      </c>
      <c r="L361" s="28">
        <v>5</v>
      </c>
      <c r="M361" s="28">
        <v>4.2300000000000004</v>
      </c>
      <c r="N361" s="28">
        <v>5.51</v>
      </c>
      <c r="O361" s="28">
        <v>0.3</v>
      </c>
      <c r="P361" s="28">
        <f t="shared" si="709"/>
        <v>100</v>
      </c>
      <c r="R361" s="28">
        <v>54.84</v>
      </c>
      <c r="S361" s="28">
        <v>0.34</v>
      </c>
      <c r="T361" s="28">
        <v>26.27</v>
      </c>
      <c r="U361" s="28">
        <v>0.81</v>
      </c>
      <c r="V361" s="28">
        <v>0.18</v>
      </c>
      <c r="W361" s="28">
        <v>0.25</v>
      </c>
      <c r="X361" s="28">
        <v>11.86</v>
      </c>
      <c r="Y361" s="28">
        <v>3.43</v>
      </c>
      <c r="Z361" s="28">
        <v>2</v>
      </c>
      <c r="AA361" s="28">
        <f t="shared" si="710"/>
        <v>99.980000000000018</v>
      </c>
      <c r="AC361" s="30">
        <f t="shared" si="711"/>
        <v>0.99533954727030627</v>
      </c>
      <c r="AD361" s="30">
        <f t="shared" si="712"/>
        <v>6.5081351689612009E-3</v>
      </c>
      <c r="AE361" s="30">
        <f t="shared" si="713"/>
        <v>0.32757944291879171</v>
      </c>
      <c r="AF361" s="30">
        <f t="shared" si="714"/>
        <v>7.613082811412665E-2</v>
      </c>
      <c r="AG361" s="30">
        <f t="shared" si="715"/>
        <v>1.5506061460389062E-3</v>
      </c>
      <c r="AH361" s="30">
        <f t="shared" si="716"/>
        <v>5.8560794044665014E-2</v>
      </c>
      <c r="AI361" s="30">
        <f t="shared" si="717"/>
        <v>8.9158345221112698E-2</v>
      </c>
      <c r="AJ361" s="30">
        <f t="shared" si="718"/>
        <v>0.13649564375605036</v>
      </c>
      <c r="AK361" s="30">
        <f t="shared" si="719"/>
        <v>0.11698513800424627</v>
      </c>
      <c r="AL361" s="30">
        <f t="shared" si="720"/>
        <v>4.2272275727963807E-3</v>
      </c>
      <c r="AM361" s="30">
        <f t="shared" si="721"/>
        <v>1.8125357082170954</v>
      </c>
      <c r="AO361" s="30">
        <f t="shared" si="722"/>
        <v>0.5491420349723064</v>
      </c>
      <c r="AP361" s="30">
        <f t="shared" si="723"/>
        <v>3.5906245264337119E-3</v>
      </c>
      <c r="AQ361" s="30">
        <f t="shared" si="724"/>
        <v>0.18072992517262787</v>
      </c>
      <c r="AR361" s="30">
        <f t="shared" si="725"/>
        <v>4.2002388018613383E-2</v>
      </c>
      <c r="AS361" s="30">
        <f t="shared" si="726"/>
        <v>8.5548998511271435E-4</v>
      </c>
      <c r="AT361" s="30">
        <f t="shared" si="727"/>
        <v>3.2308767093073419E-2</v>
      </c>
      <c r="AU361" s="30">
        <f t="shared" si="728"/>
        <v>4.9189842063201886E-2</v>
      </c>
      <c r="AV361" s="30">
        <f t="shared" si="729"/>
        <v>7.5306457763700888E-2</v>
      </c>
      <c r="AW361" s="30">
        <f t="shared" si="730"/>
        <v>6.4542252863707142E-2</v>
      </c>
      <c r="AX361" s="30">
        <f t="shared" si="731"/>
        <v>2.3322175412226788E-3</v>
      </c>
      <c r="AY361" s="30">
        <f t="shared" si="732"/>
        <v>1</v>
      </c>
      <c r="AZ361" s="30"/>
      <c r="BA361" s="30">
        <f t="shared" si="733"/>
        <v>0.91278295605858861</v>
      </c>
      <c r="BB361" s="30">
        <f t="shared" si="734"/>
        <v>4.2553191489361703E-3</v>
      </c>
      <c r="BC361" s="30">
        <f t="shared" si="735"/>
        <v>0.51530011769321304</v>
      </c>
      <c r="BD361" s="30">
        <f t="shared" si="736"/>
        <v>1.1273486430062632E-2</v>
      </c>
      <c r="BE361" s="30">
        <f t="shared" si="737"/>
        <v>2.5373555117000281E-3</v>
      </c>
      <c r="BF361" s="30">
        <f t="shared" si="738"/>
        <v>6.2034739454094297E-3</v>
      </c>
      <c r="BG361" s="30">
        <f t="shared" si="739"/>
        <v>0.21148359486447932</v>
      </c>
      <c r="BH361" s="30">
        <f t="shared" si="740"/>
        <v>0.1106808647950952</v>
      </c>
      <c r="BI361" s="30">
        <f t="shared" si="741"/>
        <v>4.2462845010615709E-2</v>
      </c>
      <c r="BJ361" s="30">
        <f t="shared" si="742"/>
        <v>1.8169800134581</v>
      </c>
      <c r="BK361" s="30"/>
      <c r="BL361" s="30">
        <f t="shared" si="743"/>
        <v>0.50236268384778116</v>
      </c>
      <c r="BM361" s="30">
        <f t="shared" si="744"/>
        <v>2.3419735591022773E-3</v>
      </c>
      <c r="BN361" s="30">
        <f t="shared" si="745"/>
        <v>0.28360252390035218</v>
      </c>
      <c r="BO361" s="30">
        <f t="shared" si="746"/>
        <v>6.2045186774546774E-3</v>
      </c>
      <c r="BP361" s="30">
        <f t="shared" si="747"/>
        <v>1.3964685868343152E-3</v>
      </c>
      <c r="BQ361" s="30">
        <f t="shared" si="748"/>
        <v>3.4141674093612607E-3</v>
      </c>
      <c r="BR361" s="30">
        <f t="shared" si="749"/>
        <v>0.11639291202877955</v>
      </c>
      <c r="BS361" s="30">
        <f t="shared" si="750"/>
        <v>6.0914739829441455E-2</v>
      </c>
      <c r="BT361" s="30">
        <f t="shared" si="751"/>
        <v>2.3370012160893211E-2</v>
      </c>
      <c r="BU361" s="30">
        <f t="shared" si="752"/>
        <v>0.99999999999999989</v>
      </c>
      <c r="BV361" s="30"/>
      <c r="BW361" s="28">
        <f t="shared" si="753"/>
        <v>0.57999933673581783</v>
      </c>
      <c r="BX361" s="28">
        <f t="shared" si="754"/>
        <v>0.30354519087704462</v>
      </c>
      <c r="BY361" s="28">
        <f t="shared" si="755"/>
        <v>0.11645547238713755</v>
      </c>
      <c r="BZ361" s="28"/>
      <c r="CA361" s="28">
        <f t="shared" si="756"/>
        <v>59.8</v>
      </c>
      <c r="CB361" s="28">
        <f t="shared" si="757"/>
        <v>9.74</v>
      </c>
      <c r="CC361" s="28">
        <f t="shared" si="758"/>
        <v>40.645514075504643</v>
      </c>
      <c r="CD361" s="28">
        <f t="shared" si="759"/>
        <v>57.999933673581779</v>
      </c>
      <c r="CF361" s="28">
        <f t="shared" si="760"/>
        <v>7.0876391065296946</v>
      </c>
      <c r="CG361" s="28">
        <f t="shared" si="761"/>
        <v>0.53848517748823688</v>
      </c>
      <c r="CH361" s="30"/>
      <c r="CI361" s="107">
        <f t="shared" si="707"/>
        <v>3.7497807540312897</v>
      </c>
    </row>
    <row r="362" spans="1:87" ht="15" customHeight="1" x14ac:dyDescent="0.2">
      <c r="A362" s="150" t="s">
        <v>194</v>
      </c>
      <c r="C362" s="136">
        <v>150</v>
      </c>
      <c r="D362" s="26">
        <f t="shared" si="708"/>
        <v>1025</v>
      </c>
      <c r="F362" s="28">
        <v>59.8</v>
      </c>
      <c r="G362" s="28">
        <v>0.52</v>
      </c>
      <c r="H362" s="28">
        <v>16.7</v>
      </c>
      <c r="I362" s="28">
        <v>5.47</v>
      </c>
      <c r="J362" s="28">
        <v>0.11</v>
      </c>
      <c r="K362" s="28">
        <v>2.36</v>
      </c>
      <c r="L362" s="28">
        <v>5</v>
      </c>
      <c r="M362" s="28">
        <v>4.2300000000000004</v>
      </c>
      <c r="N362" s="28">
        <v>5.51</v>
      </c>
      <c r="O362" s="28">
        <v>0.3</v>
      </c>
      <c r="P362" s="28">
        <f t="shared" si="709"/>
        <v>100</v>
      </c>
      <c r="R362" s="28">
        <v>56.97</v>
      </c>
      <c r="S362" s="28">
        <v>0.23</v>
      </c>
      <c r="T362" s="28">
        <v>26.52</v>
      </c>
      <c r="U362" s="28">
        <v>0.74</v>
      </c>
      <c r="V362" s="28">
        <v>0.12</v>
      </c>
      <c r="W362" s="28">
        <v>0.4</v>
      </c>
      <c r="X362" s="28">
        <v>8.17</v>
      </c>
      <c r="Y362" s="28">
        <v>5.3</v>
      </c>
      <c r="Z362" s="28">
        <v>1.54</v>
      </c>
      <c r="AA362" s="28">
        <f t="shared" si="710"/>
        <v>99.990000000000009</v>
      </c>
      <c r="AC362" s="30">
        <f t="shared" si="711"/>
        <v>0.99533954727030627</v>
      </c>
      <c r="AD362" s="30">
        <f t="shared" si="712"/>
        <v>6.5081351689612009E-3</v>
      </c>
      <c r="AE362" s="30">
        <f t="shared" si="713"/>
        <v>0.32757944291879171</v>
      </c>
      <c r="AF362" s="30">
        <f t="shared" si="714"/>
        <v>7.613082811412665E-2</v>
      </c>
      <c r="AG362" s="30">
        <f t="shared" si="715"/>
        <v>1.5506061460389062E-3</v>
      </c>
      <c r="AH362" s="30">
        <f t="shared" si="716"/>
        <v>5.8560794044665014E-2</v>
      </c>
      <c r="AI362" s="30">
        <f t="shared" si="717"/>
        <v>8.9158345221112698E-2</v>
      </c>
      <c r="AJ362" s="30">
        <f t="shared" si="718"/>
        <v>0.13649564375605036</v>
      </c>
      <c r="AK362" s="30">
        <f t="shared" si="719"/>
        <v>0.11698513800424627</v>
      </c>
      <c r="AL362" s="30">
        <f t="shared" si="720"/>
        <v>4.2272275727963807E-3</v>
      </c>
      <c r="AM362" s="30">
        <f t="shared" si="721"/>
        <v>1.8125357082170954</v>
      </c>
      <c r="AO362" s="30">
        <f t="shared" si="722"/>
        <v>0.5491420349723064</v>
      </c>
      <c r="AP362" s="30">
        <f t="shared" si="723"/>
        <v>3.5906245264337119E-3</v>
      </c>
      <c r="AQ362" s="30">
        <f t="shared" si="724"/>
        <v>0.18072992517262787</v>
      </c>
      <c r="AR362" s="30">
        <f t="shared" si="725"/>
        <v>4.2002388018613383E-2</v>
      </c>
      <c r="AS362" s="30">
        <f t="shared" si="726"/>
        <v>8.5548998511271435E-4</v>
      </c>
      <c r="AT362" s="30">
        <f t="shared" si="727"/>
        <v>3.2308767093073419E-2</v>
      </c>
      <c r="AU362" s="30">
        <f t="shared" si="728"/>
        <v>4.9189842063201886E-2</v>
      </c>
      <c r="AV362" s="30">
        <f t="shared" si="729"/>
        <v>7.5306457763700888E-2</v>
      </c>
      <c r="AW362" s="30">
        <f t="shared" si="730"/>
        <v>6.4542252863707142E-2</v>
      </c>
      <c r="AX362" s="30">
        <f t="shared" si="731"/>
        <v>2.3322175412226788E-3</v>
      </c>
      <c r="AY362" s="30">
        <f t="shared" si="732"/>
        <v>1</v>
      </c>
      <c r="AZ362" s="30"/>
      <c r="BA362" s="30">
        <f t="shared" si="733"/>
        <v>0.94823568575233019</v>
      </c>
      <c r="BB362" s="30">
        <f t="shared" si="734"/>
        <v>2.8785982478097623E-3</v>
      </c>
      <c r="BC362" s="30">
        <f t="shared" si="735"/>
        <v>0.52020400156924285</v>
      </c>
      <c r="BD362" s="30">
        <f t="shared" si="736"/>
        <v>1.0299234516353515E-2</v>
      </c>
      <c r="BE362" s="30">
        <f t="shared" si="737"/>
        <v>1.6915703411333521E-3</v>
      </c>
      <c r="BF362" s="30">
        <f t="shared" si="738"/>
        <v>9.9255583126550886E-3</v>
      </c>
      <c r="BG362" s="30">
        <f t="shared" si="739"/>
        <v>0.14568473609129814</v>
      </c>
      <c r="BH362" s="30">
        <f t="shared" si="740"/>
        <v>0.17102291061632785</v>
      </c>
      <c r="BI362" s="30">
        <f t="shared" si="741"/>
        <v>3.2696390658174097E-2</v>
      </c>
      <c r="BJ362" s="30">
        <f t="shared" si="742"/>
        <v>1.842638686105325</v>
      </c>
      <c r="BK362" s="30"/>
      <c r="BL362" s="30">
        <f t="shared" si="743"/>
        <v>0.5146074989647369</v>
      </c>
      <c r="BM362" s="30">
        <f t="shared" si="744"/>
        <v>1.5622152457322402E-3</v>
      </c>
      <c r="BN362" s="30">
        <f t="shared" si="745"/>
        <v>0.28231470743120396</v>
      </c>
      <c r="BO362" s="30">
        <f t="shared" si="746"/>
        <v>5.5893944884671826E-3</v>
      </c>
      <c r="BP362" s="30">
        <f t="shared" si="747"/>
        <v>9.1801521040933047E-4</v>
      </c>
      <c r="BQ362" s="30">
        <f t="shared" si="748"/>
        <v>5.3866004157516884E-3</v>
      </c>
      <c r="BR362" s="30">
        <f t="shared" si="749"/>
        <v>7.9063105094804687E-2</v>
      </c>
      <c r="BS362" s="30">
        <f t="shared" si="750"/>
        <v>9.2814132203969266E-2</v>
      </c>
      <c r="BT362" s="30">
        <f t="shared" si="751"/>
        <v>1.7744330944924693E-2</v>
      </c>
      <c r="BU362" s="30">
        <f t="shared" si="752"/>
        <v>0.99999999999999989</v>
      </c>
      <c r="BV362" s="30"/>
      <c r="BW362" s="28">
        <f t="shared" si="753"/>
        <v>0.41695206841235499</v>
      </c>
      <c r="BX362" s="28">
        <f t="shared" si="754"/>
        <v>0.48947033327287959</v>
      </c>
      <c r="BY362" s="28">
        <f t="shared" si="755"/>
        <v>9.357759831476542E-2</v>
      </c>
      <c r="BZ362" s="28"/>
      <c r="CA362" s="28">
        <f t="shared" si="756"/>
        <v>59.8</v>
      </c>
      <c r="CB362" s="28">
        <f t="shared" si="757"/>
        <v>9.74</v>
      </c>
      <c r="CC362" s="28">
        <f t="shared" si="758"/>
        <v>30.205363252094291</v>
      </c>
      <c r="CD362" s="28">
        <f t="shared" si="759"/>
        <v>41.695206841235496</v>
      </c>
      <c r="CF362" s="28">
        <f t="shared" si="760"/>
        <v>6.7575834178858045</v>
      </c>
      <c r="CG362" s="28">
        <f t="shared" si="761"/>
        <v>0.53848517748823688</v>
      </c>
      <c r="CH362" s="30"/>
      <c r="CI362" s="107">
        <f t="shared" si="707"/>
        <v>1.5702059878982939</v>
      </c>
    </row>
    <row r="363" spans="1:87" ht="15" customHeight="1" x14ac:dyDescent="0.2">
      <c r="A363" s="150" t="s">
        <v>194</v>
      </c>
      <c r="C363" s="135">
        <v>155</v>
      </c>
      <c r="D363" s="26">
        <f t="shared" si="708"/>
        <v>1025</v>
      </c>
      <c r="F363" s="28">
        <v>59.8</v>
      </c>
      <c r="G363" s="28">
        <v>0.52</v>
      </c>
      <c r="H363" s="28">
        <v>16.7</v>
      </c>
      <c r="I363" s="28">
        <v>5.47</v>
      </c>
      <c r="J363" s="28">
        <v>0.11</v>
      </c>
      <c r="K363" s="28">
        <v>2.36</v>
      </c>
      <c r="L363" s="28">
        <v>5</v>
      </c>
      <c r="M363" s="28">
        <v>4.2300000000000004</v>
      </c>
      <c r="N363" s="28">
        <v>5.51</v>
      </c>
      <c r="O363" s="28">
        <v>0.3</v>
      </c>
      <c r="P363" s="28">
        <f t="shared" si="709"/>
        <v>100</v>
      </c>
      <c r="R363" s="28">
        <v>57.65</v>
      </c>
      <c r="S363" s="28">
        <v>0.23</v>
      </c>
      <c r="T363" s="28">
        <v>25.78</v>
      </c>
      <c r="U363" s="28">
        <v>0.78</v>
      </c>
      <c r="V363" s="28">
        <v>0.19</v>
      </c>
      <c r="W363" s="28">
        <v>0.33</v>
      </c>
      <c r="X363" s="28">
        <v>8.0500000000000007</v>
      </c>
      <c r="Y363" s="28">
        <v>4.97</v>
      </c>
      <c r="Z363" s="28">
        <v>2.0099999999999998</v>
      </c>
      <c r="AA363" s="28">
        <f t="shared" si="710"/>
        <v>99.99</v>
      </c>
      <c r="AC363" s="30">
        <f t="shared" si="711"/>
        <v>0.99533954727030627</v>
      </c>
      <c r="AD363" s="30">
        <f t="shared" si="712"/>
        <v>6.5081351689612009E-3</v>
      </c>
      <c r="AE363" s="30">
        <f t="shared" si="713"/>
        <v>0.32757944291879171</v>
      </c>
      <c r="AF363" s="30">
        <f t="shared" si="714"/>
        <v>7.613082811412665E-2</v>
      </c>
      <c r="AG363" s="30">
        <f t="shared" si="715"/>
        <v>1.5506061460389062E-3</v>
      </c>
      <c r="AH363" s="30">
        <f t="shared" si="716"/>
        <v>5.8560794044665014E-2</v>
      </c>
      <c r="AI363" s="30">
        <f t="shared" si="717"/>
        <v>8.9158345221112698E-2</v>
      </c>
      <c r="AJ363" s="30">
        <f t="shared" si="718"/>
        <v>0.13649564375605036</v>
      </c>
      <c r="AK363" s="30">
        <f t="shared" si="719"/>
        <v>0.11698513800424627</v>
      </c>
      <c r="AL363" s="30">
        <f t="shared" si="720"/>
        <v>4.2272275727963807E-3</v>
      </c>
      <c r="AM363" s="30">
        <f t="shared" si="721"/>
        <v>1.8125357082170954</v>
      </c>
      <c r="AO363" s="30">
        <f t="shared" si="722"/>
        <v>0.5491420349723064</v>
      </c>
      <c r="AP363" s="30">
        <f t="shared" si="723"/>
        <v>3.5906245264337119E-3</v>
      </c>
      <c r="AQ363" s="30">
        <f t="shared" si="724"/>
        <v>0.18072992517262787</v>
      </c>
      <c r="AR363" s="30">
        <f t="shared" si="725"/>
        <v>4.2002388018613383E-2</v>
      </c>
      <c r="AS363" s="30">
        <f t="shared" si="726"/>
        <v>8.5548998511271435E-4</v>
      </c>
      <c r="AT363" s="30">
        <f t="shared" si="727"/>
        <v>3.2308767093073419E-2</v>
      </c>
      <c r="AU363" s="30">
        <f t="shared" si="728"/>
        <v>4.9189842063201886E-2</v>
      </c>
      <c r="AV363" s="30">
        <f t="shared" si="729"/>
        <v>7.5306457763700888E-2</v>
      </c>
      <c r="AW363" s="30">
        <f t="shared" si="730"/>
        <v>6.4542252863707142E-2</v>
      </c>
      <c r="AX363" s="30">
        <f t="shared" si="731"/>
        <v>2.3322175412226788E-3</v>
      </c>
      <c r="AY363" s="30">
        <f t="shared" si="732"/>
        <v>1</v>
      </c>
      <c r="AZ363" s="30"/>
      <c r="BA363" s="30">
        <f t="shared" si="733"/>
        <v>0.95955392809587214</v>
      </c>
      <c r="BB363" s="30">
        <f t="shared" si="734"/>
        <v>2.8785982478097623E-3</v>
      </c>
      <c r="BC363" s="30">
        <f t="shared" si="735"/>
        <v>0.50568850529619469</v>
      </c>
      <c r="BD363" s="30">
        <f t="shared" si="736"/>
        <v>1.0855949895615868E-2</v>
      </c>
      <c r="BE363" s="30">
        <f t="shared" si="737"/>
        <v>2.6783197067944743E-3</v>
      </c>
      <c r="BF363" s="30">
        <f t="shared" si="738"/>
        <v>8.1885856079404479E-3</v>
      </c>
      <c r="BG363" s="30">
        <f t="shared" si="739"/>
        <v>0.14354493580599145</v>
      </c>
      <c r="BH363" s="30">
        <f t="shared" si="740"/>
        <v>0.16037431429493385</v>
      </c>
      <c r="BI363" s="30">
        <f t="shared" si="741"/>
        <v>4.2675159235668787E-2</v>
      </c>
      <c r="BJ363" s="30">
        <f t="shared" si="742"/>
        <v>1.8364382961868215</v>
      </c>
      <c r="BK363" s="30"/>
      <c r="BL363" s="30">
        <f t="shared" si="743"/>
        <v>0.5225081235172937</v>
      </c>
      <c r="BM363" s="30">
        <f t="shared" si="744"/>
        <v>1.5674897728863968E-3</v>
      </c>
      <c r="BN363" s="30">
        <f t="shared" si="745"/>
        <v>0.27536373334525083</v>
      </c>
      <c r="BO363" s="30">
        <f t="shared" si="746"/>
        <v>5.9114155472346393E-3</v>
      </c>
      <c r="BP363" s="30">
        <f t="shared" si="747"/>
        <v>1.458431634951054E-3</v>
      </c>
      <c r="BQ363" s="30">
        <f t="shared" si="748"/>
        <v>4.4589494920375047E-3</v>
      </c>
      <c r="BR363" s="30">
        <f t="shared" si="749"/>
        <v>7.8164856452867484E-2</v>
      </c>
      <c r="BS363" s="30">
        <f t="shared" si="750"/>
        <v>8.7328996910996076E-2</v>
      </c>
      <c r="BT363" s="30">
        <f t="shared" si="751"/>
        <v>2.3238003326482268E-2</v>
      </c>
      <c r="BU363" s="30">
        <f t="shared" si="752"/>
        <v>0.99999999999999989</v>
      </c>
      <c r="BV363" s="30"/>
      <c r="BW363" s="28">
        <f t="shared" si="753"/>
        <v>0.41415825512230992</v>
      </c>
      <c r="BX363" s="28">
        <f t="shared" si="754"/>
        <v>0.46271466006015932</v>
      </c>
      <c r="BY363" s="28">
        <f t="shared" si="755"/>
        <v>0.12312708481753071</v>
      </c>
      <c r="BZ363" s="28"/>
      <c r="CA363" s="28">
        <f t="shared" si="756"/>
        <v>59.8</v>
      </c>
      <c r="CB363" s="28">
        <f t="shared" si="757"/>
        <v>9.74</v>
      </c>
      <c r="CC363" s="28">
        <f t="shared" si="758"/>
        <v>33.020621237868568</v>
      </c>
      <c r="CD363" s="28">
        <f t="shared" si="759"/>
        <v>41.415825512230988</v>
      </c>
      <c r="CF363" s="28">
        <f t="shared" si="760"/>
        <v>6.7508603060814112</v>
      </c>
      <c r="CG363" s="28">
        <f t="shared" si="761"/>
        <v>0.53848517748823688</v>
      </c>
      <c r="CH363" s="30"/>
      <c r="CI363" s="107">
        <f t="shared" si="707"/>
        <v>1.901697852258351</v>
      </c>
    </row>
    <row r="364" spans="1:87" ht="15" customHeight="1" x14ac:dyDescent="0.2">
      <c r="A364" s="150" t="s">
        <v>194</v>
      </c>
      <c r="C364" s="135">
        <v>160</v>
      </c>
      <c r="D364" s="26">
        <f t="shared" si="708"/>
        <v>1025</v>
      </c>
      <c r="F364" s="28">
        <v>59.8</v>
      </c>
      <c r="G364" s="28">
        <v>0.52</v>
      </c>
      <c r="H364" s="28">
        <v>16.7</v>
      </c>
      <c r="I364" s="28">
        <v>5.47</v>
      </c>
      <c r="J364" s="28">
        <v>0.11</v>
      </c>
      <c r="K364" s="28">
        <v>2.36</v>
      </c>
      <c r="L364" s="28">
        <v>5</v>
      </c>
      <c r="M364" s="28">
        <v>4.2300000000000004</v>
      </c>
      <c r="N364" s="28">
        <v>5.51</v>
      </c>
      <c r="O364" s="28">
        <v>0.3</v>
      </c>
      <c r="P364" s="28">
        <f t="shared" si="709"/>
        <v>100</v>
      </c>
      <c r="R364" s="28">
        <v>56.62</v>
      </c>
      <c r="S364" s="28">
        <v>0.31</v>
      </c>
      <c r="T364" s="28">
        <v>26.75</v>
      </c>
      <c r="U364" s="28">
        <v>0.67</v>
      </c>
      <c r="V364" s="28">
        <v>0.04</v>
      </c>
      <c r="W364" s="28">
        <v>0.2</v>
      </c>
      <c r="X364" s="28">
        <v>9.19</v>
      </c>
      <c r="Y364" s="28">
        <v>4.5599999999999996</v>
      </c>
      <c r="Z364" s="28">
        <v>1.65</v>
      </c>
      <c r="AA364" s="28">
        <f t="shared" si="710"/>
        <v>99.990000000000023</v>
      </c>
      <c r="AC364" s="30">
        <f t="shared" si="711"/>
        <v>0.99533954727030627</v>
      </c>
      <c r="AD364" s="30">
        <f t="shared" si="712"/>
        <v>6.5081351689612009E-3</v>
      </c>
      <c r="AE364" s="30">
        <f t="shared" si="713"/>
        <v>0.32757944291879171</v>
      </c>
      <c r="AF364" s="30">
        <f t="shared" si="714"/>
        <v>7.613082811412665E-2</v>
      </c>
      <c r="AG364" s="30">
        <f t="shared" si="715"/>
        <v>1.5506061460389062E-3</v>
      </c>
      <c r="AH364" s="30">
        <f t="shared" si="716"/>
        <v>5.8560794044665014E-2</v>
      </c>
      <c r="AI364" s="30">
        <f t="shared" si="717"/>
        <v>8.9158345221112698E-2</v>
      </c>
      <c r="AJ364" s="30">
        <f t="shared" si="718"/>
        <v>0.13649564375605036</v>
      </c>
      <c r="AK364" s="30">
        <f t="shared" si="719"/>
        <v>0.11698513800424627</v>
      </c>
      <c r="AL364" s="30">
        <f t="shared" si="720"/>
        <v>4.2272275727963807E-3</v>
      </c>
      <c r="AM364" s="30">
        <f t="shared" si="721"/>
        <v>1.8125357082170954</v>
      </c>
      <c r="AO364" s="30">
        <f t="shared" si="722"/>
        <v>0.5491420349723064</v>
      </c>
      <c r="AP364" s="30">
        <f t="shared" si="723"/>
        <v>3.5906245264337119E-3</v>
      </c>
      <c r="AQ364" s="30">
        <f t="shared" si="724"/>
        <v>0.18072992517262787</v>
      </c>
      <c r="AR364" s="30">
        <f t="shared" si="725"/>
        <v>4.2002388018613383E-2</v>
      </c>
      <c r="AS364" s="30">
        <f t="shared" si="726"/>
        <v>8.5548998511271435E-4</v>
      </c>
      <c r="AT364" s="30">
        <f t="shared" si="727"/>
        <v>3.2308767093073419E-2</v>
      </c>
      <c r="AU364" s="30">
        <f t="shared" si="728"/>
        <v>4.9189842063201886E-2</v>
      </c>
      <c r="AV364" s="30">
        <f t="shared" si="729"/>
        <v>7.5306457763700888E-2</v>
      </c>
      <c r="AW364" s="30">
        <f t="shared" si="730"/>
        <v>6.4542252863707142E-2</v>
      </c>
      <c r="AX364" s="30">
        <f t="shared" si="731"/>
        <v>2.3322175412226788E-3</v>
      </c>
      <c r="AY364" s="30">
        <f t="shared" si="732"/>
        <v>1</v>
      </c>
      <c r="AZ364" s="30"/>
      <c r="BA364" s="30">
        <f t="shared" si="733"/>
        <v>0.94241011984021306</v>
      </c>
      <c r="BB364" s="30">
        <f t="shared" si="734"/>
        <v>3.8798498122653313E-3</v>
      </c>
      <c r="BC364" s="30">
        <f t="shared" si="735"/>
        <v>0.52471557473519026</v>
      </c>
      <c r="BD364" s="30">
        <f t="shared" si="736"/>
        <v>9.3249826026443987E-3</v>
      </c>
      <c r="BE364" s="30">
        <f t="shared" si="737"/>
        <v>5.6385678037778404E-4</v>
      </c>
      <c r="BF364" s="30">
        <f t="shared" si="738"/>
        <v>4.9627791563275443E-3</v>
      </c>
      <c r="BG364" s="30">
        <f t="shared" si="739"/>
        <v>0.16387303851640514</v>
      </c>
      <c r="BH364" s="30">
        <f t="shared" si="740"/>
        <v>0.14714424007744434</v>
      </c>
      <c r="BI364" s="30">
        <f t="shared" si="741"/>
        <v>3.5031847133757961E-2</v>
      </c>
      <c r="BJ364" s="30">
        <f t="shared" si="742"/>
        <v>1.831906288654626</v>
      </c>
      <c r="BK364" s="30"/>
      <c r="BL364" s="30">
        <f t="shared" si="743"/>
        <v>0.51444231928060602</v>
      </c>
      <c r="BM364" s="30">
        <f t="shared" si="744"/>
        <v>2.1179302873154827E-3</v>
      </c>
      <c r="BN364" s="30">
        <f t="shared" si="745"/>
        <v>0.28643145011557752</v>
      </c>
      <c r="BO364" s="30">
        <f t="shared" si="746"/>
        <v>5.0903163881230945E-3</v>
      </c>
      <c r="BP364" s="30">
        <f t="shared" si="747"/>
        <v>3.0779782998173298E-4</v>
      </c>
      <c r="BQ364" s="30">
        <f t="shared" si="748"/>
        <v>2.7090791636357496E-3</v>
      </c>
      <c r="BR364" s="30">
        <f t="shared" si="749"/>
        <v>8.9454924376484057E-2</v>
      </c>
      <c r="BS364" s="30">
        <f t="shared" si="750"/>
        <v>8.0323017060828394E-2</v>
      </c>
      <c r="BT364" s="30">
        <f t="shared" si="751"/>
        <v>1.9123165497447889E-2</v>
      </c>
      <c r="BU364" s="30">
        <f t="shared" si="752"/>
        <v>0.99999999999999967</v>
      </c>
      <c r="BV364" s="30"/>
      <c r="BW364" s="28">
        <f t="shared" si="753"/>
        <v>0.47355426248178933</v>
      </c>
      <c r="BX364" s="28">
        <f t="shared" si="754"/>
        <v>0.42521199777071228</v>
      </c>
      <c r="BY364" s="28">
        <f t="shared" si="755"/>
        <v>0.10123373974749839</v>
      </c>
      <c r="BZ364" s="28"/>
      <c r="CA364" s="28">
        <f t="shared" si="756"/>
        <v>59.8</v>
      </c>
      <c r="CB364" s="28">
        <f t="shared" si="757"/>
        <v>9.74</v>
      </c>
      <c r="CC364" s="28">
        <f t="shared" si="758"/>
        <v>33.801087098839304</v>
      </c>
      <c r="CD364" s="28">
        <f t="shared" si="759"/>
        <v>47.355426248178937</v>
      </c>
      <c r="CF364" s="28">
        <f t="shared" si="760"/>
        <v>6.8848786513034028</v>
      </c>
      <c r="CG364" s="28">
        <f t="shared" si="761"/>
        <v>0.53848517748823688</v>
      </c>
      <c r="CH364" s="30"/>
      <c r="CI364" s="107">
        <f t="shared" ref="CI364:CI390" si="762">$CK$1+$CK$2*CF364+$CK$3*D364+$CK$4*BX364+$CK$5*CG364</f>
        <v>2.3191469899981922</v>
      </c>
    </row>
    <row r="365" spans="1:87" ht="15" customHeight="1" x14ac:dyDescent="0.2">
      <c r="A365" s="150" t="s">
        <v>194</v>
      </c>
      <c r="C365" s="135">
        <v>165</v>
      </c>
      <c r="D365" s="26">
        <f t="shared" si="708"/>
        <v>1025</v>
      </c>
      <c r="F365" s="28">
        <v>59.8</v>
      </c>
      <c r="G365" s="28">
        <v>0.52</v>
      </c>
      <c r="H365" s="28">
        <v>16.7</v>
      </c>
      <c r="I365" s="28">
        <v>5.47</v>
      </c>
      <c r="J365" s="28">
        <v>0.11</v>
      </c>
      <c r="K365" s="28">
        <v>2.36</v>
      </c>
      <c r="L365" s="28">
        <v>5</v>
      </c>
      <c r="M365" s="28">
        <v>4.2300000000000004</v>
      </c>
      <c r="N365" s="28">
        <v>5.51</v>
      </c>
      <c r="O365" s="28">
        <v>0.3</v>
      </c>
      <c r="P365" s="28">
        <f t="shared" si="709"/>
        <v>100</v>
      </c>
      <c r="R365" s="28">
        <v>56.93</v>
      </c>
      <c r="S365" s="28">
        <v>0.22</v>
      </c>
      <c r="T365" s="28">
        <v>26.19</v>
      </c>
      <c r="U365" s="28">
        <v>0.69</v>
      </c>
      <c r="V365" s="28">
        <v>0.2</v>
      </c>
      <c r="W365" s="28">
        <v>0.25</v>
      </c>
      <c r="X365" s="28">
        <v>8.7899999999999991</v>
      </c>
      <c r="Y365" s="28">
        <v>5.04</v>
      </c>
      <c r="Z365" s="28">
        <v>1.68</v>
      </c>
      <c r="AA365" s="28">
        <f t="shared" si="710"/>
        <v>99.990000000000023</v>
      </c>
      <c r="AC365" s="30">
        <f t="shared" si="711"/>
        <v>0.99533954727030627</v>
      </c>
      <c r="AD365" s="30">
        <f t="shared" si="712"/>
        <v>6.5081351689612009E-3</v>
      </c>
      <c r="AE365" s="30">
        <f t="shared" si="713"/>
        <v>0.32757944291879171</v>
      </c>
      <c r="AF365" s="30">
        <f t="shared" si="714"/>
        <v>7.613082811412665E-2</v>
      </c>
      <c r="AG365" s="30">
        <f t="shared" si="715"/>
        <v>1.5506061460389062E-3</v>
      </c>
      <c r="AH365" s="30">
        <f t="shared" si="716"/>
        <v>5.8560794044665014E-2</v>
      </c>
      <c r="AI365" s="30">
        <f t="shared" si="717"/>
        <v>8.9158345221112698E-2</v>
      </c>
      <c r="AJ365" s="30">
        <f t="shared" si="718"/>
        <v>0.13649564375605036</v>
      </c>
      <c r="AK365" s="30">
        <f t="shared" si="719"/>
        <v>0.11698513800424627</v>
      </c>
      <c r="AL365" s="30">
        <f t="shared" si="720"/>
        <v>4.2272275727963807E-3</v>
      </c>
      <c r="AM365" s="30">
        <f t="shared" si="721"/>
        <v>1.8125357082170954</v>
      </c>
      <c r="AO365" s="30">
        <f t="shared" si="722"/>
        <v>0.5491420349723064</v>
      </c>
      <c r="AP365" s="30">
        <f t="shared" si="723"/>
        <v>3.5906245264337119E-3</v>
      </c>
      <c r="AQ365" s="30">
        <f t="shared" si="724"/>
        <v>0.18072992517262787</v>
      </c>
      <c r="AR365" s="30">
        <f t="shared" si="725"/>
        <v>4.2002388018613383E-2</v>
      </c>
      <c r="AS365" s="30">
        <f t="shared" si="726"/>
        <v>8.5548998511271435E-4</v>
      </c>
      <c r="AT365" s="30">
        <f t="shared" si="727"/>
        <v>3.2308767093073419E-2</v>
      </c>
      <c r="AU365" s="30">
        <f t="shared" si="728"/>
        <v>4.9189842063201886E-2</v>
      </c>
      <c r="AV365" s="30">
        <f t="shared" si="729"/>
        <v>7.5306457763700888E-2</v>
      </c>
      <c r="AW365" s="30">
        <f t="shared" si="730"/>
        <v>6.4542252863707142E-2</v>
      </c>
      <c r="AX365" s="30">
        <f t="shared" si="731"/>
        <v>2.3322175412226788E-3</v>
      </c>
      <c r="AY365" s="30">
        <f t="shared" si="732"/>
        <v>1</v>
      </c>
      <c r="AZ365" s="30"/>
      <c r="BA365" s="30">
        <f t="shared" si="733"/>
        <v>0.94756990679094544</v>
      </c>
      <c r="BB365" s="30">
        <f t="shared" si="734"/>
        <v>2.753441802252816E-3</v>
      </c>
      <c r="BC365" s="30">
        <f t="shared" si="735"/>
        <v>0.51373087485288349</v>
      </c>
      <c r="BD365" s="30">
        <f t="shared" si="736"/>
        <v>9.6033402922755737E-3</v>
      </c>
      <c r="BE365" s="30">
        <f t="shared" si="737"/>
        <v>2.8192839018889204E-3</v>
      </c>
      <c r="BF365" s="30">
        <f t="shared" si="738"/>
        <v>6.2034739454094297E-3</v>
      </c>
      <c r="BG365" s="30">
        <f t="shared" si="739"/>
        <v>0.15674037089871612</v>
      </c>
      <c r="BH365" s="30">
        <f t="shared" si="740"/>
        <v>0.16263310745401743</v>
      </c>
      <c r="BI365" s="30">
        <f t="shared" si="741"/>
        <v>3.5668789808917196E-2</v>
      </c>
      <c r="BJ365" s="30">
        <f t="shared" si="742"/>
        <v>1.8377225897473062</v>
      </c>
      <c r="BK365" s="30"/>
      <c r="BL365" s="30">
        <f t="shared" si="743"/>
        <v>0.51562184198935046</v>
      </c>
      <c r="BM365" s="30">
        <f t="shared" si="744"/>
        <v>1.4982902303178548E-3</v>
      </c>
      <c r="BN365" s="30">
        <f t="shared" si="745"/>
        <v>0.27954756486044147</v>
      </c>
      <c r="BO365" s="30">
        <f t="shared" si="746"/>
        <v>5.2256746180586863E-3</v>
      </c>
      <c r="BP365" s="30">
        <f t="shared" si="747"/>
        <v>1.5341183253760747E-3</v>
      </c>
      <c r="BQ365" s="30">
        <f t="shared" si="748"/>
        <v>3.375631327611003E-3</v>
      </c>
      <c r="BR365" s="30">
        <f t="shared" si="749"/>
        <v>8.5290550256700334E-2</v>
      </c>
      <c r="BS365" s="30">
        <f t="shared" si="750"/>
        <v>8.849709328347545E-2</v>
      </c>
      <c r="BT365" s="30">
        <f t="shared" si="751"/>
        <v>1.9409235108668817E-2</v>
      </c>
      <c r="BU365" s="30">
        <f t="shared" si="752"/>
        <v>1.0000000000000002</v>
      </c>
      <c r="BV365" s="30"/>
      <c r="BW365" s="28">
        <f t="shared" si="753"/>
        <v>0.44146960785906258</v>
      </c>
      <c r="BX365" s="28">
        <f t="shared" si="754"/>
        <v>0.45806688960191799</v>
      </c>
      <c r="BY365" s="28">
        <f t="shared" si="755"/>
        <v>0.10046350253901948</v>
      </c>
      <c r="BZ365" s="28"/>
      <c r="CA365" s="28">
        <f t="shared" si="756"/>
        <v>59.8</v>
      </c>
      <c r="CB365" s="28">
        <f t="shared" si="757"/>
        <v>9.74</v>
      </c>
      <c r="CC365" s="28">
        <f t="shared" si="758"/>
        <v>32.119830646855078</v>
      </c>
      <c r="CD365" s="28">
        <f t="shared" si="759"/>
        <v>44.146960785906259</v>
      </c>
      <c r="CF365" s="28">
        <f t="shared" si="760"/>
        <v>6.8147213258520445</v>
      </c>
      <c r="CG365" s="28">
        <f t="shared" si="761"/>
        <v>0.53848517748823688</v>
      </c>
      <c r="CH365" s="30"/>
      <c r="CI365" s="107">
        <f t="shared" si="762"/>
        <v>1.9378868070184807</v>
      </c>
    </row>
    <row r="366" spans="1:87" ht="15" customHeight="1" x14ac:dyDescent="0.2">
      <c r="A366" s="150" t="s">
        <v>194</v>
      </c>
      <c r="C366" s="135">
        <v>170</v>
      </c>
      <c r="D366" s="26">
        <f t="shared" si="708"/>
        <v>1025</v>
      </c>
      <c r="F366" s="28">
        <v>59.8</v>
      </c>
      <c r="G366" s="28">
        <v>0.52</v>
      </c>
      <c r="H366" s="28">
        <v>16.7</v>
      </c>
      <c r="I366" s="28">
        <v>5.47</v>
      </c>
      <c r="J366" s="28">
        <v>0.11</v>
      </c>
      <c r="K366" s="28">
        <v>2.36</v>
      </c>
      <c r="L366" s="28">
        <v>5</v>
      </c>
      <c r="M366" s="28">
        <v>4.2300000000000004</v>
      </c>
      <c r="N366" s="28">
        <v>5.51</v>
      </c>
      <c r="O366" s="28">
        <v>0.3</v>
      </c>
      <c r="P366" s="28">
        <f t="shared" si="709"/>
        <v>100</v>
      </c>
      <c r="R366" s="28">
        <v>56.31</v>
      </c>
      <c r="S366" s="28">
        <v>0.14000000000000001</v>
      </c>
      <c r="T366" s="28">
        <v>27.16</v>
      </c>
      <c r="U366" s="28">
        <v>0.64</v>
      </c>
      <c r="V366" s="28">
        <v>0</v>
      </c>
      <c r="W366" s="28">
        <v>0.28000000000000003</v>
      </c>
      <c r="X366" s="28">
        <v>9.1</v>
      </c>
      <c r="Y366" s="28">
        <v>5.12</v>
      </c>
      <c r="Z366" s="28">
        <v>1.28</v>
      </c>
      <c r="AA366" s="28">
        <f t="shared" si="710"/>
        <v>100.03</v>
      </c>
      <c r="AC366" s="30">
        <f t="shared" si="711"/>
        <v>0.99533954727030627</v>
      </c>
      <c r="AD366" s="30">
        <f t="shared" si="712"/>
        <v>6.5081351689612009E-3</v>
      </c>
      <c r="AE366" s="30">
        <f t="shared" si="713"/>
        <v>0.32757944291879171</v>
      </c>
      <c r="AF366" s="30">
        <f t="shared" si="714"/>
        <v>7.613082811412665E-2</v>
      </c>
      <c r="AG366" s="30">
        <f t="shared" si="715"/>
        <v>1.5506061460389062E-3</v>
      </c>
      <c r="AH366" s="30">
        <f t="shared" si="716"/>
        <v>5.8560794044665014E-2</v>
      </c>
      <c r="AI366" s="30">
        <f t="shared" si="717"/>
        <v>8.9158345221112698E-2</v>
      </c>
      <c r="AJ366" s="30">
        <f t="shared" si="718"/>
        <v>0.13649564375605036</v>
      </c>
      <c r="AK366" s="30">
        <f t="shared" si="719"/>
        <v>0.11698513800424627</v>
      </c>
      <c r="AL366" s="30">
        <f t="shared" si="720"/>
        <v>4.2272275727963807E-3</v>
      </c>
      <c r="AM366" s="30">
        <f t="shared" si="721"/>
        <v>1.8125357082170954</v>
      </c>
      <c r="AO366" s="30">
        <f t="shared" si="722"/>
        <v>0.5491420349723064</v>
      </c>
      <c r="AP366" s="30">
        <f t="shared" si="723"/>
        <v>3.5906245264337119E-3</v>
      </c>
      <c r="AQ366" s="30">
        <f t="shared" si="724"/>
        <v>0.18072992517262787</v>
      </c>
      <c r="AR366" s="30">
        <f t="shared" si="725"/>
        <v>4.2002388018613383E-2</v>
      </c>
      <c r="AS366" s="30">
        <f t="shared" si="726"/>
        <v>8.5548998511271435E-4</v>
      </c>
      <c r="AT366" s="30">
        <f t="shared" si="727"/>
        <v>3.2308767093073419E-2</v>
      </c>
      <c r="AU366" s="30">
        <f t="shared" si="728"/>
        <v>4.9189842063201886E-2</v>
      </c>
      <c r="AV366" s="30">
        <f t="shared" si="729"/>
        <v>7.5306457763700888E-2</v>
      </c>
      <c r="AW366" s="30">
        <f t="shared" si="730"/>
        <v>6.4542252863707142E-2</v>
      </c>
      <c r="AX366" s="30">
        <f t="shared" si="731"/>
        <v>2.3322175412226788E-3</v>
      </c>
      <c r="AY366" s="30">
        <f t="shared" si="732"/>
        <v>1</v>
      </c>
      <c r="AZ366" s="30"/>
      <c r="BA366" s="30">
        <f t="shared" si="733"/>
        <v>0.93725033288948079</v>
      </c>
      <c r="BB366" s="30">
        <f t="shared" si="734"/>
        <v>1.7521902377972466E-3</v>
      </c>
      <c r="BC366" s="30">
        <f t="shared" si="735"/>
        <v>0.53275794429187917</v>
      </c>
      <c r="BD366" s="30">
        <f t="shared" si="736"/>
        <v>8.9074460681976345E-3</v>
      </c>
      <c r="BE366" s="30">
        <f t="shared" si="737"/>
        <v>0</v>
      </c>
      <c r="BF366" s="30">
        <f t="shared" si="738"/>
        <v>6.9478908188585617E-3</v>
      </c>
      <c r="BG366" s="30">
        <f t="shared" si="739"/>
        <v>0.16226818830242509</v>
      </c>
      <c r="BH366" s="30">
        <f t="shared" si="740"/>
        <v>0.16521458535011296</v>
      </c>
      <c r="BI366" s="30">
        <f t="shared" si="741"/>
        <v>2.7176220806794056E-2</v>
      </c>
      <c r="BJ366" s="30">
        <f t="shared" si="742"/>
        <v>1.8422747987655457</v>
      </c>
      <c r="BK366" s="30"/>
      <c r="BL366" s="30">
        <f t="shared" si="743"/>
        <v>0.50874621610060822</v>
      </c>
      <c r="BM366" s="30">
        <f t="shared" si="744"/>
        <v>9.5110145292729288E-4</v>
      </c>
      <c r="BN366" s="30">
        <f t="shared" si="745"/>
        <v>0.28918484074626905</v>
      </c>
      <c r="BO366" s="30">
        <f t="shared" si="746"/>
        <v>4.835025737835774E-3</v>
      </c>
      <c r="BP366" s="30">
        <f t="shared" si="747"/>
        <v>0</v>
      </c>
      <c r="BQ366" s="30">
        <f t="shared" si="748"/>
        <v>3.7713650664461889E-3</v>
      </c>
      <c r="BR366" s="30">
        <f t="shared" si="749"/>
        <v>8.8080338726424665E-2</v>
      </c>
      <c r="BS366" s="30">
        <f t="shared" si="750"/>
        <v>8.9679664217747757E-2</v>
      </c>
      <c r="BT366" s="30">
        <f t="shared" si="751"/>
        <v>1.4751447951740991E-2</v>
      </c>
      <c r="BU366" s="30">
        <f t="shared" si="752"/>
        <v>0.99999999999999989</v>
      </c>
      <c r="BV366" s="30"/>
      <c r="BW366" s="28">
        <f t="shared" si="753"/>
        <v>0.45753298474721749</v>
      </c>
      <c r="BX366" s="28">
        <f t="shared" si="754"/>
        <v>0.46584067493333431</v>
      </c>
      <c r="BY366" s="28">
        <f t="shared" si="755"/>
        <v>7.6626340319448205E-2</v>
      </c>
      <c r="BZ366" s="28"/>
      <c r="CA366" s="28">
        <f t="shared" si="756"/>
        <v>59.8</v>
      </c>
      <c r="CB366" s="28">
        <f t="shared" si="757"/>
        <v>9.74</v>
      </c>
      <c r="CC366" s="28">
        <f t="shared" si="758"/>
        <v>30.539283269305692</v>
      </c>
      <c r="CD366" s="28">
        <f t="shared" si="759"/>
        <v>45.753298474721745</v>
      </c>
      <c r="CF366" s="28">
        <f t="shared" si="760"/>
        <v>6.850461126473598</v>
      </c>
      <c r="CG366" s="28">
        <f t="shared" si="761"/>
        <v>0.53848517748823688</v>
      </c>
      <c r="CH366" s="30"/>
      <c r="CI366" s="107">
        <f t="shared" si="762"/>
        <v>1.830456782287309</v>
      </c>
    </row>
    <row r="367" spans="1:87" ht="15" customHeight="1" x14ac:dyDescent="0.2">
      <c r="A367" s="150" t="s">
        <v>194</v>
      </c>
      <c r="C367" s="135">
        <v>175</v>
      </c>
      <c r="D367" s="26">
        <f t="shared" si="708"/>
        <v>1025</v>
      </c>
      <c r="F367" s="28">
        <v>59.8</v>
      </c>
      <c r="G367" s="28">
        <v>0.52</v>
      </c>
      <c r="H367" s="28">
        <v>16.7</v>
      </c>
      <c r="I367" s="28">
        <v>5.47</v>
      </c>
      <c r="J367" s="28">
        <v>0.11</v>
      </c>
      <c r="K367" s="28">
        <v>2.36</v>
      </c>
      <c r="L367" s="28">
        <v>5</v>
      </c>
      <c r="M367" s="28">
        <v>4.2300000000000004</v>
      </c>
      <c r="N367" s="28">
        <v>5.51</v>
      </c>
      <c r="O367" s="28">
        <v>0.3</v>
      </c>
      <c r="P367" s="28">
        <f t="shared" si="709"/>
        <v>100</v>
      </c>
      <c r="R367" s="28">
        <v>57.54</v>
      </c>
      <c r="S367" s="28">
        <v>0.27</v>
      </c>
      <c r="T367" s="28">
        <v>25.94</v>
      </c>
      <c r="U367" s="28">
        <v>0.69</v>
      </c>
      <c r="V367" s="28">
        <v>0.16</v>
      </c>
      <c r="W367" s="28">
        <v>0.23</v>
      </c>
      <c r="X367" s="28">
        <v>8.4700000000000006</v>
      </c>
      <c r="Y367" s="28">
        <v>4.88</v>
      </c>
      <c r="Z367" s="28">
        <v>1.82</v>
      </c>
      <c r="AA367" s="28">
        <f t="shared" si="710"/>
        <v>99.999999999999986</v>
      </c>
      <c r="AC367" s="30">
        <f t="shared" si="711"/>
        <v>0.99533954727030627</v>
      </c>
      <c r="AD367" s="30">
        <f t="shared" si="712"/>
        <v>6.5081351689612009E-3</v>
      </c>
      <c r="AE367" s="30">
        <f t="shared" si="713"/>
        <v>0.32757944291879171</v>
      </c>
      <c r="AF367" s="30">
        <f t="shared" si="714"/>
        <v>7.613082811412665E-2</v>
      </c>
      <c r="AG367" s="30">
        <f t="shared" si="715"/>
        <v>1.5506061460389062E-3</v>
      </c>
      <c r="AH367" s="30">
        <f t="shared" si="716"/>
        <v>5.8560794044665014E-2</v>
      </c>
      <c r="AI367" s="30">
        <f t="shared" si="717"/>
        <v>8.9158345221112698E-2</v>
      </c>
      <c r="AJ367" s="30">
        <f t="shared" si="718"/>
        <v>0.13649564375605036</v>
      </c>
      <c r="AK367" s="30">
        <f t="shared" si="719"/>
        <v>0.11698513800424627</v>
      </c>
      <c r="AL367" s="30">
        <f t="shared" si="720"/>
        <v>4.2272275727963807E-3</v>
      </c>
      <c r="AM367" s="30">
        <f t="shared" si="721"/>
        <v>1.8125357082170954</v>
      </c>
      <c r="AO367" s="30">
        <f t="shared" si="722"/>
        <v>0.5491420349723064</v>
      </c>
      <c r="AP367" s="30">
        <f t="shared" si="723"/>
        <v>3.5906245264337119E-3</v>
      </c>
      <c r="AQ367" s="30">
        <f t="shared" si="724"/>
        <v>0.18072992517262787</v>
      </c>
      <c r="AR367" s="30">
        <f t="shared" si="725"/>
        <v>4.2002388018613383E-2</v>
      </c>
      <c r="AS367" s="30">
        <f t="shared" si="726"/>
        <v>8.5548998511271435E-4</v>
      </c>
      <c r="AT367" s="30">
        <f t="shared" si="727"/>
        <v>3.2308767093073419E-2</v>
      </c>
      <c r="AU367" s="30">
        <f t="shared" si="728"/>
        <v>4.9189842063201886E-2</v>
      </c>
      <c r="AV367" s="30">
        <f t="shared" si="729"/>
        <v>7.5306457763700888E-2</v>
      </c>
      <c r="AW367" s="30">
        <f t="shared" si="730"/>
        <v>6.4542252863707142E-2</v>
      </c>
      <c r="AX367" s="30">
        <f t="shared" si="731"/>
        <v>2.3322175412226788E-3</v>
      </c>
      <c r="AY367" s="30">
        <f t="shared" si="732"/>
        <v>1</v>
      </c>
      <c r="AZ367" s="30"/>
      <c r="BA367" s="30">
        <f t="shared" si="733"/>
        <v>0.95772303595206387</v>
      </c>
      <c r="BB367" s="30">
        <f t="shared" si="734"/>
        <v>3.3792240300375468E-3</v>
      </c>
      <c r="BC367" s="30">
        <f t="shared" si="735"/>
        <v>0.50882699097685369</v>
      </c>
      <c r="BD367" s="30">
        <f t="shared" si="736"/>
        <v>9.6033402922755737E-3</v>
      </c>
      <c r="BE367" s="30">
        <f t="shared" si="737"/>
        <v>2.2554271215111362E-3</v>
      </c>
      <c r="BF367" s="30">
        <f t="shared" si="738"/>
        <v>5.7071960297766754E-3</v>
      </c>
      <c r="BG367" s="30">
        <f t="shared" si="739"/>
        <v>0.15103423680456493</v>
      </c>
      <c r="BH367" s="30">
        <f t="shared" si="740"/>
        <v>0.1574701516618264</v>
      </c>
      <c r="BI367" s="30">
        <f t="shared" si="741"/>
        <v>3.8641188959660296E-2</v>
      </c>
      <c r="BJ367" s="30">
        <f t="shared" si="742"/>
        <v>1.8346407918285701</v>
      </c>
      <c r="BK367" s="30"/>
      <c r="BL367" s="30">
        <f t="shared" si="743"/>
        <v>0.52202209839535396</v>
      </c>
      <c r="BM367" s="30">
        <f t="shared" si="744"/>
        <v>1.8418995397292482E-3</v>
      </c>
      <c r="BN367" s="30">
        <f t="shared" si="745"/>
        <v>0.27734420451303188</v>
      </c>
      <c r="BO367" s="30">
        <f t="shared" si="746"/>
        <v>5.2344526160371758E-3</v>
      </c>
      <c r="BP367" s="30">
        <f t="shared" si="747"/>
        <v>1.2293562486764356E-3</v>
      </c>
      <c r="BQ367" s="30">
        <f t="shared" si="748"/>
        <v>3.1107975224340043E-3</v>
      </c>
      <c r="BR367" s="30">
        <f t="shared" si="749"/>
        <v>8.2323601152479803E-2</v>
      </c>
      <c r="BS367" s="30">
        <f t="shared" si="750"/>
        <v>8.5831598405090137E-2</v>
      </c>
      <c r="BT367" s="30">
        <f t="shared" si="751"/>
        <v>2.1061991607167398E-2</v>
      </c>
      <c r="BU367" s="30">
        <f t="shared" si="752"/>
        <v>1.0000000000000002</v>
      </c>
      <c r="BV367" s="30"/>
      <c r="BW367" s="28">
        <f t="shared" si="753"/>
        <v>0.43507463907339561</v>
      </c>
      <c r="BX367" s="28">
        <f t="shared" si="754"/>
        <v>0.45361416622215339</v>
      </c>
      <c r="BY367" s="28">
        <f t="shared" si="755"/>
        <v>0.111311194704451</v>
      </c>
      <c r="BZ367" s="28"/>
      <c r="CA367" s="28">
        <f t="shared" si="756"/>
        <v>59.8</v>
      </c>
      <c r="CB367" s="28">
        <f t="shared" si="757"/>
        <v>9.74</v>
      </c>
      <c r="CC367" s="28">
        <f t="shared" si="758"/>
        <v>32.884851424114885</v>
      </c>
      <c r="CD367" s="28">
        <f t="shared" si="759"/>
        <v>43.507463907339563</v>
      </c>
      <c r="CF367" s="28">
        <f t="shared" si="760"/>
        <v>6.8001297469954096</v>
      </c>
      <c r="CG367" s="28">
        <f t="shared" si="761"/>
        <v>0.53848517748823688</v>
      </c>
      <c r="CH367" s="30"/>
      <c r="CI367" s="107">
        <f t="shared" si="762"/>
        <v>1.9974868585567562</v>
      </c>
    </row>
    <row r="368" spans="1:87" ht="15" customHeight="1" x14ac:dyDescent="0.2">
      <c r="A368" s="150" t="s">
        <v>194</v>
      </c>
      <c r="C368" s="135">
        <v>180</v>
      </c>
      <c r="D368" s="26">
        <f t="shared" si="708"/>
        <v>1025</v>
      </c>
      <c r="F368" s="28">
        <v>59.8</v>
      </c>
      <c r="G368" s="28">
        <v>0.52</v>
      </c>
      <c r="H368" s="28">
        <v>16.7</v>
      </c>
      <c r="I368" s="28">
        <v>5.47</v>
      </c>
      <c r="J368" s="28">
        <v>0.11</v>
      </c>
      <c r="K368" s="28">
        <v>2.36</v>
      </c>
      <c r="L368" s="28">
        <v>5</v>
      </c>
      <c r="M368" s="28">
        <v>4.2300000000000004</v>
      </c>
      <c r="N368" s="28">
        <v>5.51</v>
      </c>
      <c r="O368" s="28">
        <v>0.3</v>
      </c>
      <c r="P368" s="28">
        <f t="shared" si="709"/>
        <v>100</v>
      </c>
      <c r="R368" s="28">
        <v>57.22</v>
      </c>
      <c r="S368" s="28">
        <v>0.21</v>
      </c>
      <c r="T368" s="28">
        <v>26.13</v>
      </c>
      <c r="U368" s="28">
        <v>0.69</v>
      </c>
      <c r="V368" s="28">
        <v>0.17</v>
      </c>
      <c r="W368" s="28">
        <v>0.21</v>
      </c>
      <c r="X368" s="28">
        <v>9.2799999999999994</v>
      </c>
      <c r="Y368" s="28">
        <v>4.13</v>
      </c>
      <c r="Z368" s="28">
        <v>1.96</v>
      </c>
      <c r="AA368" s="28">
        <f t="shared" si="710"/>
        <v>99.999999999999986</v>
      </c>
      <c r="AC368" s="30">
        <f t="shared" si="711"/>
        <v>0.99533954727030627</v>
      </c>
      <c r="AD368" s="30">
        <f t="shared" si="712"/>
        <v>6.5081351689612009E-3</v>
      </c>
      <c r="AE368" s="30">
        <f t="shared" si="713"/>
        <v>0.32757944291879171</v>
      </c>
      <c r="AF368" s="30">
        <f t="shared" si="714"/>
        <v>7.613082811412665E-2</v>
      </c>
      <c r="AG368" s="30">
        <f t="shared" si="715"/>
        <v>1.5506061460389062E-3</v>
      </c>
      <c r="AH368" s="30">
        <f t="shared" si="716"/>
        <v>5.8560794044665014E-2</v>
      </c>
      <c r="AI368" s="30">
        <f t="shared" si="717"/>
        <v>8.9158345221112698E-2</v>
      </c>
      <c r="AJ368" s="30">
        <f t="shared" si="718"/>
        <v>0.13649564375605036</v>
      </c>
      <c r="AK368" s="30">
        <f t="shared" si="719"/>
        <v>0.11698513800424627</v>
      </c>
      <c r="AL368" s="30">
        <f t="shared" si="720"/>
        <v>4.2272275727963807E-3</v>
      </c>
      <c r="AM368" s="30">
        <f t="shared" si="721"/>
        <v>1.8125357082170954</v>
      </c>
      <c r="AO368" s="30">
        <f t="shared" si="722"/>
        <v>0.5491420349723064</v>
      </c>
      <c r="AP368" s="30">
        <f t="shared" si="723"/>
        <v>3.5906245264337119E-3</v>
      </c>
      <c r="AQ368" s="30">
        <f t="shared" si="724"/>
        <v>0.18072992517262787</v>
      </c>
      <c r="AR368" s="30">
        <f t="shared" si="725"/>
        <v>4.2002388018613383E-2</v>
      </c>
      <c r="AS368" s="30">
        <f t="shared" si="726"/>
        <v>8.5548998511271435E-4</v>
      </c>
      <c r="AT368" s="30">
        <f t="shared" si="727"/>
        <v>3.2308767093073419E-2</v>
      </c>
      <c r="AU368" s="30">
        <f t="shared" si="728"/>
        <v>4.9189842063201886E-2</v>
      </c>
      <c r="AV368" s="30">
        <f t="shared" si="729"/>
        <v>7.5306457763700888E-2</v>
      </c>
      <c r="AW368" s="30">
        <f t="shared" si="730"/>
        <v>6.4542252863707142E-2</v>
      </c>
      <c r="AX368" s="30">
        <f t="shared" si="731"/>
        <v>2.3322175412226788E-3</v>
      </c>
      <c r="AY368" s="30">
        <f t="shared" si="732"/>
        <v>1</v>
      </c>
      <c r="AZ368" s="30"/>
      <c r="BA368" s="30">
        <f t="shared" si="733"/>
        <v>0.95239680426098539</v>
      </c>
      <c r="BB368" s="30">
        <f t="shared" si="734"/>
        <v>2.6282853566958696E-3</v>
      </c>
      <c r="BC368" s="30">
        <f t="shared" si="735"/>
        <v>0.51255394272263632</v>
      </c>
      <c r="BD368" s="30">
        <f t="shared" si="736"/>
        <v>9.6033402922755737E-3</v>
      </c>
      <c r="BE368" s="30">
        <f t="shared" si="737"/>
        <v>2.3963913166055823E-3</v>
      </c>
      <c r="BF368" s="30">
        <f t="shared" si="738"/>
        <v>5.210918114143921E-3</v>
      </c>
      <c r="BG368" s="30">
        <f t="shared" si="739"/>
        <v>0.16547788873038516</v>
      </c>
      <c r="BH368" s="30">
        <f t="shared" si="740"/>
        <v>0.13326879638593095</v>
      </c>
      <c r="BI368" s="30">
        <f t="shared" si="741"/>
        <v>4.1613588110403395E-2</v>
      </c>
      <c r="BJ368" s="30">
        <f t="shared" si="742"/>
        <v>1.8251499552900623</v>
      </c>
      <c r="BK368" s="30"/>
      <c r="BL368" s="30">
        <f t="shared" si="743"/>
        <v>0.52181838621014875</v>
      </c>
      <c r="BM368" s="30">
        <f t="shared" si="744"/>
        <v>1.4400380358216478E-3</v>
      </c>
      <c r="BN368" s="30">
        <f t="shared" si="745"/>
        <v>0.28082840055801256</v>
      </c>
      <c r="BO368" s="30">
        <f t="shared" si="746"/>
        <v>5.2616719324573864E-3</v>
      </c>
      <c r="BP368" s="30">
        <f t="shared" si="747"/>
        <v>1.3129832481215142E-3</v>
      </c>
      <c r="BQ368" s="30">
        <f t="shared" si="748"/>
        <v>2.855063004023565E-3</v>
      </c>
      <c r="BR368" s="30">
        <f t="shared" si="749"/>
        <v>9.0665366015959245E-2</v>
      </c>
      <c r="BS368" s="30">
        <f t="shared" si="750"/>
        <v>7.3017998329211908E-2</v>
      </c>
      <c r="BT368" s="30">
        <f t="shared" si="751"/>
        <v>2.2800092666243388E-2</v>
      </c>
      <c r="BU368" s="30">
        <f t="shared" si="752"/>
        <v>1</v>
      </c>
      <c r="BV368" s="30"/>
      <c r="BW368" s="28">
        <f t="shared" si="753"/>
        <v>0.48618449844808309</v>
      </c>
      <c r="BX368" s="28">
        <f t="shared" si="754"/>
        <v>0.39155214891121692</v>
      </c>
      <c r="BY368" s="28">
        <f t="shared" si="755"/>
        <v>0.12226335264069998</v>
      </c>
      <c r="BZ368" s="28"/>
      <c r="CA368" s="28">
        <f t="shared" si="756"/>
        <v>59.8</v>
      </c>
      <c r="CB368" s="28">
        <f t="shared" si="757"/>
        <v>9.74</v>
      </c>
      <c r="CC368" s="28">
        <f t="shared" si="758"/>
        <v>36.535560186474157</v>
      </c>
      <c r="CD368" s="28">
        <f t="shared" si="759"/>
        <v>48.61844984480831</v>
      </c>
      <c r="CF368" s="28">
        <f t="shared" si="760"/>
        <v>6.9112003248458125</v>
      </c>
      <c r="CG368" s="28">
        <f t="shared" si="761"/>
        <v>0.53848517748823688</v>
      </c>
      <c r="CH368" s="30"/>
      <c r="CI368" s="107">
        <f t="shared" si="762"/>
        <v>2.724735990216399</v>
      </c>
    </row>
    <row r="369" spans="1:87" ht="15" customHeight="1" x14ac:dyDescent="0.2">
      <c r="A369" s="150" t="s">
        <v>194</v>
      </c>
      <c r="C369" s="135">
        <v>185</v>
      </c>
      <c r="D369" s="26">
        <f t="shared" si="708"/>
        <v>1025</v>
      </c>
      <c r="F369" s="28">
        <v>59.8</v>
      </c>
      <c r="G369" s="28">
        <v>0.52</v>
      </c>
      <c r="H369" s="28">
        <v>16.7</v>
      </c>
      <c r="I369" s="28">
        <v>5.47</v>
      </c>
      <c r="J369" s="28">
        <v>0.11</v>
      </c>
      <c r="K369" s="28">
        <v>2.36</v>
      </c>
      <c r="L369" s="28">
        <v>5</v>
      </c>
      <c r="M369" s="28">
        <v>4.2300000000000004</v>
      </c>
      <c r="N369" s="28">
        <v>5.51</v>
      </c>
      <c r="O369" s="28">
        <v>0.3</v>
      </c>
      <c r="P369" s="28">
        <f t="shared" si="709"/>
        <v>100</v>
      </c>
      <c r="R369" s="28">
        <v>57.61</v>
      </c>
      <c r="S369" s="28">
        <v>0.09</v>
      </c>
      <c r="T369" s="28">
        <v>26.65</v>
      </c>
      <c r="U369" s="28">
        <v>0.64</v>
      </c>
      <c r="V369" s="28">
        <v>0</v>
      </c>
      <c r="W369" s="28">
        <v>0.15</v>
      </c>
      <c r="X369" s="28">
        <v>8.1199999999999992</v>
      </c>
      <c r="Y369" s="28">
        <v>5.17</v>
      </c>
      <c r="Z369" s="28">
        <v>1.57</v>
      </c>
      <c r="AA369" s="28">
        <f t="shared" si="710"/>
        <v>100</v>
      </c>
      <c r="AC369" s="30">
        <f t="shared" si="711"/>
        <v>0.99533954727030627</v>
      </c>
      <c r="AD369" s="30">
        <f t="shared" si="712"/>
        <v>6.5081351689612009E-3</v>
      </c>
      <c r="AE369" s="30">
        <f t="shared" si="713"/>
        <v>0.32757944291879171</v>
      </c>
      <c r="AF369" s="30">
        <f t="shared" si="714"/>
        <v>7.613082811412665E-2</v>
      </c>
      <c r="AG369" s="30">
        <f t="shared" si="715"/>
        <v>1.5506061460389062E-3</v>
      </c>
      <c r="AH369" s="30">
        <f t="shared" si="716"/>
        <v>5.8560794044665014E-2</v>
      </c>
      <c r="AI369" s="30">
        <f t="shared" si="717"/>
        <v>8.9158345221112698E-2</v>
      </c>
      <c r="AJ369" s="30">
        <f t="shared" si="718"/>
        <v>0.13649564375605036</v>
      </c>
      <c r="AK369" s="30">
        <f t="shared" si="719"/>
        <v>0.11698513800424627</v>
      </c>
      <c r="AL369" s="30">
        <f t="shared" si="720"/>
        <v>4.2272275727963807E-3</v>
      </c>
      <c r="AM369" s="30">
        <f t="shared" si="721"/>
        <v>1.8125357082170954</v>
      </c>
      <c r="AO369" s="30">
        <f t="shared" si="722"/>
        <v>0.5491420349723064</v>
      </c>
      <c r="AP369" s="30">
        <f t="shared" si="723"/>
        <v>3.5906245264337119E-3</v>
      </c>
      <c r="AQ369" s="30">
        <f t="shared" si="724"/>
        <v>0.18072992517262787</v>
      </c>
      <c r="AR369" s="30">
        <f t="shared" si="725"/>
        <v>4.2002388018613383E-2</v>
      </c>
      <c r="AS369" s="30">
        <f t="shared" si="726"/>
        <v>8.5548998511271435E-4</v>
      </c>
      <c r="AT369" s="30">
        <f t="shared" si="727"/>
        <v>3.2308767093073419E-2</v>
      </c>
      <c r="AU369" s="30">
        <f t="shared" si="728"/>
        <v>4.9189842063201886E-2</v>
      </c>
      <c r="AV369" s="30">
        <f t="shared" si="729"/>
        <v>7.5306457763700888E-2</v>
      </c>
      <c r="AW369" s="30">
        <f t="shared" si="730"/>
        <v>6.4542252863707142E-2</v>
      </c>
      <c r="AX369" s="30">
        <f t="shared" si="731"/>
        <v>2.3322175412226788E-3</v>
      </c>
      <c r="AY369" s="30">
        <f t="shared" si="732"/>
        <v>1</v>
      </c>
      <c r="AZ369" s="30"/>
      <c r="BA369" s="30">
        <f t="shared" si="733"/>
        <v>0.95888814913448739</v>
      </c>
      <c r="BB369" s="30">
        <f t="shared" si="734"/>
        <v>1.1264080100125155E-3</v>
      </c>
      <c r="BC369" s="30">
        <f t="shared" si="735"/>
        <v>0.52275402118477832</v>
      </c>
      <c r="BD369" s="30">
        <f t="shared" si="736"/>
        <v>8.9074460681976345E-3</v>
      </c>
      <c r="BE369" s="30">
        <f t="shared" si="737"/>
        <v>0</v>
      </c>
      <c r="BF369" s="30">
        <f t="shared" si="738"/>
        <v>3.7220843672456576E-3</v>
      </c>
      <c r="BG369" s="30">
        <f t="shared" si="739"/>
        <v>0.14479315263908701</v>
      </c>
      <c r="BH369" s="30">
        <f t="shared" si="740"/>
        <v>0.16682800903517264</v>
      </c>
      <c r="BI369" s="30">
        <f t="shared" si="741"/>
        <v>3.3333333333333333E-2</v>
      </c>
      <c r="BJ369" s="30">
        <f t="shared" si="742"/>
        <v>1.8403526037723148</v>
      </c>
      <c r="BK369" s="30"/>
      <c r="BL369" s="30">
        <f t="shared" si="743"/>
        <v>0.52103501642510208</v>
      </c>
      <c r="BM369" s="30">
        <f t="shared" si="744"/>
        <v>6.1206097554546276E-4</v>
      </c>
      <c r="BN369" s="30">
        <f t="shared" si="745"/>
        <v>0.28405101289462054</v>
      </c>
      <c r="BO369" s="30">
        <f t="shared" si="746"/>
        <v>4.840075782183993E-3</v>
      </c>
      <c r="BP369" s="30">
        <f t="shared" si="747"/>
        <v>0</v>
      </c>
      <c r="BQ369" s="30">
        <f t="shared" si="748"/>
        <v>2.0224843650158181E-3</v>
      </c>
      <c r="BR369" s="30">
        <f t="shared" si="749"/>
        <v>7.8676853741121752E-2</v>
      </c>
      <c r="BS369" s="30">
        <f t="shared" si="750"/>
        <v>9.0650024725268522E-2</v>
      </c>
      <c r="BT369" s="30">
        <f t="shared" si="751"/>
        <v>1.8112471091141658E-2</v>
      </c>
      <c r="BU369" s="30">
        <f t="shared" si="752"/>
        <v>0.99999999999999989</v>
      </c>
      <c r="BV369" s="30"/>
      <c r="BW369" s="28">
        <f t="shared" si="753"/>
        <v>0.41974566133976565</v>
      </c>
      <c r="BX369" s="28">
        <f t="shared" si="754"/>
        <v>0.48362323567199927</v>
      </c>
      <c r="BY369" s="28">
        <f t="shared" si="755"/>
        <v>9.6631102988235074E-2</v>
      </c>
      <c r="BZ369" s="28"/>
      <c r="CA369" s="28">
        <f t="shared" si="756"/>
        <v>59.8</v>
      </c>
      <c r="CB369" s="28">
        <f t="shared" si="757"/>
        <v>9.74</v>
      </c>
      <c r="CC369" s="28">
        <f t="shared" si="758"/>
        <v>30.650393365811791</v>
      </c>
      <c r="CD369" s="28">
        <f t="shared" si="759"/>
        <v>41.974566133976566</v>
      </c>
      <c r="CF369" s="28">
        <f t="shared" si="760"/>
        <v>6.7642611061570763</v>
      </c>
      <c r="CG369" s="28">
        <f t="shared" si="761"/>
        <v>0.53848517748823688</v>
      </c>
      <c r="CH369" s="30"/>
      <c r="CI369" s="107">
        <f t="shared" si="762"/>
        <v>1.6399687331628576</v>
      </c>
    </row>
    <row r="370" spans="1:87" ht="15" customHeight="1" x14ac:dyDescent="0.2">
      <c r="A370" s="150" t="s">
        <v>194</v>
      </c>
      <c r="C370" s="135">
        <v>190</v>
      </c>
      <c r="D370" s="26">
        <f t="shared" si="708"/>
        <v>1025</v>
      </c>
      <c r="F370" s="28">
        <v>59.8</v>
      </c>
      <c r="G370" s="28">
        <v>0.52</v>
      </c>
      <c r="H370" s="28">
        <v>16.7</v>
      </c>
      <c r="I370" s="28">
        <v>5.47</v>
      </c>
      <c r="J370" s="28">
        <v>0.11</v>
      </c>
      <c r="K370" s="28">
        <v>2.36</v>
      </c>
      <c r="L370" s="28">
        <v>5</v>
      </c>
      <c r="M370" s="28">
        <v>4.2300000000000004</v>
      </c>
      <c r="N370" s="28">
        <v>5.51</v>
      </c>
      <c r="O370" s="28">
        <v>0.3</v>
      </c>
      <c r="P370" s="28">
        <f t="shared" si="709"/>
        <v>100</v>
      </c>
      <c r="R370" s="28">
        <v>56.82</v>
      </c>
      <c r="S370" s="28">
        <v>0.26</v>
      </c>
      <c r="T370" s="28">
        <v>25.81</v>
      </c>
      <c r="U370" s="28">
        <v>1.1100000000000001</v>
      </c>
      <c r="V370" s="28">
        <v>0.2</v>
      </c>
      <c r="W370" s="28">
        <v>0.36</v>
      </c>
      <c r="X370" s="28">
        <v>9.7100000000000009</v>
      </c>
      <c r="Y370" s="28">
        <v>3.59</v>
      </c>
      <c r="Z370" s="28">
        <v>2.15</v>
      </c>
      <c r="AA370" s="28">
        <f t="shared" si="710"/>
        <v>100.01000000000002</v>
      </c>
      <c r="AC370" s="30">
        <f t="shared" si="711"/>
        <v>0.99533954727030627</v>
      </c>
      <c r="AD370" s="30">
        <f t="shared" si="712"/>
        <v>6.5081351689612009E-3</v>
      </c>
      <c r="AE370" s="30">
        <f t="shared" si="713"/>
        <v>0.32757944291879171</v>
      </c>
      <c r="AF370" s="30">
        <f t="shared" si="714"/>
        <v>7.613082811412665E-2</v>
      </c>
      <c r="AG370" s="30">
        <f t="shared" si="715"/>
        <v>1.5506061460389062E-3</v>
      </c>
      <c r="AH370" s="30">
        <f t="shared" si="716"/>
        <v>5.8560794044665014E-2</v>
      </c>
      <c r="AI370" s="30">
        <f t="shared" si="717"/>
        <v>8.9158345221112698E-2</v>
      </c>
      <c r="AJ370" s="30">
        <f t="shared" si="718"/>
        <v>0.13649564375605036</v>
      </c>
      <c r="AK370" s="30">
        <f t="shared" si="719"/>
        <v>0.11698513800424627</v>
      </c>
      <c r="AL370" s="30">
        <f t="shared" si="720"/>
        <v>4.2272275727963807E-3</v>
      </c>
      <c r="AM370" s="30">
        <f t="shared" si="721"/>
        <v>1.8125357082170954</v>
      </c>
      <c r="AO370" s="30">
        <f t="shared" si="722"/>
        <v>0.5491420349723064</v>
      </c>
      <c r="AP370" s="30">
        <f t="shared" si="723"/>
        <v>3.5906245264337119E-3</v>
      </c>
      <c r="AQ370" s="30">
        <f t="shared" si="724"/>
        <v>0.18072992517262787</v>
      </c>
      <c r="AR370" s="30">
        <f t="shared" si="725"/>
        <v>4.2002388018613383E-2</v>
      </c>
      <c r="AS370" s="30">
        <f t="shared" si="726"/>
        <v>8.5548998511271435E-4</v>
      </c>
      <c r="AT370" s="30">
        <f t="shared" si="727"/>
        <v>3.2308767093073419E-2</v>
      </c>
      <c r="AU370" s="30">
        <f t="shared" si="728"/>
        <v>4.9189842063201886E-2</v>
      </c>
      <c r="AV370" s="30">
        <f t="shared" si="729"/>
        <v>7.5306457763700888E-2</v>
      </c>
      <c r="AW370" s="30">
        <f t="shared" si="730"/>
        <v>6.4542252863707142E-2</v>
      </c>
      <c r="AX370" s="30">
        <f t="shared" si="731"/>
        <v>2.3322175412226788E-3</v>
      </c>
      <c r="AY370" s="30">
        <f t="shared" si="732"/>
        <v>1</v>
      </c>
      <c r="AZ370" s="30"/>
      <c r="BA370" s="30">
        <f t="shared" si="733"/>
        <v>0.94573901464713717</v>
      </c>
      <c r="BB370" s="30">
        <f t="shared" si="734"/>
        <v>3.2540675844806004E-3</v>
      </c>
      <c r="BC370" s="30">
        <f t="shared" si="735"/>
        <v>0.50627697136131822</v>
      </c>
      <c r="BD370" s="30">
        <f t="shared" si="736"/>
        <v>1.5448851774530275E-2</v>
      </c>
      <c r="BE370" s="30">
        <f t="shared" si="737"/>
        <v>2.8192839018889204E-3</v>
      </c>
      <c r="BF370" s="30">
        <f t="shared" si="738"/>
        <v>8.9330024813895782E-3</v>
      </c>
      <c r="BG370" s="30">
        <f t="shared" si="739"/>
        <v>0.17314550641940088</v>
      </c>
      <c r="BH370" s="30">
        <f t="shared" si="740"/>
        <v>0.11584382058728622</v>
      </c>
      <c r="BI370" s="30">
        <f t="shared" si="741"/>
        <v>4.5647558386411886E-2</v>
      </c>
      <c r="BJ370" s="30">
        <f t="shared" si="742"/>
        <v>1.8171080771438441</v>
      </c>
      <c r="BK370" s="30"/>
      <c r="BL370" s="30">
        <f t="shared" si="743"/>
        <v>0.52046382190632434</v>
      </c>
      <c r="BM370" s="30">
        <f t="shared" si="744"/>
        <v>1.7907947388552635E-3</v>
      </c>
      <c r="BN370" s="30">
        <f t="shared" si="745"/>
        <v>0.27861687355277814</v>
      </c>
      <c r="BO370" s="30">
        <f t="shared" si="746"/>
        <v>8.5018893311029665E-3</v>
      </c>
      <c r="BP370" s="30">
        <f t="shared" si="747"/>
        <v>1.5515224093441433E-3</v>
      </c>
      <c r="BQ370" s="30">
        <f t="shared" si="748"/>
        <v>4.916054578014202E-3</v>
      </c>
      <c r="BR370" s="30">
        <f t="shared" si="749"/>
        <v>9.5286300576877855E-2</v>
      </c>
      <c r="BS370" s="30">
        <f t="shared" si="750"/>
        <v>6.3751750401864454E-2</v>
      </c>
      <c r="BT370" s="30">
        <f t="shared" si="751"/>
        <v>2.5120992504838433E-2</v>
      </c>
      <c r="BU370" s="30">
        <f t="shared" si="752"/>
        <v>0.99999999999999978</v>
      </c>
      <c r="BV370" s="30"/>
      <c r="BW370" s="28">
        <f t="shared" si="753"/>
        <v>0.51741309454277984</v>
      </c>
      <c r="BX370" s="28">
        <f t="shared" si="754"/>
        <v>0.34617767987890552</v>
      </c>
      <c r="BY370" s="28">
        <f t="shared" si="755"/>
        <v>0.13640922557831464</v>
      </c>
      <c r="BZ370" s="28"/>
      <c r="CA370" s="28">
        <f t="shared" si="756"/>
        <v>59.8</v>
      </c>
      <c r="CB370" s="28">
        <f t="shared" si="757"/>
        <v>9.74</v>
      </c>
      <c r="CC370" s="28">
        <f t="shared" si="758"/>
        <v>39.511577284970457</v>
      </c>
      <c r="CD370" s="28">
        <f t="shared" si="759"/>
        <v>51.741309454277982</v>
      </c>
      <c r="CF370" s="28">
        <f t="shared" si="760"/>
        <v>6.9734537243353083</v>
      </c>
      <c r="CG370" s="28">
        <f t="shared" si="761"/>
        <v>0.53848517748823688</v>
      </c>
      <c r="CH370" s="30"/>
      <c r="CI370" s="107">
        <f t="shared" si="762"/>
        <v>3.2626740519278568</v>
      </c>
    </row>
    <row r="371" spans="1:87" ht="15" customHeight="1" x14ac:dyDescent="0.2">
      <c r="A371" s="150" t="s">
        <v>194</v>
      </c>
      <c r="C371" s="135">
        <v>195</v>
      </c>
      <c r="D371" s="26">
        <f t="shared" si="708"/>
        <v>1025</v>
      </c>
      <c r="F371" s="28">
        <v>59.8</v>
      </c>
      <c r="G371" s="28">
        <v>0.52</v>
      </c>
      <c r="H371" s="28">
        <v>16.7</v>
      </c>
      <c r="I371" s="28">
        <v>5.47</v>
      </c>
      <c r="J371" s="28">
        <v>0.11</v>
      </c>
      <c r="K371" s="28">
        <v>2.36</v>
      </c>
      <c r="L371" s="28">
        <v>5</v>
      </c>
      <c r="M371" s="28">
        <v>4.2300000000000004</v>
      </c>
      <c r="N371" s="28">
        <v>5.51</v>
      </c>
      <c r="O371" s="28">
        <v>0.3</v>
      </c>
      <c r="P371" s="28">
        <f t="shared" si="709"/>
        <v>100</v>
      </c>
      <c r="R371" s="28">
        <v>56.69</v>
      </c>
      <c r="S371" s="28">
        <v>0.32</v>
      </c>
      <c r="T371" s="28">
        <v>26.21</v>
      </c>
      <c r="U371" s="28">
        <v>0.89</v>
      </c>
      <c r="V371" s="28">
        <v>0.06</v>
      </c>
      <c r="W371" s="28">
        <v>0.38</v>
      </c>
      <c r="X371" s="28">
        <v>9.69</v>
      </c>
      <c r="Y371" s="28">
        <v>3.98</v>
      </c>
      <c r="Z371" s="28">
        <v>1.8</v>
      </c>
      <c r="AA371" s="28">
        <f t="shared" si="710"/>
        <v>100.02</v>
      </c>
      <c r="AC371" s="30">
        <f t="shared" si="711"/>
        <v>0.99533954727030627</v>
      </c>
      <c r="AD371" s="30">
        <f t="shared" si="712"/>
        <v>6.5081351689612009E-3</v>
      </c>
      <c r="AE371" s="30">
        <f t="shared" si="713"/>
        <v>0.32757944291879171</v>
      </c>
      <c r="AF371" s="30">
        <f t="shared" si="714"/>
        <v>7.613082811412665E-2</v>
      </c>
      <c r="AG371" s="30">
        <f t="shared" si="715"/>
        <v>1.5506061460389062E-3</v>
      </c>
      <c r="AH371" s="30">
        <f t="shared" si="716"/>
        <v>5.8560794044665014E-2</v>
      </c>
      <c r="AI371" s="30">
        <f t="shared" si="717"/>
        <v>8.9158345221112698E-2</v>
      </c>
      <c r="AJ371" s="30">
        <f t="shared" si="718"/>
        <v>0.13649564375605036</v>
      </c>
      <c r="AK371" s="30">
        <f t="shared" si="719"/>
        <v>0.11698513800424627</v>
      </c>
      <c r="AL371" s="30">
        <f t="shared" si="720"/>
        <v>4.2272275727963807E-3</v>
      </c>
      <c r="AM371" s="30">
        <f t="shared" si="721"/>
        <v>1.8125357082170954</v>
      </c>
      <c r="AO371" s="30">
        <f t="shared" si="722"/>
        <v>0.5491420349723064</v>
      </c>
      <c r="AP371" s="30">
        <f t="shared" si="723"/>
        <v>3.5906245264337119E-3</v>
      </c>
      <c r="AQ371" s="30">
        <f t="shared" si="724"/>
        <v>0.18072992517262787</v>
      </c>
      <c r="AR371" s="30">
        <f t="shared" si="725"/>
        <v>4.2002388018613383E-2</v>
      </c>
      <c r="AS371" s="30">
        <f t="shared" si="726"/>
        <v>8.5548998511271435E-4</v>
      </c>
      <c r="AT371" s="30">
        <f t="shared" si="727"/>
        <v>3.2308767093073419E-2</v>
      </c>
      <c r="AU371" s="30">
        <f t="shared" si="728"/>
        <v>4.9189842063201886E-2</v>
      </c>
      <c r="AV371" s="30">
        <f t="shared" si="729"/>
        <v>7.5306457763700888E-2</v>
      </c>
      <c r="AW371" s="30">
        <f t="shared" si="730"/>
        <v>6.4542252863707142E-2</v>
      </c>
      <c r="AX371" s="30">
        <f t="shared" si="731"/>
        <v>2.3322175412226788E-3</v>
      </c>
      <c r="AY371" s="30">
        <f t="shared" si="732"/>
        <v>1</v>
      </c>
      <c r="AZ371" s="30"/>
      <c r="BA371" s="30">
        <f t="shared" si="733"/>
        <v>0.94357523302263646</v>
      </c>
      <c r="BB371" s="30">
        <f t="shared" si="734"/>
        <v>4.0050062578222776E-3</v>
      </c>
      <c r="BC371" s="30">
        <f t="shared" si="735"/>
        <v>0.51412318556296588</v>
      </c>
      <c r="BD371" s="30">
        <f t="shared" si="736"/>
        <v>1.2386917188587336E-2</v>
      </c>
      <c r="BE371" s="30">
        <f t="shared" si="737"/>
        <v>8.4578517056667607E-4</v>
      </c>
      <c r="BF371" s="30">
        <f t="shared" si="738"/>
        <v>9.4292803970223334E-3</v>
      </c>
      <c r="BG371" s="30">
        <f t="shared" si="739"/>
        <v>0.17278887303851639</v>
      </c>
      <c r="BH371" s="30">
        <f t="shared" si="740"/>
        <v>0.12842852533075186</v>
      </c>
      <c r="BI371" s="30">
        <f t="shared" si="741"/>
        <v>3.8216560509554139E-2</v>
      </c>
      <c r="BJ371" s="30">
        <f t="shared" si="742"/>
        <v>1.8237993664784233</v>
      </c>
      <c r="BK371" s="30"/>
      <c r="BL371" s="30">
        <f t="shared" si="743"/>
        <v>0.51736789164730723</v>
      </c>
      <c r="BM371" s="30">
        <f t="shared" si="744"/>
        <v>2.1959686637875908E-3</v>
      </c>
      <c r="BN371" s="30">
        <f t="shared" si="745"/>
        <v>0.28189678920422429</v>
      </c>
      <c r="BO371" s="30">
        <f t="shared" si="746"/>
        <v>6.7918200961464585E-3</v>
      </c>
      <c r="BP371" s="30">
        <f t="shared" si="747"/>
        <v>4.6374902092427182E-4</v>
      </c>
      <c r="BQ371" s="30">
        <f t="shared" si="748"/>
        <v>5.170130317146312E-3</v>
      </c>
      <c r="BR371" s="30">
        <f t="shared" si="749"/>
        <v>9.4741162988862454E-2</v>
      </c>
      <c r="BS371" s="30">
        <f t="shared" si="750"/>
        <v>7.0418121472832107E-2</v>
      </c>
      <c r="BT371" s="30">
        <f t="shared" si="751"/>
        <v>2.0954366588769327E-2</v>
      </c>
      <c r="BU371" s="30">
        <f t="shared" si="752"/>
        <v>1</v>
      </c>
      <c r="BV371" s="30"/>
      <c r="BW371" s="28">
        <f t="shared" si="753"/>
        <v>0.50905004793642894</v>
      </c>
      <c r="BX371" s="28">
        <f t="shared" si="754"/>
        <v>0.37836086216877524</v>
      </c>
      <c r="BY371" s="28">
        <f t="shared" si="755"/>
        <v>0.11258908989479582</v>
      </c>
      <c r="BZ371" s="28"/>
      <c r="CA371" s="28">
        <f t="shared" si="756"/>
        <v>59.8</v>
      </c>
      <c r="CB371" s="28">
        <f t="shared" si="757"/>
        <v>9.74</v>
      </c>
      <c r="CC371" s="28">
        <f t="shared" si="758"/>
        <v>36.71141138630103</v>
      </c>
      <c r="CD371" s="28">
        <f t="shared" si="759"/>
        <v>50.905004793642895</v>
      </c>
      <c r="CF371" s="28">
        <f t="shared" si="760"/>
        <v>6.9571584842704279</v>
      </c>
      <c r="CG371" s="28">
        <f t="shared" si="761"/>
        <v>0.53848517748823688</v>
      </c>
      <c r="CH371" s="30"/>
      <c r="CI371" s="107">
        <f t="shared" si="762"/>
        <v>2.8719594919039868</v>
      </c>
    </row>
    <row r="372" spans="1:87" ht="15" customHeight="1" x14ac:dyDescent="0.2">
      <c r="A372" s="150" t="s">
        <v>194</v>
      </c>
      <c r="C372" s="136">
        <v>200</v>
      </c>
      <c r="D372" s="26">
        <f t="shared" si="708"/>
        <v>1025</v>
      </c>
      <c r="F372" s="28">
        <v>59.8</v>
      </c>
      <c r="G372" s="28">
        <v>0.52</v>
      </c>
      <c r="H372" s="28">
        <v>16.7</v>
      </c>
      <c r="I372" s="28">
        <v>5.47</v>
      </c>
      <c r="J372" s="28">
        <v>0.11</v>
      </c>
      <c r="K372" s="28">
        <v>2.36</v>
      </c>
      <c r="L372" s="28">
        <v>5</v>
      </c>
      <c r="M372" s="28">
        <v>4.2300000000000004</v>
      </c>
      <c r="N372" s="28">
        <v>5.51</v>
      </c>
      <c r="O372" s="28">
        <v>0.3</v>
      </c>
      <c r="P372" s="28">
        <f t="shared" si="709"/>
        <v>100</v>
      </c>
      <c r="R372" s="28">
        <v>56.12</v>
      </c>
      <c r="S372" s="28">
        <v>0.26</v>
      </c>
      <c r="T372" s="28">
        <v>26.79</v>
      </c>
      <c r="U372" s="28">
        <v>0.76</v>
      </c>
      <c r="V372" s="28">
        <v>0.13</v>
      </c>
      <c r="W372" s="28">
        <v>0.2</v>
      </c>
      <c r="X372" s="28">
        <v>9.58</v>
      </c>
      <c r="Y372" s="28">
        <v>4.4400000000000004</v>
      </c>
      <c r="Z372" s="28">
        <v>1.71</v>
      </c>
      <c r="AA372" s="28">
        <f t="shared" si="710"/>
        <v>99.989999999999981</v>
      </c>
      <c r="AC372" s="30">
        <f t="shared" si="711"/>
        <v>0.99533954727030627</v>
      </c>
      <c r="AD372" s="30">
        <f t="shared" si="712"/>
        <v>6.5081351689612009E-3</v>
      </c>
      <c r="AE372" s="30">
        <f t="shared" si="713"/>
        <v>0.32757944291879171</v>
      </c>
      <c r="AF372" s="30">
        <f t="shared" si="714"/>
        <v>7.613082811412665E-2</v>
      </c>
      <c r="AG372" s="30">
        <f t="shared" si="715"/>
        <v>1.5506061460389062E-3</v>
      </c>
      <c r="AH372" s="30">
        <f t="shared" si="716"/>
        <v>5.8560794044665014E-2</v>
      </c>
      <c r="AI372" s="30">
        <f t="shared" si="717"/>
        <v>8.9158345221112698E-2</v>
      </c>
      <c r="AJ372" s="30">
        <f t="shared" si="718"/>
        <v>0.13649564375605036</v>
      </c>
      <c r="AK372" s="30">
        <f t="shared" si="719"/>
        <v>0.11698513800424627</v>
      </c>
      <c r="AL372" s="30">
        <f t="shared" si="720"/>
        <v>4.2272275727963807E-3</v>
      </c>
      <c r="AM372" s="30">
        <f t="shared" si="721"/>
        <v>1.8125357082170954</v>
      </c>
      <c r="AO372" s="30">
        <f t="shared" si="722"/>
        <v>0.5491420349723064</v>
      </c>
      <c r="AP372" s="30">
        <f t="shared" si="723"/>
        <v>3.5906245264337119E-3</v>
      </c>
      <c r="AQ372" s="30">
        <f t="shared" si="724"/>
        <v>0.18072992517262787</v>
      </c>
      <c r="AR372" s="30">
        <f t="shared" si="725"/>
        <v>4.2002388018613383E-2</v>
      </c>
      <c r="AS372" s="30">
        <f t="shared" si="726"/>
        <v>8.5548998511271435E-4</v>
      </c>
      <c r="AT372" s="30">
        <f t="shared" si="727"/>
        <v>3.2308767093073419E-2</v>
      </c>
      <c r="AU372" s="30">
        <f t="shared" si="728"/>
        <v>4.9189842063201886E-2</v>
      </c>
      <c r="AV372" s="30">
        <f t="shared" si="729"/>
        <v>7.5306457763700888E-2</v>
      </c>
      <c r="AW372" s="30">
        <f t="shared" si="730"/>
        <v>6.4542252863707142E-2</v>
      </c>
      <c r="AX372" s="30">
        <f t="shared" si="731"/>
        <v>2.3322175412226788E-3</v>
      </c>
      <c r="AY372" s="30">
        <f t="shared" si="732"/>
        <v>1</v>
      </c>
      <c r="AZ372" s="30"/>
      <c r="BA372" s="30">
        <f t="shared" si="733"/>
        <v>0.93408788282290278</v>
      </c>
      <c r="BB372" s="30">
        <f t="shared" si="734"/>
        <v>3.2540675844806004E-3</v>
      </c>
      <c r="BC372" s="30">
        <f t="shared" si="735"/>
        <v>0.52550019615535504</v>
      </c>
      <c r="BD372" s="30">
        <f t="shared" si="736"/>
        <v>1.0577592205984691E-2</v>
      </c>
      <c r="BE372" s="30">
        <f t="shared" si="737"/>
        <v>1.8325345362277983E-3</v>
      </c>
      <c r="BF372" s="30">
        <f t="shared" si="738"/>
        <v>4.9627791563275443E-3</v>
      </c>
      <c r="BG372" s="30">
        <f t="shared" si="739"/>
        <v>0.17082738944365194</v>
      </c>
      <c r="BH372" s="30">
        <f t="shared" si="740"/>
        <v>0.14327202323330107</v>
      </c>
      <c r="BI372" s="30">
        <f t="shared" si="741"/>
        <v>3.6305732484076432E-2</v>
      </c>
      <c r="BJ372" s="30">
        <f t="shared" si="742"/>
        <v>1.830620197622308</v>
      </c>
      <c r="BK372" s="30"/>
      <c r="BL372" s="30">
        <f t="shared" si="743"/>
        <v>0.51025760779660256</v>
      </c>
      <c r="BM372" s="30">
        <f t="shared" si="744"/>
        <v>1.7775765768929732E-3</v>
      </c>
      <c r="BN372" s="30">
        <f t="shared" si="745"/>
        <v>0.28706129039649969</v>
      </c>
      <c r="BO372" s="30">
        <f t="shared" si="746"/>
        <v>5.7781467831084484E-3</v>
      </c>
      <c r="BP372" s="30">
        <f t="shared" si="747"/>
        <v>1.0010457322649322E-3</v>
      </c>
      <c r="BQ372" s="30">
        <f t="shared" si="748"/>
        <v>2.710982410646089E-3</v>
      </c>
      <c r="BR372" s="30">
        <f t="shared" si="749"/>
        <v>9.3316674679723433E-2</v>
      </c>
      <c r="BS372" s="30">
        <f t="shared" si="750"/>
        <v>7.826419888701612E-2</v>
      </c>
      <c r="BT372" s="30">
        <f t="shared" si="751"/>
        <v>1.9832476737245634E-2</v>
      </c>
      <c r="BU372" s="30">
        <f t="shared" si="752"/>
        <v>0.99999999999999967</v>
      </c>
      <c r="BV372" s="30"/>
      <c r="BW372" s="28">
        <f t="shared" si="753"/>
        <v>0.4875139300969677</v>
      </c>
      <c r="BX372" s="28">
        <f t="shared" si="754"/>
        <v>0.40887534104974427</v>
      </c>
      <c r="BY372" s="28">
        <f t="shared" si="755"/>
        <v>0.10361072885328798</v>
      </c>
      <c r="BZ372" s="28"/>
      <c r="CA372" s="28">
        <f t="shared" si="756"/>
        <v>59.8</v>
      </c>
      <c r="CB372" s="28">
        <f t="shared" si="757"/>
        <v>9.74</v>
      </c>
      <c r="CC372" s="28">
        <f t="shared" si="758"/>
        <v>34.736769390177187</v>
      </c>
      <c r="CD372" s="28">
        <f t="shared" si="759"/>
        <v>48.75139300969677</v>
      </c>
      <c r="CF372" s="28">
        <f t="shared" si="760"/>
        <v>6.9139310111363574</v>
      </c>
      <c r="CG372" s="28">
        <f t="shared" si="761"/>
        <v>0.53848517748823688</v>
      </c>
      <c r="CH372" s="30"/>
      <c r="CI372" s="107">
        <f t="shared" si="762"/>
        <v>2.5106424475206297</v>
      </c>
    </row>
    <row r="373" spans="1:87" ht="15" customHeight="1" x14ac:dyDescent="0.2">
      <c r="A373" s="150" t="s">
        <v>194</v>
      </c>
      <c r="C373" s="135">
        <v>205</v>
      </c>
      <c r="D373" s="26">
        <f t="shared" si="708"/>
        <v>1025</v>
      </c>
      <c r="F373" s="28">
        <v>59.8</v>
      </c>
      <c r="G373" s="28">
        <v>0.52</v>
      </c>
      <c r="H373" s="28">
        <v>16.7</v>
      </c>
      <c r="I373" s="28">
        <v>5.47</v>
      </c>
      <c r="J373" s="28">
        <v>0.11</v>
      </c>
      <c r="K373" s="28">
        <v>2.36</v>
      </c>
      <c r="L373" s="28">
        <v>5</v>
      </c>
      <c r="M373" s="28">
        <v>4.2300000000000004</v>
      </c>
      <c r="N373" s="28">
        <v>5.51</v>
      </c>
      <c r="O373" s="28">
        <v>0.3</v>
      </c>
      <c r="P373" s="28">
        <f t="shared" si="709"/>
        <v>100</v>
      </c>
      <c r="R373" s="28">
        <v>56.71</v>
      </c>
      <c r="S373" s="28">
        <v>0.26</v>
      </c>
      <c r="T373" s="28">
        <v>26.14</v>
      </c>
      <c r="U373" s="28">
        <v>0.81</v>
      </c>
      <c r="V373" s="28">
        <v>0.11</v>
      </c>
      <c r="W373" s="28">
        <v>0.22</v>
      </c>
      <c r="X373" s="28">
        <v>9.4499999999999993</v>
      </c>
      <c r="Y373" s="28">
        <v>4.47</v>
      </c>
      <c r="Z373" s="28">
        <v>1.84</v>
      </c>
      <c r="AA373" s="28">
        <f t="shared" si="710"/>
        <v>100.01</v>
      </c>
      <c r="AC373" s="30">
        <f t="shared" si="711"/>
        <v>0.99533954727030627</v>
      </c>
      <c r="AD373" s="30">
        <f t="shared" si="712"/>
        <v>6.5081351689612009E-3</v>
      </c>
      <c r="AE373" s="30">
        <f t="shared" si="713"/>
        <v>0.32757944291879171</v>
      </c>
      <c r="AF373" s="30">
        <f t="shared" si="714"/>
        <v>7.613082811412665E-2</v>
      </c>
      <c r="AG373" s="30">
        <f t="shared" si="715"/>
        <v>1.5506061460389062E-3</v>
      </c>
      <c r="AH373" s="30">
        <f t="shared" si="716"/>
        <v>5.8560794044665014E-2</v>
      </c>
      <c r="AI373" s="30">
        <f t="shared" si="717"/>
        <v>8.9158345221112698E-2</v>
      </c>
      <c r="AJ373" s="30">
        <f t="shared" si="718"/>
        <v>0.13649564375605036</v>
      </c>
      <c r="AK373" s="30">
        <f t="shared" si="719"/>
        <v>0.11698513800424627</v>
      </c>
      <c r="AL373" s="30">
        <f t="shared" si="720"/>
        <v>4.2272275727963807E-3</v>
      </c>
      <c r="AM373" s="30">
        <f t="shared" si="721"/>
        <v>1.8125357082170954</v>
      </c>
      <c r="AO373" s="30">
        <f t="shared" si="722"/>
        <v>0.5491420349723064</v>
      </c>
      <c r="AP373" s="30">
        <f t="shared" si="723"/>
        <v>3.5906245264337119E-3</v>
      </c>
      <c r="AQ373" s="30">
        <f t="shared" si="724"/>
        <v>0.18072992517262787</v>
      </c>
      <c r="AR373" s="30">
        <f t="shared" si="725"/>
        <v>4.2002388018613383E-2</v>
      </c>
      <c r="AS373" s="30">
        <f t="shared" si="726"/>
        <v>8.5548998511271435E-4</v>
      </c>
      <c r="AT373" s="30">
        <f t="shared" si="727"/>
        <v>3.2308767093073419E-2</v>
      </c>
      <c r="AU373" s="30">
        <f t="shared" si="728"/>
        <v>4.9189842063201886E-2</v>
      </c>
      <c r="AV373" s="30">
        <f t="shared" si="729"/>
        <v>7.5306457763700888E-2</v>
      </c>
      <c r="AW373" s="30">
        <f t="shared" si="730"/>
        <v>6.4542252863707142E-2</v>
      </c>
      <c r="AX373" s="30">
        <f t="shared" si="731"/>
        <v>2.3322175412226788E-3</v>
      </c>
      <c r="AY373" s="30">
        <f t="shared" si="732"/>
        <v>1</v>
      </c>
      <c r="AZ373" s="30"/>
      <c r="BA373" s="30">
        <f t="shared" si="733"/>
        <v>0.94390812250332889</v>
      </c>
      <c r="BB373" s="30">
        <f t="shared" si="734"/>
        <v>3.2540675844806004E-3</v>
      </c>
      <c r="BC373" s="30">
        <f t="shared" si="735"/>
        <v>0.51275009807767757</v>
      </c>
      <c r="BD373" s="30">
        <f t="shared" si="736"/>
        <v>1.1273486430062632E-2</v>
      </c>
      <c r="BE373" s="30">
        <f t="shared" si="737"/>
        <v>1.5506061460389062E-3</v>
      </c>
      <c r="BF373" s="30">
        <f t="shared" si="738"/>
        <v>5.4590570719602978E-3</v>
      </c>
      <c r="BG373" s="30">
        <f t="shared" si="739"/>
        <v>0.16850927246790298</v>
      </c>
      <c r="BH373" s="30">
        <f t="shared" si="740"/>
        <v>0.14424007744433689</v>
      </c>
      <c r="BI373" s="30">
        <f t="shared" si="741"/>
        <v>3.9065817409766453E-2</v>
      </c>
      <c r="BJ373" s="30">
        <f t="shared" si="742"/>
        <v>1.8300106051355551</v>
      </c>
      <c r="BK373" s="30"/>
      <c r="BL373" s="30">
        <f t="shared" si="743"/>
        <v>0.51579379914763412</v>
      </c>
      <c r="BM373" s="30">
        <f t="shared" si="744"/>
        <v>1.7781687031477944E-3</v>
      </c>
      <c r="BN373" s="30">
        <f t="shared" si="745"/>
        <v>0.280189686682005</v>
      </c>
      <c r="BO373" s="30">
        <f t="shared" si="746"/>
        <v>6.1603393982668023E-3</v>
      </c>
      <c r="BP373" s="30">
        <f t="shared" si="747"/>
        <v>8.4732085250623318E-4</v>
      </c>
      <c r="BQ373" s="30">
        <f t="shared" si="748"/>
        <v>2.9830740087738055E-3</v>
      </c>
      <c r="BR373" s="30">
        <f t="shared" si="749"/>
        <v>9.2081036030619567E-2</v>
      </c>
      <c r="BS373" s="30">
        <f t="shared" si="750"/>
        <v>7.8819257680560015E-2</v>
      </c>
      <c r="BT373" s="30">
        <f t="shared" si="751"/>
        <v>2.13473174964867E-2</v>
      </c>
      <c r="BU373" s="30">
        <f t="shared" si="752"/>
        <v>1.0000000000000002</v>
      </c>
      <c r="BV373" s="30"/>
      <c r="BW373" s="28">
        <f t="shared" si="753"/>
        <v>0.4789710283117819</v>
      </c>
      <c r="BX373" s="28">
        <f t="shared" si="754"/>
        <v>0.40998822916670358</v>
      </c>
      <c r="BY373" s="28">
        <f t="shared" si="755"/>
        <v>0.11104074252151458</v>
      </c>
      <c r="BZ373" s="28"/>
      <c r="CA373" s="28">
        <f t="shared" si="756"/>
        <v>59.8</v>
      </c>
      <c r="CB373" s="28">
        <f t="shared" si="757"/>
        <v>9.74</v>
      </c>
      <c r="CC373" s="28">
        <f t="shared" si="758"/>
        <v>35.05262566774055</v>
      </c>
      <c r="CD373" s="28">
        <f t="shared" si="759"/>
        <v>47.897102831178188</v>
      </c>
      <c r="CF373" s="28">
        <f t="shared" si="760"/>
        <v>6.8962522584390431</v>
      </c>
      <c r="CG373" s="28">
        <f t="shared" si="761"/>
        <v>0.53848517748823688</v>
      </c>
      <c r="CH373" s="30"/>
      <c r="CI373" s="107">
        <f t="shared" si="762"/>
        <v>2.5027626728800159</v>
      </c>
    </row>
    <row r="374" spans="1:87" ht="15" customHeight="1" x14ac:dyDescent="0.2">
      <c r="A374" s="150" t="s">
        <v>194</v>
      </c>
      <c r="C374" s="135">
        <v>210</v>
      </c>
      <c r="D374" s="26">
        <f t="shared" si="708"/>
        <v>1025</v>
      </c>
      <c r="F374" s="28">
        <v>59.8</v>
      </c>
      <c r="G374" s="28">
        <v>0.52</v>
      </c>
      <c r="H374" s="28">
        <v>16.7</v>
      </c>
      <c r="I374" s="28">
        <v>5.47</v>
      </c>
      <c r="J374" s="28">
        <v>0.11</v>
      </c>
      <c r="K374" s="28">
        <v>2.36</v>
      </c>
      <c r="L374" s="28">
        <v>5</v>
      </c>
      <c r="M374" s="28">
        <v>4.2300000000000004</v>
      </c>
      <c r="N374" s="28">
        <v>5.51</v>
      </c>
      <c r="O374" s="28">
        <v>0.3</v>
      </c>
      <c r="P374" s="28">
        <f t="shared" si="709"/>
        <v>100</v>
      </c>
      <c r="R374" s="28">
        <v>56.85</v>
      </c>
      <c r="S374" s="28">
        <v>0.21</v>
      </c>
      <c r="T374" s="28">
        <v>26.62</v>
      </c>
      <c r="U374" s="28">
        <v>0.76</v>
      </c>
      <c r="V374" s="28">
        <v>0.1</v>
      </c>
      <c r="W374" s="28">
        <v>0.15</v>
      </c>
      <c r="X374" s="28">
        <v>8.61</v>
      </c>
      <c r="Y374" s="28">
        <v>5.08</v>
      </c>
      <c r="Z374" s="28">
        <v>1.61</v>
      </c>
      <c r="AA374" s="28">
        <f t="shared" si="710"/>
        <v>99.990000000000009</v>
      </c>
      <c r="AC374" s="30">
        <f t="shared" si="711"/>
        <v>0.99533954727030627</v>
      </c>
      <c r="AD374" s="30">
        <f t="shared" si="712"/>
        <v>6.5081351689612009E-3</v>
      </c>
      <c r="AE374" s="30">
        <f t="shared" si="713"/>
        <v>0.32757944291879171</v>
      </c>
      <c r="AF374" s="30">
        <f t="shared" si="714"/>
        <v>7.613082811412665E-2</v>
      </c>
      <c r="AG374" s="30">
        <f t="shared" si="715"/>
        <v>1.5506061460389062E-3</v>
      </c>
      <c r="AH374" s="30">
        <f t="shared" si="716"/>
        <v>5.8560794044665014E-2</v>
      </c>
      <c r="AI374" s="30">
        <f t="shared" si="717"/>
        <v>8.9158345221112698E-2</v>
      </c>
      <c r="AJ374" s="30">
        <f t="shared" si="718"/>
        <v>0.13649564375605036</v>
      </c>
      <c r="AK374" s="30">
        <f t="shared" si="719"/>
        <v>0.11698513800424627</v>
      </c>
      <c r="AL374" s="30">
        <f t="shared" si="720"/>
        <v>4.2272275727963807E-3</v>
      </c>
      <c r="AM374" s="30">
        <f t="shared" si="721"/>
        <v>1.8125357082170954</v>
      </c>
      <c r="AO374" s="30">
        <f t="shared" si="722"/>
        <v>0.5491420349723064</v>
      </c>
      <c r="AP374" s="30">
        <f t="shared" si="723"/>
        <v>3.5906245264337119E-3</v>
      </c>
      <c r="AQ374" s="30">
        <f t="shared" si="724"/>
        <v>0.18072992517262787</v>
      </c>
      <c r="AR374" s="30">
        <f t="shared" si="725"/>
        <v>4.2002388018613383E-2</v>
      </c>
      <c r="AS374" s="30">
        <f t="shared" si="726"/>
        <v>8.5548998511271435E-4</v>
      </c>
      <c r="AT374" s="30">
        <f t="shared" si="727"/>
        <v>3.2308767093073419E-2</v>
      </c>
      <c r="AU374" s="30">
        <f t="shared" si="728"/>
        <v>4.9189842063201886E-2</v>
      </c>
      <c r="AV374" s="30">
        <f t="shared" si="729"/>
        <v>7.5306457763700888E-2</v>
      </c>
      <c r="AW374" s="30">
        <f t="shared" si="730"/>
        <v>6.4542252863707142E-2</v>
      </c>
      <c r="AX374" s="30">
        <f t="shared" si="731"/>
        <v>2.3322175412226788E-3</v>
      </c>
      <c r="AY374" s="30">
        <f t="shared" si="732"/>
        <v>1</v>
      </c>
      <c r="AZ374" s="30"/>
      <c r="BA374" s="30">
        <f t="shared" si="733"/>
        <v>0.94623834886817582</v>
      </c>
      <c r="BB374" s="30">
        <f t="shared" si="734"/>
        <v>2.6282853566958696E-3</v>
      </c>
      <c r="BC374" s="30">
        <f t="shared" si="735"/>
        <v>0.52216555511965479</v>
      </c>
      <c r="BD374" s="30">
        <f t="shared" si="736"/>
        <v>1.0577592205984691E-2</v>
      </c>
      <c r="BE374" s="30">
        <f t="shared" si="737"/>
        <v>1.4096419509444602E-3</v>
      </c>
      <c r="BF374" s="30">
        <f t="shared" si="738"/>
        <v>3.7220843672456576E-3</v>
      </c>
      <c r="BG374" s="30">
        <f t="shared" si="739"/>
        <v>0.15353067047075605</v>
      </c>
      <c r="BH374" s="30">
        <f t="shared" si="740"/>
        <v>0.1639238464020652</v>
      </c>
      <c r="BI374" s="30">
        <f t="shared" si="741"/>
        <v>3.4182590233545647E-2</v>
      </c>
      <c r="BJ374" s="30">
        <f t="shared" si="742"/>
        <v>1.838378614975068</v>
      </c>
      <c r="BK374" s="30"/>
      <c r="BL374" s="30">
        <f t="shared" si="743"/>
        <v>0.51471353134784403</v>
      </c>
      <c r="BM374" s="30">
        <f t="shared" si="744"/>
        <v>1.4296757671604628E-3</v>
      </c>
      <c r="BN374" s="30">
        <f t="shared" si="745"/>
        <v>0.28403591668560418</v>
      </c>
      <c r="BO374" s="30">
        <f t="shared" si="746"/>
        <v>5.753761559137884E-3</v>
      </c>
      <c r="BP374" s="30">
        <f t="shared" si="747"/>
        <v>7.6678543770135061E-4</v>
      </c>
      <c r="BQ374" s="30">
        <f t="shared" si="748"/>
        <v>2.0246560403424495E-3</v>
      </c>
      <c r="BR374" s="30">
        <f t="shared" si="749"/>
        <v>8.3514173424410851E-2</v>
      </c>
      <c r="BS374" s="30">
        <f t="shared" si="750"/>
        <v>8.9167620351310664E-2</v>
      </c>
      <c r="BT374" s="30">
        <f t="shared" si="751"/>
        <v>1.85938793864882E-2</v>
      </c>
      <c r="BU374" s="30">
        <f t="shared" si="752"/>
        <v>0.99999999999999989</v>
      </c>
      <c r="BV374" s="30"/>
      <c r="BW374" s="28">
        <f t="shared" si="753"/>
        <v>0.4366168057010959</v>
      </c>
      <c r="BX374" s="28">
        <f t="shared" si="754"/>
        <v>0.46617334487534551</v>
      </c>
      <c r="BY374" s="28">
        <f t="shared" si="755"/>
        <v>9.7209849423558536E-2</v>
      </c>
      <c r="BZ374" s="28"/>
      <c r="CA374" s="28">
        <f t="shared" si="756"/>
        <v>59.8</v>
      </c>
      <c r="CB374" s="28">
        <f t="shared" si="757"/>
        <v>9.74</v>
      </c>
      <c r="CC374" s="28">
        <f t="shared" si="758"/>
        <v>31.551825227410649</v>
      </c>
      <c r="CD374" s="28">
        <f t="shared" si="759"/>
        <v>43.661680570109588</v>
      </c>
      <c r="CF374" s="28">
        <f t="shared" si="760"/>
        <v>6.8036680821389171</v>
      </c>
      <c r="CG374" s="28">
        <f t="shared" si="761"/>
        <v>0.53848517748823688</v>
      </c>
      <c r="CH374" s="30"/>
      <c r="CI374" s="107">
        <f t="shared" si="762"/>
        <v>1.8417579218607893</v>
      </c>
    </row>
    <row r="375" spans="1:87" ht="15" customHeight="1" x14ac:dyDescent="0.2">
      <c r="A375" s="150" t="s">
        <v>194</v>
      </c>
      <c r="C375" s="135">
        <v>215</v>
      </c>
      <c r="D375" s="26">
        <f t="shared" si="708"/>
        <v>1025</v>
      </c>
      <c r="F375" s="28">
        <v>59.8</v>
      </c>
      <c r="G375" s="28">
        <v>0.52</v>
      </c>
      <c r="H375" s="28">
        <v>16.7</v>
      </c>
      <c r="I375" s="28">
        <v>5.47</v>
      </c>
      <c r="J375" s="28">
        <v>0.11</v>
      </c>
      <c r="K375" s="28">
        <v>2.36</v>
      </c>
      <c r="L375" s="28">
        <v>5</v>
      </c>
      <c r="M375" s="28">
        <v>4.2300000000000004</v>
      </c>
      <c r="N375" s="28">
        <v>5.51</v>
      </c>
      <c r="O375" s="28">
        <v>0.3</v>
      </c>
      <c r="P375" s="28">
        <f t="shared" si="709"/>
        <v>100</v>
      </c>
      <c r="R375" s="28">
        <v>56.9</v>
      </c>
      <c r="S375" s="28">
        <v>0.24</v>
      </c>
      <c r="T375" s="28">
        <v>26.15</v>
      </c>
      <c r="U375" s="28">
        <v>0.89</v>
      </c>
      <c r="V375" s="28">
        <v>0</v>
      </c>
      <c r="W375" s="28">
        <v>0.34</v>
      </c>
      <c r="X375" s="28">
        <v>9</v>
      </c>
      <c r="Y375" s="28">
        <v>4.8099999999999996</v>
      </c>
      <c r="Z375" s="28">
        <v>1.68</v>
      </c>
      <c r="AA375" s="28">
        <f t="shared" si="710"/>
        <v>100.01</v>
      </c>
      <c r="AC375" s="30">
        <f t="shared" si="711"/>
        <v>0.99533954727030627</v>
      </c>
      <c r="AD375" s="30">
        <f t="shared" si="712"/>
        <v>6.5081351689612009E-3</v>
      </c>
      <c r="AE375" s="30">
        <f t="shared" si="713"/>
        <v>0.32757944291879171</v>
      </c>
      <c r="AF375" s="30">
        <f t="shared" si="714"/>
        <v>7.613082811412665E-2</v>
      </c>
      <c r="AG375" s="30">
        <f t="shared" si="715"/>
        <v>1.5506061460389062E-3</v>
      </c>
      <c r="AH375" s="30">
        <f t="shared" si="716"/>
        <v>5.8560794044665014E-2</v>
      </c>
      <c r="AI375" s="30">
        <f t="shared" si="717"/>
        <v>8.9158345221112698E-2</v>
      </c>
      <c r="AJ375" s="30">
        <f t="shared" si="718"/>
        <v>0.13649564375605036</v>
      </c>
      <c r="AK375" s="30">
        <f t="shared" si="719"/>
        <v>0.11698513800424627</v>
      </c>
      <c r="AL375" s="30">
        <f t="shared" si="720"/>
        <v>4.2272275727963807E-3</v>
      </c>
      <c r="AM375" s="30">
        <f t="shared" si="721"/>
        <v>1.8125357082170954</v>
      </c>
      <c r="AO375" s="30">
        <f t="shared" si="722"/>
        <v>0.5491420349723064</v>
      </c>
      <c r="AP375" s="30">
        <f t="shared" si="723"/>
        <v>3.5906245264337119E-3</v>
      </c>
      <c r="AQ375" s="30">
        <f t="shared" si="724"/>
        <v>0.18072992517262787</v>
      </c>
      <c r="AR375" s="30">
        <f t="shared" si="725"/>
        <v>4.2002388018613383E-2</v>
      </c>
      <c r="AS375" s="30">
        <f t="shared" si="726"/>
        <v>8.5548998511271435E-4</v>
      </c>
      <c r="AT375" s="30">
        <f t="shared" si="727"/>
        <v>3.2308767093073419E-2</v>
      </c>
      <c r="AU375" s="30">
        <f t="shared" si="728"/>
        <v>4.9189842063201886E-2</v>
      </c>
      <c r="AV375" s="30">
        <f t="shared" si="729"/>
        <v>7.5306457763700888E-2</v>
      </c>
      <c r="AW375" s="30">
        <f t="shared" si="730"/>
        <v>6.4542252863707142E-2</v>
      </c>
      <c r="AX375" s="30">
        <f t="shared" si="731"/>
        <v>2.3322175412226788E-3</v>
      </c>
      <c r="AY375" s="30">
        <f t="shared" si="732"/>
        <v>1</v>
      </c>
      <c r="AZ375" s="30"/>
      <c r="BA375" s="30">
        <f t="shared" si="733"/>
        <v>0.94707057256990679</v>
      </c>
      <c r="BB375" s="30">
        <f t="shared" si="734"/>
        <v>3.0037546933667082E-3</v>
      </c>
      <c r="BC375" s="30">
        <f t="shared" si="735"/>
        <v>0.51294625343271871</v>
      </c>
      <c r="BD375" s="30">
        <f t="shared" si="736"/>
        <v>1.2386917188587336E-2</v>
      </c>
      <c r="BE375" s="30">
        <f t="shared" si="737"/>
        <v>0</v>
      </c>
      <c r="BF375" s="30">
        <f t="shared" si="738"/>
        <v>8.4367245657568247E-3</v>
      </c>
      <c r="BG375" s="30">
        <f t="shared" si="739"/>
        <v>0.16048502139800286</v>
      </c>
      <c r="BH375" s="30">
        <f t="shared" si="740"/>
        <v>0.15521135850274281</v>
      </c>
      <c r="BI375" s="30">
        <f t="shared" si="741"/>
        <v>3.5668789808917196E-2</v>
      </c>
      <c r="BJ375" s="30">
        <f t="shared" si="742"/>
        <v>1.8352093921599992</v>
      </c>
      <c r="BK375" s="30"/>
      <c r="BL375" s="30">
        <f t="shared" si="743"/>
        <v>0.51605586622201538</v>
      </c>
      <c r="BM375" s="30">
        <f t="shared" si="744"/>
        <v>1.6367367703100941E-3</v>
      </c>
      <c r="BN375" s="30">
        <f t="shared" si="745"/>
        <v>0.27950284889779947</v>
      </c>
      <c r="BO375" s="30">
        <f t="shared" si="746"/>
        <v>6.7495933932684481E-3</v>
      </c>
      <c r="BP375" s="30">
        <f t="shared" si="747"/>
        <v>0</v>
      </c>
      <c r="BQ375" s="30">
        <f t="shared" si="748"/>
        <v>4.5971454820351552E-3</v>
      </c>
      <c r="BR375" s="30">
        <f t="shared" si="749"/>
        <v>8.7447798645535313E-2</v>
      </c>
      <c r="BS375" s="30">
        <f t="shared" si="750"/>
        <v>8.4574195819727485E-2</v>
      </c>
      <c r="BT375" s="30">
        <f t="shared" si="751"/>
        <v>1.9435814769308613E-2</v>
      </c>
      <c r="BU375" s="30">
        <f t="shared" si="752"/>
        <v>1</v>
      </c>
      <c r="BV375" s="30"/>
      <c r="BW375" s="28">
        <f t="shared" si="753"/>
        <v>0.45674709741609709</v>
      </c>
      <c r="BX375" s="28">
        <f t="shared" si="754"/>
        <v>0.44173803177758281</v>
      </c>
      <c r="BY375" s="28">
        <f t="shared" si="755"/>
        <v>0.1015148708063201</v>
      </c>
      <c r="BZ375" s="28"/>
      <c r="CA375" s="28">
        <f t="shared" si="756"/>
        <v>59.8</v>
      </c>
      <c r="CB375" s="28">
        <f t="shared" si="757"/>
        <v>9.74</v>
      </c>
      <c r="CC375" s="28">
        <f t="shared" si="758"/>
        <v>32.988841951436868</v>
      </c>
      <c r="CD375" s="28">
        <f t="shared" si="759"/>
        <v>45.674709741609711</v>
      </c>
      <c r="CF375" s="28">
        <f t="shared" si="760"/>
        <v>6.8487419869232431</v>
      </c>
      <c r="CG375" s="28">
        <f t="shared" si="761"/>
        <v>0.53848517748823688</v>
      </c>
      <c r="CH375" s="30"/>
      <c r="CI375" s="107">
        <f t="shared" si="762"/>
        <v>2.1276516737503157</v>
      </c>
    </row>
    <row r="376" spans="1:87" ht="15" customHeight="1" x14ac:dyDescent="0.2">
      <c r="A376" s="150" t="s">
        <v>194</v>
      </c>
      <c r="C376" s="135">
        <v>220</v>
      </c>
      <c r="D376" s="26">
        <f t="shared" si="708"/>
        <v>1025</v>
      </c>
      <c r="F376" s="28">
        <v>59.8</v>
      </c>
      <c r="G376" s="28">
        <v>0.52</v>
      </c>
      <c r="H376" s="28">
        <v>16.7</v>
      </c>
      <c r="I376" s="28">
        <v>5.47</v>
      </c>
      <c r="J376" s="28">
        <v>0.11</v>
      </c>
      <c r="K376" s="28">
        <v>2.36</v>
      </c>
      <c r="L376" s="28">
        <v>5</v>
      </c>
      <c r="M376" s="28">
        <v>4.2300000000000004</v>
      </c>
      <c r="N376" s="28">
        <v>5.51</v>
      </c>
      <c r="O376" s="28">
        <v>0.3</v>
      </c>
      <c r="P376" s="28">
        <f t="shared" si="709"/>
        <v>100</v>
      </c>
      <c r="R376" s="28">
        <v>56.8</v>
      </c>
      <c r="S376" s="28">
        <v>0.14000000000000001</v>
      </c>
      <c r="T376" s="28">
        <v>26.71</v>
      </c>
      <c r="U376" s="28">
        <v>0.64</v>
      </c>
      <c r="V376" s="28">
        <v>0</v>
      </c>
      <c r="W376" s="28">
        <v>0.16</v>
      </c>
      <c r="X376" s="28">
        <v>9.42</v>
      </c>
      <c r="Y376" s="28">
        <v>4.5199999999999996</v>
      </c>
      <c r="Z376" s="28">
        <v>1.61</v>
      </c>
      <c r="AA376" s="28">
        <f t="shared" si="710"/>
        <v>100</v>
      </c>
      <c r="AC376" s="30">
        <f t="shared" si="711"/>
        <v>0.99533954727030627</v>
      </c>
      <c r="AD376" s="30">
        <f t="shared" si="712"/>
        <v>6.5081351689612009E-3</v>
      </c>
      <c r="AE376" s="30">
        <f t="shared" si="713"/>
        <v>0.32757944291879171</v>
      </c>
      <c r="AF376" s="30">
        <f t="shared" si="714"/>
        <v>7.613082811412665E-2</v>
      </c>
      <c r="AG376" s="30">
        <f t="shared" si="715"/>
        <v>1.5506061460389062E-3</v>
      </c>
      <c r="AH376" s="30">
        <f t="shared" si="716"/>
        <v>5.8560794044665014E-2</v>
      </c>
      <c r="AI376" s="30">
        <f t="shared" si="717"/>
        <v>8.9158345221112698E-2</v>
      </c>
      <c r="AJ376" s="30">
        <f t="shared" si="718"/>
        <v>0.13649564375605036</v>
      </c>
      <c r="AK376" s="30">
        <f t="shared" si="719"/>
        <v>0.11698513800424627</v>
      </c>
      <c r="AL376" s="30">
        <f t="shared" si="720"/>
        <v>4.2272275727963807E-3</v>
      </c>
      <c r="AM376" s="30">
        <f t="shared" si="721"/>
        <v>1.8125357082170954</v>
      </c>
      <c r="AO376" s="30">
        <f t="shared" si="722"/>
        <v>0.5491420349723064</v>
      </c>
      <c r="AP376" s="30">
        <f t="shared" si="723"/>
        <v>3.5906245264337119E-3</v>
      </c>
      <c r="AQ376" s="30">
        <f t="shared" si="724"/>
        <v>0.18072992517262787</v>
      </c>
      <c r="AR376" s="30">
        <f t="shared" si="725"/>
        <v>4.2002388018613383E-2</v>
      </c>
      <c r="AS376" s="30">
        <f t="shared" si="726"/>
        <v>8.5548998511271435E-4</v>
      </c>
      <c r="AT376" s="30">
        <f t="shared" si="727"/>
        <v>3.2308767093073419E-2</v>
      </c>
      <c r="AU376" s="30">
        <f t="shared" si="728"/>
        <v>4.9189842063201886E-2</v>
      </c>
      <c r="AV376" s="30">
        <f t="shared" si="729"/>
        <v>7.5306457763700888E-2</v>
      </c>
      <c r="AW376" s="30">
        <f t="shared" si="730"/>
        <v>6.4542252863707142E-2</v>
      </c>
      <c r="AX376" s="30">
        <f t="shared" si="731"/>
        <v>2.3322175412226788E-3</v>
      </c>
      <c r="AY376" s="30">
        <f t="shared" si="732"/>
        <v>1</v>
      </c>
      <c r="AZ376" s="30"/>
      <c r="BA376" s="30">
        <f t="shared" si="733"/>
        <v>0.94540612516644473</v>
      </c>
      <c r="BB376" s="30">
        <f t="shared" si="734"/>
        <v>1.7521902377972466E-3</v>
      </c>
      <c r="BC376" s="30">
        <f t="shared" si="735"/>
        <v>0.52393095331502559</v>
      </c>
      <c r="BD376" s="30">
        <f t="shared" si="736"/>
        <v>8.9074460681976345E-3</v>
      </c>
      <c r="BE376" s="30">
        <f t="shared" si="737"/>
        <v>0</v>
      </c>
      <c r="BF376" s="30">
        <f t="shared" si="738"/>
        <v>3.9702233250620347E-3</v>
      </c>
      <c r="BG376" s="30">
        <f t="shared" si="739"/>
        <v>0.16797432239657634</v>
      </c>
      <c r="BH376" s="30">
        <f t="shared" si="740"/>
        <v>0.14585350112939657</v>
      </c>
      <c r="BI376" s="30">
        <f t="shared" si="741"/>
        <v>3.4182590233545647E-2</v>
      </c>
      <c r="BJ376" s="30">
        <f t="shared" si="742"/>
        <v>1.8319773518720461</v>
      </c>
      <c r="BK376" s="30"/>
      <c r="BL376" s="30">
        <f t="shared" si="743"/>
        <v>0.51605775813787258</v>
      </c>
      <c r="BM376" s="30">
        <f t="shared" si="744"/>
        <v>9.5644754341899071E-4</v>
      </c>
      <c r="BN376" s="30">
        <f t="shared" si="745"/>
        <v>0.28599204721588684</v>
      </c>
      <c r="BO376" s="30">
        <f t="shared" si="746"/>
        <v>4.8622031593869687E-3</v>
      </c>
      <c r="BP376" s="30">
        <f t="shared" si="747"/>
        <v>0</v>
      </c>
      <c r="BQ376" s="30">
        <f t="shared" si="748"/>
        <v>2.1671792617987198E-3</v>
      </c>
      <c r="BR376" s="30">
        <f t="shared" si="749"/>
        <v>9.1690174130661661E-2</v>
      </c>
      <c r="BS376" s="30">
        <f t="shared" si="750"/>
        <v>7.9615340757544284E-2</v>
      </c>
      <c r="BT376" s="30">
        <f t="shared" si="751"/>
        <v>1.8658849793429716E-2</v>
      </c>
      <c r="BU376" s="30">
        <f t="shared" si="752"/>
        <v>0.99999999999999989</v>
      </c>
      <c r="BV376" s="30"/>
      <c r="BW376" s="28">
        <f t="shared" si="753"/>
        <v>0.48267039075632262</v>
      </c>
      <c r="BX376" s="28">
        <f t="shared" si="754"/>
        <v>0.4191067145197096</v>
      </c>
      <c r="BY376" s="28">
        <f t="shared" si="755"/>
        <v>9.8222894723967835E-2</v>
      </c>
      <c r="BZ376" s="28"/>
      <c r="CA376" s="28">
        <f t="shared" si="756"/>
        <v>59.8</v>
      </c>
      <c r="CB376" s="28">
        <f t="shared" si="757"/>
        <v>9.74</v>
      </c>
      <c r="CC376" s="28">
        <f t="shared" si="758"/>
        <v>33.955809010212917</v>
      </c>
      <c r="CD376" s="28">
        <f t="shared" si="759"/>
        <v>48.267039075632262</v>
      </c>
      <c r="CF376" s="28">
        <f t="shared" si="760"/>
        <v>6.9039461464519691</v>
      </c>
      <c r="CG376" s="28">
        <f t="shared" si="761"/>
        <v>0.53848517748823688</v>
      </c>
      <c r="CH376" s="30"/>
      <c r="CI376" s="107">
        <f t="shared" si="762"/>
        <v>2.3880108607382557</v>
      </c>
    </row>
    <row r="377" spans="1:87" ht="15" customHeight="1" x14ac:dyDescent="0.2">
      <c r="A377" s="150" t="s">
        <v>194</v>
      </c>
      <c r="C377" s="135">
        <v>225</v>
      </c>
      <c r="D377" s="26">
        <f t="shared" si="708"/>
        <v>1025</v>
      </c>
      <c r="F377" s="28">
        <v>59.8</v>
      </c>
      <c r="G377" s="28">
        <v>0.52</v>
      </c>
      <c r="H377" s="28">
        <v>16.7</v>
      </c>
      <c r="I377" s="28">
        <v>5.47</v>
      </c>
      <c r="J377" s="28">
        <v>0.11</v>
      </c>
      <c r="K377" s="28">
        <v>2.36</v>
      </c>
      <c r="L377" s="28">
        <v>5</v>
      </c>
      <c r="M377" s="28">
        <v>4.2300000000000004</v>
      </c>
      <c r="N377" s="28">
        <v>5.51</v>
      </c>
      <c r="O377" s="28">
        <v>0.3</v>
      </c>
      <c r="P377" s="28">
        <f t="shared" si="709"/>
        <v>100</v>
      </c>
      <c r="R377" s="28">
        <v>55.6</v>
      </c>
      <c r="S377" s="28">
        <v>0.18</v>
      </c>
      <c r="T377" s="28">
        <v>27.48</v>
      </c>
      <c r="U377" s="28">
        <v>0.71</v>
      </c>
      <c r="V377" s="28">
        <v>0.23</v>
      </c>
      <c r="W377" s="28">
        <v>0.28999999999999998</v>
      </c>
      <c r="X377" s="28">
        <v>9.85</v>
      </c>
      <c r="Y377" s="28">
        <v>4.29</v>
      </c>
      <c r="Z377" s="28">
        <v>1.37</v>
      </c>
      <c r="AA377" s="28">
        <f t="shared" si="710"/>
        <v>100.00000000000001</v>
      </c>
      <c r="AC377" s="30">
        <f t="shared" si="711"/>
        <v>0.99533954727030627</v>
      </c>
      <c r="AD377" s="30">
        <f t="shared" si="712"/>
        <v>6.5081351689612009E-3</v>
      </c>
      <c r="AE377" s="30">
        <f t="shared" si="713"/>
        <v>0.32757944291879171</v>
      </c>
      <c r="AF377" s="30">
        <f t="shared" si="714"/>
        <v>7.613082811412665E-2</v>
      </c>
      <c r="AG377" s="30">
        <f t="shared" si="715"/>
        <v>1.5506061460389062E-3</v>
      </c>
      <c r="AH377" s="30">
        <f t="shared" si="716"/>
        <v>5.8560794044665014E-2</v>
      </c>
      <c r="AI377" s="30">
        <f t="shared" si="717"/>
        <v>8.9158345221112698E-2</v>
      </c>
      <c r="AJ377" s="30">
        <f t="shared" si="718"/>
        <v>0.13649564375605036</v>
      </c>
      <c r="AK377" s="30">
        <f t="shared" si="719"/>
        <v>0.11698513800424627</v>
      </c>
      <c r="AL377" s="30">
        <f t="shared" si="720"/>
        <v>4.2272275727963807E-3</v>
      </c>
      <c r="AM377" s="30">
        <f t="shared" si="721"/>
        <v>1.8125357082170954</v>
      </c>
      <c r="AO377" s="30">
        <f t="shared" si="722"/>
        <v>0.5491420349723064</v>
      </c>
      <c r="AP377" s="30">
        <f t="shared" si="723"/>
        <v>3.5906245264337119E-3</v>
      </c>
      <c r="AQ377" s="30">
        <f t="shared" si="724"/>
        <v>0.18072992517262787</v>
      </c>
      <c r="AR377" s="30">
        <f t="shared" si="725"/>
        <v>4.2002388018613383E-2</v>
      </c>
      <c r="AS377" s="30">
        <f t="shared" si="726"/>
        <v>8.5548998511271435E-4</v>
      </c>
      <c r="AT377" s="30">
        <f t="shared" si="727"/>
        <v>3.2308767093073419E-2</v>
      </c>
      <c r="AU377" s="30">
        <f t="shared" si="728"/>
        <v>4.9189842063201886E-2</v>
      </c>
      <c r="AV377" s="30">
        <f t="shared" si="729"/>
        <v>7.5306457763700888E-2</v>
      </c>
      <c r="AW377" s="30">
        <f t="shared" si="730"/>
        <v>6.4542252863707142E-2</v>
      </c>
      <c r="AX377" s="30">
        <f t="shared" si="731"/>
        <v>2.3322175412226788E-3</v>
      </c>
      <c r="AY377" s="30">
        <f t="shared" si="732"/>
        <v>1</v>
      </c>
      <c r="AZ377" s="30"/>
      <c r="BA377" s="30">
        <f t="shared" si="733"/>
        <v>0.92543275632490019</v>
      </c>
      <c r="BB377" s="30">
        <f t="shared" si="734"/>
        <v>2.252816020025031E-3</v>
      </c>
      <c r="BC377" s="30">
        <f t="shared" si="735"/>
        <v>0.53903491565319739</v>
      </c>
      <c r="BD377" s="30">
        <f t="shared" si="736"/>
        <v>9.8816979819067504E-3</v>
      </c>
      <c r="BE377" s="30">
        <f t="shared" si="737"/>
        <v>3.2421764871722585E-3</v>
      </c>
      <c r="BF377" s="30">
        <f t="shared" si="738"/>
        <v>7.1960297766749384E-3</v>
      </c>
      <c r="BG377" s="30">
        <f t="shared" si="739"/>
        <v>0.175641940085592</v>
      </c>
      <c r="BH377" s="30">
        <f t="shared" si="740"/>
        <v>0.13843175217812198</v>
      </c>
      <c r="BI377" s="30">
        <f t="shared" si="741"/>
        <v>2.9087048832271763E-2</v>
      </c>
      <c r="BJ377" s="30">
        <f t="shared" si="742"/>
        <v>1.8302011333398622</v>
      </c>
      <c r="BK377" s="30"/>
      <c r="BL377" s="30">
        <f t="shared" si="743"/>
        <v>0.50564538479774312</v>
      </c>
      <c r="BM377" s="30">
        <f t="shared" si="744"/>
        <v>1.2309117172897579E-3</v>
      </c>
      <c r="BN377" s="30">
        <f t="shared" si="745"/>
        <v>0.29452222809497103</v>
      </c>
      <c r="BO377" s="30">
        <f t="shared" si="746"/>
        <v>5.3992415379363404E-3</v>
      </c>
      <c r="BP377" s="30">
        <f t="shared" si="747"/>
        <v>1.7714864383543123E-3</v>
      </c>
      <c r="BQ377" s="30">
        <f t="shared" si="748"/>
        <v>3.9318245659389281E-3</v>
      </c>
      <c r="BR377" s="30">
        <f t="shared" si="749"/>
        <v>9.5968654420549901E-2</v>
      </c>
      <c r="BS377" s="30">
        <f t="shared" si="750"/>
        <v>7.5637452986111589E-2</v>
      </c>
      <c r="BT377" s="30">
        <f t="shared" si="751"/>
        <v>1.589281544110507E-2</v>
      </c>
      <c r="BU377" s="30">
        <f t="shared" si="752"/>
        <v>1</v>
      </c>
      <c r="BV377" s="30"/>
      <c r="BW377" s="28">
        <f t="shared" si="753"/>
        <v>0.5118357639764598</v>
      </c>
      <c r="BX377" s="28">
        <f t="shared" si="754"/>
        <v>0.40340206672825996</v>
      </c>
      <c r="BY377" s="28">
        <f t="shared" si="755"/>
        <v>8.4762169295280243E-2</v>
      </c>
      <c r="BZ377" s="28"/>
      <c r="CA377" s="28">
        <f t="shared" si="756"/>
        <v>59.8</v>
      </c>
      <c r="CB377" s="28">
        <f t="shared" si="757"/>
        <v>9.74</v>
      </c>
      <c r="CC377" s="28">
        <f t="shared" si="758"/>
        <v>34.068005128351011</v>
      </c>
      <c r="CD377" s="28">
        <f t="shared" si="759"/>
        <v>51.183576397645979</v>
      </c>
      <c r="CF377" s="28">
        <f t="shared" si="760"/>
        <v>6.9626159466460305</v>
      </c>
      <c r="CG377" s="28">
        <f t="shared" si="761"/>
        <v>0.53848517748823688</v>
      </c>
      <c r="CH377" s="30"/>
      <c r="CI377" s="107">
        <f t="shared" si="762"/>
        <v>2.5619838633400884</v>
      </c>
    </row>
    <row r="378" spans="1:87" ht="15" customHeight="1" x14ac:dyDescent="0.2">
      <c r="A378" s="150" t="s">
        <v>194</v>
      </c>
      <c r="C378" s="135">
        <v>230</v>
      </c>
      <c r="D378" s="26">
        <f t="shared" si="708"/>
        <v>1025</v>
      </c>
      <c r="F378" s="28">
        <v>59.8</v>
      </c>
      <c r="G378" s="28">
        <v>0.52</v>
      </c>
      <c r="H378" s="28">
        <v>16.7</v>
      </c>
      <c r="I378" s="28">
        <v>5.47</v>
      </c>
      <c r="J378" s="28">
        <v>0.11</v>
      </c>
      <c r="K378" s="28">
        <v>2.36</v>
      </c>
      <c r="L378" s="28">
        <v>5</v>
      </c>
      <c r="M378" s="28">
        <v>4.2300000000000004</v>
      </c>
      <c r="N378" s="28">
        <v>5.51</v>
      </c>
      <c r="O378" s="28">
        <v>0.3</v>
      </c>
      <c r="P378" s="28">
        <f t="shared" si="709"/>
        <v>100</v>
      </c>
      <c r="R378" s="28">
        <v>56.17</v>
      </c>
      <c r="S378" s="28">
        <v>0.18</v>
      </c>
      <c r="T378" s="28">
        <v>26.34</v>
      </c>
      <c r="U378" s="28">
        <v>0.8</v>
      </c>
      <c r="V378" s="28">
        <v>0</v>
      </c>
      <c r="W378" s="28">
        <v>0.22</v>
      </c>
      <c r="X378" s="28">
        <v>10.25</v>
      </c>
      <c r="Y378" s="28">
        <v>4.3899999999999997</v>
      </c>
      <c r="Z378" s="28">
        <v>1.66</v>
      </c>
      <c r="AA378" s="28">
        <f t="shared" si="710"/>
        <v>100.00999999999999</v>
      </c>
      <c r="AC378" s="30">
        <f t="shared" si="711"/>
        <v>0.99533954727030627</v>
      </c>
      <c r="AD378" s="30">
        <f t="shared" si="712"/>
        <v>6.5081351689612009E-3</v>
      </c>
      <c r="AE378" s="30">
        <f t="shared" si="713"/>
        <v>0.32757944291879171</v>
      </c>
      <c r="AF378" s="30">
        <f t="shared" si="714"/>
        <v>7.613082811412665E-2</v>
      </c>
      <c r="AG378" s="30">
        <f t="shared" si="715"/>
        <v>1.5506061460389062E-3</v>
      </c>
      <c r="AH378" s="30">
        <f t="shared" si="716"/>
        <v>5.8560794044665014E-2</v>
      </c>
      <c r="AI378" s="30">
        <f t="shared" si="717"/>
        <v>8.9158345221112698E-2</v>
      </c>
      <c r="AJ378" s="30">
        <f t="shared" si="718"/>
        <v>0.13649564375605036</v>
      </c>
      <c r="AK378" s="30">
        <f t="shared" si="719"/>
        <v>0.11698513800424627</v>
      </c>
      <c r="AL378" s="30">
        <f t="shared" si="720"/>
        <v>4.2272275727963807E-3</v>
      </c>
      <c r="AM378" s="30">
        <f t="shared" si="721"/>
        <v>1.8125357082170954</v>
      </c>
      <c r="AO378" s="30">
        <f t="shared" si="722"/>
        <v>0.5491420349723064</v>
      </c>
      <c r="AP378" s="30">
        <f t="shared" si="723"/>
        <v>3.5906245264337119E-3</v>
      </c>
      <c r="AQ378" s="30">
        <f t="shared" si="724"/>
        <v>0.18072992517262787</v>
      </c>
      <c r="AR378" s="30">
        <f t="shared" si="725"/>
        <v>4.2002388018613383E-2</v>
      </c>
      <c r="AS378" s="30">
        <f t="shared" si="726"/>
        <v>8.5548998511271435E-4</v>
      </c>
      <c r="AT378" s="30">
        <f t="shared" si="727"/>
        <v>3.2308767093073419E-2</v>
      </c>
      <c r="AU378" s="30">
        <f t="shared" si="728"/>
        <v>4.9189842063201886E-2</v>
      </c>
      <c r="AV378" s="30">
        <f t="shared" si="729"/>
        <v>7.5306457763700888E-2</v>
      </c>
      <c r="AW378" s="30">
        <f t="shared" si="730"/>
        <v>6.4542252863707142E-2</v>
      </c>
      <c r="AX378" s="30">
        <f t="shared" si="731"/>
        <v>2.3322175412226788E-3</v>
      </c>
      <c r="AY378" s="30">
        <f t="shared" si="732"/>
        <v>1</v>
      </c>
      <c r="AZ378" s="30"/>
      <c r="BA378" s="30">
        <f t="shared" si="733"/>
        <v>0.93492010652463386</v>
      </c>
      <c r="BB378" s="30">
        <f t="shared" si="734"/>
        <v>2.252816020025031E-3</v>
      </c>
      <c r="BC378" s="30">
        <f t="shared" si="735"/>
        <v>0.51667320517850135</v>
      </c>
      <c r="BD378" s="30">
        <f t="shared" si="736"/>
        <v>1.1134307585247045E-2</v>
      </c>
      <c r="BE378" s="30">
        <f t="shared" si="737"/>
        <v>0</v>
      </c>
      <c r="BF378" s="30">
        <f t="shared" si="738"/>
        <v>5.4590570719602978E-3</v>
      </c>
      <c r="BG378" s="30">
        <f t="shared" si="739"/>
        <v>0.18277460770328102</v>
      </c>
      <c r="BH378" s="30">
        <f t="shared" si="740"/>
        <v>0.14165859954824137</v>
      </c>
      <c r="BI378" s="30">
        <f t="shared" si="741"/>
        <v>3.5244161358811039E-2</v>
      </c>
      <c r="BJ378" s="30">
        <f t="shared" si="742"/>
        <v>1.830116860990701</v>
      </c>
      <c r="BK378" s="30"/>
      <c r="BL378" s="30">
        <f t="shared" si="743"/>
        <v>0.51085268184378763</v>
      </c>
      <c r="BM378" s="30">
        <f t="shared" si="744"/>
        <v>1.2309683977259841E-3</v>
      </c>
      <c r="BN378" s="30">
        <f t="shared" si="745"/>
        <v>0.28231705646316463</v>
      </c>
      <c r="BO378" s="30">
        <f t="shared" si="746"/>
        <v>6.0839325742399241E-3</v>
      </c>
      <c r="BP378" s="30">
        <f t="shared" si="747"/>
        <v>0</v>
      </c>
      <c r="BQ378" s="30">
        <f t="shared" si="748"/>
        <v>2.9829008126864287E-3</v>
      </c>
      <c r="BR378" s="30">
        <f t="shared" si="749"/>
        <v>9.9870457236451701E-2</v>
      </c>
      <c r="BS378" s="30">
        <f t="shared" si="750"/>
        <v>7.7404127882608004E-2</v>
      </c>
      <c r="BT378" s="30">
        <f t="shared" si="751"/>
        <v>1.9257874789335716E-2</v>
      </c>
      <c r="BU378" s="30">
        <f t="shared" si="752"/>
        <v>0.99999999999999989</v>
      </c>
      <c r="BV378" s="30"/>
      <c r="BW378" s="28">
        <f t="shared" si="753"/>
        <v>0.50816265813291983</v>
      </c>
      <c r="BX378" s="28">
        <f t="shared" si="754"/>
        <v>0.39384907673107228</v>
      </c>
      <c r="BY378" s="28">
        <f t="shared" si="755"/>
        <v>9.798826513600789E-2</v>
      </c>
      <c r="BZ378" s="28"/>
      <c r="CA378" s="28">
        <f t="shared" si="756"/>
        <v>59.8</v>
      </c>
      <c r="CB378" s="28">
        <f t="shared" si="757"/>
        <v>9.74</v>
      </c>
      <c r="CC378" s="28">
        <f t="shared" si="758"/>
        <v>35.206959420246783</v>
      </c>
      <c r="CD378" s="28">
        <f t="shared" si="759"/>
        <v>50.816265813291984</v>
      </c>
      <c r="CF378" s="28">
        <f t="shared" si="760"/>
        <v>6.9554137360514439</v>
      </c>
      <c r="CG378" s="28">
        <f t="shared" si="761"/>
        <v>0.53848517748823688</v>
      </c>
      <c r="CH378" s="30"/>
      <c r="CI378" s="107">
        <f t="shared" si="762"/>
        <v>2.6819213232549841</v>
      </c>
    </row>
    <row r="379" spans="1:87" ht="15" customHeight="1" x14ac:dyDescent="0.2">
      <c r="A379" s="150" t="s">
        <v>194</v>
      </c>
      <c r="C379" s="135">
        <v>235</v>
      </c>
      <c r="D379" s="26">
        <f t="shared" si="708"/>
        <v>1025</v>
      </c>
      <c r="F379" s="28">
        <v>59.8</v>
      </c>
      <c r="G379" s="28">
        <v>0.52</v>
      </c>
      <c r="H379" s="28">
        <v>16.7</v>
      </c>
      <c r="I379" s="28">
        <v>5.47</v>
      </c>
      <c r="J379" s="28">
        <v>0.11</v>
      </c>
      <c r="K379" s="28">
        <v>2.36</v>
      </c>
      <c r="L379" s="28">
        <v>5</v>
      </c>
      <c r="M379" s="28">
        <v>4.2300000000000004</v>
      </c>
      <c r="N379" s="28">
        <v>5.51</v>
      </c>
      <c r="O379" s="28">
        <v>0.3</v>
      </c>
      <c r="P379" s="28">
        <f t="shared" si="709"/>
        <v>100</v>
      </c>
      <c r="R379" s="28">
        <v>58.14</v>
      </c>
      <c r="S379" s="28">
        <v>0.21</v>
      </c>
      <c r="T379" s="28">
        <v>25.8</v>
      </c>
      <c r="U379" s="28">
        <v>0.76</v>
      </c>
      <c r="V379" s="28">
        <v>0</v>
      </c>
      <c r="W379" s="28">
        <v>0.23</v>
      </c>
      <c r="X379" s="28">
        <v>7.72</v>
      </c>
      <c r="Y379" s="28">
        <v>5.21</v>
      </c>
      <c r="Z379" s="28">
        <v>1.93</v>
      </c>
      <c r="AA379" s="28">
        <f t="shared" si="710"/>
        <v>100.00000000000001</v>
      </c>
      <c r="AC379" s="30">
        <f t="shared" si="711"/>
        <v>0.99533954727030627</v>
      </c>
      <c r="AD379" s="30">
        <f t="shared" si="712"/>
        <v>6.5081351689612009E-3</v>
      </c>
      <c r="AE379" s="30">
        <f t="shared" si="713"/>
        <v>0.32757944291879171</v>
      </c>
      <c r="AF379" s="30">
        <f t="shared" si="714"/>
        <v>7.613082811412665E-2</v>
      </c>
      <c r="AG379" s="30">
        <f t="shared" si="715"/>
        <v>1.5506061460389062E-3</v>
      </c>
      <c r="AH379" s="30">
        <f t="shared" si="716"/>
        <v>5.8560794044665014E-2</v>
      </c>
      <c r="AI379" s="30">
        <f t="shared" si="717"/>
        <v>8.9158345221112698E-2</v>
      </c>
      <c r="AJ379" s="30">
        <f t="shared" si="718"/>
        <v>0.13649564375605036</v>
      </c>
      <c r="AK379" s="30">
        <f t="shared" si="719"/>
        <v>0.11698513800424627</v>
      </c>
      <c r="AL379" s="30">
        <f t="shared" si="720"/>
        <v>4.2272275727963807E-3</v>
      </c>
      <c r="AM379" s="30">
        <f t="shared" si="721"/>
        <v>1.8125357082170954</v>
      </c>
      <c r="AO379" s="30">
        <f t="shared" si="722"/>
        <v>0.5491420349723064</v>
      </c>
      <c r="AP379" s="30">
        <f t="shared" si="723"/>
        <v>3.5906245264337119E-3</v>
      </c>
      <c r="AQ379" s="30">
        <f t="shared" si="724"/>
        <v>0.18072992517262787</v>
      </c>
      <c r="AR379" s="30">
        <f t="shared" si="725"/>
        <v>4.2002388018613383E-2</v>
      </c>
      <c r="AS379" s="30">
        <f t="shared" si="726"/>
        <v>8.5548998511271435E-4</v>
      </c>
      <c r="AT379" s="30">
        <f t="shared" si="727"/>
        <v>3.2308767093073419E-2</v>
      </c>
      <c r="AU379" s="30">
        <f t="shared" si="728"/>
        <v>4.9189842063201886E-2</v>
      </c>
      <c r="AV379" s="30">
        <f t="shared" si="729"/>
        <v>7.5306457763700888E-2</v>
      </c>
      <c r="AW379" s="30">
        <f t="shared" si="730"/>
        <v>6.4542252863707142E-2</v>
      </c>
      <c r="AX379" s="30">
        <f t="shared" si="731"/>
        <v>2.3322175412226788E-3</v>
      </c>
      <c r="AY379" s="30">
        <f t="shared" si="732"/>
        <v>1</v>
      </c>
      <c r="AZ379" s="30"/>
      <c r="BA379" s="30">
        <f t="shared" si="733"/>
        <v>0.9677097203728362</v>
      </c>
      <c r="BB379" s="30">
        <f t="shared" si="734"/>
        <v>2.6282853566958696E-3</v>
      </c>
      <c r="BC379" s="30">
        <f t="shared" si="735"/>
        <v>0.50608081600627697</v>
      </c>
      <c r="BD379" s="30">
        <f t="shared" si="736"/>
        <v>1.0577592205984691E-2</v>
      </c>
      <c r="BE379" s="30">
        <f t="shared" si="737"/>
        <v>0</v>
      </c>
      <c r="BF379" s="30">
        <f t="shared" si="738"/>
        <v>5.7071960297766754E-3</v>
      </c>
      <c r="BG379" s="30">
        <f t="shared" si="739"/>
        <v>0.13766048502139799</v>
      </c>
      <c r="BH379" s="30">
        <f t="shared" si="740"/>
        <v>0.16811874798322041</v>
      </c>
      <c r="BI379" s="30">
        <f t="shared" si="741"/>
        <v>4.0976645435244159E-2</v>
      </c>
      <c r="BJ379" s="30">
        <f t="shared" si="742"/>
        <v>1.8394594884114333</v>
      </c>
      <c r="BK379" s="30"/>
      <c r="BL379" s="30">
        <f t="shared" si="743"/>
        <v>0.52608373626567628</v>
      </c>
      <c r="BM379" s="30">
        <f t="shared" si="744"/>
        <v>1.4288356842072508E-3</v>
      </c>
      <c r="BN379" s="30">
        <f t="shared" si="745"/>
        <v>0.27512474136809123</v>
      </c>
      <c r="BO379" s="30">
        <f t="shared" si="746"/>
        <v>5.7503806268218247E-3</v>
      </c>
      <c r="BP379" s="30">
        <f t="shared" si="747"/>
        <v>0</v>
      </c>
      <c r="BQ379" s="30">
        <f t="shared" si="748"/>
        <v>3.102648395211704E-3</v>
      </c>
      <c r="BR379" s="30">
        <f t="shared" si="749"/>
        <v>7.4837464966560532E-2</v>
      </c>
      <c r="BS379" s="30">
        <f t="shared" si="750"/>
        <v>9.1395732845635333E-2</v>
      </c>
      <c r="BT379" s="30">
        <f t="shared" si="751"/>
        <v>2.2276459847795724E-2</v>
      </c>
      <c r="BU379" s="30">
        <f t="shared" si="752"/>
        <v>0.99999999999999978</v>
      </c>
      <c r="BV379" s="30"/>
      <c r="BW379" s="28">
        <f t="shared" si="753"/>
        <v>0.39699538949639551</v>
      </c>
      <c r="BX379" s="28">
        <f t="shared" si="754"/>
        <v>0.48483315910786218</v>
      </c>
      <c r="BY379" s="28">
        <f t="shared" si="755"/>
        <v>0.11817145139574226</v>
      </c>
      <c r="BZ379" s="28"/>
      <c r="CA379" s="28">
        <f t="shared" si="756"/>
        <v>59.8</v>
      </c>
      <c r="CB379" s="28">
        <f t="shared" si="757"/>
        <v>9.74</v>
      </c>
      <c r="CC379" s="28">
        <f t="shared" si="758"/>
        <v>31.666914614394006</v>
      </c>
      <c r="CD379" s="28">
        <f t="shared" si="759"/>
        <v>39.69953894963956</v>
      </c>
      <c r="CF379" s="28">
        <f t="shared" si="760"/>
        <v>6.7085368138093679</v>
      </c>
      <c r="CG379" s="28">
        <f t="shared" si="761"/>
        <v>0.53848517748823688</v>
      </c>
      <c r="CH379" s="30"/>
      <c r="CI379" s="107">
        <f t="shared" si="762"/>
        <v>1.6434120361320441</v>
      </c>
    </row>
    <row r="380" spans="1:87" ht="15" customHeight="1" x14ac:dyDescent="0.2">
      <c r="A380" s="150" t="s">
        <v>194</v>
      </c>
      <c r="C380" s="136">
        <v>240</v>
      </c>
      <c r="D380" s="26">
        <f t="shared" si="708"/>
        <v>1025</v>
      </c>
      <c r="F380" s="28">
        <v>59.8</v>
      </c>
      <c r="G380" s="28">
        <v>0.52</v>
      </c>
      <c r="H380" s="28">
        <v>16.7</v>
      </c>
      <c r="I380" s="28">
        <v>5.47</v>
      </c>
      <c r="J380" s="28">
        <v>0.11</v>
      </c>
      <c r="K380" s="28">
        <v>2.36</v>
      </c>
      <c r="L380" s="28">
        <v>5</v>
      </c>
      <c r="M380" s="28">
        <v>4.2300000000000004</v>
      </c>
      <c r="N380" s="28">
        <v>5.51</v>
      </c>
      <c r="O380" s="28">
        <v>0.3</v>
      </c>
      <c r="P380" s="28">
        <f t="shared" si="709"/>
        <v>100</v>
      </c>
      <c r="R380" s="28">
        <v>57.03</v>
      </c>
      <c r="S380" s="28">
        <v>0.33</v>
      </c>
      <c r="T380" s="28">
        <v>26.54</v>
      </c>
      <c r="U380" s="28">
        <v>0.69</v>
      </c>
      <c r="V380" s="28">
        <v>0.08</v>
      </c>
      <c r="W380" s="28">
        <v>0.27</v>
      </c>
      <c r="X380" s="28">
        <v>8.4600000000000009</v>
      </c>
      <c r="Y380" s="28">
        <v>4.95</v>
      </c>
      <c r="Z380" s="28">
        <v>1.65</v>
      </c>
      <c r="AA380" s="28">
        <f t="shared" si="710"/>
        <v>100.00000000000001</v>
      </c>
      <c r="AC380" s="30">
        <f t="shared" si="711"/>
        <v>0.99533954727030627</v>
      </c>
      <c r="AD380" s="30">
        <f t="shared" si="712"/>
        <v>6.5081351689612009E-3</v>
      </c>
      <c r="AE380" s="30">
        <f t="shared" si="713"/>
        <v>0.32757944291879171</v>
      </c>
      <c r="AF380" s="30">
        <f t="shared" si="714"/>
        <v>7.613082811412665E-2</v>
      </c>
      <c r="AG380" s="30">
        <f t="shared" si="715"/>
        <v>1.5506061460389062E-3</v>
      </c>
      <c r="AH380" s="30">
        <f t="shared" si="716"/>
        <v>5.8560794044665014E-2</v>
      </c>
      <c r="AI380" s="30">
        <f t="shared" si="717"/>
        <v>8.9158345221112698E-2</v>
      </c>
      <c r="AJ380" s="30">
        <f t="shared" si="718"/>
        <v>0.13649564375605036</v>
      </c>
      <c r="AK380" s="30">
        <f t="shared" si="719"/>
        <v>0.11698513800424627</v>
      </c>
      <c r="AL380" s="30">
        <f t="shared" si="720"/>
        <v>4.2272275727963807E-3</v>
      </c>
      <c r="AM380" s="30">
        <f t="shared" si="721"/>
        <v>1.8125357082170954</v>
      </c>
      <c r="AO380" s="30">
        <f t="shared" si="722"/>
        <v>0.5491420349723064</v>
      </c>
      <c r="AP380" s="30">
        <f t="shared" si="723"/>
        <v>3.5906245264337119E-3</v>
      </c>
      <c r="AQ380" s="30">
        <f t="shared" si="724"/>
        <v>0.18072992517262787</v>
      </c>
      <c r="AR380" s="30">
        <f t="shared" si="725"/>
        <v>4.2002388018613383E-2</v>
      </c>
      <c r="AS380" s="30">
        <f t="shared" si="726"/>
        <v>8.5548998511271435E-4</v>
      </c>
      <c r="AT380" s="30">
        <f t="shared" si="727"/>
        <v>3.2308767093073419E-2</v>
      </c>
      <c r="AU380" s="30">
        <f t="shared" si="728"/>
        <v>4.9189842063201886E-2</v>
      </c>
      <c r="AV380" s="30">
        <f t="shared" si="729"/>
        <v>7.5306457763700888E-2</v>
      </c>
      <c r="AW380" s="30">
        <f t="shared" si="730"/>
        <v>6.4542252863707142E-2</v>
      </c>
      <c r="AX380" s="30">
        <f t="shared" si="731"/>
        <v>2.3322175412226788E-3</v>
      </c>
      <c r="AY380" s="30">
        <f t="shared" si="732"/>
        <v>1</v>
      </c>
      <c r="AZ380" s="30"/>
      <c r="BA380" s="30">
        <f t="shared" si="733"/>
        <v>0.94923435419440749</v>
      </c>
      <c r="BB380" s="30">
        <f t="shared" si="734"/>
        <v>4.1301627033792235E-3</v>
      </c>
      <c r="BC380" s="30">
        <f t="shared" si="735"/>
        <v>0.52059631227932524</v>
      </c>
      <c r="BD380" s="30">
        <f t="shared" si="736"/>
        <v>9.6033402922755737E-3</v>
      </c>
      <c r="BE380" s="30">
        <f t="shared" si="737"/>
        <v>1.1277135607555681E-3</v>
      </c>
      <c r="BF380" s="30">
        <f t="shared" si="738"/>
        <v>6.6997518610421849E-3</v>
      </c>
      <c r="BG380" s="30">
        <f t="shared" si="739"/>
        <v>0.15085592011412269</v>
      </c>
      <c r="BH380" s="30">
        <f t="shared" si="740"/>
        <v>0.15972894482090999</v>
      </c>
      <c r="BI380" s="30">
        <f t="shared" si="741"/>
        <v>3.5031847133757961E-2</v>
      </c>
      <c r="BJ380" s="30">
        <f t="shared" si="742"/>
        <v>1.8370083469599756</v>
      </c>
      <c r="BK380" s="30"/>
      <c r="BL380" s="30">
        <f t="shared" si="743"/>
        <v>0.51672838382322783</v>
      </c>
      <c r="BM380" s="30">
        <f t="shared" si="744"/>
        <v>2.2483091653960844E-3</v>
      </c>
      <c r="BN380" s="30">
        <f t="shared" si="745"/>
        <v>0.28339354752570861</v>
      </c>
      <c r="BO380" s="30">
        <f t="shared" si="746"/>
        <v>5.2277064000106092E-3</v>
      </c>
      <c r="BP380" s="30">
        <f t="shared" si="747"/>
        <v>6.1388592088968796E-4</v>
      </c>
      <c r="BQ380" s="30">
        <f t="shared" si="748"/>
        <v>3.6470993025858895E-3</v>
      </c>
      <c r="BR380" s="30">
        <f t="shared" si="749"/>
        <v>8.2120432584735281E-2</v>
      </c>
      <c r="BS380" s="30">
        <f t="shared" si="750"/>
        <v>8.6950581953120609E-2</v>
      </c>
      <c r="BT380" s="30">
        <f t="shared" si="751"/>
        <v>1.9070053324325601E-2</v>
      </c>
      <c r="BU380" s="30">
        <f t="shared" si="752"/>
        <v>1.0000000000000002</v>
      </c>
      <c r="BV380" s="30"/>
      <c r="BW380" s="28">
        <f t="shared" si="753"/>
        <v>0.4364832915952766</v>
      </c>
      <c r="BX380" s="28">
        <f t="shared" si="754"/>
        <v>0.46215631143761926</v>
      </c>
      <c r="BY380" s="28">
        <f t="shared" si="755"/>
        <v>0.10136039696710419</v>
      </c>
      <c r="BZ380" s="28"/>
      <c r="CA380" s="28">
        <f t="shared" si="756"/>
        <v>59.8</v>
      </c>
      <c r="CB380" s="28">
        <f t="shared" si="757"/>
        <v>9.74</v>
      </c>
      <c r="CC380" s="28">
        <f t="shared" si="758"/>
        <v>31.960204276474251</v>
      </c>
      <c r="CD380" s="28">
        <f t="shared" si="759"/>
        <v>43.648329159527663</v>
      </c>
      <c r="CF380" s="28">
        <f t="shared" si="760"/>
        <v>6.8033622429636074</v>
      </c>
      <c r="CG380" s="28">
        <f t="shared" si="761"/>
        <v>0.53848517748823688</v>
      </c>
      <c r="CH380" s="30"/>
      <c r="CI380" s="107">
        <f t="shared" si="762"/>
        <v>1.8912958511651383</v>
      </c>
    </row>
    <row r="381" spans="1:87" ht="15" customHeight="1" x14ac:dyDescent="0.2">
      <c r="A381" s="150" t="s">
        <v>194</v>
      </c>
      <c r="C381" s="135">
        <v>245</v>
      </c>
      <c r="D381" s="26">
        <f t="shared" si="708"/>
        <v>1025</v>
      </c>
      <c r="F381" s="28">
        <v>59.8</v>
      </c>
      <c r="G381" s="28">
        <v>0.52</v>
      </c>
      <c r="H381" s="28">
        <v>16.7</v>
      </c>
      <c r="I381" s="28">
        <v>5.47</v>
      </c>
      <c r="J381" s="28">
        <v>0.11</v>
      </c>
      <c r="K381" s="28">
        <v>2.36</v>
      </c>
      <c r="L381" s="28">
        <v>5</v>
      </c>
      <c r="M381" s="28">
        <v>4.2300000000000004</v>
      </c>
      <c r="N381" s="28">
        <v>5.51</v>
      </c>
      <c r="O381" s="28">
        <v>0.3</v>
      </c>
      <c r="P381" s="28">
        <f t="shared" si="709"/>
        <v>100</v>
      </c>
      <c r="R381" s="28">
        <v>56.61</v>
      </c>
      <c r="S381" s="28">
        <v>0.28999999999999998</v>
      </c>
      <c r="T381" s="28">
        <v>26.36</v>
      </c>
      <c r="U381" s="28">
        <v>0.89</v>
      </c>
      <c r="V381" s="28">
        <v>0.2</v>
      </c>
      <c r="W381" s="28">
        <v>0.32</v>
      </c>
      <c r="X381" s="28">
        <v>8.91</v>
      </c>
      <c r="Y381" s="28">
        <v>4.8899999999999997</v>
      </c>
      <c r="Z381" s="28">
        <v>1.53</v>
      </c>
      <c r="AA381" s="28">
        <f t="shared" si="710"/>
        <v>99.999999999999986</v>
      </c>
      <c r="AC381" s="30">
        <f t="shared" si="711"/>
        <v>0.99533954727030627</v>
      </c>
      <c r="AD381" s="30">
        <f t="shared" si="712"/>
        <v>6.5081351689612009E-3</v>
      </c>
      <c r="AE381" s="30">
        <f t="shared" si="713"/>
        <v>0.32757944291879171</v>
      </c>
      <c r="AF381" s="30">
        <f t="shared" si="714"/>
        <v>7.613082811412665E-2</v>
      </c>
      <c r="AG381" s="30">
        <f t="shared" si="715"/>
        <v>1.5506061460389062E-3</v>
      </c>
      <c r="AH381" s="30">
        <f t="shared" si="716"/>
        <v>5.8560794044665014E-2</v>
      </c>
      <c r="AI381" s="30">
        <f t="shared" si="717"/>
        <v>8.9158345221112698E-2</v>
      </c>
      <c r="AJ381" s="30">
        <f t="shared" si="718"/>
        <v>0.13649564375605036</v>
      </c>
      <c r="AK381" s="30">
        <f t="shared" si="719"/>
        <v>0.11698513800424627</v>
      </c>
      <c r="AL381" s="30">
        <f t="shared" si="720"/>
        <v>4.2272275727963807E-3</v>
      </c>
      <c r="AM381" s="30">
        <f t="shared" si="721"/>
        <v>1.8125357082170954</v>
      </c>
      <c r="AO381" s="30">
        <f t="shared" si="722"/>
        <v>0.5491420349723064</v>
      </c>
      <c r="AP381" s="30">
        <f t="shared" si="723"/>
        <v>3.5906245264337119E-3</v>
      </c>
      <c r="AQ381" s="30">
        <f t="shared" si="724"/>
        <v>0.18072992517262787</v>
      </c>
      <c r="AR381" s="30">
        <f t="shared" si="725"/>
        <v>4.2002388018613383E-2</v>
      </c>
      <c r="AS381" s="30">
        <f t="shared" si="726"/>
        <v>8.5548998511271435E-4</v>
      </c>
      <c r="AT381" s="30">
        <f t="shared" si="727"/>
        <v>3.2308767093073419E-2</v>
      </c>
      <c r="AU381" s="30">
        <f t="shared" si="728"/>
        <v>4.9189842063201886E-2</v>
      </c>
      <c r="AV381" s="30">
        <f t="shared" si="729"/>
        <v>7.5306457763700888E-2</v>
      </c>
      <c r="AW381" s="30">
        <f t="shared" si="730"/>
        <v>6.4542252863707142E-2</v>
      </c>
      <c r="AX381" s="30">
        <f t="shared" si="731"/>
        <v>2.3322175412226788E-3</v>
      </c>
      <c r="AY381" s="30">
        <f t="shared" si="732"/>
        <v>1</v>
      </c>
      <c r="AZ381" s="30"/>
      <c r="BA381" s="30">
        <f t="shared" si="733"/>
        <v>0.94224367509986684</v>
      </c>
      <c r="BB381" s="30">
        <f t="shared" si="734"/>
        <v>3.6295369211514386E-3</v>
      </c>
      <c r="BC381" s="30">
        <f t="shared" si="735"/>
        <v>0.51706551588858374</v>
      </c>
      <c r="BD381" s="30">
        <f t="shared" si="736"/>
        <v>1.2386917188587336E-2</v>
      </c>
      <c r="BE381" s="30">
        <f t="shared" si="737"/>
        <v>2.8192839018889204E-3</v>
      </c>
      <c r="BF381" s="30">
        <f t="shared" si="738"/>
        <v>7.9404466501240695E-3</v>
      </c>
      <c r="BG381" s="30">
        <f t="shared" si="739"/>
        <v>0.15888017118402284</v>
      </c>
      <c r="BH381" s="30">
        <f t="shared" si="740"/>
        <v>0.15779283639883834</v>
      </c>
      <c r="BI381" s="30">
        <f t="shared" si="741"/>
        <v>3.2484076433121019E-2</v>
      </c>
      <c r="BJ381" s="30">
        <f t="shared" si="742"/>
        <v>1.8352424596661847</v>
      </c>
      <c r="BK381" s="30"/>
      <c r="BL381" s="30">
        <f t="shared" si="743"/>
        <v>0.51341645357924703</v>
      </c>
      <c r="BM381" s="30">
        <f t="shared" si="744"/>
        <v>1.9776879627183544E-3</v>
      </c>
      <c r="BN381" s="30">
        <f t="shared" si="745"/>
        <v>0.28174234590378516</v>
      </c>
      <c r="BO381" s="30">
        <f t="shared" si="746"/>
        <v>6.7494717786991546E-3</v>
      </c>
      <c r="BP381" s="30">
        <f t="shared" si="747"/>
        <v>1.5361915190223556E-3</v>
      </c>
      <c r="BQ381" s="30">
        <f t="shared" si="748"/>
        <v>4.3266472003750233E-3</v>
      </c>
      <c r="BR381" s="30">
        <f t="shared" si="749"/>
        <v>8.6571760775915038E-2</v>
      </c>
      <c r="BS381" s="30">
        <f t="shared" si="750"/>
        <v>8.5979286043512501E-2</v>
      </c>
      <c r="BT381" s="30">
        <f t="shared" si="751"/>
        <v>1.7700155236725287E-2</v>
      </c>
      <c r="BU381" s="30">
        <f t="shared" si="752"/>
        <v>0.99999999999999978</v>
      </c>
      <c r="BV381" s="30"/>
      <c r="BW381" s="28">
        <f t="shared" si="753"/>
        <v>0.4550392315017453</v>
      </c>
      <c r="BX381" s="28">
        <f t="shared" si="754"/>
        <v>0.45192506073173527</v>
      </c>
      <c r="BY381" s="28">
        <f t="shared" si="755"/>
        <v>9.3035707766519427E-2</v>
      </c>
      <c r="BZ381" s="28"/>
      <c r="CA381" s="28">
        <f t="shared" si="756"/>
        <v>59.8</v>
      </c>
      <c r="CB381" s="28">
        <f t="shared" si="757"/>
        <v>9.74</v>
      </c>
      <c r="CC381" s="28">
        <f t="shared" si="758"/>
        <v>32.055532351739203</v>
      </c>
      <c r="CD381" s="28">
        <f t="shared" si="759"/>
        <v>45.503923150174529</v>
      </c>
      <c r="CF381" s="28">
        <f t="shared" si="760"/>
        <v>6.8449957848635314</v>
      </c>
      <c r="CG381" s="28">
        <f t="shared" si="761"/>
        <v>0.53848517748823688</v>
      </c>
      <c r="CH381" s="30"/>
      <c r="CI381" s="107">
        <f t="shared" si="762"/>
        <v>2.0035132619962073</v>
      </c>
    </row>
    <row r="382" spans="1:87" ht="15" customHeight="1" x14ac:dyDescent="0.2">
      <c r="A382" s="150" t="s">
        <v>194</v>
      </c>
      <c r="C382" s="135">
        <v>250</v>
      </c>
      <c r="D382" s="26">
        <f t="shared" si="708"/>
        <v>1025</v>
      </c>
      <c r="F382" s="28">
        <v>59.8</v>
      </c>
      <c r="G382" s="28">
        <v>0.52</v>
      </c>
      <c r="H382" s="28">
        <v>16.7</v>
      </c>
      <c r="I382" s="28">
        <v>5.47</v>
      </c>
      <c r="J382" s="28">
        <v>0.11</v>
      </c>
      <c r="K382" s="28">
        <v>2.36</v>
      </c>
      <c r="L382" s="28">
        <v>5</v>
      </c>
      <c r="M382" s="28">
        <v>4.2300000000000004</v>
      </c>
      <c r="N382" s="28">
        <v>5.51</v>
      </c>
      <c r="O382" s="28">
        <v>0.3</v>
      </c>
      <c r="P382" s="28">
        <f t="shared" si="709"/>
        <v>100</v>
      </c>
      <c r="R382" s="28">
        <v>56.43</v>
      </c>
      <c r="S382" s="28">
        <v>0.28999999999999998</v>
      </c>
      <c r="T382" s="28">
        <v>26.58</v>
      </c>
      <c r="U382" s="28">
        <v>0.75</v>
      </c>
      <c r="V382" s="28">
        <v>0.18</v>
      </c>
      <c r="W382" s="28">
        <v>0.24</v>
      </c>
      <c r="X382" s="28">
        <v>9.0500000000000007</v>
      </c>
      <c r="Y382" s="28">
        <v>4.78</v>
      </c>
      <c r="Z382" s="28">
        <v>1.7</v>
      </c>
      <c r="AA382" s="28">
        <f t="shared" si="710"/>
        <v>100</v>
      </c>
      <c r="AC382" s="30">
        <f t="shared" si="711"/>
        <v>0.99533954727030627</v>
      </c>
      <c r="AD382" s="30">
        <f t="shared" si="712"/>
        <v>6.5081351689612009E-3</v>
      </c>
      <c r="AE382" s="30">
        <f t="shared" si="713"/>
        <v>0.32757944291879171</v>
      </c>
      <c r="AF382" s="30">
        <f t="shared" si="714"/>
        <v>7.613082811412665E-2</v>
      </c>
      <c r="AG382" s="30">
        <f t="shared" si="715"/>
        <v>1.5506061460389062E-3</v>
      </c>
      <c r="AH382" s="30">
        <f t="shared" si="716"/>
        <v>5.8560794044665014E-2</v>
      </c>
      <c r="AI382" s="30">
        <f t="shared" si="717"/>
        <v>8.9158345221112698E-2</v>
      </c>
      <c r="AJ382" s="30">
        <f t="shared" si="718"/>
        <v>0.13649564375605036</v>
      </c>
      <c r="AK382" s="30">
        <f t="shared" si="719"/>
        <v>0.11698513800424627</v>
      </c>
      <c r="AL382" s="30">
        <f t="shared" si="720"/>
        <v>4.2272275727963807E-3</v>
      </c>
      <c r="AM382" s="30">
        <f t="shared" si="721"/>
        <v>1.8125357082170954</v>
      </c>
      <c r="AO382" s="30">
        <f t="shared" si="722"/>
        <v>0.5491420349723064</v>
      </c>
      <c r="AP382" s="30">
        <f t="shared" si="723"/>
        <v>3.5906245264337119E-3</v>
      </c>
      <c r="AQ382" s="30">
        <f t="shared" si="724"/>
        <v>0.18072992517262787</v>
      </c>
      <c r="AR382" s="30">
        <f t="shared" si="725"/>
        <v>4.2002388018613383E-2</v>
      </c>
      <c r="AS382" s="30">
        <f t="shared" si="726"/>
        <v>8.5548998511271435E-4</v>
      </c>
      <c r="AT382" s="30">
        <f t="shared" si="727"/>
        <v>3.2308767093073419E-2</v>
      </c>
      <c r="AU382" s="30">
        <f t="shared" si="728"/>
        <v>4.9189842063201886E-2</v>
      </c>
      <c r="AV382" s="30">
        <f t="shared" si="729"/>
        <v>7.5306457763700888E-2</v>
      </c>
      <c r="AW382" s="30">
        <f t="shared" si="730"/>
        <v>6.4542252863707142E-2</v>
      </c>
      <c r="AX382" s="30">
        <f t="shared" si="731"/>
        <v>2.3322175412226788E-3</v>
      </c>
      <c r="AY382" s="30">
        <f t="shared" si="732"/>
        <v>1</v>
      </c>
      <c r="AZ382" s="30"/>
      <c r="BA382" s="30">
        <f t="shared" si="733"/>
        <v>0.93924766977363516</v>
      </c>
      <c r="BB382" s="30">
        <f t="shared" si="734"/>
        <v>3.6295369211514386E-3</v>
      </c>
      <c r="BC382" s="30">
        <f t="shared" si="735"/>
        <v>0.52138093369949001</v>
      </c>
      <c r="BD382" s="30">
        <f t="shared" si="736"/>
        <v>1.0438413361169104E-2</v>
      </c>
      <c r="BE382" s="30">
        <f t="shared" si="737"/>
        <v>2.5373555117000281E-3</v>
      </c>
      <c r="BF382" s="30">
        <f t="shared" si="738"/>
        <v>5.9553349875930521E-3</v>
      </c>
      <c r="BG382" s="30">
        <f t="shared" si="739"/>
        <v>0.16137660485021399</v>
      </c>
      <c r="BH382" s="30">
        <f t="shared" si="740"/>
        <v>0.15424330429170702</v>
      </c>
      <c r="BI382" s="30">
        <f t="shared" si="741"/>
        <v>3.6093418259023353E-2</v>
      </c>
      <c r="BJ382" s="30">
        <f t="shared" si="742"/>
        <v>1.8349025716556835</v>
      </c>
      <c r="BK382" s="30"/>
      <c r="BL382" s="30">
        <f t="shared" si="743"/>
        <v>0.51187876908697438</v>
      </c>
      <c r="BM382" s="30">
        <f t="shared" si="744"/>
        <v>1.978054299567746E-3</v>
      </c>
      <c r="BN382" s="30">
        <f t="shared" si="745"/>
        <v>0.28414638561928307</v>
      </c>
      <c r="BO382" s="30">
        <f t="shared" si="746"/>
        <v>5.6888106880520822E-3</v>
      </c>
      <c r="BP382" s="30">
        <f t="shared" si="747"/>
        <v>1.3828284677864405E-3</v>
      </c>
      <c r="BQ382" s="30">
        <f t="shared" si="748"/>
        <v>3.2455864848559171E-3</v>
      </c>
      <c r="BR382" s="30">
        <f t="shared" si="749"/>
        <v>8.7948323438556963E-2</v>
      </c>
      <c r="BS382" s="30">
        <f t="shared" si="750"/>
        <v>8.4060759777849672E-2</v>
      </c>
      <c r="BT382" s="30">
        <f t="shared" si="751"/>
        <v>1.9670482137073501E-2</v>
      </c>
      <c r="BU382" s="30">
        <f t="shared" si="752"/>
        <v>0.99999999999999978</v>
      </c>
      <c r="BV382" s="30"/>
      <c r="BW382" s="28">
        <f t="shared" si="753"/>
        <v>0.45882993983406473</v>
      </c>
      <c r="BX382" s="28">
        <f t="shared" si="754"/>
        <v>0.438548363894876</v>
      </c>
      <c r="BY382" s="28">
        <f t="shared" si="755"/>
        <v>0.10262169627105927</v>
      </c>
      <c r="BZ382" s="28"/>
      <c r="CA382" s="28">
        <f t="shared" si="756"/>
        <v>59.8</v>
      </c>
      <c r="CB382" s="28">
        <f t="shared" si="757"/>
        <v>9.74</v>
      </c>
      <c r="CC382" s="28">
        <f t="shared" si="758"/>
        <v>33.203666618809166</v>
      </c>
      <c r="CD382" s="28">
        <f t="shared" si="759"/>
        <v>45.882993983406472</v>
      </c>
      <c r="CF382" s="28">
        <f t="shared" si="760"/>
        <v>6.8532917865059035</v>
      </c>
      <c r="CG382" s="28">
        <f t="shared" si="761"/>
        <v>0.53848517748823688</v>
      </c>
      <c r="CH382" s="30"/>
      <c r="CI382" s="107">
        <f t="shared" si="762"/>
        <v>2.165409738496884</v>
      </c>
    </row>
    <row r="383" spans="1:87" ht="15" customHeight="1" x14ac:dyDescent="0.2">
      <c r="A383" s="150" t="s">
        <v>194</v>
      </c>
      <c r="C383" s="135">
        <v>255</v>
      </c>
      <c r="D383" s="26">
        <f t="shared" si="708"/>
        <v>1025</v>
      </c>
      <c r="F383" s="28">
        <v>59.8</v>
      </c>
      <c r="G383" s="28">
        <v>0.52</v>
      </c>
      <c r="H383" s="28">
        <v>16.7</v>
      </c>
      <c r="I383" s="28">
        <v>5.47</v>
      </c>
      <c r="J383" s="28">
        <v>0.11</v>
      </c>
      <c r="K383" s="28">
        <v>2.36</v>
      </c>
      <c r="L383" s="28">
        <v>5</v>
      </c>
      <c r="M383" s="28">
        <v>4.2300000000000004</v>
      </c>
      <c r="N383" s="28">
        <v>5.51</v>
      </c>
      <c r="O383" s="28">
        <v>0.3</v>
      </c>
      <c r="P383" s="28">
        <f t="shared" si="709"/>
        <v>100</v>
      </c>
      <c r="R383" s="28">
        <v>56.99</v>
      </c>
      <c r="S383" s="28">
        <v>0.24</v>
      </c>
      <c r="T383" s="28">
        <v>26.52</v>
      </c>
      <c r="U383" s="28">
        <v>0.66</v>
      </c>
      <c r="V383" s="28">
        <v>0.05</v>
      </c>
      <c r="W383" s="28">
        <v>0.24</v>
      </c>
      <c r="X383" s="28">
        <v>8.9</v>
      </c>
      <c r="Y383" s="28">
        <v>4.72</v>
      </c>
      <c r="Z383" s="28">
        <v>1.68</v>
      </c>
      <c r="AA383" s="28">
        <f t="shared" si="710"/>
        <v>100</v>
      </c>
      <c r="AC383" s="30">
        <f t="shared" si="711"/>
        <v>0.99533954727030627</v>
      </c>
      <c r="AD383" s="30">
        <f t="shared" si="712"/>
        <v>6.5081351689612009E-3</v>
      </c>
      <c r="AE383" s="30">
        <f t="shared" si="713"/>
        <v>0.32757944291879171</v>
      </c>
      <c r="AF383" s="30">
        <f t="shared" si="714"/>
        <v>7.613082811412665E-2</v>
      </c>
      <c r="AG383" s="30">
        <f t="shared" si="715"/>
        <v>1.5506061460389062E-3</v>
      </c>
      <c r="AH383" s="30">
        <f t="shared" si="716"/>
        <v>5.8560794044665014E-2</v>
      </c>
      <c r="AI383" s="30">
        <f t="shared" si="717"/>
        <v>8.9158345221112698E-2</v>
      </c>
      <c r="AJ383" s="30">
        <f t="shared" si="718"/>
        <v>0.13649564375605036</v>
      </c>
      <c r="AK383" s="30">
        <f t="shared" si="719"/>
        <v>0.11698513800424627</v>
      </c>
      <c r="AL383" s="30">
        <f t="shared" si="720"/>
        <v>4.2272275727963807E-3</v>
      </c>
      <c r="AM383" s="30">
        <f t="shared" si="721"/>
        <v>1.8125357082170954</v>
      </c>
      <c r="AO383" s="30">
        <f t="shared" si="722"/>
        <v>0.5491420349723064</v>
      </c>
      <c r="AP383" s="30">
        <f t="shared" si="723"/>
        <v>3.5906245264337119E-3</v>
      </c>
      <c r="AQ383" s="30">
        <f t="shared" si="724"/>
        <v>0.18072992517262787</v>
      </c>
      <c r="AR383" s="30">
        <f t="shared" si="725"/>
        <v>4.2002388018613383E-2</v>
      </c>
      <c r="AS383" s="30">
        <f t="shared" si="726"/>
        <v>8.5548998511271435E-4</v>
      </c>
      <c r="AT383" s="30">
        <f t="shared" si="727"/>
        <v>3.2308767093073419E-2</v>
      </c>
      <c r="AU383" s="30">
        <f t="shared" si="728"/>
        <v>4.9189842063201886E-2</v>
      </c>
      <c r="AV383" s="30">
        <f t="shared" si="729"/>
        <v>7.5306457763700888E-2</v>
      </c>
      <c r="AW383" s="30">
        <f t="shared" si="730"/>
        <v>6.4542252863707142E-2</v>
      </c>
      <c r="AX383" s="30">
        <f t="shared" si="731"/>
        <v>2.3322175412226788E-3</v>
      </c>
      <c r="AY383" s="30">
        <f t="shared" si="732"/>
        <v>1</v>
      </c>
      <c r="AZ383" s="30"/>
      <c r="BA383" s="30">
        <f t="shared" si="733"/>
        <v>0.94856857523302274</v>
      </c>
      <c r="BB383" s="30">
        <f t="shared" si="734"/>
        <v>3.0037546933667082E-3</v>
      </c>
      <c r="BC383" s="30">
        <f t="shared" si="735"/>
        <v>0.52020400156924285</v>
      </c>
      <c r="BD383" s="30">
        <f t="shared" si="736"/>
        <v>9.1858037578288112E-3</v>
      </c>
      <c r="BE383" s="30">
        <f t="shared" si="737"/>
        <v>7.0482097547223011E-4</v>
      </c>
      <c r="BF383" s="30">
        <f t="shared" si="738"/>
        <v>5.9553349875930521E-3</v>
      </c>
      <c r="BG383" s="30">
        <f t="shared" si="739"/>
        <v>0.15870185449358062</v>
      </c>
      <c r="BH383" s="30">
        <f t="shared" si="740"/>
        <v>0.15230719586963537</v>
      </c>
      <c r="BI383" s="30">
        <f t="shared" si="741"/>
        <v>3.5668789808917196E-2</v>
      </c>
      <c r="BJ383" s="30">
        <f t="shared" si="742"/>
        <v>1.8343001313886595</v>
      </c>
      <c r="BK383" s="30"/>
      <c r="BL383" s="30">
        <f t="shared" si="743"/>
        <v>0.51712833630716015</v>
      </c>
      <c r="BM383" s="30">
        <f t="shared" si="744"/>
        <v>1.6375480991176244E-3</v>
      </c>
      <c r="BN383" s="30">
        <f t="shared" si="745"/>
        <v>0.28359808336023051</v>
      </c>
      <c r="BO383" s="30">
        <f t="shared" si="746"/>
        <v>5.0077975793823256E-3</v>
      </c>
      <c r="BP383" s="30">
        <f t="shared" si="747"/>
        <v>3.8424517526400894E-4</v>
      </c>
      <c r="BQ383" s="30">
        <f t="shared" si="748"/>
        <v>3.2466524347270027E-3</v>
      </c>
      <c r="BR383" s="30">
        <f t="shared" si="749"/>
        <v>8.6519022584071431E-2</v>
      </c>
      <c r="BS383" s="30">
        <f t="shared" si="750"/>
        <v>8.3032865376469769E-2</v>
      </c>
      <c r="BT383" s="30">
        <f t="shared" si="751"/>
        <v>1.9445449083577225E-2</v>
      </c>
      <c r="BU383" s="30">
        <f t="shared" si="752"/>
        <v>1</v>
      </c>
      <c r="BV383" s="30"/>
      <c r="BW383" s="28">
        <f t="shared" si="753"/>
        <v>0.45777905624074972</v>
      </c>
      <c r="BX383" s="28">
        <f t="shared" si="754"/>
        <v>0.43933352011773086</v>
      </c>
      <c r="BY383" s="28">
        <f t="shared" si="755"/>
        <v>0.10288742364151937</v>
      </c>
      <c r="BZ383" s="28"/>
      <c r="CA383" s="28">
        <f t="shared" si="756"/>
        <v>59.8</v>
      </c>
      <c r="CB383" s="28">
        <f t="shared" si="757"/>
        <v>9.74</v>
      </c>
      <c r="CC383" s="28">
        <f t="shared" si="758"/>
        <v>33.177695176189424</v>
      </c>
      <c r="CD383" s="28">
        <f t="shared" si="759"/>
        <v>45.777905624074968</v>
      </c>
      <c r="CF383" s="28">
        <f t="shared" si="760"/>
        <v>6.8509988043111907</v>
      </c>
      <c r="CG383" s="28">
        <f t="shared" si="761"/>
        <v>0.53848517748823688</v>
      </c>
      <c r="CH383" s="30"/>
      <c r="CI383" s="107">
        <f t="shared" si="762"/>
        <v>2.1565012936077159</v>
      </c>
    </row>
    <row r="384" spans="1:87" ht="15" customHeight="1" x14ac:dyDescent="0.2">
      <c r="A384" s="150" t="s">
        <v>194</v>
      </c>
      <c r="C384" s="135">
        <v>260</v>
      </c>
      <c r="D384" s="26">
        <f t="shared" si="708"/>
        <v>1025</v>
      </c>
      <c r="F384" s="28">
        <v>59.8</v>
      </c>
      <c r="G384" s="28">
        <v>0.52</v>
      </c>
      <c r="H384" s="28">
        <v>16.7</v>
      </c>
      <c r="I384" s="28">
        <v>5.47</v>
      </c>
      <c r="J384" s="28">
        <v>0.11</v>
      </c>
      <c r="K384" s="28">
        <v>2.36</v>
      </c>
      <c r="L384" s="28">
        <v>5</v>
      </c>
      <c r="M384" s="28">
        <v>4.2300000000000004</v>
      </c>
      <c r="N384" s="28">
        <v>5.51</v>
      </c>
      <c r="O384" s="28">
        <v>0.3</v>
      </c>
      <c r="P384" s="28">
        <f t="shared" si="709"/>
        <v>100</v>
      </c>
      <c r="R384" s="28">
        <v>55.29</v>
      </c>
      <c r="S384" s="28">
        <v>0.56000000000000005</v>
      </c>
      <c r="T384" s="28">
        <v>25.73</v>
      </c>
      <c r="U384" s="28">
        <v>1.17</v>
      </c>
      <c r="V384" s="28">
        <v>0.4</v>
      </c>
      <c r="W384" s="28">
        <v>0.19</v>
      </c>
      <c r="X384" s="28">
        <v>10.87</v>
      </c>
      <c r="Y384" s="28">
        <v>3.54</v>
      </c>
      <c r="Z384" s="28">
        <v>2.2599999999999998</v>
      </c>
      <c r="AA384" s="28">
        <f t="shared" si="710"/>
        <v>100.01000000000002</v>
      </c>
      <c r="AC384" s="30">
        <f t="shared" si="711"/>
        <v>0.99533954727030627</v>
      </c>
      <c r="AD384" s="30">
        <f t="shared" si="712"/>
        <v>6.5081351689612009E-3</v>
      </c>
      <c r="AE384" s="30">
        <f t="shared" si="713"/>
        <v>0.32757944291879171</v>
      </c>
      <c r="AF384" s="30">
        <f t="shared" si="714"/>
        <v>7.613082811412665E-2</v>
      </c>
      <c r="AG384" s="30">
        <f t="shared" si="715"/>
        <v>1.5506061460389062E-3</v>
      </c>
      <c r="AH384" s="30">
        <f t="shared" si="716"/>
        <v>5.8560794044665014E-2</v>
      </c>
      <c r="AI384" s="30">
        <f t="shared" si="717"/>
        <v>8.9158345221112698E-2</v>
      </c>
      <c r="AJ384" s="30">
        <f t="shared" si="718"/>
        <v>0.13649564375605036</v>
      </c>
      <c r="AK384" s="30">
        <f t="shared" si="719"/>
        <v>0.11698513800424627</v>
      </c>
      <c r="AL384" s="30">
        <f t="shared" si="720"/>
        <v>4.2272275727963807E-3</v>
      </c>
      <c r="AM384" s="30">
        <f t="shared" si="721"/>
        <v>1.8125357082170954</v>
      </c>
      <c r="AO384" s="30">
        <f t="shared" si="722"/>
        <v>0.5491420349723064</v>
      </c>
      <c r="AP384" s="30">
        <f t="shared" si="723"/>
        <v>3.5906245264337119E-3</v>
      </c>
      <c r="AQ384" s="30">
        <f t="shared" si="724"/>
        <v>0.18072992517262787</v>
      </c>
      <c r="AR384" s="30">
        <f t="shared" si="725"/>
        <v>4.2002388018613383E-2</v>
      </c>
      <c r="AS384" s="30">
        <f t="shared" si="726"/>
        <v>8.5548998511271435E-4</v>
      </c>
      <c r="AT384" s="30">
        <f t="shared" si="727"/>
        <v>3.2308767093073419E-2</v>
      </c>
      <c r="AU384" s="30">
        <f t="shared" si="728"/>
        <v>4.9189842063201886E-2</v>
      </c>
      <c r="AV384" s="30">
        <f t="shared" si="729"/>
        <v>7.5306457763700888E-2</v>
      </c>
      <c r="AW384" s="30">
        <f t="shared" si="730"/>
        <v>6.4542252863707142E-2</v>
      </c>
      <c r="AX384" s="30">
        <f t="shared" si="731"/>
        <v>2.3322175412226788E-3</v>
      </c>
      <c r="AY384" s="30">
        <f t="shared" si="732"/>
        <v>1</v>
      </c>
      <c r="AZ384" s="30"/>
      <c r="BA384" s="30">
        <f t="shared" si="733"/>
        <v>0.9202729693741678</v>
      </c>
      <c r="BB384" s="30">
        <f t="shared" si="734"/>
        <v>7.0087609511889862E-3</v>
      </c>
      <c r="BC384" s="30">
        <f t="shared" si="735"/>
        <v>0.50470772852098866</v>
      </c>
      <c r="BD384" s="30">
        <f t="shared" si="736"/>
        <v>1.6283924843423801E-2</v>
      </c>
      <c r="BE384" s="30">
        <f t="shared" si="737"/>
        <v>5.6385678037778409E-3</v>
      </c>
      <c r="BF384" s="30">
        <f t="shared" si="738"/>
        <v>4.7146401985111667E-3</v>
      </c>
      <c r="BG384" s="30">
        <f t="shared" si="739"/>
        <v>0.193830242510699</v>
      </c>
      <c r="BH384" s="30">
        <f t="shared" si="740"/>
        <v>0.11423039690222653</v>
      </c>
      <c r="BI384" s="30">
        <f t="shared" si="741"/>
        <v>4.798301486199575E-2</v>
      </c>
      <c r="BJ384" s="30">
        <f t="shared" si="742"/>
        <v>1.8146702459669797</v>
      </c>
      <c r="BK384" s="30"/>
      <c r="BL384" s="30">
        <f t="shared" si="743"/>
        <v>0.50712958534446229</v>
      </c>
      <c r="BM384" s="30">
        <f t="shared" si="744"/>
        <v>3.8622779905967113E-3</v>
      </c>
      <c r="BN384" s="30">
        <f t="shared" si="745"/>
        <v>0.27812641423017659</v>
      </c>
      <c r="BO384" s="30">
        <f t="shared" si="746"/>
        <v>8.9734897453760919E-3</v>
      </c>
      <c r="BP384" s="30">
        <f t="shared" si="747"/>
        <v>3.1072134545156596E-3</v>
      </c>
      <c r="BQ384" s="30">
        <f t="shared" si="748"/>
        <v>2.5980699297788322E-3</v>
      </c>
      <c r="BR384" s="30">
        <f t="shared" si="749"/>
        <v>0.10681292810166348</v>
      </c>
      <c r="BS384" s="30">
        <f t="shared" si="750"/>
        <v>6.2948294411118641E-2</v>
      </c>
      <c r="BT384" s="30">
        <f t="shared" si="751"/>
        <v>2.644172679231159E-2</v>
      </c>
      <c r="BU384" s="30">
        <f t="shared" si="752"/>
        <v>0.99999999999999978</v>
      </c>
      <c r="BV384" s="30"/>
      <c r="BW384" s="28">
        <f t="shared" si="753"/>
        <v>0.54440021661229154</v>
      </c>
      <c r="BX384" s="28">
        <f t="shared" si="754"/>
        <v>0.32083255952098166</v>
      </c>
      <c r="BY384" s="28">
        <f t="shared" si="755"/>
        <v>0.13476722386672679</v>
      </c>
      <c r="BZ384" s="28"/>
      <c r="CA384" s="28">
        <f t="shared" si="756"/>
        <v>59.8</v>
      </c>
      <c r="CB384" s="28">
        <f t="shared" si="757"/>
        <v>9.74</v>
      </c>
      <c r="CC384" s="28">
        <f t="shared" si="758"/>
        <v>40.696733217287253</v>
      </c>
      <c r="CD384" s="28">
        <f t="shared" si="759"/>
        <v>54.440021661229153</v>
      </c>
      <c r="CF384" s="28">
        <f t="shared" si="760"/>
        <v>7.0242968152178422</v>
      </c>
      <c r="CG384" s="28">
        <f t="shared" si="761"/>
        <v>0.53848517748823688</v>
      </c>
      <c r="CH384" s="30"/>
      <c r="CI384" s="107">
        <f t="shared" si="762"/>
        <v>3.5578666203698943</v>
      </c>
    </row>
    <row r="385" spans="1:89" ht="15" customHeight="1" x14ac:dyDescent="0.2">
      <c r="A385" s="150" t="s">
        <v>194</v>
      </c>
      <c r="C385" s="135">
        <v>265</v>
      </c>
      <c r="D385" s="26">
        <f t="shared" si="708"/>
        <v>1025</v>
      </c>
      <c r="F385" s="28">
        <v>59.8</v>
      </c>
      <c r="G385" s="28">
        <v>0.52</v>
      </c>
      <c r="H385" s="28">
        <v>16.7</v>
      </c>
      <c r="I385" s="28">
        <v>5.47</v>
      </c>
      <c r="J385" s="28">
        <v>0.11</v>
      </c>
      <c r="K385" s="28">
        <v>2.36</v>
      </c>
      <c r="L385" s="28">
        <v>5</v>
      </c>
      <c r="M385" s="28">
        <v>4.2300000000000004</v>
      </c>
      <c r="N385" s="28">
        <v>5.51</v>
      </c>
      <c r="O385" s="28">
        <v>0.3</v>
      </c>
      <c r="P385" s="28">
        <f t="shared" si="709"/>
        <v>100</v>
      </c>
      <c r="R385" s="28">
        <v>56.77</v>
      </c>
      <c r="S385" s="28">
        <v>0.28000000000000003</v>
      </c>
      <c r="T385" s="28">
        <v>26.29</v>
      </c>
      <c r="U385" s="28">
        <v>0.82</v>
      </c>
      <c r="V385" s="28">
        <v>0.16</v>
      </c>
      <c r="W385" s="28">
        <v>0.17</v>
      </c>
      <c r="X385" s="28">
        <v>9.1199999999999992</v>
      </c>
      <c r="Y385" s="28">
        <v>4.72</v>
      </c>
      <c r="Z385" s="28">
        <v>1.66</v>
      </c>
      <c r="AA385" s="28">
        <f t="shared" si="710"/>
        <v>99.99</v>
      </c>
      <c r="AC385" s="30">
        <f t="shared" si="711"/>
        <v>0.99533954727030627</v>
      </c>
      <c r="AD385" s="30">
        <f t="shared" si="712"/>
        <v>6.5081351689612009E-3</v>
      </c>
      <c r="AE385" s="30">
        <f t="shared" si="713"/>
        <v>0.32757944291879171</v>
      </c>
      <c r="AF385" s="30">
        <f t="shared" si="714"/>
        <v>7.613082811412665E-2</v>
      </c>
      <c r="AG385" s="30">
        <f t="shared" si="715"/>
        <v>1.5506061460389062E-3</v>
      </c>
      <c r="AH385" s="30">
        <f t="shared" si="716"/>
        <v>5.8560794044665014E-2</v>
      </c>
      <c r="AI385" s="30">
        <f t="shared" si="717"/>
        <v>8.9158345221112698E-2</v>
      </c>
      <c r="AJ385" s="30">
        <f t="shared" si="718"/>
        <v>0.13649564375605036</v>
      </c>
      <c r="AK385" s="30">
        <f t="shared" si="719"/>
        <v>0.11698513800424627</v>
      </c>
      <c r="AL385" s="30">
        <f t="shared" si="720"/>
        <v>4.2272275727963807E-3</v>
      </c>
      <c r="AM385" s="30">
        <f t="shared" si="721"/>
        <v>1.8125357082170954</v>
      </c>
      <c r="AO385" s="30">
        <f t="shared" si="722"/>
        <v>0.5491420349723064</v>
      </c>
      <c r="AP385" s="30">
        <f t="shared" si="723"/>
        <v>3.5906245264337119E-3</v>
      </c>
      <c r="AQ385" s="30">
        <f t="shared" si="724"/>
        <v>0.18072992517262787</v>
      </c>
      <c r="AR385" s="30">
        <f t="shared" si="725"/>
        <v>4.2002388018613383E-2</v>
      </c>
      <c r="AS385" s="30">
        <f t="shared" si="726"/>
        <v>8.5548998511271435E-4</v>
      </c>
      <c r="AT385" s="30">
        <f t="shared" si="727"/>
        <v>3.2308767093073419E-2</v>
      </c>
      <c r="AU385" s="30">
        <f t="shared" si="728"/>
        <v>4.9189842063201886E-2</v>
      </c>
      <c r="AV385" s="30">
        <f t="shared" si="729"/>
        <v>7.5306457763700888E-2</v>
      </c>
      <c r="AW385" s="30">
        <f t="shared" si="730"/>
        <v>6.4542252863707142E-2</v>
      </c>
      <c r="AX385" s="30">
        <f t="shared" si="731"/>
        <v>2.3322175412226788E-3</v>
      </c>
      <c r="AY385" s="30">
        <f t="shared" si="732"/>
        <v>1</v>
      </c>
      <c r="AZ385" s="30"/>
      <c r="BA385" s="30">
        <f t="shared" si="733"/>
        <v>0.94490679094540619</v>
      </c>
      <c r="BB385" s="30">
        <f t="shared" si="734"/>
        <v>3.5043804755944931E-3</v>
      </c>
      <c r="BC385" s="30">
        <f t="shared" si="735"/>
        <v>0.51569242840329543</v>
      </c>
      <c r="BD385" s="30">
        <f t="shared" si="736"/>
        <v>1.1412665274878218E-2</v>
      </c>
      <c r="BE385" s="30">
        <f t="shared" si="737"/>
        <v>2.2554271215111362E-3</v>
      </c>
      <c r="BF385" s="30">
        <f t="shared" si="738"/>
        <v>4.2183622828784123E-3</v>
      </c>
      <c r="BG385" s="30">
        <f t="shared" si="739"/>
        <v>0.16262482168330955</v>
      </c>
      <c r="BH385" s="30">
        <f t="shared" si="740"/>
        <v>0.15230719586963537</v>
      </c>
      <c r="BI385" s="30">
        <f t="shared" si="741"/>
        <v>3.5244161358811039E-2</v>
      </c>
      <c r="BJ385" s="30">
        <f t="shared" si="742"/>
        <v>1.8321662334153199</v>
      </c>
      <c r="BK385" s="30"/>
      <c r="BL385" s="30">
        <f t="shared" si="743"/>
        <v>0.51573201913235589</v>
      </c>
      <c r="BM385" s="30">
        <f t="shared" si="744"/>
        <v>1.9126978828018339E-3</v>
      </c>
      <c r="BN385" s="30">
        <f t="shared" si="745"/>
        <v>0.28146596034683991</v>
      </c>
      <c r="BO385" s="30">
        <f t="shared" si="746"/>
        <v>6.2290555664285992E-3</v>
      </c>
      <c r="BP385" s="30">
        <f t="shared" si="747"/>
        <v>1.231016640508007E-3</v>
      </c>
      <c r="BQ385" s="30">
        <f t="shared" si="748"/>
        <v>2.3023905833124171E-3</v>
      </c>
      <c r="BR385" s="30">
        <f t="shared" si="749"/>
        <v>8.8760953409867449E-2</v>
      </c>
      <c r="BS385" s="30">
        <f t="shared" si="750"/>
        <v>8.3129572574711888E-2</v>
      </c>
      <c r="BT385" s="30">
        <f t="shared" si="751"/>
        <v>1.9236333863173978E-2</v>
      </c>
      <c r="BU385" s="30">
        <f t="shared" si="752"/>
        <v>0.99999999999999989</v>
      </c>
      <c r="BV385" s="30"/>
      <c r="BW385" s="28">
        <f t="shared" si="753"/>
        <v>0.46440857910066707</v>
      </c>
      <c r="BX385" s="28">
        <f t="shared" si="754"/>
        <v>0.43494447949875154</v>
      </c>
      <c r="BY385" s="28">
        <f t="shared" si="755"/>
        <v>0.10064694140058134</v>
      </c>
      <c r="BZ385" s="28"/>
      <c r="CA385" s="28">
        <f t="shared" si="756"/>
        <v>59.8</v>
      </c>
      <c r="CB385" s="28">
        <f t="shared" si="757"/>
        <v>9.74</v>
      </c>
      <c r="CC385" s="28">
        <f t="shared" si="758"/>
        <v>33.285123095091485</v>
      </c>
      <c r="CD385" s="28">
        <f t="shared" si="759"/>
        <v>46.440857910066704</v>
      </c>
      <c r="CF385" s="28">
        <f t="shared" si="760"/>
        <v>6.8653768697175694</v>
      </c>
      <c r="CG385" s="28">
        <f t="shared" si="761"/>
        <v>0.53848517748823688</v>
      </c>
      <c r="CH385" s="30"/>
      <c r="CI385" s="107">
        <f t="shared" si="762"/>
        <v>2.2057863644822349</v>
      </c>
    </row>
    <row r="386" spans="1:89" ht="15" customHeight="1" x14ac:dyDescent="0.2">
      <c r="A386" s="150" t="s">
        <v>194</v>
      </c>
      <c r="C386" s="135">
        <v>270</v>
      </c>
      <c r="D386" s="26">
        <f t="shared" si="708"/>
        <v>1025</v>
      </c>
      <c r="F386" s="28">
        <v>59.8</v>
      </c>
      <c r="G386" s="28">
        <v>0.52</v>
      </c>
      <c r="H386" s="28">
        <v>16.7</v>
      </c>
      <c r="I386" s="28">
        <v>5.47</v>
      </c>
      <c r="J386" s="28">
        <v>0.11</v>
      </c>
      <c r="K386" s="28">
        <v>2.36</v>
      </c>
      <c r="L386" s="28">
        <v>5</v>
      </c>
      <c r="M386" s="28">
        <v>4.2300000000000004</v>
      </c>
      <c r="N386" s="28">
        <v>5.51</v>
      </c>
      <c r="O386" s="28">
        <v>0.3</v>
      </c>
      <c r="P386" s="28">
        <f t="shared" si="709"/>
        <v>100</v>
      </c>
      <c r="R386" s="28">
        <v>56.17</v>
      </c>
      <c r="S386" s="28">
        <v>0.36</v>
      </c>
      <c r="T386" s="28">
        <v>26.21</v>
      </c>
      <c r="U386" s="28">
        <v>1.01</v>
      </c>
      <c r="V386" s="28">
        <v>0.25</v>
      </c>
      <c r="W386" s="28">
        <v>0.21</v>
      </c>
      <c r="X386" s="28">
        <v>9.4</v>
      </c>
      <c r="Y386" s="28">
        <v>4.55</v>
      </c>
      <c r="Z386" s="28">
        <v>1.85</v>
      </c>
      <c r="AA386" s="28">
        <f t="shared" si="710"/>
        <v>100.01</v>
      </c>
      <c r="AC386" s="30">
        <f t="shared" si="711"/>
        <v>0.99533954727030627</v>
      </c>
      <c r="AD386" s="30">
        <f t="shared" si="712"/>
        <v>6.5081351689612009E-3</v>
      </c>
      <c r="AE386" s="30">
        <f t="shared" si="713"/>
        <v>0.32757944291879171</v>
      </c>
      <c r="AF386" s="30">
        <f t="shared" si="714"/>
        <v>7.613082811412665E-2</v>
      </c>
      <c r="AG386" s="30">
        <f t="shared" si="715"/>
        <v>1.5506061460389062E-3</v>
      </c>
      <c r="AH386" s="30">
        <f t="shared" si="716"/>
        <v>5.8560794044665014E-2</v>
      </c>
      <c r="AI386" s="30">
        <f t="shared" si="717"/>
        <v>8.9158345221112698E-2</v>
      </c>
      <c r="AJ386" s="30">
        <f t="shared" si="718"/>
        <v>0.13649564375605036</v>
      </c>
      <c r="AK386" s="30">
        <f t="shared" si="719"/>
        <v>0.11698513800424627</v>
      </c>
      <c r="AL386" s="30">
        <f t="shared" si="720"/>
        <v>4.2272275727963807E-3</v>
      </c>
      <c r="AM386" s="30">
        <f t="shared" si="721"/>
        <v>1.8125357082170954</v>
      </c>
      <c r="AO386" s="30">
        <f t="shared" si="722"/>
        <v>0.5491420349723064</v>
      </c>
      <c r="AP386" s="30">
        <f t="shared" si="723"/>
        <v>3.5906245264337119E-3</v>
      </c>
      <c r="AQ386" s="30">
        <f t="shared" si="724"/>
        <v>0.18072992517262787</v>
      </c>
      <c r="AR386" s="30">
        <f t="shared" si="725"/>
        <v>4.2002388018613383E-2</v>
      </c>
      <c r="AS386" s="30">
        <f t="shared" si="726"/>
        <v>8.5548998511271435E-4</v>
      </c>
      <c r="AT386" s="30">
        <f t="shared" si="727"/>
        <v>3.2308767093073419E-2</v>
      </c>
      <c r="AU386" s="30">
        <f t="shared" si="728"/>
        <v>4.9189842063201886E-2</v>
      </c>
      <c r="AV386" s="30">
        <f t="shared" si="729"/>
        <v>7.5306457763700888E-2</v>
      </c>
      <c r="AW386" s="30">
        <f t="shared" si="730"/>
        <v>6.4542252863707142E-2</v>
      </c>
      <c r="AX386" s="30">
        <f t="shared" si="731"/>
        <v>2.3322175412226788E-3</v>
      </c>
      <c r="AY386" s="30">
        <f t="shared" si="732"/>
        <v>1</v>
      </c>
      <c r="AZ386" s="30"/>
      <c r="BA386" s="30">
        <f t="shared" si="733"/>
        <v>0.93492010652463386</v>
      </c>
      <c r="BB386" s="30">
        <f t="shared" si="734"/>
        <v>4.5056320400500621E-3</v>
      </c>
      <c r="BC386" s="30">
        <f t="shared" si="735"/>
        <v>0.51412318556296588</v>
      </c>
      <c r="BD386" s="30">
        <f t="shared" si="736"/>
        <v>1.4057063326374393E-2</v>
      </c>
      <c r="BE386" s="30">
        <f t="shared" si="737"/>
        <v>3.5241048773611504E-3</v>
      </c>
      <c r="BF386" s="30">
        <f t="shared" si="738"/>
        <v>5.210918114143921E-3</v>
      </c>
      <c r="BG386" s="30">
        <f t="shared" si="739"/>
        <v>0.16761768901569188</v>
      </c>
      <c r="BH386" s="30">
        <f t="shared" si="740"/>
        <v>0.1468215553404324</v>
      </c>
      <c r="BI386" s="30">
        <f t="shared" si="741"/>
        <v>3.9278131634819531E-2</v>
      </c>
      <c r="BJ386" s="30">
        <f t="shared" si="742"/>
        <v>1.8300583864364732</v>
      </c>
      <c r="BK386" s="30"/>
      <c r="BL386" s="30">
        <f t="shared" si="743"/>
        <v>0.51086900475625219</v>
      </c>
      <c r="BM386" s="30">
        <f t="shared" si="744"/>
        <v>2.462015459967657E-3</v>
      </c>
      <c r="BN386" s="30">
        <f t="shared" si="745"/>
        <v>0.28093266825441399</v>
      </c>
      <c r="BO386" s="30">
        <f t="shared" si="746"/>
        <v>7.6812102993864539E-3</v>
      </c>
      <c r="BP386" s="30">
        <f t="shared" si="747"/>
        <v>1.9256789310549587E-3</v>
      </c>
      <c r="BQ386" s="30">
        <f t="shared" si="748"/>
        <v>2.8474053903223963E-3</v>
      </c>
      <c r="BR386" s="30">
        <f t="shared" si="749"/>
        <v>9.159144334300745E-2</v>
      </c>
      <c r="BS386" s="30">
        <f t="shared" si="750"/>
        <v>8.0227798429057945E-2</v>
      </c>
      <c r="BT386" s="30">
        <f t="shared" si="751"/>
        <v>2.1462775136536875E-2</v>
      </c>
      <c r="BU386" s="30">
        <f t="shared" si="752"/>
        <v>0.99999999999999967</v>
      </c>
      <c r="BV386" s="30"/>
      <c r="BW386" s="28">
        <f t="shared" si="753"/>
        <v>0.47387462531663516</v>
      </c>
      <c r="BX386" s="28">
        <f t="shared" si="754"/>
        <v>0.4150815461895529</v>
      </c>
      <c r="BY386" s="28">
        <f t="shared" si="755"/>
        <v>0.11104382849381195</v>
      </c>
      <c r="BZ386" s="28"/>
      <c r="CA386" s="28">
        <f t="shared" si="756"/>
        <v>59.8</v>
      </c>
      <c r="CB386" s="28">
        <f t="shared" si="757"/>
        <v>9.74</v>
      </c>
      <c r="CC386" s="28">
        <f t="shared" si="758"/>
        <v>34.798114115212954</v>
      </c>
      <c r="CD386" s="28">
        <f t="shared" si="759"/>
        <v>47.387462531663516</v>
      </c>
      <c r="CF386" s="28">
        <f t="shared" si="760"/>
        <v>6.8855549297052576</v>
      </c>
      <c r="CG386" s="28">
        <f t="shared" si="761"/>
        <v>0.53848517748823688</v>
      </c>
      <c r="CH386" s="30"/>
      <c r="CI386" s="107">
        <f t="shared" si="762"/>
        <v>2.443599137758897</v>
      </c>
    </row>
    <row r="387" spans="1:89" ht="15" customHeight="1" x14ac:dyDescent="0.2">
      <c r="A387" s="150" t="s">
        <v>194</v>
      </c>
      <c r="C387" s="135">
        <v>275</v>
      </c>
      <c r="D387" s="26">
        <f t="shared" si="708"/>
        <v>1025</v>
      </c>
      <c r="F387" s="28">
        <v>59.8</v>
      </c>
      <c r="G387" s="28">
        <v>0.52</v>
      </c>
      <c r="H387" s="28">
        <v>16.7</v>
      </c>
      <c r="I387" s="28">
        <v>5.47</v>
      </c>
      <c r="J387" s="28">
        <v>0.11</v>
      </c>
      <c r="K387" s="28">
        <v>2.36</v>
      </c>
      <c r="L387" s="28">
        <v>5</v>
      </c>
      <c r="M387" s="28">
        <v>4.2300000000000004</v>
      </c>
      <c r="N387" s="28">
        <v>5.51</v>
      </c>
      <c r="O387" s="28">
        <v>0.3</v>
      </c>
      <c r="P387" s="28">
        <f t="shared" si="709"/>
        <v>100</v>
      </c>
      <c r="R387" s="28">
        <v>55.78</v>
      </c>
      <c r="S387" s="28">
        <v>0.21</v>
      </c>
      <c r="T387" s="28">
        <v>26.48</v>
      </c>
      <c r="U387" s="28">
        <v>0.77</v>
      </c>
      <c r="V387" s="28">
        <v>0.12</v>
      </c>
      <c r="W387" s="28">
        <v>0.22</v>
      </c>
      <c r="X387" s="28">
        <v>10.39</v>
      </c>
      <c r="Y387" s="28">
        <v>4.25</v>
      </c>
      <c r="Z387" s="28">
        <v>1.78</v>
      </c>
      <c r="AA387" s="28">
        <f t="shared" si="710"/>
        <v>100</v>
      </c>
      <c r="AC387" s="30">
        <f t="shared" si="711"/>
        <v>0.99533954727030627</v>
      </c>
      <c r="AD387" s="30">
        <f t="shared" si="712"/>
        <v>6.5081351689612009E-3</v>
      </c>
      <c r="AE387" s="30">
        <f t="shared" si="713"/>
        <v>0.32757944291879171</v>
      </c>
      <c r="AF387" s="30">
        <f t="shared" si="714"/>
        <v>7.613082811412665E-2</v>
      </c>
      <c r="AG387" s="30">
        <f t="shared" si="715"/>
        <v>1.5506061460389062E-3</v>
      </c>
      <c r="AH387" s="30">
        <f t="shared" si="716"/>
        <v>5.8560794044665014E-2</v>
      </c>
      <c r="AI387" s="30">
        <f t="shared" si="717"/>
        <v>8.9158345221112698E-2</v>
      </c>
      <c r="AJ387" s="30">
        <f t="shared" si="718"/>
        <v>0.13649564375605036</v>
      </c>
      <c r="AK387" s="30">
        <f t="shared" si="719"/>
        <v>0.11698513800424627</v>
      </c>
      <c r="AL387" s="30">
        <f t="shared" si="720"/>
        <v>4.2272275727963807E-3</v>
      </c>
      <c r="AM387" s="30">
        <f t="shared" si="721"/>
        <v>1.8125357082170954</v>
      </c>
      <c r="AO387" s="30">
        <f t="shared" si="722"/>
        <v>0.5491420349723064</v>
      </c>
      <c r="AP387" s="30">
        <f t="shared" si="723"/>
        <v>3.5906245264337119E-3</v>
      </c>
      <c r="AQ387" s="30">
        <f t="shared" si="724"/>
        <v>0.18072992517262787</v>
      </c>
      <c r="AR387" s="30">
        <f t="shared" si="725"/>
        <v>4.2002388018613383E-2</v>
      </c>
      <c r="AS387" s="30">
        <f t="shared" si="726"/>
        <v>8.5548998511271435E-4</v>
      </c>
      <c r="AT387" s="30">
        <f t="shared" si="727"/>
        <v>3.2308767093073419E-2</v>
      </c>
      <c r="AU387" s="30">
        <f t="shared" si="728"/>
        <v>4.9189842063201886E-2</v>
      </c>
      <c r="AV387" s="30">
        <f t="shared" si="729"/>
        <v>7.5306457763700888E-2</v>
      </c>
      <c r="AW387" s="30">
        <f t="shared" si="730"/>
        <v>6.4542252863707142E-2</v>
      </c>
      <c r="AX387" s="30">
        <f t="shared" si="731"/>
        <v>2.3322175412226788E-3</v>
      </c>
      <c r="AY387" s="30">
        <f t="shared" si="732"/>
        <v>1</v>
      </c>
      <c r="AZ387" s="30"/>
      <c r="BA387" s="30">
        <f t="shared" si="733"/>
        <v>0.92842876165113186</v>
      </c>
      <c r="BB387" s="30">
        <f t="shared" si="734"/>
        <v>2.6282853566958696E-3</v>
      </c>
      <c r="BC387" s="30">
        <f t="shared" si="735"/>
        <v>0.51941938014907807</v>
      </c>
      <c r="BD387" s="30">
        <f t="shared" si="736"/>
        <v>1.0716771050800279E-2</v>
      </c>
      <c r="BE387" s="30">
        <f t="shared" si="737"/>
        <v>1.6915703411333521E-3</v>
      </c>
      <c r="BF387" s="30">
        <f t="shared" si="738"/>
        <v>5.4590570719602978E-3</v>
      </c>
      <c r="BG387" s="30">
        <f t="shared" si="739"/>
        <v>0.1852710413694722</v>
      </c>
      <c r="BH387" s="30">
        <f t="shared" si="740"/>
        <v>0.13714101323007422</v>
      </c>
      <c r="BI387" s="30">
        <f t="shared" si="741"/>
        <v>3.7791932059447982E-2</v>
      </c>
      <c r="BJ387" s="30">
        <f t="shared" si="742"/>
        <v>1.8285478122797942</v>
      </c>
      <c r="BK387" s="30"/>
      <c r="BL387" s="30">
        <f t="shared" si="743"/>
        <v>0.5077410365844286</v>
      </c>
      <c r="BM387" s="30">
        <f t="shared" si="744"/>
        <v>1.4373621182040516E-3</v>
      </c>
      <c r="BN387" s="30">
        <f t="shared" si="745"/>
        <v>0.28406114221398299</v>
      </c>
      <c r="BO387" s="30">
        <f t="shared" si="746"/>
        <v>5.860809861700492E-3</v>
      </c>
      <c r="BP387" s="30">
        <f t="shared" si="747"/>
        <v>9.2508947798545041E-4</v>
      </c>
      <c r="BQ387" s="30">
        <f t="shared" si="748"/>
        <v>2.9854603939254189E-3</v>
      </c>
      <c r="BR387" s="30">
        <f t="shared" si="749"/>
        <v>0.10132140933109113</v>
      </c>
      <c r="BS387" s="30">
        <f t="shared" si="750"/>
        <v>7.4999960246644987E-2</v>
      </c>
      <c r="BT387" s="30">
        <f t="shared" si="751"/>
        <v>2.0667729772036864E-2</v>
      </c>
      <c r="BU387" s="30">
        <f t="shared" si="752"/>
        <v>0.99999999999999989</v>
      </c>
      <c r="BV387" s="30"/>
      <c r="BW387" s="28">
        <f t="shared" si="753"/>
        <v>0.51435033545275144</v>
      </c>
      <c r="BX387" s="28">
        <f t="shared" si="754"/>
        <v>0.38073152521742021</v>
      </c>
      <c r="BY387" s="28">
        <f t="shared" si="755"/>
        <v>0.10491813932982835</v>
      </c>
      <c r="BZ387" s="28"/>
      <c r="CA387" s="28">
        <f t="shared" si="756"/>
        <v>59.8</v>
      </c>
      <c r="CB387" s="28">
        <f t="shared" si="757"/>
        <v>9.74</v>
      </c>
      <c r="CC387" s="28">
        <f t="shared" si="758"/>
        <v>36.20933070562041</v>
      </c>
      <c r="CD387" s="28">
        <f t="shared" si="759"/>
        <v>51.435033545275147</v>
      </c>
      <c r="CF387" s="28">
        <f t="shared" si="760"/>
        <v>6.9675167663133601</v>
      </c>
      <c r="CG387" s="28">
        <f t="shared" si="761"/>
        <v>0.53848517748823688</v>
      </c>
      <c r="CH387" s="30"/>
      <c r="CI387" s="107">
        <f t="shared" si="762"/>
        <v>2.8393759766867785</v>
      </c>
    </row>
    <row r="388" spans="1:89" ht="15" customHeight="1" x14ac:dyDescent="0.2">
      <c r="A388" s="150" t="s">
        <v>194</v>
      </c>
      <c r="C388" s="135">
        <v>280</v>
      </c>
      <c r="D388" s="26">
        <f t="shared" si="708"/>
        <v>1025</v>
      </c>
      <c r="F388" s="28">
        <v>59.8</v>
      </c>
      <c r="G388" s="28">
        <v>0.52</v>
      </c>
      <c r="H388" s="28">
        <v>16.7</v>
      </c>
      <c r="I388" s="28">
        <v>5.47</v>
      </c>
      <c r="J388" s="28">
        <v>0.11</v>
      </c>
      <c r="K388" s="28">
        <v>2.36</v>
      </c>
      <c r="L388" s="28">
        <v>5</v>
      </c>
      <c r="M388" s="28">
        <v>4.2300000000000004</v>
      </c>
      <c r="N388" s="28">
        <v>5.51</v>
      </c>
      <c r="O388" s="28">
        <v>0.3</v>
      </c>
      <c r="P388" s="28">
        <f t="shared" si="709"/>
        <v>100</v>
      </c>
      <c r="R388" s="28">
        <v>56.96</v>
      </c>
      <c r="S388" s="28">
        <v>0.21</v>
      </c>
      <c r="T388" s="28">
        <v>26.22</v>
      </c>
      <c r="U388" s="28">
        <v>0.82</v>
      </c>
      <c r="V388" s="28">
        <v>0.09</v>
      </c>
      <c r="W388" s="28">
        <v>0.17</v>
      </c>
      <c r="X388" s="28">
        <v>9.2200000000000006</v>
      </c>
      <c r="Y388" s="28">
        <v>4.6500000000000004</v>
      </c>
      <c r="Z388" s="28">
        <v>1.66</v>
      </c>
      <c r="AA388" s="28">
        <f t="shared" si="710"/>
        <v>100</v>
      </c>
      <c r="AC388" s="30">
        <f t="shared" si="711"/>
        <v>0.99533954727030627</v>
      </c>
      <c r="AD388" s="30">
        <f t="shared" si="712"/>
        <v>6.5081351689612009E-3</v>
      </c>
      <c r="AE388" s="30">
        <f t="shared" si="713"/>
        <v>0.32757944291879171</v>
      </c>
      <c r="AF388" s="30">
        <f t="shared" si="714"/>
        <v>7.613082811412665E-2</v>
      </c>
      <c r="AG388" s="30">
        <f t="shared" si="715"/>
        <v>1.5506061460389062E-3</v>
      </c>
      <c r="AH388" s="30">
        <f t="shared" si="716"/>
        <v>5.8560794044665014E-2</v>
      </c>
      <c r="AI388" s="30">
        <f t="shared" si="717"/>
        <v>8.9158345221112698E-2</v>
      </c>
      <c r="AJ388" s="30">
        <f t="shared" si="718"/>
        <v>0.13649564375605036</v>
      </c>
      <c r="AK388" s="30">
        <f t="shared" si="719"/>
        <v>0.11698513800424627</v>
      </c>
      <c r="AL388" s="30">
        <f t="shared" si="720"/>
        <v>4.2272275727963807E-3</v>
      </c>
      <c r="AM388" s="30">
        <f t="shared" si="721"/>
        <v>1.8125357082170954</v>
      </c>
      <c r="AO388" s="30">
        <f t="shared" si="722"/>
        <v>0.5491420349723064</v>
      </c>
      <c r="AP388" s="30">
        <f t="shared" si="723"/>
        <v>3.5906245264337119E-3</v>
      </c>
      <c r="AQ388" s="30">
        <f t="shared" si="724"/>
        <v>0.18072992517262787</v>
      </c>
      <c r="AR388" s="30">
        <f t="shared" si="725"/>
        <v>4.2002388018613383E-2</v>
      </c>
      <c r="AS388" s="30">
        <f t="shared" si="726"/>
        <v>8.5548998511271435E-4</v>
      </c>
      <c r="AT388" s="30">
        <f t="shared" si="727"/>
        <v>3.2308767093073419E-2</v>
      </c>
      <c r="AU388" s="30">
        <f t="shared" si="728"/>
        <v>4.9189842063201886E-2</v>
      </c>
      <c r="AV388" s="30">
        <f t="shared" si="729"/>
        <v>7.5306457763700888E-2</v>
      </c>
      <c r="AW388" s="30">
        <f t="shared" si="730"/>
        <v>6.4542252863707142E-2</v>
      </c>
      <c r="AX388" s="30">
        <f t="shared" si="731"/>
        <v>2.3322175412226788E-3</v>
      </c>
      <c r="AY388" s="30">
        <f t="shared" si="732"/>
        <v>1</v>
      </c>
      <c r="AZ388" s="30"/>
      <c r="BA388" s="30">
        <f t="shared" si="733"/>
        <v>0.94806924101198409</v>
      </c>
      <c r="BB388" s="30">
        <f t="shared" si="734"/>
        <v>2.6282853566958696E-3</v>
      </c>
      <c r="BC388" s="30">
        <f t="shared" si="735"/>
        <v>0.51431934091800702</v>
      </c>
      <c r="BD388" s="30">
        <f t="shared" si="736"/>
        <v>1.1412665274878218E-2</v>
      </c>
      <c r="BE388" s="30">
        <f t="shared" si="737"/>
        <v>1.268677755850014E-3</v>
      </c>
      <c r="BF388" s="30">
        <f t="shared" si="738"/>
        <v>4.2183622828784123E-3</v>
      </c>
      <c r="BG388" s="30">
        <f t="shared" si="739"/>
        <v>0.16440798858773184</v>
      </c>
      <c r="BH388" s="30">
        <f t="shared" si="740"/>
        <v>0.15004840271055181</v>
      </c>
      <c r="BI388" s="30">
        <f t="shared" si="741"/>
        <v>3.5244161358811039E-2</v>
      </c>
      <c r="BJ388" s="30">
        <f t="shared" si="742"/>
        <v>1.8316171252573883</v>
      </c>
      <c r="BK388" s="30"/>
      <c r="BL388" s="30">
        <f t="shared" si="743"/>
        <v>0.51761322163809564</v>
      </c>
      <c r="BM388" s="30">
        <f t="shared" si="744"/>
        <v>1.4349534738743663E-3</v>
      </c>
      <c r="BN388" s="30">
        <f t="shared" si="745"/>
        <v>0.28080068362853522</v>
      </c>
      <c r="BO388" s="30">
        <f t="shared" si="746"/>
        <v>6.2309230010472042E-3</v>
      </c>
      <c r="BP388" s="30">
        <f t="shared" si="747"/>
        <v>6.9265445182586016E-4</v>
      </c>
      <c r="BQ388" s="30">
        <f t="shared" si="748"/>
        <v>2.3030808266141464E-3</v>
      </c>
      <c r="BR388" s="30">
        <f t="shared" si="749"/>
        <v>8.9761111271892249E-2</v>
      </c>
      <c r="BS388" s="30">
        <f t="shared" si="750"/>
        <v>8.1921270903964838E-2</v>
      </c>
      <c r="BT388" s="30">
        <f t="shared" si="751"/>
        <v>1.9242100804150512E-2</v>
      </c>
      <c r="BU388" s="30">
        <f t="shared" si="752"/>
        <v>1</v>
      </c>
      <c r="BV388" s="30"/>
      <c r="BW388" s="28">
        <f t="shared" si="753"/>
        <v>0.47013934447208361</v>
      </c>
      <c r="BX388" s="28">
        <f t="shared" si="754"/>
        <v>0.42907682464455393</v>
      </c>
      <c r="BY388" s="28">
        <f t="shared" si="755"/>
        <v>0.10078383088336246</v>
      </c>
      <c r="BZ388" s="28"/>
      <c r="CA388" s="28">
        <f t="shared" si="756"/>
        <v>59.8</v>
      </c>
      <c r="CB388" s="28">
        <f t="shared" si="757"/>
        <v>9.74</v>
      </c>
      <c r="CC388" s="28">
        <f t="shared" si="758"/>
        <v>33.585350311940424</v>
      </c>
      <c r="CD388" s="28">
        <f t="shared" si="759"/>
        <v>47.013934447208364</v>
      </c>
      <c r="CF388" s="28">
        <f t="shared" si="760"/>
        <v>6.8776412749123015</v>
      </c>
      <c r="CG388" s="28">
        <f t="shared" si="761"/>
        <v>0.53848517748823688</v>
      </c>
      <c r="CH388" s="30"/>
      <c r="CI388" s="107">
        <f t="shared" si="762"/>
        <v>2.2739640321501438</v>
      </c>
    </row>
    <row r="389" spans="1:89" ht="15" customHeight="1" x14ac:dyDescent="0.2">
      <c r="A389" s="150" t="s">
        <v>194</v>
      </c>
      <c r="C389" s="136">
        <v>290</v>
      </c>
      <c r="D389" s="26">
        <f t="shared" ref="D389:D390" si="763">$D$295</f>
        <v>1025</v>
      </c>
      <c r="F389" s="28">
        <v>59.8</v>
      </c>
      <c r="G389" s="28">
        <v>0.52</v>
      </c>
      <c r="H389" s="28">
        <v>16.7</v>
      </c>
      <c r="I389" s="28">
        <v>5.47</v>
      </c>
      <c r="J389" s="28">
        <v>0.11</v>
      </c>
      <c r="K389" s="28">
        <v>2.36</v>
      </c>
      <c r="L389" s="28">
        <v>5</v>
      </c>
      <c r="M389" s="28">
        <v>4.2300000000000004</v>
      </c>
      <c r="N389" s="28">
        <v>5.51</v>
      </c>
      <c r="O389" s="28">
        <v>0.3</v>
      </c>
      <c r="P389" s="28">
        <f t="shared" si="709"/>
        <v>100</v>
      </c>
      <c r="R389" s="28">
        <v>56.93</v>
      </c>
      <c r="S389" s="28">
        <v>0.65</v>
      </c>
      <c r="T389" s="28">
        <v>26.11</v>
      </c>
      <c r="U389" s="28">
        <v>0.77</v>
      </c>
      <c r="V389" s="28">
        <v>0.14000000000000001</v>
      </c>
      <c r="W389" s="28">
        <v>0.28999999999999998</v>
      </c>
      <c r="X389" s="28">
        <v>8.68</v>
      </c>
      <c r="Y389" s="28">
        <v>4.4000000000000004</v>
      </c>
      <c r="Z389" s="28">
        <v>2.0299999999999998</v>
      </c>
      <c r="AA389" s="28">
        <f t="shared" si="710"/>
        <v>100</v>
      </c>
      <c r="AC389" s="30">
        <f t="shared" si="711"/>
        <v>0.99533954727030627</v>
      </c>
      <c r="AD389" s="30">
        <f t="shared" si="712"/>
        <v>6.5081351689612009E-3</v>
      </c>
      <c r="AE389" s="30">
        <f t="shared" si="713"/>
        <v>0.32757944291879171</v>
      </c>
      <c r="AF389" s="30">
        <f t="shared" si="714"/>
        <v>7.613082811412665E-2</v>
      </c>
      <c r="AG389" s="30">
        <f t="shared" si="715"/>
        <v>1.5506061460389062E-3</v>
      </c>
      <c r="AH389" s="30">
        <f t="shared" si="716"/>
        <v>5.8560794044665014E-2</v>
      </c>
      <c r="AI389" s="30">
        <f t="shared" si="717"/>
        <v>8.9158345221112698E-2</v>
      </c>
      <c r="AJ389" s="30">
        <f t="shared" si="718"/>
        <v>0.13649564375605036</v>
      </c>
      <c r="AK389" s="30">
        <f t="shared" si="719"/>
        <v>0.11698513800424627</v>
      </c>
      <c r="AL389" s="30">
        <f t="shared" si="720"/>
        <v>4.2272275727963807E-3</v>
      </c>
      <c r="AM389" s="30">
        <f t="shared" si="721"/>
        <v>1.8125357082170954</v>
      </c>
      <c r="AO389" s="30">
        <f t="shared" si="722"/>
        <v>0.5491420349723064</v>
      </c>
      <c r="AP389" s="30">
        <f t="shared" si="723"/>
        <v>3.5906245264337119E-3</v>
      </c>
      <c r="AQ389" s="30">
        <f t="shared" si="724"/>
        <v>0.18072992517262787</v>
      </c>
      <c r="AR389" s="30">
        <f t="shared" si="725"/>
        <v>4.2002388018613383E-2</v>
      </c>
      <c r="AS389" s="30">
        <f t="shared" si="726"/>
        <v>8.5548998511271435E-4</v>
      </c>
      <c r="AT389" s="30">
        <f t="shared" si="727"/>
        <v>3.2308767093073419E-2</v>
      </c>
      <c r="AU389" s="30">
        <f t="shared" si="728"/>
        <v>4.9189842063201886E-2</v>
      </c>
      <c r="AV389" s="30">
        <f t="shared" si="729"/>
        <v>7.5306457763700888E-2</v>
      </c>
      <c r="AW389" s="30">
        <f t="shared" si="730"/>
        <v>6.4542252863707142E-2</v>
      </c>
      <c r="AX389" s="30">
        <f t="shared" si="731"/>
        <v>2.3322175412226788E-3</v>
      </c>
      <c r="AY389" s="30">
        <f t="shared" si="732"/>
        <v>1</v>
      </c>
      <c r="AZ389" s="30"/>
      <c r="BA389" s="30">
        <f t="shared" si="733"/>
        <v>0.94756990679094544</v>
      </c>
      <c r="BB389" s="30">
        <f t="shared" si="734"/>
        <v>8.135168961201502E-3</v>
      </c>
      <c r="BC389" s="30">
        <f t="shared" si="735"/>
        <v>0.51216163201255394</v>
      </c>
      <c r="BD389" s="30">
        <f t="shared" si="736"/>
        <v>1.0716771050800279E-2</v>
      </c>
      <c r="BE389" s="30">
        <f t="shared" si="737"/>
        <v>1.9734987313222443E-3</v>
      </c>
      <c r="BF389" s="30">
        <f t="shared" si="738"/>
        <v>7.1960297766749384E-3</v>
      </c>
      <c r="BG389" s="30">
        <f t="shared" si="739"/>
        <v>0.15477888730385164</v>
      </c>
      <c r="BH389" s="30">
        <f t="shared" si="740"/>
        <v>0.14198128428525333</v>
      </c>
      <c r="BI389" s="30">
        <f t="shared" si="741"/>
        <v>4.3099787685774944E-2</v>
      </c>
      <c r="BJ389" s="30">
        <f t="shared" si="742"/>
        <v>1.8276129665983782</v>
      </c>
      <c r="BK389" s="30"/>
      <c r="BL389" s="30">
        <f t="shared" si="743"/>
        <v>0.51847405556253967</v>
      </c>
      <c r="BM389" s="30">
        <f t="shared" si="744"/>
        <v>4.4512536898569854E-3</v>
      </c>
      <c r="BN389" s="30">
        <f t="shared" si="745"/>
        <v>0.28023528032076089</v>
      </c>
      <c r="BO389" s="30">
        <f t="shared" si="746"/>
        <v>5.8638077353690126E-3</v>
      </c>
      <c r="BP389" s="30">
        <f t="shared" si="747"/>
        <v>1.079823117580192E-3</v>
      </c>
      <c r="BQ389" s="30">
        <f t="shared" si="748"/>
        <v>3.9373926034615842E-3</v>
      </c>
      <c r="BR389" s="30">
        <f t="shared" si="749"/>
        <v>8.4689094536209111E-2</v>
      </c>
      <c r="BS389" s="30">
        <f t="shared" si="750"/>
        <v>7.7686735036419791E-2</v>
      </c>
      <c r="BT389" s="30">
        <f t="shared" si="751"/>
        <v>2.3582557397802822E-2</v>
      </c>
      <c r="BU389" s="30">
        <f t="shared" si="752"/>
        <v>0.99999999999999989</v>
      </c>
      <c r="BV389" s="30"/>
      <c r="BW389" s="28">
        <f t="shared" si="753"/>
        <v>0.45541960175033719</v>
      </c>
      <c r="BX389" s="28">
        <f t="shared" si="754"/>
        <v>0.41776408314819569</v>
      </c>
      <c r="BY389" s="28">
        <f t="shared" si="755"/>
        <v>0.12681631510146718</v>
      </c>
      <c r="BZ389" s="28"/>
      <c r="CA389" s="28">
        <f t="shared" si="756"/>
        <v>59.8</v>
      </c>
      <c r="CB389" s="28">
        <f t="shared" si="757"/>
        <v>9.74</v>
      </c>
      <c r="CC389" s="28">
        <f t="shared" si="758"/>
        <v>35.452611597663577</v>
      </c>
      <c r="CD389" s="28">
        <f t="shared" si="759"/>
        <v>45.541960175033722</v>
      </c>
      <c r="CF389" s="28">
        <f t="shared" si="760"/>
        <v>6.8458313421821702</v>
      </c>
      <c r="CG389" s="28">
        <f t="shared" si="761"/>
        <v>0.53848517748823688</v>
      </c>
      <c r="CH389" s="30"/>
      <c r="CI389" s="107">
        <f t="shared" si="762"/>
        <v>2.4236547467115188</v>
      </c>
    </row>
    <row r="390" spans="1:89" ht="15" customHeight="1" x14ac:dyDescent="0.2">
      <c r="A390" s="150" t="s">
        <v>194</v>
      </c>
      <c r="C390" s="135">
        <v>295</v>
      </c>
      <c r="D390" s="26">
        <f t="shared" si="763"/>
        <v>1025</v>
      </c>
      <c r="F390" s="28">
        <v>59.8</v>
      </c>
      <c r="G390" s="28">
        <v>0.52</v>
      </c>
      <c r="H390" s="28">
        <v>16.7</v>
      </c>
      <c r="I390" s="28">
        <v>5.47</v>
      </c>
      <c r="J390" s="28">
        <v>0.11</v>
      </c>
      <c r="K390" s="28">
        <v>2.36</v>
      </c>
      <c r="L390" s="28">
        <v>5</v>
      </c>
      <c r="M390" s="28">
        <v>4.2300000000000004</v>
      </c>
      <c r="N390" s="28">
        <v>5.51</v>
      </c>
      <c r="O390" s="28">
        <v>0.3</v>
      </c>
      <c r="P390" s="28">
        <f t="shared" si="709"/>
        <v>100</v>
      </c>
      <c r="R390" s="28">
        <v>55.31</v>
      </c>
      <c r="S390" s="28">
        <v>0.31</v>
      </c>
      <c r="T390" s="28">
        <v>26.29</v>
      </c>
      <c r="U390" s="28">
        <v>1.1299999999999999</v>
      </c>
      <c r="V390" s="28">
        <v>0.23</v>
      </c>
      <c r="W390" s="28">
        <v>0.36</v>
      </c>
      <c r="X390" s="28">
        <v>10.91</v>
      </c>
      <c r="Y390" s="28">
        <v>3.89</v>
      </c>
      <c r="Z390" s="28">
        <v>1.56</v>
      </c>
      <c r="AA390" s="28">
        <f t="shared" si="710"/>
        <v>99.99</v>
      </c>
      <c r="AC390" s="30">
        <f t="shared" si="711"/>
        <v>0.99533954727030627</v>
      </c>
      <c r="AD390" s="30">
        <f t="shared" si="712"/>
        <v>6.5081351689612009E-3</v>
      </c>
      <c r="AE390" s="30">
        <f t="shared" si="713"/>
        <v>0.32757944291879171</v>
      </c>
      <c r="AF390" s="30">
        <f t="shared" si="714"/>
        <v>7.613082811412665E-2</v>
      </c>
      <c r="AG390" s="30">
        <f t="shared" si="715"/>
        <v>1.5506061460389062E-3</v>
      </c>
      <c r="AH390" s="30">
        <f t="shared" si="716"/>
        <v>5.8560794044665014E-2</v>
      </c>
      <c r="AI390" s="30">
        <f t="shared" si="717"/>
        <v>8.9158345221112698E-2</v>
      </c>
      <c r="AJ390" s="30">
        <f t="shared" si="718"/>
        <v>0.13649564375605036</v>
      </c>
      <c r="AK390" s="30">
        <f t="shared" si="719"/>
        <v>0.11698513800424627</v>
      </c>
      <c r="AL390" s="30">
        <f t="shared" si="720"/>
        <v>4.2272275727963807E-3</v>
      </c>
      <c r="AM390" s="30">
        <f t="shared" si="721"/>
        <v>1.8125357082170954</v>
      </c>
      <c r="AO390" s="30">
        <f t="shared" si="722"/>
        <v>0.5491420349723064</v>
      </c>
      <c r="AP390" s="30">
        <f t="shared" si="723"/>
        <v>3.5906245264337119E-3</v>
      </c>
      <c r="AQ390" s="30">
        <f t="shared" si="724"/>
        <v>0.18072992517262787</v>
      </c>
      <c r="AR390" s="30">
        <f t="shared" si="725"/>
        <v>4.2002388018613383E-2</v>
      </c>
      <c r="AS390" s="30">
        <f t="shared" si="726"/>
        <v>8.5548998511271435E-4</v>
      </c>
      <c r="AT390" s="30">
        <f t="shared" si="727"/>
        <v>3.2308767093073419E-2</v>
      </c>
      <c r="AU390" s="30">
        <f t="shared" si="728"/>
        <v>4.9189842063201886E-2</v>
      </c>
      <c r="AV390" s="30">
        <f t="shared" si="729"/>
        <v>7.5306457763700888E-2</v>
      </c>
      <c r="AW390" s="30">
        <f t="shared" si="730"/>
        <v>6.4542252863707142E-2</v>
      </c>
      <c r="AX390" s="30">
        <f t="shared" si="731"/>
        <v>2.3322175412226788E-3</v>
      </c>
      <c r="AY390" s="30">
        <f t="shared" si="732"/>
        <v>1</v>
      </c>
      <c r="AZ390" s="30"/>
      <c r="BA390" s="30">
        <f t="shared" si="733"/>
        <v>0.92060585885486024</v>
      </c>
      <c r="BB390" s="30">
        <f t="shared" si="734"/>
        <v>3.8798498122653313E-3</v>
      </c>
      <c r="BC390" s="30">
        <f t="shared" si="735"/>
        <v>0.51569242840329543</v>
      </c>
      <c r="BD390" s="30">
        <f t="shared" si="736"/>
        <v>1.5727209464161448E-2</v>
      </c>
      <c r="BE390" s="30">
        <f t="shared" si="737"/>
        <v>3.2421764871722585E-3</v>
      </c>
      <c r="BF390" s="30">
        <f t="shared" si="738"/>
        <v>8.9330024813895782E-3</v>
      </c>
      <c r="BG390" s="30">
        <f t="shared" si="739"/>
        <v>0.19454350927246791</v>
      </c>
      <c r="BH390" s="30">
        <f t="shared" si="740"/>
        <v>0.12552436269764441</v>
      </c>
      <c r="BI390" s="30">
        <f t="shared" si="741"/>
        <v>3.3121019108280254E-2</v>
      </c>
      <c r="BJ390" s="30">
        <f t="shared" si="742"/>
        <v>1.8212694165815366</v>
      </c>
      <c r="BK390" s="30"/>
      <c r="BL390" s="30">
        <f t="shared" si="743"/>
        <v>0.50547483555882</v>
      </c>
      <c r="BM390" s="30">
        <f t="shared" si="744"/>
        <v>2.1302997661640215E-3</v>
      </c>
      <c r="BN390" s="30">
        <f t="shared" si="745"/>
        <v>0.28314999621046366</v>
      </c>
      <c r="BO390" s="30">
        <f t="shared" si="746"/>
        <v>8.6353009175769869E-3</v>
      </c>
      <c r="BP390" s="30">
        <f t="shared" si="747"/>
        <v>1.780174013605147E-3</v>
      </c>
      <c r="BQ390" s="30">
        <f t="shared" si="748"/>
        <v>4.9048220982903963E-3</v>
      </c>
      <c r="BR390" s="30">
        <f t="shared" si="749"/>
        <v>0.10681753479263915</v>
      </c>
      <c r="BS390" s="30">
        <f t="shared" si="750"/>
        <v>6.8921358671497138E-2</v>
      </c>
      <c r="BT390" s="30">
        <f t="shared" si="751"/>
        <v>1.8185677970943656E-2</v>
      </c>
      <c r="BU390" s="30">
        <f t="shared" si="752"/>
        <v>1.0000000000000002</v>
      </c>
      <c r="BV390" s="30"/>
      <c r="BW390" s="28">
        <f t="shared" si="753"/>
        <v>0.55082001214270271</v>
      </c>
      <c r="BX390" s="28">
        <f t="shared" si="754"/>
        <v>0.35540291857532819</v>
      </c>
      <c r="BY390" s="28">
        <f t="shared" si="755"/>
        <v>9.3777069281969105E-2</v>
      </c>
      <c r="BZ390" s="28"/>
      <c r="CA390" s="28">
        <f t="shared" si="756"/>
        <v>59.8</v>
      </c>
      <c r="CB390" s="28">
        <f t="shared" si="757"/>
        <v>9.74</v>
      </c>
      <c r="CC390" s="28">
        <f t="shared" si="758"/>
        <v>36.918707535332047</v>
      </c>
      <c r="CD390" s="28">
        <f t="shared" si="759"/>
        <v>55.082001214270271</v>
      </c>
      <c r="CF390" s="28">
        <f t="shared" si="760"/>
        <v>7.0360202456094951</v>
      </c>
      <c r="CG390" s="28">
        <f t="shared" si="761"/>
        <v>0.53848517748823688</v>
      </c>
      <c r="CH390" s="30"/>
      <c r="CI390" s="107">
        <f t="shared" si="762"/>
        <v>3.1285549047042536</v>
      </c>
    </row>
    <row r="391" spans="1:89" ht="15" customHeight="1" x14ac:dyDescent="0.3">
      <c r="A391" s="143"/>
      <c r="CI391" s="149">
        <f>AVERAGE(CI332:CI390)</f>
        <v>2.4424858980810948</v>
      </c>
    </row>
    <row r="392" spans="1:89" s="51" customFormat="1" ht="19.95" customHeight="1" x14ac:dyDescent="0.2">
      <c r="A392" s="49" t="s">
        <v>199</v>
      </c>
      <c r="C392" s="52" t="s">
        <v>192</v>
      </c>
      <c r="D392" s="126">
        <v>1008</v>
      </c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2"/>
      <c r="BX392" s="52"/>
      <c r="BY392" s="52"/>
      <c r="BZ392" s="52"/>
      <c r="CA392" s="52"/>
      <c r="CB392" s="52"/>
      <c r="CC392" s="52"/>
      <c r="CD392" s="52"/>
      <c r="CH392" s="53"/>
      <c r="CJ392" s="55"/>
      <c r="CK392" s="56"/>
    </row>
    <row r="393" spans="1:89" ht="15" customHeight="1" x14ac:dyDescent="0.3">
      <c r="A393" s="150" t="s">
        <v>194</v>
      </c>
      <c r="C393" s="144">
        <v>0</v>
      </c>
      <c r="D393" s="26">
        <f>$D$392</f>
        <v>1008</v>
      </c>
      <c r="F393" s="28">
        <v>59.2</v>
      </c>
      <c r="G393" s="28">
        <v>0.56000000000000005</v>
      </c>
      <c r="H393" s="28">
        <v>16.399999999999999</v>
      </c>
      <c r="I393" s="28">
        <v>6.77</v>
      </c>
      <c r="J393" s="28">
        <v>0.13</v>
      </c>
      <c r="K393" s="28">
        <v>2.35</v>
      </c>
      <c r="L393" s="28">
        <v>4.5</v>
      </c>
      <c r="M393" s="28">
        <v>4.1399999999999997</v>
      </c>
      <c r="N393" s="28">
        <v>5.63</v>
      </c>
      <c r="O393" s="28">
        <v>0.38</v>
      </c>
      <c r="P393" s="28">
        <f t="shared" ref="P393" si="764">SUM(F393:O393)</f>
        <v>100.05999999999997</v>
      </c>
      <c r="R393" s="28">
        <v>54.63</v>
      </c>
      <c r="S393" s="28">
        <v>0.15</v>
      </c>
      <c r="T393" s="28">
        <v>28.88</v>
      </c>
      <c r="U393" s="28">
        <v>0.8</v>
      </c>
      <c r="V393" s="28">
        <v>0</v>
      </c>
      <c r="W393" s="28">
        <v>0.21</v>
      </c>
      <c r="X393" s="28">
        <v>10</v>
      </c>
      <c r="Y393" s="28">
        <v>4.38</v>
      </c>
      <c r="Z393" s="28">
        <v>0.85</v>
      </c>
      <c r="AA393" s="28">
        <f t="shared" ref="AA393" si="765">SUM(R393:Z393)</f>
        <v>99.899999999999977</v>
      </c>
      <c r="AC393" s="30">
        <f t="shared" ref="AC393" si="766">F393/AC$2</f>
        <v>0.98535286284953405</v>
      </c>
      <c r="AD393" s="30">
        <f t="shared" ref="AD393" si="767">G393/AD$2</f>
        <v>7.0087609511889862E-3</v>
      </c>
      <c r="AE393" s="30">
        <f t="shared" ref="AE393" si="768">H393*2/AE$2</f>
        <v>0.32169478226755588</v>
      </c>
      <c r="AF393" s="30">
        <f t="shared" ref="AF393" si="769">I393/AF$2</f>
        <v>9.4224077940153098E-2</v>
      </c>
      <c r="AG393" s="30">
        <f t="shared" ref="AG393" si="770">J393/AG$2</f>
        <v>1.8325345362277983E-3</v>
      </c>
      <c r="AH393" s="30">
        <f t="shared" ref="AH393" si="771">K393/AH$2</f>
        <v>5.8312655086848644E-2</v>
      </c>
      <c r="AI393" s="30">
        <f t="shared" ref="AI393" si="772">L393/AI$2</f>
        <v>8.0242510699001429E-2</v>
      </c>
      <c r="AJ393" s="30">
        <f t="shared" ref="AJ393" si="773">M393*2/AJ$2</f>
        <v>0.13359148112294289</v>
      </c>
      <c r="AK393" s="30">
        <f t="shared" ref="AK393" si="774">N393*2/AK$2</f>
        <v>0.11953290870488321</v>
      </c>
      <c r="AL393" s="30">
        <f t="shared" ref="AL393" si="775">O393*2/AL$2</f>
        <v>5.354488258875416E-3</v>
      </c>
      <c r="AM393" s="30">
        <f t="shared" ref="AM393" si="776">SUM(AC393:AL393)</f>
        <v>1.8071470624172115</v>
      </c>
      <c r="AO393" s="30">
        <f t="shared" ref="AO393" si="777">AC393/$AM393</f>
        <v>0.54525327979203952</v>
      </c>
      <c r="AP393" s="30">
        <f t="shared" ref="AP393" si="778">AD393/$AM393</f>
        <v>3.8783567186912713E-3</v>
      </c>
      <c r="AQ393" s="30">
        <f t="shared" ref="AQ393" si="779">AE393/$AM393</f>
        <v>0.17801250875358313</v>
      </c>
      <c r="AR393" s="30">
        <f t="shared" ref="AR393" si="780">AF393/$AM393</f>
        <v>5.2139684644215097E-2</v>
      </c>
      <c r="AS393" s="30">
        <f t="shared" ref="AS393" si="781">AG393/$AM393</f>
        <v>1.0140483717891941E-3</v>
      </c>
      <c r="AT393" s="30">
        <f t="shared" ref="AT393" si="782">AH393/$AM393</f>
        <v>3.2267797291965022E-2</v>
      </c>
      <c r="AU393" s="30">
        <f t="shared" ref="AU393" si="783">AI393/$AM393</f>
        <v>4.4402867020501537E-2</v>
      </c>
      <c r="AV393" s="30">
        <f t="shared" ref="AV393" si="784">AJ393/$AM393</f>
        <v>7.3923967728588197E-2</v>
      </c>
      <c r="AW393" s="30">
        <f t="shared" ref="AW393" si="785">AK393/$AM393</f>
        <v>6.6144538643688397E-2</v>
      </c>
      <c r="AX393" s="30">
        <f t="shared" ref="AX393" si="786">AL393/$AM393</f>
        <v>2.9629510349386489E-3</v>
      </c>
      <c r="AY393" s="30">
        <f t="shared" ref="AY393" si="787">SUM(AO393:AX393)</f>
        <v>1.0000000000000002</v>
      </c>
      <c r="AZ393" s="30"/>
      <c r="BA393" s="30">
        <f t="shared" ref="BA393" si="788">R393/AC$2</f>
        <v>0.90928761651131829</v>
      </c>
      <c r="BB393" s="30">
        <f t="shared" ref="BB393" si="789">S393/AD$2</f>
        <v>1.8773466833541925E-3</v>
      </c>
      <c r="BC393" s="30">
        <f t="shared" ref="BC393" si="790">T393*2/AE$2</f>
        <v>0.56649666535896437</v>
      </c>
      <c r="BD393" s="30">
        <f t="shared" ref="BD393" si="791">U393/AF$2</f>
        <v>1.1134307585247045E-2</v>
      </c>
      <c r="BE393" s="30">
        <f t="shared" ref="BE393" si="792">V393/AG$2</f>
        <v>0</v>
      </c>
      <c r="BF393" s="30">
        <f t="shared" ref="BF393" si="793">W393/AH$2</f>
        <v>5.210918114143921E-3</v>
      </c>
      <c r="BG393" s="30">
        <f t="shared" ref="BG393" si="794">X393/AI$2</f>
        <v>0.1783166904422254</v>
      </c>
      <c r="BH393" s="30">
        <f t="shared" ref="BH393" si="795">Y393*2/AJ$2</f>
        <v>0.14133591481122942</v>
      </c>
      <c r="BI393" s="30">
        <f t="shared" ref="BI393" si="796">Z393*2/AK$2</f>
        <v>1.8046709129511677E-2</v>
      </c>
      <c r="BJ393" s="30">
        <f t="shared" ref="BJ393" si="797">SUM(BA393:BI393)</f>
        <v>1.8317061686359943</v>
      </c>
      <c r="BK393" s="30"/>
      <c r="BL393" s="30">
        <f t="shared" ref="BL393" si="798">BA393/$BJ393</f>
        <v>0.49641565447608449</v>
      </c>
      <c r="BM393" s="30">
        <f t="shared" ref="BM393" si="799">BB393/$BJ393</f>
        <v>1.0249169411009763E-3</v>
      </c>
      <c r="BN393" s="30">
        <f t="shared" ref="BN393" si="800">BC393/$BJ393</f>
        <v>0.30927267432899136</v>
      </c>
      <c r="BO393" s="30">
        <f t="shared" ref="BO393" si="801">BD393/$BJ393</f>
        <v>6.0786537578449949E-3</v>
      </c>
      <c r="BP393" s="30">
        <f t="shared" ref="BP393" si="802">BE393/$BJ393</f>
        <v>0</v>
      </c>
      <c r="BQ393" s="30">
        <f t="shared" ref="BQ393" si="803">BF393/$BJ393</f>
        <v>2.844843896564646E-3</v>
      </c>
      <c r="BR393" s="30">
        <f t="shared" ref="BR393" si="804">BG393/$BJ393</f>
        <v>9.7350051823547348E-2</v>
      </c>
      <c r="BS393" s="30">
        <f t="shared" ref="BS393" si="805">BH393/$BJ393</f>
        <v>7.7160800804900495E-2</v>
      </c>
      <c r="BT393" s="30">
        <f t="shared" ref="BT393" si="806">BI393/$BJ393</f>
        <v>9.8524039709657202E-3</v>
      </c>
      <c r="BU393" s="30">
        <f t="shared" ref="BU393" si="807">SUM(BL393:BT393)</f>
        <v>1</v>
      </c>
      <c r="BV393" s="30"/>
      <c r="BW393" s="28">
        <f t="shared" ref="BW393" si="808">BR393/(BR393+BS393+BT393)</f>
        <v>0.52803391315152659</v>
      </c>
      <c r="BX393" s="28">
        <f t="shared" ref="BX393" si="809">BS393/(BR393+BS393+BT393)</f>
        <v>0.41852591578242898</v>
      </c>
      <c r="BY393" s="28">
        <f t="shared" ref="BY393" si="810">1-BW393-BX393</f>
        <v>5.3440171066044428E-2</v>
      </c>
      <c r="BZ393" s="28"/>
      <c r="CA393" s="28">
        <f t="shared" ref="CA393" si="811">F393*100/P393</f>
        <v>59.164501299220483</v>
      </c>
      <c r="CB393" s="28">
        <f t="shared" ref="CB393" si="812">(M393+N393)*100/P393</f>
        <v>9.7641415150909481</v>
      </c>
      <c r="CC393" s="28">
        <f t="shared" ref="CC393" si="813">IF(BY393+BX393=0,CD393/2,+BY393/(BY393+BX393)*(100-CD393)+0.5*CD393)</f>
        <v>31.745712764180773</v>
      </c>
      <c r="CD393" s="28">
        <f t="shared" ref="CD393" si="814">100*BW393/(BW393+BX393+BY393)</f>
        <v>52.803391315152659</v>
      </c>
      <c r="CF393" s="28">
        <f t="shared" ref="CF393" si="815">LN(BW393/(AU393*AQ393^2*AO393^2))</f>
        <v>7.1406691031566591</v>
      </c>
      <c r="CG393" s="28">
        <f t="shared" ref="CG393" si="816">AV393/(AV393+AW393)</f>
        <v>0.52777008653259827</v>
      </c>
      <c r="CH393" s="30"/>
      <c r="CI393" s="107">
        <f t="shared" ref="CI393:CI402" si="817">$CK$1+$CK$2*CF393+$CK$3*D393+$CK$4*BX393+$CK$5*CG393</f>
        <v>2.9233726597677134</v>
      </c>
    </row>
    <row r="394" spans="1:89" ht="15" customHeight="1" x14ac:dyDescent="0.3">
      <c r="A394" s="150" t="s">
        <v>194</v>
      </c>
      <c r="C394" s="144">
        <v>10</v>
      </c>
      <c r="D394" s="26">
        <f t="shared" ref="D394:D456" si="818">$D$392</f>
        <v>1008</v>
      </c>
      <c r="F394" s="28">
        <v>59.2</v>
      </c>
      <c r="G394" s="28">
        <v>0.56000000000000005</v>
      </c>
      <c r="H394" s="28">
        <v>16.399999999999999</v>
      </c>
      <c r="I394" s="28">
        <v>6.77</v>
      </c>
      <c r="J394" s="28">
        <v>0.13</v>
      </c>
      <c r="K394" s="28">
        <v>2.35</v>
      </c>
      <c r="L394" s="28">
        <v>4.5</v>
      </c>
      <c r="M394" s="28">
        <v>4.1399999999999997</v>
      </c>
      <c r="N394" s="28">
        <v>5.63</v>
      </c>
      <c r="O394" s="28">
        <v>0.38</v>
      </c>
      <c r="P394" s="28">
        <f t="shared" ref="P394:P456" si="819">SUM(F394:O394)</f>
        <v>100.05999999999997</v>
      </c>
      <c r="R394" s="28">
        <v>55.59</v>
      </c>
      <c r="S394" s="28">
        <v>0.28000000000000003</v>
      </c>
      <c r="T394" s="28">
        <v>27.49</v>
      </c>
      <c r="U394" s="28">
        <v>0.76</v>
      </c>
      <c r="V394" s="28">
        <v>0</v>
      </c>
      <c r="W394" s="28">
        <v>0.24</v>
      </c>
      <c r="X394" s="28">
        <v>8.93</v>
      </c>
      <c r="Y394" s="28">
        <v>4.9000000000000004</v>
      </c>
      <c r="Z394" s="28">
        <v>1.24</v>
      </c>
      <c r="AA394" s="28">
        <f t="shared" ref="AA394:AA456" si="820">SUM(R394:Z394)</f>
        <v>99.429999999999993</v>
      </c>
      <c r="AC394" s="30">
        <f t="shared" ref="AC394:AC456" si="821">F394/AC$2</f>
        <v>0.98535286284953405</v>
      </c>
      <c r="AD394" s="30">
        <f t="shared" ref="AD394:AD456" si="822">G394/AD$2</f>
        <v>7.0087609511889862E-3</v>
      </c>
      <c r="AE394" s="30">
        <f t="shared" ref="AE394:AE456" si="823">H394*2/AE$2</f>
        <v>0.32169478226755588</v>
      </c>
      <c r="AF394" s="30">
        <f t="shared" ref="AF394:AF456" si="824">I394/AF$2</f>
        <v>9.4224077940153098E-2</v>
      </c>
      <c r="AG394" s="30">
        <f t="shared" ref="AG394:AG456" si="825">J394/AG$2</f>
        <v>1.8325345362277983E-3</v>
      </c>
      <c r="AH394" s="30">
        <f t="shared" ref="AH394:AH456" si="826">K394/AH$2</f>
        <v>5.8312655086848644E-2</v>
      </c>
      <c r="AI394" s="30">
        <f t="shared" ref="AI394:AI456" si="827">L394/AI$2</f>
        <v>8.0242510699001429E-2</v>
      </c>
      <c r="AJ394" s="30">
        <f t="shared" ref="AJ394:AJ456" si="828">M394*2/AJ$2</f>
        <v>0.13359148112294289</v>
      </c>
      <c r="AK394" s="30">
        <f t="shared" ref="AK394:AK456" si="829">N394*2/AK$2</f>
        <v>0.11953290870488321</v>
      </c>
      <c r="AL394" s="30">
        <f t="shared" ref="AL394:AL456" si="830">O394*2/AL$2</f>
        <v>5.354488258875416E-3</v>
      </c>
      <c r="AM394" s="30">
        <f t="shared" ref="AM394:AM456" si="831">SUM(AC394:AL394)</f>
        <v>1.8071470624172115</v>
      </c>
      <c r="AO394" s="30">
        <f t="shared" ref="AO394:AO456" si="832">AC394/$AM394</f>
        <v>0.54525327979203952</v>
      </c>
      <c r="AP394" s="30">
        <f t="shared" ref="AP394:AP456" si="833">AD394/$AM394</f>
        <v>3.8783567186912713E-3</v>
      </c>
      <c r="AQ394" s="30">
        <f t="shared" ref="AQ394:AQ456" si="834">AE394/$AM394</f>
        <v>0.17801250875358313</v>
      </c>
      <c r="AR394" s="30">
        <f t="shared" ref="AR394:AR456" si="835">AF394/$AM394</f>
        <v>5.2139684644215097E-2</v>
      </c>
      <c r="AS394" s="30">
        <f t="shared" ref="AS394:AS456" si="836">AG394/$AM394</f>
        <v>1.0140483717891941E-3</v>
      </c>
      <c r="AT394" s="30">
        <f t="shared" ref="AT394:AT456" si="837">AH394/$AM394</f>
        <v>3.2267797291965022E-2</v>
      </c>
      <c r="AU394" s="30">
        <f t="shared" ref="AU394:AU456" si="838">AI394/$AM394</f>
        <v>4.4402867020501537E-2</v>
      </c>
      <c r="AV394" s="30">
        <f t="shared" ref="AV394:AV456" si="839">AJ394/$AM394</f>
        <v>7.3923967728588197E-2</v>
      </c>
      <c r="AW394" s="30">
        <f t="shared" ref="AW394:AW456" si="840">AK394/$AM394</f>
        <v>6.6144538643688397E-2</v>
      </c>
      <c r="AX394" s="30">
        <f t="shared" ref="AX394:AX456" si="841">AL394/$AM394</f>
        <v>2.9629510349386489E-3</v>
      </c>
      <c r="AY394" s="30">
        <f t="shared" ref="AY394:AY456" si="842">SUM(AO394:AX394)</f>
        <v>1.0000000000000002</v>
      </c>
      <c r="AZ394" s="30"/>
      <c r="BA394" s="30">
        <f t="shared" ref="BA394:BA456" si="843">R394/AC$2</f>
        <v>0.92526631158455397</v>
      </c>
      <c r="BB394" s="30">
        <f t="shared" ref="BB394:BB456" si="844">S394/AD$2</f>
        <v>3.5043804755944931E-3</v>
      </c>
      <c r="BC394" s="30">
        <f t="shared" ref="BC394:BC456" si="845">T394*2/AE$2</f>
        <v>0.53923107100823853</v>
      </c>
      <c r="BD394" s="30">
        <f t="shared" ref="BD394:BD456" si="846">U394/AF$2</f>
        <v>1.0577592205984691E-2</v>
      </c>
      <c r="BE394" s="30">
        <f t="shared" ref="BE394:BE456" si="847">V394/AG$2</f>
        <v>0</v>
      </c>
      <c r="BF394" s="30">
        <f t="shared" ref="BF394:BF456" si="848">W394/AH$2</f>
        <v>5.9553349875930521E-3</v>
      </c>
      <c r="BG394" s="30">
        <f t="shared" ref="BG394:BG456" si="849">X394/AI$2</f>
        <v>0.15923680456490727</v>
      </c>
      <c r="BH394" s="30">
        <f t="shared" ref="BH394:BH456" si="850">Y394*2/AJ$2</f>
        <v>0.15811552113585028</v>
      </c>
      <c r="BI394" s="30">
        <f t="shared" ref="BI394:BI456" si="851">Z394*2/AK$2</f>
        <v>2.6326963906581739E-2</v>
      </c>
      <c r="BJ394" s="30">
        <f t="shared" ref="BJ394:BJ456" si="852">SUM(BA394:BI394)</f>
        <v>1.8282139798693042</v>
      </c>
      <c r="BK394" s="30"/>
      <c r="BL394" s="30">
        <f t="shared" ref="BL394:BL456" si="853">BA394/$BJ394</f>
        <v>0.50610394722542251</v>
      </c>
      <c r="BM394" s="30">
        <f t="shared" ref="BM394:BM456" si="854">BB394/$BJ394</f>
        <v>1.9168327745995111E-3</v>
      </c>
      <c r="BN394" s="30">
        <f t="shared" ref="BN394:BN456" si="855">BC394/$BJ394</f>
        <v>0.29494964864385687</v>
      </c>
      <c r="BO394" s="30">
        <f t="shared" ref="BO394:BO456" si="856">BD394/$BJ394</f>
        <v>5.7857517350025211E-3</v>
      </c>
      <c r="BP394" s="30">
        <f t="shared" ref="BP394:BP456" si="857">BE394/$BJ394</f>
        <v>0</v>
      </c>
      <c r="BQ394" s="30">
        <f t="shared" ref="BQ394:BQ456" si="858">BF394/$BJ394</f>
        <v>3.2574605889507465E-3</v>
      </c>
      <c r="BR394" s="30">
        <f t="shared" ref="BR394:BR456" si="859">BG394/$BJ394</f>
        <v>8.7099653715748765E-2</v>
      </c>
      <c r="BS394" s="30">
        <f t="shared" ref="BS394:BS456" si="860">BH394/$BJ394</f>
        <v>8.6486331948491979E-2</v>
      </c>
      <c r="BT394" s="30">
        <f t="shared" ref="BT394:BT456" si="861">BI394/$BJ394</f>
        <v>1.440037336792699E-2</v>
      </c>
      <c r="BU394" s="30">
        <f t="shared" ref="BU394:BU456" si="862">SUM(BL394:BT394)</f>
        <v>0.99999999999999989</v>
      </c>
      <c r="BV394" s="30"/>
      <c r="BW394" s="28">
        <f t="shared" ref="BW394:BW456" si="863">BR394/(BR394+BS394+BT394)</f>
        <v>0.46332964883289485</v>
      </c>
      <c r="BX394" s="28">
        <f t="shared" ref="BX394:BX456" si="864">BS394/(BR394+BS394+BT394)</f>
        <v>0.46006706227919797</v>
      </c>
      <c r="BY394" s="28">
        <f t="shared" ref="BY394:BY456" si="865">1-BW394-BX394</f>
        <v>7.6603288887907184E-2</v>
      </c>
      <c r="BZ394" s="28"/>
      <c r="CA394" s="28">
        <f t="shared" ref="CA394:CA456" si="866">F394*100/P394</f>
        <v>59.164501299220483</v>
      </c>
      <c r="CB394" s="28">
        <f t="shared" ref="CB394:CB456" si="867">(M394+N394)*100/P394</f>
        <v>9.7641415150909481</v>
      </c>
      <c r="CC394" s="28">
        <f t="shared" ref="CC394:CC456" si="868">IF(BY394+BX394=0,CD394/2,+BY394/(BY394+BX394)*(100-CD394)+0.5*CD394)</f>
        <v>30.826811330435461</v>
      </c>
      <c r="CD394" s="28">
        <f t="shared" ref="CD394:CD456" si="869">100*BW394/(BW394+BX394+BY394)</f>
        <v>46.332964883289485</v>
      </c>
      <c r="CF394" s="28">
        <f t="shared" ref="CF394:CF456" si="870">LN(BW394/(AU394*AQ394^2*AO394^2))</f>
        <v>7.0099473773251617</v>
      </c>
      <c r="CG394" s="28">
        <f t="shared" ref="CG394:CG456" si="871">AV394/(AV394+AW394)</f>
        <v>0.52777008653259827</v>
      </c>
      <c r="CH394" s="30"/>
      <c r="CI394" s="107">
        <f t="shared" si="817"/>
        <v>2.4551376094921369</v>
      </c>
    </row>
    <row r="395" spans="1:89" ht="15" customHeight="1" x14ac:dyDescent="0.3">
      <c r="A395" s="150" t="s">
        <v>194</v>
      </c>
      <c r="C395" s="144">
        <v>20</v>
      </c>
      <c r="D395" s="26">
        <f t="shared" si="818"/>
        <v>1008</v>
      </c>
      <c r="F395" s="28">
        <v>59.2</v>
      </c>
      <c r="G395" s="28">
        <v>0.56000000000000005</v>
      </c>
      <c r="H395" s="28">
        <v>16.399999999999999</v>
      </c>
      <c r="I395" s="28">
        <v>6.77</v>
      </c>
      <c r="J395" s="28">
        <v>0.13</v>
      </c>
      <c r="K395" s="28">
        <v>2.35</v>
      </c>
      <c r="L395" s="28">
        <v>4.5</v>
      </c>
      <c r="M395" s="28">
        <v>4.1399999999999997</v>
      </c>
      <c r="N395" s="28">
        <v>5.63</v>
      </c>
      <c r="O395" s="28">
        <v>0.38</v>
      </c>
      <c r="P395" s="28">
        <f t="shared" si="819"/>
        <v>100.05999999999997</v>
      </c>
      <c r="R395" s="28">
        <v>56.41</v>
      </c>
      <c r="S395" s="28">
        <v>0.21</v>
      </c>
      <c r="T395" s="28">
        <v>27.37</v>
      </c>
      <c r="U395" s="28">
        <v>0.61</v>
      </c>
      <c r="V395" s="28">
        <v>0</v>
      </c>
      <c r="W395" s="28">
        <v>0.25</v>
      </c>
      <c r="X395" s="28">
        <v>8.4</v>
      </c>
      <c r="Y395" s="28">
        <v>5.16</v>
      </c>
      <c r="Z395" s="28">
        <v>1.38</v>
      </c>
      <c r="AA395" s="28">
        <f t="shared" si="820"/>
        <v>99.789999999999992</v>
      </c>
      <c r="AC395" s="30">
        <f t="shared" si="821"/>
        <v>0.98535286284953405</v>
      </c>
      <c r="AD395" s="30">
        <f t="shared" si="822"/>
        <v>7.0087609511889862E-3</v>
      </c>
      <c r="AE395" s="30">
        <f t="shared" si="823"/>
        <v>0.32169478226755588</v>
      </c>
      <c r="AF395" s="30">
        <f t="shared" si="824"/>
        <v>9.4224077940153098E-2</v>
      </c>
      <c r="AG395" s="30">
        <f t="shared" si="825"/>
        <v>1.8325345362277983E-3</v>
      </c>
      <c r="AH395" s="30">
        <f t="shared" si="826"/>
        <v>5.8312655086848644E-2</v>
      </c>
      <c r="AI395" s="30">
        <f t="shared" si="827"/>
        <v>8.0242510699001429E-2</v>
      </c>
      <c r="AJ395" s="30">
        <f t="shared" si="828"/>
        <v>0.13359148112294289</v>
      </c>
      <c r="AK395" s="30">
        <f t="shared" si="829"/>
        <v>0.11953290870488321</v>
      </c>
      <c r="AL395" s="30">
        <f t="shared" si="830"/>
        <v>5.354488258875416E-3</v>
      </c>
      <c r="AM395" s="30">
        <f t="shared" si="831"/>
        <v>1.8071470624172115</v>
      </c>
      <c r="AO395" s="30">
        <f t="shared" si="832"/>
        <v>0.54525327979203952</v>
      </c>
      <c r="AP395" s="30">
        <f t="shared" si="833"/>
        <v>3.8783567186912713E-3</v>
      </c>
      <c r="AQ395" s="30">
        <f t="shared" si="834"/>
        <v>0.17801250875358313</v>
      </c>
      <c r="AR395" s="30">
        <f t="shared" si="835"/>
        <v>5.2139684644215097E-2</v>
      </c>
      <c r="AS395" s="30">
        <f t="shared" si="836"/>
        <v>1.0140483717891941E-3</v>
      </c>
      <c r="AT395" s="30">
        <f t="shared" si="837"/>
        <v>3.2267797291965022E-2</v>
      </c>
      <c r="AU395" s="30">
        <f t="shared" si="838"/>
        <v>4.4402867020501537E-2</v>
      </c>
      <c r="AV395" s="30">
        <f t="shared" si="839"/>
        <v>7.3923967728588197E-2</v>
      </c>
      <c r="AW395" s="30">
        <f t="shared" si="840"/>
        <v>6.6144538643688397E-2</v>
      </c>
      <c r="AX395" s="30">
        <f t="shared" si="841"/>
        <v>2.9629510349386489E-3</v>
      </c>
      <c r="AY395" s="30">
        <f t="shared" si="842"/>
        <v>1.0000000000000002</v>
      </c>
      <c r="AZ395" s="30"/>
      <c r="BA395" s="30">
        <f t="shared" si="843"/>
        <v>0.93891478029294273</v>
      </c>
      <c r="BB395" s="30">
        <f t="shared" si="844"/>
        <v>2.6282853566958696E-3</v>
      </c>
      <c r="BC395" s="30">
        <f t="shared" si="845"/>
        <v>0.53687720674774431</v>
      </c>
      <c r="BD395" s="30">
        <f t="shared" si="846"/>
        <v>8.4899095337508702E-3</v>
      </c>
      <c r="BE395" s="30">
        <f t="shared" si="847"/>
        <v>0</v>
      </c>
      <c r="BF395" s="30">
        <f t="shared" si="848"/>
        <v>6.2034739454094297E-3</v>
      </c>
      <c r="BG395" s="30">
        <f t="shared" si="849"/>
        <v>0.14978601997146934</v>
      </c>
      <c r="BH395" s="30">
        <f t="shared" si="850"/>
        <v>0.1665053242981607</v>
      </c>
      <c r="BI395" s="30">
        <f t="shared" si="851"/>
        <v>2.9299363057324838E-2</v>
      </c>
      <c r="BJ395" s="30">
        <f t="shared" si="852"/>
        <v>1.8387043632034981</v>
      </c>
      <c r="BK395" s="30"/>
      <c r="BL395" s="30">
        <f t="shared" si="853"/>
        <v>0.51063933880980772</v>
      </c>
      <c r="BM395" s="30">
        <f t="shared" si="854"/>
        <v>1.4294224831863222E-3</v>
      </c>
      <c r="BN395" s="30">
        <f t="shared" si="855"/>
        <v>0.29198669318017251</v>
      </c>
      <c r="BO395" s="30">
        <f t="shared" si="856"/>
        <v>4.6173325650673142E-3</v>
      </c>
      <c r="BP395" s="30">
        <f t="shared" si="857"/>
        <v>0</v>
      </c>
      <c r="BQ395" s="30">
        <f t="shared" si="858"/>
        <v>3.3738289142912431E-3</v>
      </c>
      <c r="BR395" s="30">
        <f t="shared" si="859"/>
        <v>8.1462807707979437E-2</v>
      </c>
      <c r="BS395" s="30">
        <f t="shared" si="860"/>
        <v>9.055578897309266E-2</v>
      </c>
      <c r="BT395" s="30">
        <f t="shared" si="861"/>
        <v>1.5934787366402817E-2</v>
      </c>
      <c r="BU395" s="30">
        <f t="shared" si="862"/>
        <v>1.0000000000000002</v>
      </c>
      <c r="BV395" s="30"/>
      <c r="BW395" s="28">
        <f t="shared" si="863"/>
        <v>0.43342027663307647</v>
      </c>
      <c r="BX395" s="28">
        <f t="shared" si="864"/>
        <v>0.48179919415667072</v>
      </c>
      <c r="BY395" s="28">
        <f t="shared" si="865"/>
        <v>8.4780529210252809E-2</v>
      </c>
      <c r="BZ395" s="28"/>
      <c r="CA395" s="28">
        <f t="shared" si="866"/>
        <v>59.164501299220483</v>
      </c>
      <c r="CB395" s="28">
        <f t="shared" si="867"/>
        <v>9.7641415150909481</v>
      </c>
      <c r="CC395" s="28">
        <f t="shared" si="868"/>
        <v>30.149066752679104</v>
      </c>
      <c r="CD395" s="28">
        <f t="shared" si="869"/>
        <v>43.342027663307647</v>
      </c>
      <c r="CF395" s="28">
        <f t="shared" si="870"/>
        <v>6.9432164650997246</v>
      </c>
      <c r="CG395" s="28">
        <f t="shared" si="871"/>
        <v>0.52777008653259827</v>
      </c>
      <c r="CH395" s="30"/>
      <c r="CI395" s="107">
        <f t="shared" si="817"/>
        <v>2.2096370170929771</v>
      </c>
    </row>
    <row r="396" spans="1:89" ht="15" customHeight="1" x14ac:dyDescent="0.3">
      <c r="A396" s="150" t="s">
        <v>194</v>
      </c>
      <c r="C396" s="144">
        <v>30</v>
      </c>
      <c r="D396" s="26">
        <f t="shared" si="818"/>
        <v>1008</v>
      </c>
      <c r="F396" s="28">
        <v>59.2</v>
      </c>
      <c r="G396" s="28">
        <v>0.56000000000000005</v>
      </c>
      <c r="H396" s="28">
        <v>16.399999999999999</v>
      </c>
      <c r="I396" s="28">
        <v>6.77</v>
      </c>
      <c r="J396" s="28">
        <v>0.13</v>
      </c>
      <c r="K396" s="28">
        <v>2.35</v>
      </c>
      <c r="L396" s="28">
        <v>4.5</v>
      </c>
      <c r="M396" s="28">
        <v>4.1399999999999997</v>
      </c>
      <c r="N396" s="28">
        <v>5.63</v>
      </c>
      <c r="O396" s="28">
        <v>0.38</v>
      </c>
      <c r="P396" s="28">
        <f t="shared" si="819"/>
        <v>100.05999999999997</v>
      </c>
      <c r="R396" s="28">
        <v>56.23</v>
      </c>
      <c r="S396" s="28">
        <v>0.19</v>
      </c>
      <c r="T396" s="28">
        <v>27.28</v>
      </c>
      <c r="U396" s="28">
        <v>0.69</v>
      </c>
      <c r="V396" s="28">
        <v>0</v>
      </c>
      <c r="W396" s="28">
        <v>0.3</v>
      </c>
      <c r="X396" s="28">
        <v>8.73</v>
      </c>
      <c r="Y396" s="28">
        <v>4.93</v>
      </c>
      <c r="Z396" s="28">
        <v>1.38</v>
      </c>
      <c r="AA396" s="28">
        <f t="shared" si="820"/>
        <v>99.72999999999999</v>
      </c>
      <c r="AC396" s="30">
        <f t="shared" si="821"/>
        <v>0.98535286284953405</v>
      </c>
      <c r="AD396" s="30">
        <f t="shared" si="822"/>
        <v>7.0087609511889862E-3</v>
      </c>
      <c r="AE396" s="30">
        <f t="shared" si="823"/>
        <v>0.32169478226755588</v>
      </c>
      <c r="AF396" s="30">
        <f t="shared" si="824"/>
        <v>9.4224077940153098E-2</v>
      </c>
      <c r="AG396" s="30">
        <f t="shared" si="825"/>
        <v>1.8325345362277983E-3</v>
      </c>
      <c r="AH396" s="30">
        <f t="shared" si="826"/>
        <v>5.8312655086848644E-2</v>
      </c>
      <c r="AI396" s="30">
        <f t="shared" si="827"/>
        <v>8.0242510699001429E-2</v>
      </c>
      <c r="AJ396" s="30">
        <f t="shared" si="828"/>
        <v>0.13359148112294289</v>
      </c>
      <c r="AK396" s="30">
        <f t="shared" si="829"/>
        <v>0.11953290870488321</v>
      </c>
      <c r="AL396" s="30">
        <f t="shared" si="830"/>
        <v>5.354488258875416E-3</v>
      </c>
      <c r="AM396" s="30">
        <f t="shared" si="831"/>
        <v>1.8071470624172115</v>
      </c>
      <c r="AO396" s="30">
        <f t="shared" si="832"/>
        <v>0.54525327979203952</v>
      </c>
      <c r="AP396" s="30">
        <f t="shared" si="833"/>
        <v>3.8783567186912713E-3</v>
      </c>
      <c r="AQ396" s="30">
        <f t="shared" si="834"/>
        <v>0.17801250875358313</v>
      </c>
      <c r="AR396" s="30">
        <f t="shared" si="835"/>
        <v>5.2139684644215097E-2</v>
      </c>
      <c r="AS396" s="30">
        <f t="shared" si="836"/>
        <v>1.0140483717891941E-3</v>
      </c>
      <c r="AT396" s="30">
        <f t="shared" si="837"/>
        <v>3.2267797291965022E-2</v>
      </c>
      <c r="AU396" s="30">
        <f t="shared" si="838"/>
        <v>4.4402867020501537E-2</v>
      </c>
      <c r="AV396" s="30">
        <f t="shared" si="839"/>
        <v>7.3923967728588197E-2</v>
      </c>
      <c r="AW396" s="30">
        <f t="shared" si="840"/>
        <v>6.6144538643688397E-2</v>
      </c>
      <c r="AX396" s="30">
        <f t="shared" si="841"/>
        <v>2.9629510349386489E-3</v>
      </c>
      <c r="AY396" s="30">
        <f t="shared" si="842"/>
        <v>1.0000000000000002</v>
      </c>
      <c r="AZ396" s="30"/>
      <c r="BA396" s="30">
        <f t="shared" si="843"/>
        <v>0.93591877496671105</v>
      </c>
      <c r="BB396" s="30">
        <f t="shared" si="844"/>
        <v>2.3779724655819774E-3</v>
      </c>
      <c r="BC396" s="30">
        <f t="shared" si="845"/>
        <v>0.5351118085523735</v>
      </c>
      <c r="BD396" s="30">
        <f t="shared" si="846"/>
        <v>9.6033402922755737E-3</v>
      </c>
      <c r="BE396" s="30">
        <f t="shared" si="847"/>
        <v>0</v>
      </c>
      <c r="BF396" s="30">
        <f t="shared" si="848"/>
        <v>7.4441687344913151E-3</v>
      </c>
      <c r="BG396" s="30">
        <f t="shared" si="849"/>
        <v>0.15567047075606277</v>
      </c>
      <c r="BH396" s="30">
        <f t="shared" si="850"/>
        <v>0.15908357534688608</v>
      </c>
      <c r="BI396" s="30">
        <f t="shared" si="851"/>
        <v>2.9299363057324838E-2</v>
      </c>
      <c r="BJ396" s="30">
        <f t="shared" si="852"/>
        <v>1.834509474171707</v>
      </c>
      <c r="BK396" s="30"/>
      <c r="BL396" s="30">
        <f t="shared" si="853"/>
        <v>0.51017385744997834</v>
      </c>
      <c r="BM396" s="30">
        <f t="shared" si="854"/>
        <v>1.2962443089347617E-3</v>
      </c>
      <c r="BN396" s="30">
        <f t="shared" si="855"/>
        <v>0.29169203870913774</v>
      </c>
      <c r="BO396" s="30">
        <f t="shared" si="856"/>
        <v>5.2348273080527665E-3</v>
      </c>
      <c r="BP396" s="30">
        <f t="shared" si="857"/>
        <v>0</v>
      </c>
      <c r="BQ396" s="30">
        <f t="shared" si="858"/>
        <v>4.0578524337424888E-3</v>
      </c>
      <c r="BR396" s="30">
        <f t="shared" si="859"/>
        <v>8.4856727614529767E-2</v>
      </c>
      <c r="BS396" s="30">
        <f t="shared" si="860"/>
        <v>8.6717227458698934E-2</v>
      </c>
      <c r="BT396" s="30">
        <f t="shared" si="861"/>
        <v>1.597122471692532E-2</v>
      </c>
      <c r="BU396" s="30">
        <f t="shared" si="862"/>
        <v>1</v>
      </c>
      <c r="BV396" s="30"/>
      <c r="BW396" s="28">
        <f t="shared" si="863"/>
        <v>0.45246018964324602</v>
      </c>
      <c r="BX396" s="28">
        <f t="shared" si="864"/>
        <v>0.46238046510034336</v>
      </c>
      <c r="BY396" s="28">
        <f t="shared" si="865"/>
        <v>8.5159345256410557E-2</v>
      </c>
      <c r="BZ396" s="28"/>
      <c r="CA396" s="28">
        <f t="shared" si="866"/>
        <v>59.164501299220483</v>
      </c>
      <c r="CB396" s="28">
        <f t="shared" si="867"/>
        <v>9.7641415150909481</v>
      </c>
      <c r="CC396" s="28">
        <f t="shared" si="868"/>
        <v>31.13894400780336</v>
      </c>
      <c r="CD396" s="28">
        <f t="shared" si="869"/>
        <v>45.246018964324605</v>
      </c>
      <c r="CF396" s="28">
        <f t="shared" si="870"/>
        <v>6.9862083726400419</v>
      </c>
      <c r="CG396" s="28">
        <f t="shared" si="871"/>
        <v>0.52777008653259827</v>
      </c>
      <c r="CH396" s="30"/>
      <c r="CI396" s="107">
        <f t="shared" si="817"/>
        <v>2.434477068264679</v>
      </c>
    </row>
    <row r="397" spans="1:89" ht="15" customHeight="1" x14ac:dyDescent="0.3">
      <c r="A397" s="150" t="s">
        <v>194</v>
      </c>
      <c r="C397" s="144">
        <v>40</v>
      </c>
      <c r="D397" s="26">
        <f t="shared" si="818"/>
        <v>1008</v>
      </c>
      <c r="F397" s="28">
        <v>59.2</v>
      </c>
      <c r="G397" s="28">
        <v>0.56000000000000005</v>
      </c>
      <c r="H397" s="28">
        <v>16.399999999999999</v>
      </c>
      <c r="I397" s="28">
        <v>6.77</v>
      </c>
      <c r="J397" s="28">
        <v>0.13</v>
      </c>
      <c r="K397" s="28">
        <v>2.35</v>
      </c>
      <c r="L397" s="28">
        <v>4.5</v>
      </c>
      <c r="M397" s="28">
        <v>4.1399999999999997</v>
      </c>
      <c r="N397" s="28">
        <v>5.63</v>
      </c>
      <c r="O397" s="28">
        <v>0.38</v>
      </c>
      <c r="P397" s="28">
        <f t="shared" si="819"/>
        <v>100.05999999999997</v>
      </c>
      <c r="R397" s="28">
        <v>56.56</v>
      </c>
      <c r="S397" s="28">
        <v>0.26</v>
      </c>
      <c r="T397" s="28">
        <v>26.99</v>
      </c>
      <c r="U397" s="28">
        <v>0.76</v>
      </c>
      <c r="V397" s="28">
        <v>0</v>
      </c>
      <c r="W397" s="28">
        <v>0.21</v>
      </c>
      <c r="X397" s="28">
        <v>8.4499999999999993</v>
      </c>
      <c r="Y397" s="28">
        <v>4.97</v>
      </c>
      <c r="Z397" s="28">
        <v>1.51</v>
      </c>
      <c r="AA397" s="28">
        <f t="shared" si="820"/>
        <v>99.710000000000008</v>
      </c>
      <c r="AC397" s="30">
        <f t="shared" si="821"/>
        <v>0.98535286284953405</v>
      </c>
      <c r="AD397" s="30">
        <f t="shared" si="822"/>
        <v>7.0087609511889862E-3</v>
      </c>
      <c r="AE397" s="30">
        <f t="shared" si="823"/>
        <v>0.32169478226755588</v>
      </c>
      <c r="AF397" s="30">
        <f t="shared" si="824"/>
        <v>9.4224077940153098E-2</v>
      </c>
      <c r="AG397" s="30">
        <f t="shared" si="825"/>
        <v>1.8325345362277983E-3</v>
      </c>
      <c r="AH397" s="30">
        <f t="shared" si="826"/>
        <v>5.8312655086848644E-2</v>
      </c>
      <c r="AI397" s="30">
        <f t="shared" si="827"/>
        <v>8.0242510699001429E-2</v>
      </c>
      <c r="AJ397" s="30">
        <f t="shared" si="828"/>
        <v>0.13359148112294289</v>
      </c>
      <c r="AK397" s="30">
        <f t="shared" si="829"/>
        <v>0.11953290870488321</v>
      </c>
      <c r="AL397" s="30">
        <f t="shared" si="830"/>
        <v>5.354488258875416E-3</v>
      </c>
      <c r="AM397" s="30">
        <f t="shared" si="831"/>
        <v>1.8071470624172115</v>
      </c>
      <c r="AO397" s="30">
        <f t="shared" si="832"/>
        <v>0.54525327979203952</v>
      </c>
      <c r="AP397" s="30">
        <f t="shared" si="833"/>
        <v>3.8783567186912713E-3</v>
      </c>
      <c r="AQ397" s="30">
        <f t="shared" si="834"/>
        <v>0.17801250875358313</v>
      </c>
      <c r="AR397" s="30">
        <f t="shared" si="835"/>
        <v>5.2139684644215097E-2</v>
      </c>
      <c r="AS397" s="30">
        <f t="shared" si="836"/>
        <v>1.0140483717891941E-3</v>
      </c>
      <c r="AT397" s="30">
        <f t="shared" si="837"/>
        <v>3.2267797291965022E-2</v>
      </c>
      <c r="AU397" s="30">
        <f t="shared" si="838"/>
        <v>4.4402867020501537E-2</v>
      </c>
      <c r="AV397" s="30">
        <f t="shared" si="839"/>
        <v>7.3923967728588197E-2</v>
      </c>
      <c r="AW397" s="30">
        <f t="shared" si="840"/>
        <v>6.6144538643688397E-2</v>
      </c>
      <c r="AX397" s="30">
        <f t="shared" si="841"/>
        <v>2.9629510349386489E-3</v>
      </c>
      <c r="AY397" s="30">
        <f t="shared" si="842"/>
        <v>1.0000000000000002</v>
      </c>
      <c r="AZ397" s="30"/>
      <c r="BA397" s="30">
        <f t="shared" si="843"/>
        <v>0.94141145139813587</v>
      </c>
      <c r="BB397" s="30">
        <f t="shared" si="844"/>
        <v>3.2540675844806004E-3</v>
      </c>
      <c r="BC397" s="30">
        <f t="shared" si="845"/>
        <v>0.52942330325617892</v>
      </c>
      <c r="BD397" s="30">
        <f t="shared" si="846"/>
        <v>1.0577592205984691E-2</v>
      </c>
      <c r="BE397" s="30">
        <f t="shared" si="847"/>
        <v>0</v>
      </c>
      <c r="BF397" s="30">
        <f t="shared" si="848"/>
        <v>5.210918114143921E-3</v>
      </c>
      <c r="BG397" s="30">
        <f t="shared" si="849"/>
        <v>0.15067760342368045</v>
      </c>
      <c r="BH397" s="30">
        <f t="shared" si="850"/>
        <v>0.16037431429493385</v>
      </c>
      <c r="BI397" s="30">
        <f t="shared" si="851"/>
        <v>3.2059447983014862E-2</v>
      </c>
      <c r="BJ397" s="30">
        <f t="shared" si="852"/>
        <v>1.8329886982605534</v>
      </c>
      <c r="BK397" s="30"/>
      <c r="BL397" s="30">
        <f t="shared" si="853"/>
        <v>0.51359370207328869</v>
      </c>
      <c r="BM397" s="30">
        <f t="shared" si="854"/>
        <v>1.7752796771570956E-3</v>
      </c>
      <c r="BN397" s="30">
        <f t="shared" si="855"/>
        <v>0.28883064241398998</v>
      </c>
      <c r="BO397" s="30">
        <f t="shared" si="856"/>
        <v>5.7706805372136124E-3</v>
      </c>
      <c r="BP397" s="30">
        <f t="shared" si="857"/>
        <v>0</v>
      </c>
      <c r="BQ397" s="30">
        <f t="shared" si="858"/>
        <v>2.8428533787954679E-3</v>
      </c>
      <c r="BR397" s="30">
        <f t="shared" si="859"/>
        <v>8.2203236477490879E-2</v>
      </c>
      <c r="BS397" s="30">
        <f t="shared" si="860"/>
        <v>8.7493345947590312E-2</v>
      </c>
      <c r="BT397" s="30">
        <f t="shared" si="861"/>
        <v>1.7490259494473824E-2</v>
      </c>
      <c r="BU397" s="30">
        <f t="shared" si="862"/>
        <v>0.99999999999999978</v>
      </c>
      <c r="BV397" s="30"/>
      <c r="BW397" s="28">
        <f t="shared" si="863"/>
        <v>0.4391507203952848</v>
      </c>
      <c r="BX397" s="28">
        <f t="shared" si="864"/>
        <v>0.46741183862267016</v>
      </c>
      <c r="BY397" s="28">
        <f t="shared" si="865"/>
        <v>9.3437440982045039E-2</v>
      </c>
      <c r="BZ397" s="28"/>
      <c r="CA397" s="28">
        <f t="shared" si="866"/>
        <v>59.164501299220483</v>
      </c>
      <c r="CB397" s="28">
        <f t="shared" si="867"/>
        <v>9.7641415150909481</v>
      </c>
      <c r="CC397" s="28">
        <f t="shared" si="868"/>
        <v>31.301280117968744</v>
      </c>
      <c r="CD397" s="28">
        <f t="shared" si="869"/>
        <v>43.915072039528482</v>
      </c>
      <c r="CF397" s="28">
        <f t="shared" si="870"/>
        <v>6.9563512728521779</v>
      </c>
      <c r="CG397" s="28">
        <f t="shared" si="871"/>
        <v>0.52777008653259827</v>
      </c>
      <c r="CH397" s="30"/>
      <c r="CI397" s="107">
        <f t="shared" si="817"/>
        <v>2.3823795830028209</v>
      </c>
    </row>
    <row r="398" spans="1:89" ht="15" customHeight="1" x14ac:dyDescent="0.3">
      <c r="A398" s="150" t="s">
        <v>194</v>
      </c>
      <c r="C398" s="144">
        <v>50</v>
      </c>
      <c r="D398" s="26">
        <f t="shared" si="818"/>
        <v>1008</v>
      </c>
      <c r="F398" s="28">
        <v>59.2</v>
      </c>
      <c r="G398" s="28">
        <v>0.56000000000000005</v>
      </c>
      <c r="H398" s="28">
        <v>16.399999999999999</v>
      </c>
      <c r="I398" s="28">
        <v>6.77</v>
      </c>
      <c r="J398" s="28">
        <v>0.13</v>
      </c>
      <c r="K398" s="28">
        <v>2.35</v>
      </c>
      <c r="L398" s="28">
        <v>4.5</v>
      </c>
      <c r="M398" s="28">
        <v>4.1399999999999997</v>
      </c>
      <c r="N398" s="28">
        <v>5.63</v>
      </c>
      <c r="O398" s="28">
        <v>0.38</v>
      </c>
      <c r="P398" s="28">
        <f t="shared" si="819"/>
        <v>100.05999999999997</v>
      </c>
      <c r="R398" s="28">
        <v>56.79</v>
      </c>
      <c r="S398" s="28">
        <v>0.22</v>
      </c>
      <c r="T398" s="28">
        <v>27.06</v>
      </c>
      <c r="U398" s="28">
        <v>0.68</v>
      </c>
      <c r="V398" s="28">
        <v>0</v>
      </c>
      <c r="W398" s="28">
        <v>0.3</v>
      </c>
      <c r="X398" s="28">
        <v>8.2799999999999994</v>
      </c>
      <c r="Y398" s="28">
        <v>4.97</v>
      </c>
      <c r="Z398" s="28">
        <v>1.49</v>
      </c>
      <c r="AA398" s="28">
        <f t="shared" si="820"/>
        <v>99.789999999999992</v>
      </c>
      <c r="AC398" s="30">
        <f t="shared" si="821"/>
        <v>0.98535286284953405</v>
      </c>
      <c r="AD398" s="30">
        <f t="shared" si="822"/>
        <v>7.0087609511889862E-3</v>
      </c>
      <c r="AE398" s="30">
        <f t="shared" si="823"/>
        <v>0.32169478226755588</v>
      </c>
      <c r="AF398" s="30">
        <f t="shared" si="824"/>
        <v>9.4224077940153098E-2</v>
      </c>
      <c r="AG398" s="30">
        <f t="shared" si="825"/>
        <v>1.8325345362277983E-3</v>
      </c>
      <c r="AH398" s="30">
        <f t="shared" si="826"/>
        <v>5.8312655086848644E-2</v>
      </c>
      <c r="AI398" s="30">
        <f t="shared" si="827"/>
        <v>8.0242510699001429E-2</v>
      </c>
      <c r="AJ398" s="30">
        <f t="shared" si="828"/>
        <v>0.13359148112294289</v>
      </c>
      <c r="AK398" s="30">
        <f t="shared" si="829"/>
        <v>0.11953290870488321</v>
      </c>
      <c r="AL398" s="30">
        <f t="shared" si="830"/>
        <v>5.354488258875416E-3</v>
      </c>
      <c r="AM398" s="30">
        <f t="shared" si="831"/>
        <v>1.8071470624172115</v>
      </c>
      <c r="AO398" s="30">
        <f t="shared" si="832"/>
        <v>0.54525327979203952</v>
      </c>
      <c r="AP398" s="30">
        <f t="shared" si="833"/>
        <v>3.8783567186912713E-3</v>
      </c>
      <c r="AQ398" s="30">
        <f t="shared" si="834"/>
        <v>0.17801250875358313</v>
      </c>
      <c r="AR398" s="30">
        <f t="shared" si="835"/>
        <v>5.2139684644215097E-2</v>
      </c>
      <c r="AS398" s="30">
        <f t="shared" si="836"/>
        <v>1.0140483717891941E-3</v>
      </c>
      <c r="AT398" s="30">
        <f t="shared" si="837"/>
        <v>3.2267797291965022E-2</v>
      </c>
      <c r="AU398" s="30">
        <f t="shared" si="838"/>
        <v>4.4402867020501537E-2</v>
      </c>
      <c r="AV398" s="30">
        <f t="shared" si="839"/>
        <v>7.3923967728588197E-2</v>
      </c>
      <c r="AW398" s="30">
        <f t="shared" si="840"/>
        <v>6.6144538643688397E-2</v>
      </c>
      <c r="AX398" s="30">
        <f t="shared" si="841"/>
        <v>2.9629510349386489E-3</v>
      </c>
      <c r="AY398" s="30">
        <f t="shared" si="842"/>
        <v>1.0000000000000002</v>
      </c>
      <c r="AZ398" s="30"/>
      <c r="BA398" s="30">
        <f t="shared" si="843"/>
        <v>0.94523968042609852</v>
      </c>
      <c r="BB398" s="30">
        <f t="shared" si="844"/>
        <v>2.753441802252816E-3</v>
      </c>
      <c r="BC398" s="30">
        <f t="shared" si="845"/>
        <v>0.53079639074146723</v>
      </c>
      <c r="BD398" s="30">
        <f t="shared" si="846"/>
        <v>9.4641614474599879E-3</v>
      </c>
      <c r="BE398" s="30">
        <f t="shared" si="847"/>
        <v>0</v>
      </c>
      <c r="BF398" s="30">
        <f t="shared" si="848"/>
        <v>7.4441687344913151E-3</v>
      </c>
      <c r="BG398" s="30">
        <f t="shared" si="849"/>
        <v>0.14764621968616262</v>
      </c>
      <c r="BH398" s="30">
        <f t="shared" si="850"/>
        <v>0.16037431429493385</v>
      </c>
      <c r="BI398" s="30">
        <f t="shared" si="851"/>
        <v>3.1634819532908705E-2</v>
      </c>
      <c r="BJ398" s="30">
        <f t="shared" si="852"/>
        <v>1.835353196665775</v>
      </c>
      <c r="BK398" s="30"/>
      <c r="BL398" s="30">
        <f t="shared" si="853"/>
        <v>0.51501786257995674</v>
      </c>
      <c r="BM398" s="30">
        <f t="shared" si="854"/>
        <v>1.5002244839058237E-3</v>
      </c>
      <c r="BN398" s="30">
        <f t="shared" si="855"/>
        <v>0.28920667242999731</v>
      </c>
      <c r="BO398" s="30">
        <f t="shared" si="856"/>
        <v>5.1565886417138758E-3</v>
      </c>
      <c r="BP398" s="30">
        <f t="shared" si="857"/>
        <v>0</v>
      </c>
      <c r="BQ398" s="30">
        <f t="shared" si="858"/>
        <v>4.0559870154773959E-3</v>
      </c>
      <c r="BR398" s="30">
        <f t="shared" si="859"/>
        <v>8.0445671140784561E-2</v>
      </c>
      <c r="BS398" s="30">
        <f t="shared" si="860"/>
        <v>8.7380627655908691E-2</v>
      </c>
      <c r="BT398" s="30">
        <f t="shared" si="861"/>
        <v>1.7236366052255571E-2</v>
      </c>
      <c r="BU398" s="30">
        <f t="shared" si="862"/>
        <v>1</v>
      </c>
      <c r="BV398" s="30"/>
      <c r="BW398" s="28">
        <f t="shared" si="863"/>
        <v>0.43469422212441194</v>
      </c>
      <c r="BX398" s="28">
        <f t="shared" si="864"/>
        <v>0.47216778017992012</v>
      </c>
      <c r="BY398" s="28">
        <f t="shared" si="865"/>
        <v>9.3137997695667996E-2</v>
      </c>
      <c r="BZ398" s="28"/>
      <c r="CA398" s="28">
        <f t="shared" si="866"/>
        <v>59.164501299220483</v>
      </c>
      <c r="CB398" s="28">
        <f t="shared" si="867"/>
        <v>9.7641415150909481</v>
      </c>
      <c r="CC398" s="28">
        <f t="shared" si="868"/>
        <v>31.048510875787397</v>
      </c>
      <c r="CD398" s="28">
        <f t="shared" si="869"/>
        <v>43.469422212441195</v>
      </c>
      <c r="CF398" s="28">
        <f t="shared" si="870"/>
        <v>6.9461514383265195</v>
      </c>
      <c r="CG398" s="28">
        <f t="shared" si="871"/>
        <v>0.52777008653259827</v>
      </c>
      <c r="CH398" s="30"/>
      <c r="CI398" s="107">
        <f t="shared" si="817"/>
        <v>2.3272044209357223</v>
      </c>
    </row>
    <row r="399" spans="1:89" ht="15" customHeight="1" x14ac:dyDescent="0.3">
      <c r="A399" s="150" t="s">
        <v>194</v>
      </c>
      <c r="C399" s="144">
        <v>60</v>
      </c>
      <c r="D399" s="26">
        <f t="shared" si="818"/>
        <v>1008</v>
      </c>
      <c r="F399" s="28">
        <v>59.2</v>
      </c>
      <c r="G399" s="28">
        <v>0.56000000000000005</v>
      </c>
      <c r="H399" s="28">
        <v>16.399999999999999</v>
      </c>
      <c r="I399" s="28">
        <v>6.77</v>
      </c>
      <c r="J399" s="28">
        <v>0.13</v>
      </c>
      <c r="K399" s="28">
        <v>2.35</v>
      </c>
      <c r="L399" s="28">
        <v>4.5</v>
      </c>
      <c r="M399" s="28">
        <v>4.1399999999999997</v>
      </c>
      <c r="N399" s="28">
        <v>5.63</v>
      </c>
      <c r="O399" s="28">
        <v>0.38</v>
      </c>
      <c r="P399" s="28">
        <f t="shared" si="819"/>
        <v>100.05999999999997</v>
      </c>
      <c r="R399" s="28">
        <v>55.72</v>
      </c>
      <c r="S399" s="28">
        <v>0.27</v>
      </c>
      <c r="T399" s="28">
        <v>27.46</v>
      </c>
      <c r="U399" s="28">
        <v>0.82</v>
      </c>
      <c r="V399" s="28">
        <v>0</v>
      </c>
      <c r="W399" s="28">
        <v>0.19</v>
      </c>
      <c r="X399" s="28">
        <v>9.31</v>
      </c>
      <c r="Y399" s="28">
        <v>4.5199999999999996</v>
      </c>
      <c r="Z399" s="28">
        <v>1.36</v>
      </c>
      <c r="AA399" s="28">
        <f t="shared" si="820"/>
        <v>99.649999999999991</v>
      </c>
      <c r="AC399" s="30">
        <f t="shared" si="821"/>
        <v>0.98535286284953405</v>
      </c>
      <c r="AD399" s="30">
        <f t="shared" si="822"/>
        <v>7.0087609511889862E-3</v>
      </c>
      <c r="AE399" s="30">
        <f t="shared" si="823"/>
        <v>0.32169478226755588</v>
      </c>
      <c r="AF399" s="30">
        <f t="shared" si="824"/>
        <v>9.4224077940153098E-2</v>
      </c>
      <c r="AG399" s="30">
        <f t="shared" si="825"/>
        <v>1.8325345362277983E-3</v>
      </c>
      <c r="AH399" s="30">
        <f t="shared" si="826"/>
        <v>5.8312655086848644E-2</v>
      </c>
      <c r="AI399" s="30">
        <f t="shared" si="827"/>
        <v>8.0242510699001429E-2</v>
      </c>
      <c r="AJ399" s="30">
        <f t="shared" si="828"/>
        <v>0.13359148112294289</v>
      </c>
      <c r="AK399" s="30">
        <f t="shared" si="829"/>
        <v>0.11953290870488321</v>
      </c>
      <c r="AL399" s="30">
        <f t="shared" si="830"/>
        <v>5.354488258875416E-3</v>
      </c>
      <c r="AM399" s="30">
        <f t="shared" si="831"/>
        <v>1.8071470624172115</v>
      </c>
      <c r="AO399" s="30">
        <f t="shared" si="832"/>
        <v>0.54525327979203952</v>
      </c>
      <c r="AP399" s="30">
        <f t="shared" si="833"/>
        <v>3.8783567186912713E-3</v>
      </c>
      <c r="AQ399" s="30">
        <f t="shared" si="834"/>
        <v>0.17801250875358313</v>
      </c>
      <c r="AR399" s="30">
        <f t="shared" si="835"/>
        <v>5.2139684644215097E-2</v>
      </c>
      <c r="AS399" s="30">
        <f t="shared" si="836"/>
        <v>1.0140483717891941E-3</v>
      </c>
      <c r="AT399" s="30">
        <f t="shared" si="837"/>
        <v>3.2267797291965022E-2</v>
      </c>
      <c r="AU399" s="30">
        <f t="shared" si="838"/>
        <v>4.4402867020501537E-2</v>
      </c>
      <c r="AV399" s="30">
        <f t="shared" si="839"/>
        <v>7.3923967728588197E-2</v>
      </c>
      <c r="AW399" s="30">
        <f t="shared" si="840"/>
        <v>6.6144538643688397E-2</v>
      </c>
      <c r="AX399" s="30">
        <f t="shared" si="841"/>
        <v>2.9629510349386489E-3</v>
      </c>
      <c r="AY399" s="30">
        <f t="shared" si="842"/>
        <v>1.0000000000000002</v>
      </c>
      <c r="AZ399" s="30"/>
      <c r="BA399" s="30">
        <f t="shared" si="843"/>
        <v>0.92743009320905456</v>
      </c>
      <c r="BB399" s="30">
        <f t="shared" si="844"/>
        <v>3.3792240300375468E-3</v>
      </c>
      <c r="BC399" s="30">
        <f t="shared" si="845"/>
        <v>0.538642604943115</v>
      </c>
      <c r="BD399" s="30">
        <f t="shared" si="846"/>
        <v>1.1412665274878218E-2</v>
      </c>
      <c r="BE399" s="30">
        <f t="shared" si="847"/>
        <v>0</v>
      </c>
      <c r="BF399" s="30">
        <f t="shared" si="848"/>
        <v>4.7146401985111667E-3</v>
      </c>
      <c r="BG399" s="30">
        <f t="shared" si="849"/>
        <v>0.16601283880171186</v>
      </c>
      <c r="BH399" s="30">
        <f t="shared" si="850"/>
        <v>0.14585350112939657</v>
      </c>
      <c r="BI399" s="30">
        <f t="shared" si="851"/>
        <v>2.8874734607218684E-2</v>
      </c>
      <c r="BJ399" s="30">
        <f t="shared" si="852"/>
        <v>1.8263203021939238</v>
      </c>
      <c r="BK399" s="30"/>
      <c r="BL399" s="30">
        <f t="shared" si="853"/>
        <v>0.50781349366535022</v>
      </c>
      <c r="BM399" s="30">
        <f t="shared" si="854"/>
        <v>1.8502910064451177E-3</v>
      </c>
      <c r="BN399" s="30">
        <f t="shared" si="855"/>
        <v>0.29493326241626611</v>
      </c>
      <c r="BO399" s="30">
        <f t="shared" si="856"/>
        <v>6.2489943637862432E-3</v>
      </c>
      <c r="BP399" s="30">
        <f t="shared" si="857"/>
        <v>0</v>
      </c>
      <c r="BQ399" s="30">
        <f t="shared" si="858"/>
        <v>2.5814968999947922E-3</v>
      </c>
      <c r="BR399" s="30">
        <f t="shared" si="859"/>
        <v>9.0900177040294516E-2</v>
      </c>
      <c r="BS399" s="30">
        <f t="shared" si="860"/>
        <v>7.9861950258224443E-2</v>
      </c>
      <c r="BT399" s="30">
        <f t="shared" si="861"/>
        <v>1.5810334349638459E-2</v>
      </c>
      <c r="BU399" s="30">
        <f t="shared" si="862"/>
        <v>0.99999999999999978</v>
      </c>
      <c r="BV399" s="30"/>
      <c r="BW399" s="28">
        <f t="shared" si="863"/>
        <v>0.48721111485207352</v>
      </c>
      <c r="BX399" s="28">
        <f t="shared" si="864"/>
        <v>0.42804789920620712</v>
      </c>
      <c r="BY399" s="28">
        <f t="shared" si="865"/>
        <v>8.4740985941719416E-2</v>
      </c>
      <c r="BZ399" s="28"/>
      <c r="CA399" s="28">
        <f t="shared" si="866"/>
        <v>59.164501299220483</v>
      </c>
      <c r="CB399" s="28">
        <f t="shared" si="867"/>
        <v>9.7641415150909481</v>
      </c>
      <c r="CC399" s="28">
        <f t="shared" si="868"/>
        <v>32.834654336775614</v>
      </c>
      <c r="CD399" s="28">
        <f t="shared" si="869"/>
        <v>48.721111485207352</v>
      </c>
      <c r="CF399" s="28">
        <f t="shared" si="870"/>
        <v>7.0602061219306131</v>
      </c>
      <c r="CG399" s="28">
        <f t="shared" si="871"/>
        <v>0.52777008653259827</v>
      </c>
      <c r="CH399" s="30"/>
      <c r="CI399" s="107">
        <f t="shared" si="817"/>
        <v>2.8326593366716701</v>
      </c>
    </row>
    <row r="400" spans="1:89" ht="15" customHeight="1" x14ac:dyDescent="0.3">
      <c r="A400" s="150" t="s">
        <v>194</v>
      </c>
      <c r="C400" s="144">
        <v>70</v>
      </c>
      <c r="D400" s="26">
        <f t="shared" si="818"/>
        <v>1008</v>
      </c>
      <c r="F400" s="28">
        <v>59.2</v>
      </c>
      <c r="G400" s="28">
        <v>0.56000000000000005</v>
      </c>
      <c r="H400" s="28">
        <v>16.399999999999999</v>
      </c>
      <c r="I400" s="28">
        <v>6.77</v>
      </c>
      <c r="J400" s="28">
        <v>0.13</v>
      </c>
      <c r="K400" s="28">
        <v>2.35</v>
      </c>
      <c r="L400" s="28">
        <v>4.5</v>
      </c>
      <c r="M400" s="28">
        <v>4.1399999999999997</v>
      </c>
      <c r="N400" s="28">
        <v>5.63</v>
      </c>
      <c r="O400" s="28">
        <v>0.38</v>
      </c>
      <c r="P400" s="28">
        <f t="shared" si="819"/>
        <v>100.05999999999997</v>
      </c>
      <c r="R400" s="28">
        <v>56</v>
      </c>
      <c r="S400" s="28">
        <v>0.3</v>
      </c>
      <c r="T400" s="28">
        <v>27.37</v>
      </c>
      <c r="U400" s="28">
        <v>0.8</v>
      </c>
      <c r="V400" s="28">
        <v>0</v>
      </c>
      <c r="W400" s="28">
        <v>0.11</v>
      </c>
      <c r="X400" s="28">
        <v>8.8800000000000008</v>
      </c>
      <c r="Y400" s="28">
        <v>4.78</v>
      </c>
      <c r="Z400" s="28">
        <v>1.4</v>
      </c>
      <c r="AA400" s="28">
        <f t="shared" si="820"/>
        <v>99.64</v>
      </c>
      <c r="AC400" s="30">
        <f t="shared" si="821"/>
        <v>0.98535286284953405</v>
      </c>
      <c r="AD400" s="30">
        <f t="shared" si="822"/>
        <v>7.0087609511889862E-3</v>
      </c>
      <c r="AE400" s="30">
        <f t="shared" si="823"/>
        <v>0.32169478226755588</v>
      </c>
      <c r="AF400" s="30">
        <f t="shared" si="824"/>
        <v>9.4224077940153098E-2</v>
      </c>
      <c r="AG400" s="30">
        <f t="shared" si="825"/>
        <v>1.8325345362277983E-3</v>
      </c>
      <c r="AH400" s="30">
        <f t="shared" si="826"/>
        <v>5.8312655086848644E-2</v>
      </c>
      <c r="AI400" s="30">
        <f t="shared" si="827"/>
        <v>8.0242510699001429E-2</v>
      </c>
      <c r="AJ400" s="30">
        <f t="shared" si="828"/>
        <v>0.13359148112294289</v>
      </c>
      <c r="AK400" s="30">
        <f t="shared" si="829"/>
        <v>0.11953290870488321</v>
      </c>
      <c r="AL400" s="30">
        <f t="shared" si="830"/>
        <v>5.354488258875416E-3</v>
      </c>
      <c r="AM400" s="30">
        <f t="shared" si="831"/>
        <v>1.8071470624172115</v>
      </c>
      <c r="AO400" s="30">
        <f t="shared" si="832"/>
        <v>0.54525327979203952</v>
      </c>
      <c r="AP400" s="30">
        <f t="shared" si="833"/>
        <v>3.8783567186912713E-3</v>
      </c>
      <c r="AQ400" s="30">
        <f t="shared" si="834"/>
        <v>0.17801250875358313</v>
      </c>
      <c r="AR400" s="30">
        <f t="shared" si="835"/>
        <v>5.2139684644215097E-2</v>
      </c>
      <c r="AS400" s="30">
        <f t="shared" si="836"/>
        <v>1.0140483717891941E-3</v>
      </c>
      <c r="AT400" s="30">
        <f t="shared" si="837"/>
        <v>3.2267797291965022E-2</v>
      </c>
      <c r="AU400" s="30">
        <f t="shared" si="838"/>
        <v>4.4402867020501537E-2</v>
      </c>
      <c r="AV400" s="30">
        <f t="shared" si="839"/>
        <v>7.3923967728588197E-2</v>
      </c>
      <c r="AW400" s="30">
        <f t="shared" si="840"/>
        <v>6.6144538643688397E-2</v>
      </c>
      <c r="AX400" s="30">
        <f t="shared" si="841"/>
        <v>2.9629510349386489E-3</v>
      </c>
      <c r="AY400" s="30">
        <f t="shared" si="842"/>
        <v>1.0000000000000002</v>
      </c>
      <c r="AZ400" s="30"/>
      <c r="BA400" s="30">
        <f t="shared" si="843"/>
        <v>0.9320905459387484</v>
      </c>
      <c r="BB400" s="30">
        <f t="shared" si="844"/>
        <v>3.7546933667083849E-3</v>
      </c>
      <c r="BC400" s="30">
        <f t="shared" si="845"/>
        <v>0.53687720674774431</v>
      </c>
      <c r="BD400" s="30">
        <f t="shared" si="846"/>
        <v>1.1134307585247045E-2</v>
      </c>
      <c r="BE400" s="30">
        <f t="shared" si="847"/>
        <v>0</v>
      </c>
      <c r="BF400" s="30">
        <f t="shared" si="848"/>
        <v>2.7295285359801489E-3</v>
      </c>
      <c r="BG400" s="30">
        <f t="shared" si="849"/>
        <v>0.15834522111269617</v>
      </c>
      <c r="BH400" s="30">
        <f t="shared" si="850"/>
        <v>0.15424330429170702</v>
      </c>
      <c r="BI400" s="30">
        <f t="shared" si="851"/>
        <v>2.9723991507430995E-2</v>
      </c>
      <c r="BJ400" s="30">
        <f t="shared" si="852"/>
        <v>1.8288987990862624</v>
      </c>
      <c r="BK400" s="30"/>
      <c r="BL400" s="30">
        <f t="shared" si="853"/>
        <v>0.50964577504475972</v>
      </c>
      <c r="BM400" s="30">
        <f t="shared" si="854"/>
        <v>2.0529803882993799E-3</v>
      </c>
      <c r="BN400" s="30">
        <f t="shared" si="855"/>
        <v>0.29355216757535951</v>
      </c>
      <c r="BO400" s="30">
        <f t="shared" si="856"/>
        <v>6.0879845242447885E-3</v>
      </c>
      <c r="BP400" s="30">
        <f t="shared" si="857"/>
        <v>0</v>
      </c>
      <c r="BQ400" s="30">
        <f t="shared" si="858"/>
        <v>1.4924437247943137E-3</v>
      </c>
      <c r="BR400" s="30">
        <f t="shared" si="859"/>
        <v>8.6579542395570031E-2</v>
      </c>
      <c r="BS400" s="30">
        <f t="shared" si="860"/>
        <v>8.4336708170385716E-2</v>
      </c>
      <c r="BT400" s="30">
        <f t="shared" si="861"/>
        <v>1.6252398176586601E-2</v>
      </c>
      <c r="BU400" s="30">
        <f t="shared" si="862"/>
        <v>1</v>
      </c>
      <c r="BV400" s="30"/>
      <c r="BW400" s="28">
        <f t="shared" si="863"/>
        <v>0.46257502512968135</v>
      </c>
      <c r="BX400" s="28">
        <f t="shared" si="864"/>
        <v>0.45059206623003456</v>
      </c>
      <c r="BY400" s="28">
        <f t="shared" si="865"/>
        <v>8.6832908640284034E-2</v>
      </c>
      <c r="BZ400" s="28"/>
      <c r="CA400" s="28">
        <f t="shared" si="866"/>
        <v>59.164501299220483</v>
      </c>
      <c r="CB400" s="28">
        <f t="shared" si="867"/>
        <v>9.7641415150909481</v>
      </c>
      <c r="CC400" s="28">
        <f t="shared" si="868"/>
        <v>31.812042120512473</v>
      </c>
      <c r="CD400" s="28">
        <f t="shared" si="869"/>
        <v>46.257502512968145</v>
      </c>
      <c r="CF400" s="28">
        <f t="shared" si="870"/>
        <v>7.0083173523527869</v>
      </c>
      <c r="CG400" s="28">
        <f t="shared" si="871"/>
        <v>0.52777008653259827</v>
      </c>
      <c r="CH400" s="30"/>
      <c r="CI400" s="107">
        <f t="shared" si="817"/>
        <v>2.5722819110549904</v>
      </c>
    </row>
    <row r="401" spans="1:87" ht="15" customHeight="1" x14ac:dyDescent="0.3">
      <c r="A401" s="150" t="s">
        <v>194</v>
      </c>
      <c r="C401" s="144">
        <v>80</v>
      </c>
      <c r="D401" s="26">
        <f t="shared" si="818"/>
        <v>1008</v>
      </c>
      <c r="F401" s="28">
        <v>59.2</v>
      </c>
      <c r="G401" s="28">
        <v>0.56000000000000005</v>
      </c>
      <c r="H401" s="28">
        <v>16.399999999999999</v>
      </c>
      <c r="I401" s="28">
        <v>6.77</v>
      </c>
      <c r="J401" s="28">
        <v>0.13</v>
      </c>
      <c r="K401" s="28">
        <v>2.35</v>
      </c>
      <c r="L401" s="28">
        <v>4.5</v>
      </c>
      <c r="M401" s="28">
        <v>4.1399999999999997</v>
      </c>
      <c r="N401" s="28">
        <v>5.63</v>
      </c>
      <c r="O401" s="28">
        <v>0.38</v>
      </c>
      <c r="P401" s="28">
        <f t="shared" si="819"/>
        <v>100.05999999999997</v>
      </c>
      <c r="R401" s="28">
        <v>56.68</v>
      </c>
      <c r="S401" s="28">
        <v>7.0000000000000007E-2</v>
      </c>
      <c r="T401" s="28">
        <v>27.45</v>
      </c>
      <c r="U401" s="28">
        <v>0.6</v>
      </c>
      <c r="V401" s="28">
        <v>0</v>
      </c>
      <c r="W401" s="28">
        <v>0.22</v>
      </c>
      <c r="X401" s="28">
        <v>8.7200000000000006</v>
      </c>
      <c r="Y401" s="28">
        <v>4.8600000000000003</v>
      </c>
      <c r="Z401" s="28">
        <v>1.3</v>
      </c>
      <c r="AA401" s="28">
        <f t="shared" si="820"/>
        <v>99.899999999999991</v>
      </c>
      <c r="AC401" s="30">
        <f t="shared" si="821"/>
        <v>0.98535286284953405</v>
      </c>
      <c r="AD401" s="30">
        <f t="shared" si="822"/>
        <v>7.0087609511889862E-3</v>
      </c>
      <c r="AE401" s="30">
        <f t="shared" si="823"/>
        <v>0.32169478226755588</v>
      </c>
      <c r="AF401" s="30">
        <f t="shared" si="824"/>
        <v>9.4224077940153098E-2</v>
      </c>
      <c r="AG401" s="30">
        <f t="shared" si="825"/>
        <v>1.8325345362277983E-3</v>
      </c>
      <c r="AH401" s="30">
        <f t="shared" si="826"/>
        <v>5.8312655086848644E-2</v>
      </c>
      <c r="AI401" s="30">
        <f t="shared" si="827"/>
        <v>8.0242510699001429E-2</v>
      </c>
      <c r="AJ401" s="30">
        <f t="shared" si="828"/>
        <v>0.13359148112294289</v>
      </c>
      <c r="AK401" s="30">
        <f t="shared" si="829"/>
        <v>0.11953290870488321</v>
      </c>
      <c r="AL401" s="30">
        <f t="shared" si="830"/>
        <v>5.354488258875416E-3</v>
      </c>
      <c r="AM401" s="30">
        <f t="shared" si="831"/>
        <v>1.8071470624172115</v>
      </c>
      <c r="AO401" s="30">
        <f t="shared" si="832"/>
        <v>0.54525327979203952</v>
      </c>
      <c r="AP401" s="30">
        <f t="shared" si="833"/>
        <v>3.8783567186912713E-3</v>
      </c>
      <c r="AQ401" s="30">
        <f t="shared" si="834"/>
        <v>0.17801250875358313</v>
      </c>
      <c r="AR401" s="30">
        <f t="shared" si="835"/>
        <v>5.2139684644215097E-2</v>
      </c>
      <c r="AS401" s="30">
        <f t="shared" si="836"/>
        <v>1.0140483717891941E-3</v>
      </c>
      <c r="AT401" s="30">
        <f t="shared" si="837"/>
        <v>3.2267797291965022E-2</v>
      </c>
      <c r="AU401" s="30">
        <f t="shared" si="838"/>
        <v>4.4402867020501537E-2</v>
      </c>
      <c r="AV401" s="30">
        <f t="shared" si="839"/>
        <v>7.3923967728588197E-2</v>
      </c>
      <c r="AW401" s="30">
        <f t="shared" si="840"/>
        <v>6.6144538643688397E-2</v>
      </c>
      <c r="AX401" s="30">
        <f t="shared" si="841"/>
        <v>2.9629510349386489E-3</v>
      </c>
      <c r="AY401" s="30">
        <f t="shared" si="842"/>
        <v>1.0000000000000002</v>
      </c>
      <c r="AZ401" s="30"/>
      <c r="BA401" s="30">
        <f t="shared" si="843"/>
        <v>0.94340878828229036</v>
      </c>
      <c r="BB401" s="30">
        <f t="shared" si="844"/>
        <v>8.7609511889862328E-4</v>
      </c>
      <c r="BC401" s="30">
        <f t="shared" si="845"/>
        <v>0.53844644958807375</v>
      </c>
      <c r="BD401" s="30">
        <f t="shared" si="846"/>
        <v>8.3507306889352827E-3</v>
      </c>
      <c r="BE401" s="30">
        <f t="shared" si="847"/>
        <v>0</v>
      </c>
      <c r="BF401" s="30">
        <f t="shared" si="848"/>
        <v>5.4590570719602978E-3</v>
      </c>
      <c r="BG401" s="30">
        <f t="shared" si="849"/>
        <v>0.15549215406562056</v>
      </c>
      <c r="BH401" s="30">
        <f t="shared" si="850"/>
        <v>0.15682478218780255</v>
      </c>
      <c r="BI401" s="30">
        <f t="shared" si="851"/>
        <v>2.7600849256900213E-2</v>
      </c>
      <c r="BJ401" s="30">
        <f t="shared" si="852"/>
        <v>1.8364589062604817</v>
      </c>
      <c r="BK401" s="30"/>
      <c r="BL401" s="30">
        <f t="shared" si="853"/>
        <v>0.51371080783033762</v>
      </c>
      <c r="BM401" s="30">
        <f t="shared" si="854"/>
        <v>4.7705675085460295E-4</v>
      </c>
      <c r="BN401" s="30">
        <f t="shared" si="855"/>
        <v>0.29319820212285275</v>
      </c>
      <c r="BO401" s="30">
        <f t="shared" si="856"/>
        <v>4.5471916961864339E-3</v>
      </c>
      <c r="BP401" s="30">
        <f t="shared" si="857"/>
        <v>0</v>
      </c>
      <c r="BQ401" s="30">
        <f t="shared" si="858"/>
        <v>2.9725996336484265E-3</v>
      </c>
      <c r="BR401" s="30">
        <f t="shared" si="859"/>
        <v>8.4669552656772423E-2</v>
      </c>
      <c r="BS401" s="30">
        <f t="shared" si="860"/>
        <v>8.5395203591644459E-2</v>
      </c>
      <c r="BT401" s="30">
        <f t="shared" si="861"/>
        <v>1.5029385717703249E-2</v>
      </c>
      <c r="BU401" s="30">
        <f t="shared" si="862"/>
        <v>1</v>
      </c>
      <c r="BV401" s="30"/>
      <c r="BW401" s="28">
        <f t="shared" si="863"/>
        <v>0.4574404773559525</v>
      </c>
      <c r="BX401" s="28">
        <f t="shared" si="864"/>
        <v>0.46136091982465505</v>
      </c>
      <c r="BY401" s="28">
        <f t="shared" si="865"/>
        <v>8.1198602819392451E-2</v>
      </c>
      <c r="BZ401" s="28"/>
      <c r="CA401" s="28">
        <f t="shared" si="866"/>
        <v>59.164501299220483</v>
      </c>
      <c r="CB401" s="28">
        <f t="shared" si="867"/>
        <v>9.7641415150909481</v>
      </c>
      <c r="CC401" s="28">
        <f t="shared" si="868"/>
        <v>30.991884149736872</v>
      </c>
      <c r="CD401" s="28">
        <f t="shared" si="869"/>
        <v>45.744047735595252</v>
      </c>
      <c r="CF401" s="28">
        <f t="shared" si="870"/>
        <v>6.9971553641706761</v>
      </c>
      <c r="CG401" s="28">
        <f t="shared" si="871"/>
        <v>0.52777008653259827</v>
      </c>
      <c r="CH401" s="30"/>
      <c r="CI401" s="107">
        <f t="shared" si="817"/>
        <v>2.4434228827665279</v>
      </c>
    </row>
    <row r="402" spans="1:87" ht="15" customHeight="1" x14ac:dyDescent="0.3">
      <c r="A402" s="150" t="s">
        <v>194</v>
      </c>
      <c r="C402" s="144">
        <v>90</v>
      </c>
      <c r="D402" s="26">
        <f t="shared" si="818"/>
        <v>1008</v>
      </c>
      <c r="F402" s="28">
        <v>59.2</v>
      </c>
      <c r="G402" s="28">
        <v>0.56000000000000005</v>
      </c>
      <c r="H402" s="28">
        <v>16.399999999999999</v>
      </c>
      <c r="I402" s="28">
        <v>6.77</v>
      </c>
      <c r="J402" s="28">
        <v>0.13</v>
      </c>
      <c r="K402" s="28">
        <v>2.35</v>
      </c>
      <c r="L402" s="28">
        <v>4.5</v>
      </c>
      <c r="M402" s="28">
        <v>4.1399999999999997</v>
      </c>
      <c r="N402" s="28">
        <v>5.63</v>
      </c>
      <c r="O402" s="28">
        <v>0.38</v>
      </c>
      <c r="P402" s="28">
        <f t="shared" si="819"/>
        <v>100.05999999999997</v>
      </c>
      <c r="R402" s="28">
        <v>55.72</v>
      </c>
      <c r="S402" s="28">
        <v>0.38</v>
      </c>
      <c r="T402" s="28">
        <v>27.54</v>
      </c>
      <c r="U402" s="28">
        <v>0.8</v>
      </c>
      <c r="V402" s="28">
        <v>0</v>
      </c>
      <c r="W402" s="28">
        <v>0.23</v>
      </c>
      <c r="X402" s="28">
        <v>9.02</v>
      </c>
      <c r="Y402" s="28">
        <v>4.54</v>
      </c>
      <c r="Z402" s="28">
        <v>1.43</v>
      </c>
      <c r="AA402" s="28">
        <f t="shared" si="820"/>
        <v>99.660000000000011</v>
      </c>
      <c r="AC402" s="30">
        <f t="shared" si="821"/>
        <v>0.98535286284953405</v>
      </c>
      <c r="AD402" s="30">
        <f t="shared" si="822"/>
        <v>7.0087609511889862E-3</v>
      </c>
      <c r="AE402" s="30">
        <f t="shared" si="823"/>
        <v>0.32169478226755588</v>
      </c>
      <c r="AF402" s="30">
        <f t="shared" si="824"/>
        <v>9.4224077940153098E-2</v>
      </c>
      <c r="AG402" s="30">
        <f t="shared" si="825"/>
        <v>1.8325345362277983E-3</v>
      </c>
      <c r="AH402" s="30">
        <f t="shared" si="826"/>
        <v>5.8312655086848644E-2</v>
      </c>
      <c r="AI402" s="30">
        <f t="shared" si="827"/>
        <v>8.0242510699001429E-2</v>
      </c>
      <c r="AJ402" s="30">
        <f t="shared" si="828"/>
        <v>0.13359148112294289</v>
      </c>
      <c r="AK402" s="30">
        <f t="shared" si="829"/>
        <v>0.11953290870488321</v>
      </c>
      <c r="AL402" s="30">
        <f t="shared" si="830"/>
        <v>5.354488258875416E-3</v>
      </c>
      <c r="AM402" s="30">
        <f t="shared" si="831"/>
        <v>1.8071470624172115</v>
      </c>
      <c r="AO402" s="30">
        <f t="shared" si="832"/>
        <v>0.54525327979203952</v>
      </c>
      <c r="AP402" s="30">
        <f t="shared" si="833"/>
        <v>3.8783567186912713E-3</v>
      </c>
      <c r="AQ402" s="30">
        <f t="shared" si="834"/>
        <v>0.17801250875358313</v>
      </c>
      <c r="AR402" s="30">
        <f t="shared" si="835"/>
        <v>5.2139684644215097E-2</v>
      </c>
      <c r="AS402" s="30">
        <f t="shared" si="836"/>
        <v>1.0140483717891941E-3</v>
      </c>
      <c r="AT402" s="30">
        <f t="shared" si="837"/>
        <v>3.2267797291965022E-2</v>
      </c>
      <c r="AU402" s="30">
        <f t="shared" si="838"/>
        <v>4.4402867020501537E-2</v>
      </c>
      <c r="AV402" s="30">
        <f t="shared" si="839"/>
        <v>7.3923967728588197E-2</v>
      </c>
      <c r="AW402" s="30">
        <f t="shared" si="840"/>
        <v>6.6144538643688397E-2</v>
      </c>
      <c r="AX402" s="30">
        <f t="shared" si="841"/>
        <v>2.9629510349386489E-3</v>
      </c>
      <c r="AY402" s="30">
        <f t="shared" si="842"/>
        <v>1.0000000000000002</v>
      </c>
      <c r="AZ402" s="30"/>
      <c r="BA402" s="30">
        <f t="shared" si="843"/>
        <v>0.92743009320905456</v>
      </c>
      <c r="BB402" s="30">
        <f t="shared" si="844"/>
        <v>4.7559449311639548E-3</v>
      </c>
      <c r="BC402" s="30">
        <f t="shared" si="845"/>
        <v>0.54021184778344455</v>
      </c>
      <c r="BD402" s="30">
        <f t="shared" si="846"/>
        <v>1.1134307585247045E-2</v>
      </c>
      <c r="BE402" s="30">
        <f t="shared" si="847"/>
        <v>0</v>
      </c>
      <c r="BF402" s="30">
        <f t="shared" si="848"/>
        <v>5.7071960297766754E-3</v>
      </c>
      <c r="BG402" s="30">
        <f t="shared" si="849"/>
        <v>0.16084165477888729</v>
      </c>
      <c r="BH402" s="30">
        <f t="shared" si="850"/>
        <v>0.14649887060342046</v>
      </c>
      <c r="BI402" s="30">
        <f t="shared" si="851"/>
        <v>3.036093418259023E-2</v>
      </c>
      <c r="BJ402" s="30">
        <f t="shared" si="852"/>
        <v>1.826940849103585</v>
      </c>
      <c r="BK402" s="30"/>
      <c r="BL402" s="30">
        <f t="shared" si="853"/>
        <v>0.50764100746015484</v>
      </c>
      <c r="BM402" s="30">
        <f t="shared" si="854"/>
        <v>2.6032287435564911E-3</v>
      </c>
      <c r="BN402" s="30">
        <f t="shared" si="855"/>
        <v>0.29569202968366892</v>
      </c>
      <c r="BO402" s="30">
        <f t="shared" si="856"/>
        <v>6.0945090754910064E-3</v>
      </c>
      <c r="BP402" s="30">
        <f t="shared" si="857"/>
        <v>0</v>
      </c>
      <c r="BQ402" s="30">
        <f t="shared" si="858"/>
        <v>3.123908490292389E-3</v>
      </c>
      <c r="BR402" s="30">
        <f t="shared" si="859"/>
        <v>8.8038786180628992E-2</v>
      </c>
      <c r="BS402" s="30">
        <f t="shared" si="860"/>
        <v>8.0188075424172736E-2</v>
      </c>
      <c r="BT402" s="30">
        <f t="shared" si="861"/>
        <v>1.6618454942034528E-2</v>
      </c>
      <c r="BU402" s="30">
        <f t="shared" si="862"/>
        <v>0.99999999999999989</v>
      </c>
      <c r="BV402" s="30"/>
      <c r="BW402" s="28">
        <f t="shared" si="863"/>
        <v>0.47628356414603373</v>
      </c>
      <c r="BX402" s="28">
        <f t="shared" si="864"/>
        <v>0.43381177798927145</v>
      </c>
      <c r="BY402" s="28">
        <f t="shared" si="865"/>
        <v>8.990465786469487E-2</v>
      </c>
      <c r="BZ402" s="28"/>
      <c r="CA402" s="28">
        <f t="shared" si="866"/>
        <v>59.164501299220483</v>
      </c>
      <c r="CB402" s="28">
        <f t="shared" si="867"/>
        <v>9.7641415150909481</v>
      </c>
      <c r="CC402" s="28">
        <f t="shared" si="868"/>
        <v>32.804643993771172</v>
      </c>
      <c r="CD402" s="28">
        <f t="shared" si="869"/>
        <v>47.628356414603374</v>
      </c>
      <c r="CF402" s="28">
        <f t="shared" si="870"/>
        <v>7.0375219919141569</v>
      </c>
      <c r="CG402" s="28">
        <f t="shared" si="871"/>
        <v>0.52777008653259827</v>
      </c>
      <c r="CH402" s="30"/>
      <c r="CI402" s="107">
        <f t="shared" si="817"/>
        <v>2.7691870045951323</v>
      </c>
    </row>
    <row r="403" spans="1:87" ht="15" customHeight="1" x14ac:dyDescent="0.3">
      <c r="A403" s="150" t="s">
        <v>194</v>
      </c>
      <c r="C403" s="144">
        <v>100</v>
      </c>
      <c r="D403" s="26">
        <f t="shared" si="818"/>
        <v>1008</v>
      </c>
      <c r="F403" s="28">
        <v>59.2</v>
      </c>
      <c r="G403" s="28">
        <v>0.56000000000000005</v>
      </c>
      <c r="H403" s="28">
        <v>16.399999999999999</v>
      </c>
      <c r="I403" s="28">
        <v>6.77</v>
      </c>
      <c r="J403" s="28">
        <v>0.13</v>
      </c>
      <c r="K403" s="28">
        <v>2.35</v>
      </c>
      <c r="L403" s="28">
        <v>4.5</v>
      </c>
      <c r="M403" s="28">
        <v>4.1399999999999997</v>
      </c>
      <c r="N403" s="28">
        <v>5.63</v>
      </c>
      <c r="O403" s="28">
        <v>0.38</v>
      </c>
      <c r="P403" s="28">
        <f t="shared" si="819"/>
        <v>100.05999999999997</v>
      </c>
      <c r="R403" s="28">
        <v>56.8</v>
      </c>
      <c r="S403" s="28">
        <v>0.16</v>
      </c>
      <c r="T403" s="28">
        <v>27.17</v>
      </c>
      <c r="U403" s="28">
        <v>0.7</v>
      </c>
      <c r="V403" s="28">
        <v>0</v>
      </c>
      <c r="W403" s="28">
        <v>0.2</v>
      </c>
      <c r="X403" s="28">
        <v>7.33</v>
      </c>
      <c r="Y403" s="28">
        <v>6.11</v>
      </c>
      <c r="Z403" s="28">
        <v>1.24</v>
      </c>
      <c r="AA403" s="28">
        <f t="shared" si="820"/>
        <v>99.71</v>
      </c>
      <c r="AC403" s="30">
        <f t="shared" si="821"/>
        <v>0.98535286284953405</v>
      </c>
      <c r="AD403" s="30">
        <f t="shared" si="822"/>
        <v>7.0087609511889862E-3</v>
      </c>
      <c r="AE403" s="30">
        <f t="shared" si="823"/>
        <v>0.32169478226755588</v>
      </c>
      <c r="AF403" s="30">
        <f t="shared" si="824"/>
        <v>9.4224077940153098E-2</v>
      </c>
      <c r="AG403" s="30">
        <f t="shared" si="825"/>
        <v>1.8325345362277983E-3</v>
      </c>
      <c r="AH403" s="30">
        <f t="shared" si="826"/>
        <v>5.8312655086848644E-2</v>
      </c>
      <c r="AI403" s="30">
        <f t="shared" si="827"/>
        <v>8.0242510699001429E-2</v>
      </c>
      <c r="AJ403" s="30">
        <f t="shared" si="828"/>
        <v>0.13359148112294289</v>
      </c>
      <c r="AK403" s="30">
        <f t="shared" si="829"/>
        <v>0.11953290870488321</v>
      </c>
      <c r="AL403" s="30">
        <f t="shared" si="830"/>
        <v>5.354488258875416E-3</v>
      </c>
      <c r="AM403" s="30">
        <f t="shared" si="831"/>
        <v>1.8071470624172115</v>
      </c>
      <c r="AO403" s="30">
        <f t="shared" si="832"/>
        <v>0.54525327979203952</v>
      </c>
      <c r="AP403" s="30">
        <f t="shared" si="833"/>
        <v>3.8783567186912713E-3</v>
      </c>
      <c r="AQ403" s="30">
        <f t="shared" si="834"/>
        <v>0.17801250875358313</v>
      </c>
      <c r="AR403" s="30">
        <f t="shared" si="835"/>
        <v>5.2139684644215097E-2</v>
      </c>
      <c r="AS403" s="30">
        <f t="shared" si="836"/>
        <v>1.0140483717891941E-3</v>
      </c>
      <c r="AT403" s="30">
        <f t="shared" si="837"/>
        <v>3.2267797291965022E-2</v>
      </c>
      <c r="AU403" s="30">
        <f t="shared" si="838"/>
        <v>4.4402867020501537E-2</v>
      </c>
      <c r="AV403" s="30">
        <f t="shared" si="839"/>
        <v>7.3923967728588197E-2</v>
      </c>
      <c r="AW403" s="30">
        <f t="shared" si="840"/>
        <v>6.6144538643688397E-2</v>
      </c>
      <c r="AX403" s="30">
        <f t="shared" si="841"/>
        <v>2.9629510349386489E-3</v>
      </c>
      <c r="AY403" s="30">
        <f t="shared" si="842"/>
        <v>1.0000000000000002</v>
      </c>
      <c r="AZ403" s="30"/>
      <c r="BA403" s="30">
        <f t="shared" si="843"/>
        <v>0.94540612516644473</v>
      </c>
      <c r="BB403" s="30">
        <f t="shared" si="844"/>
        <v>2.0025031289111388E-3</v>
      </c>
      <c r="BC403" s="30">
        <f t="shared" si="845"/>
        <v>0.53295409964692042</v>
      </c>
      <c r="BD403" s="30">
        <f t="shared" si="846"/>
        <v>9.7425191370911629E-3</v>
      </c>
      <c r="BE403" s="30">
        <f t="shared" si="847"/>
        <v>0</v>
      </c>
      <c r="BF403" s="30">
        <f t="shared" si="848"/>
        <v>4.9627791563275443E-3</v>
      </c>
      <c r="BG403" s="30">
        <f t="shared" si="849"/>
        <v>0.13070613409415122</v>
      </c>
      <c r="BH403" s="30">
        <f t="shared" si="850"/>
        <v>0.19716037431429495</v>
      </c>
      <c r="BI403" s="30">
        <f t="shared" si="851"/>
        <v>2.6326963906581739E-2</v>
      </c>
      <c r="BJ403" s="30">
        <f t="shared" si="852"/>
        <v>1.8492614985507227</v>
      </c>
      <c r="BK403" s="30"/>
      <c r="BL403" s="30">
        <f t="shared" si="853"/>
        <v>0.51123441758094523</v>
      </c>
      <c r="BM403" s="30">
        <f t="shared" si="854"/>
        <v>1.0828663931415391E-3</v>
      </c>
      <c r="BN403" s="30">
        <f t="shared" si="855"/>
        <v>0.28819834299508196</v>
      </c>
      <c r="BO403" s="30">
        <f t="shared" si="856"/>
        <v>5.2683296249483556E-3</v>
      </c>
      <c r="BP403" s="30">
        <f t="shared" si="857"/>
        <v>0</v>
      </c>
      <c r="BQ403" s="30">
        <f t="shared" si="858"/>
        <v>2.683654615757103E-3</v>
      </c>
      <c r="BR403" s="30">
        <f t="shared" si="859"/>
        <v>7.0680179194011442E-2</v>
      </c>
      <c r="BS403" s="30">
        <f t="shared" si="860"/>
        <v>0.10661573523745058</v>
      </c>
      <c r="BT403" s="30">
        <f t="shared" si="861"/>
        <v>1.4236474358663898E-2</v>
      </c>
      <c r="BU403" s="30">
        <f t="shared" si="862"/>
        <v>1.0000000000000002</v>
      </c>
      <c r="BV403" s="30"/>
      <c r="BW403" s="28">
        <f t="shared" si="863"/>
        <v>0.36902468371268604</v>
      </c>
      <c r="BX403" s="28">
        <f t="shared" si="864"/>
        <v>0.55664598510425378</v>
      </c>
      <c r="BY403" s="28">
        <f t="shared" si="865"/>
        <v>7.4329331183060177E-2</v>
      </c>
      <c r="BZ403" s="28"/>
      <c r="CA403" s="28">
        <f t="shared" si="866"/>
        <v>59.164501299220483</v>
      </c>
      <c r="CB403" s="28">
        <f t="shared" si="867"/>
        <v>9.7641415150909481</v>
      </c>
      <c r="CC403" s="28">
        <f t="shared" si="868"/>
        <v>25.88416730394032</v>
      </c>
      <c r="CD403" s="28">
        <f t="shared" si="869"/>
        <v>36.902468371268604</v>
      </c>
      <c r="CF403" s="28">
        <f t="shared" si="870"/>
        <v>6.7823721273929412</v>
      </c>
      <c r="CG403" s="28">
        <f t="shared" si="871"/>
        <v>0.52777008653259827</v>
      </c>
      <c r="CH403" s="30"/>
      <c r="CI403" s="107"/>
    </row>
    <row r="404" spans="1:87" ht="15" customHeight="1" x14ac:dyDescent="0.3">
      <c r="A404" s="150" t="s">
        <v>194</v>
      </c>
      <c r="C404" s="144">
        <v>110</v>
      </c>
      <c r="D404" s="26">
        <f t="shared" si="818"/>
        <v>1008</v>
      </c>
      <c r="F404" s="28">
        <v>59.2</v>
      </c>
      <c r="G404" s="28">
        <v>0.56000000000000005</v>
      </c>
      <c r="H404" s="28">
        <v>16.399999999999999</v>
      </c>
      <c r="I404" s="28">
        <v>6.77</v>
      </c>
      <c r="J404" s="28">
        <v>0.13</v>
      </c>
      <c r="K404" s="28">
        <v>2.35</v>
      </c>
      <c r="L404" s="28">
        <v>4.5</v>
      </c>
      <c r="M404" s="28">
        <v>4.1399999999999997</v>
      </c>
      <c r="N404" s="28">
        <v>5.63</v>
      </c>
      <c r="O404" s="28">
        <v>0.38</v>
      </c>
      <c r="P404" s="28">
        <f t="shared" si="819"/>
        <v>100.05999999999997</v>
      </c>
      <c r="R404" s="28">
        <v>56.8</v>
      </c>
      <c r="S404" s="28">
        <v>0.15</v>
      </c>
      <c r="T404" s="28">
        <v>27.05</v>
      </c>
      <c r="U404" s="28">
        <v>0.76</v>
      </c>
      <c r="V404" s="28">
        <v>0</v>
      </c>
      <c r="W404" s="28">
        <v>0.31</v>
      </c>
      <c r="X404" s="28">
        <v>8.33</v>
      </c>
      <c r="Y404" s="28">
        <v>4.82</v>
      </c>
      <c r="Z404" s="28">
        <v>1.56</v>
      </c>
      <c r="AA404" s="28">
        <f t="shared" si="820"/>
        <v>99.78</v>
      </c>
      <c r="AC404" s="30">
        <f t="shared" si="821"/>
        <v>0.98535286284953405</v>
      </c>
      <c r="AD404" s="30">
        <f t="shared" si="822"/>
        <v>7.0087609511889862E-3</v>
      </c>
      <c r="AE404" s="30">
        <f t="shared" si="823"/>
        <v>0.32169478226755588</v>
      </c>
      <c r="AF404" s="30">
        <f t="shared" si="824"/>
        <v>9.4224077940153098E-2</v>
      </c>
      <c r="AG404" s="30">
        <f t="shared" si="825"/>
        <v>1.8325345362277983E-3</v>
      </c>
      <c r="AH404" s="30">
        <f t="shared" si="826"/>
        <v>5.8312655086848644E-2</v>
      </c>
      <c r="AI404" s="30">
        <f t="shared" si="827"/>
        <v>8.0242510699001429E-2</v>
      </c>
      <c r="AJ404" s="30">
        <f t="shared" si="828"/>
        <v>0.13359148112294289</v>
      </c>
      <c r="AK404" s="30">
        <f t="shared" si="829"/>
        <v>0.11953290870488321</v>
      </c>
      <c r="AL404" s="30">
        <f t="shared" si="830"/>
        <v>5.354488258875416E-3</v>
      </c>
      <c r="AM404" s="30">
        <f t="shared" si="831"/>
        <v>1.8071470624172115</v>
      </c>
      <c r="AO404" s="30">
        <f t="shared" si="832"/>
        <v>0.54525327979203952</v>
      </c>
      <c r="AP404" s="30">
        <f t="shared" si="833"/>
        <v>3.8783567186912713E-3</v>
      </c>
      <c r="AQ404" s="30">
        <f t="shared" si="834"/>
        <v>0.17801250875358313</v>
      </c>
      <c r="AR404" s="30">
        <f t="shared" si="835"/>
        <v>5.2139684644215097E-2</v>
      </c>
      <c r="AS404" s="30">
        <f t="shared" si="836"/>
        <v>1.0140483717891941E-3</v>
      </c>
      <c r="AT404" s="30">
        <f t="shared" si="837"/>
        <v>3.2267797291965022E-2</v>
      </c>
      <c r="AU404" s="30">
        <f t="shared" si="838"/>
        <v>4.4402867020501537E-2</v>
      </c>
      <c r="AV404" s="30">
        <f t="shared" si="839"/>
        <v>7.3923967728588197E-2</v>
      </c>
      <c r="AW404" s="30">
        <f t="shared" si="840"/>
        <v>6.6144538643688397E-2</v>
      </c>
      <c r="AX404" s="30">
        <f t="shared" si="841"/>
        <v>2.9629510349386489E-3</v>
      </c>
      <c r="AY404" s="30">
        <f t="shared" si="842"/>
        <v>1.0000000000000002</v>
      </c>
      <c r="AZ404" s="30"/>
      <c r="BA404" s="30">
        <f t="shared" si="843"/>
        <v>0.94540612516644473</v>
      </c>
      <c r="BB404" s="30">
        <f t="shared" si="844"/>
        <v>1.8773466833541925E-3</v>
      </c>
      <c r="BC404" s="30">
        <f t="shared" si="845"/>
        <v>0.53060023538642609</v>
      </c>
      <c r="BD404" s="30">
        <f t="shared" si="846"/>
        <v>1.0577592205984691E-2</v>
      </c>
      <c r="BE404" s="30">
        <f t="shared" si="847"/>
        <v>0</v>
      </c>
      <c r="BF404" s="30">
        <f t="shared" si="848"/>
        <v>7.6923076923076927E-3</v>
      </c>
      <c r="BG404" s="30">
        <f t="shared" si="849"/>
        <v>0.14853780313837375</v>
      </c>
      <c r="BH404" s="30">
        <f t="shared" si="850"/>
        <v>0.15553404323975478</v>
      </c>
      <c r="BI404" s="30">
        <f t="shared" si="851"/>
        <v>3.3121019108280254E-2</v>
      </c>
      <c r="BJ404" s="30">
        <f t="shared" si="852"/>
        <v>1.8333464726209261</v>
      </c>
      <c r="BK404" s="30"/>
      <c r="BL404" s="30">
        <f t="shared" si="853"/>
        <v>0.51567237250845743</v>
      </c>
      <c r="BM404" s="30">
        <f t="shared" si="854"/>
        <v>1.0239999429406076E-3</v>
      </c>
      <c r="BN404" s="30">
        <f t="shared" si="855"/>
        <v>0.28941623599814581</v>
      </c>
      <c r="BO404" s="30">
        <f t="shared" si="856"/>
        <v>5.769554398990997E-3</v>
      </c>
      <c r="BP404" s="30">
        <f t="shared" si="857"/>
        <v>0</v>
      </c>
      <c r="BQ404" s="30">
        <f t="shared" si="858"/>
        <v>4.195774125177157E-3</v>
      </c>
      <c r="BR404" s="30">
        <f t="shared" si="859"/>
        <v>8.1020039232424096E-2</v>
      </c>
      <c r="BS404" s="30">
        <f t="shared" si="860"/>
        <v>8.4836142847241267E-2</v>
      </c>
      <c r="BT404" s="30">
        <f t="shared" si="861"/>
        <v>1.8065880946622662E-2</v>
      </c>
      <c r="BU404" s="30">
        <f t="shared" si="862"/>
        <v>0.99999999999999989</v>
      </c>
      <c r="BV404" s="30"/>
      <c r="BW404" s="28">
        <f t="shared" si="863"/>
        <v>0.44051288844473158</v>
      </c>
      <c r="BX404" s="28">
        <f t="shared" si="864"/>
        <v>0.46126137044861021</v>
      </c>
      <c r="BY404" s="28">
        <f t="shared" si="865"/>
        <v>9.8225741106658215E-2</v>
      </c>
      <c r="BZ404" s="28"/>
      <c r="CA404" s="28">
        <f t="shared" si="866"/>
        <v>59.164501299220483</v>
      </c>
      <c r="CB404" s="28">
        <f t="shared" si="867"/>
        <v>9.7641415150909481</v>
      </c>
      <c r="CC404" s="28">
        <f t="shared" si="868"/>
        <v>31.848218532902401</v>
      </c>
      <c r="CD404" s="28">
        <f t="shared" si="869"/>
        <v>44.051288844473156</v>
      </c>
      <c r="CF404" s="28">
        <f t="shared" si="870"/>
        <v>6.9594482956789339</v>
      </c>
      <c r="CG404" s="28">
        <f t="shared" si="871"/>
        <v>0.52777008653259827</v>
      </c>
      <c r="CH404" s="30"/>
      <c r="CI404" s="107">
        <f t="shared" ref="CI404:CI415" si="872">$CK$1+$CK$2*CF404+$CK$3*D404+$CK$4*BX404+$CK$5*CG404</f>
        <v>2.4570539526378599</v>
      </c>
    </row>
    <row r="405" spans="1:87" ht="15" customHeight="1" x14ac:dyDescent="0.3">
      <c r="A405" s="150" t="s">
        <v>194</v>
      </c>
      <c r="C405" s="144">
        <v>120</v>
      </c>
      <c r="D405" s="26">
        <f t="shared" si="818"/>
        <v>1008</v>
      </c>
      <c r="F405" s="28">
        <v>59.2</v>
      </c>
      <c r="G405" s="28">
        <v>0.56000000000000005</v>
      </c>
      <c r="H405" s="28">
        <v>16.399999999999999</v>
      </c>
      <c r="I405" s="28">
        <v>6.77</v>
      </c>
      <c r="J405" s="28">
        <v>0.13</v>
      </c>
      <c r="K405" s="28">
        <v>2.35</v>
      </c>
      <c r="L405" s="28">
        <v>4.5</v>
      </c>
      <c r="M405" s="28">
        <v>4.1399999999999997</v>
      </c>
      <c r="N405" s="28">
        <v>5.63</v>
      </c>
      <c r="O405" s="28">
        <v>0.38</v>
      </c>
      <c r="P405" s="28">
        <f t="shared" si="819"/>
        <v>100.05999999999997</v>
      </c>
      <c r="R405" s="28">
        <v>56.11</v>
      </c>
      <c r="S405" s="28">
        <v>0.28999999999999998</v>
      </c>
      <c r="T405" s="28">
        <v>27.01</v>
      </c>
      <c r="U405" s="28">
        <v>0.65</v>
      </c>
      <c r="V405" s="28">
        <v>0</v>
      </c>
      <c r="W405" s="28">
        <v>0.34</v>
      </c>
      <c r="X405" s="28">
        <v>8.56</v>
      </c>
      <c r="Y405" s="28">
        <v>5.1100000000000003</v>
      </c>
      <c r="Z405" s="28">
        <v>1.52</v>
      </c>
      <c r="AA405" s="28">
        <f t="shared" si="820"/>
        <v>99.59</v>
      </c>
      <c r="AC405" s="30">
        <f t="shared" si="821"/>
        <v>0.98535286284953405</v>
      </c>
      <c r="AD405" s="30">
        <f t="shared" si="822"/>
        <v>7.0087609511889862E-3</v>
      </c>
      <c r="AE405" s="30">
        <f t="shared" si="823"/>
        <v>0.32169478226755588</v>
      </c>
      <c r="AF405" s="30">
        <f t="shared" si="824"/>
        <v>9.4224077940153098E-2</v>
      </c>
      <c r="AG405" s="30">
        <f t="shared" si="825"/>
        <v>1.8325345362277983E-3</v>
      </c>
      <c r="AH405" s="30">
        <f t="shared" si="826"/>
        <v>5.8312655086848644E-2</v>
      </c>
      <c r="AI405" s="30">
        <f t="shared" si="827"/>
        <v>8.0242510699001429E-2</v>
      </c>
      <c r="AJ405" s="30">
        <f t="shared" si="828"/>
        <v>0.13359148112294289</v>
      </c>
      <c r="AK405" s="30">
        <f t="shared" si="829"/>
        <v>0.11953290870488321</v>
      </c>
      <c r="AL405" s="30">
        <f t="shared" si="830"/>
        <v>5.354488258875416E-3</v>
      </c>
      <c r="AM405" s="30">
        <f t="shared" si="831"/>
        <v>1.8071470624172115</v>
      </c>
      <c r="AO405" s="30">
        <f t="shared" si="832"/>
        <v>0.54525327979203952</v>
      </c>
      <c r="AP405" s="30">
        <f t="shared" si="833"/>
        <v>3.8783567186912713E-3</v>
      </c>
      <c r="AQ405" s="30">
        <f t="shared" si="834"/>
        <v>0.17801250875358313</v>
      </c>
      <c r="AR405" s="30">
        <f t="shared" si="835"/>
        <v>5.2139684644215097E-2</v>
      </c>
      <c r="AS405" s="30">
        <f t="shared" si="836"/>
        <v>1.0140483717891941E-3</v>
      </c>
      <c r="AT405" s="30">
        <f t="shared" si="837"/>
        <v>3.2267797291965022E-2</v>
      </c>
      <c r="AU405" s="30">
        <f t="shared" si="838"/>
        <v>4.4402867020501537E-2</v>
      </c>
      <c r="AV405" s="30">
        <f t="shared" si="839"/>
        <v>7.3923967728588197E-2</v>
      </c>
      <c r="AW405" s="30">
        <f t="shared" si="840"/>
        <v>6.6144538643688397E-2</v>
      </c>
      <c r="AX405" s="30">
        <f t="shared" si="841"/>
        <v>2.9629510349386489E-3</v>
      </c>
      <c r="AY405" s="30">
        <f t="shared" si="842"/>
        <v>1.0000000000000002</v>
      </c>
      <c r="AZ405" s="30"/>
      <c r="BA405" s="30">
        <f t="shared" si="843"/>
        <v>0.93392143808255657</v>
      </c>
      <c r="BB405" s="30">
        <f t="shared" si="844"/>
        <v>3.6295369211514386E-3</v>
      </c>
      <c r="BC405" s="30">
        <f t="shared" si="845"/>
        <v>0.52981561396626131</v>
      </c>
      <c r="BD405" s="30">
        <f t="shared" si="846"/>
        <v>9.0466249130132237E-3</v>
      </c>
      <c r="BE405" s="30">
        <f t="shared" si="847"/>
        <v>0</v>
      </c>
      <c r="BF405" s="30">
        <f t="shared" si="848"/>
        <v>8.4367245657568247E-3</v>
      </c>
      <c r="BG405" s="30">
        <f t="shared" si="849"/>
        <v>0.15263908701854495</v>
      </c>
      <c r="BH405" s="30">
        <f t="shared" si="850"/>
        <v>0.16489190061310102</v>
      </c>
      <c r="BI405" s="30">
        <f t="shared" si="851"/>
        <v>3.227176220806794E-2</v>
      </c>
      <c r="BJ405" s="30">
        <f t="shared" si="852"/>
        <v>1.8346526882884535</v>
      </c>
      <c r="BK405" s="30"/>
      <c r="BL405" s="30">
        <f t="shared" si="853"/>
        <v>0.50904535994429079</v>
      </c>
      <c r="BM405" s="30">
        <f t="shared" si="854"/>
        <v>1.9783237145213745E-3</v>
      </c>
      <c r="BN405" s="30">
        <f t="shared" si="855"/>
        <v>0.28878251308727321</v>
      </c>
      <c r="BO405" s="30">
        <f t="shared" si="856"/>
        <v>4.9309741133908101E-3</v>
      </c>
      <c r="BP405" s="30">
        <f t="shared" si="857"/>
        <v>0</v>
      </c>
      <c r="BQ405" s="30">
        <f t="shared" si="858"/>
        <v>4.5985404319917574E-3</v>
      </c>
      <c r="BR405" s="30">
        <f t="shared" si="859"/>
        <v>8.3197810677148862E-2</v>
      </c>
      <c r="BS405" s="30">
        <f t="shared" si="860"/>
        <v>8.9876357343104854E-2</v>
      </c>
      <c r="BT405" s="30">
        <f t="shared" si="861"/>
        <v>1.7590120688278199E-2</v>
      </c>
      <c r="BU405" s="30">
        <f t="shared" si="862"/>
        <v>0.99999999999999978</v>
      </c>
      <c r="BV405" s="30"/>
      <c r="BW405" s="28">
        <f t="shared" si="863"/>
        <v>0.43635759606946206</v>
      </c>
      <c r="BX405" s="28">
        <f t="shared" si="864"/>
        <v>0.47138537558283211</v>
      </c>
      <c r="BY405" s="28">
        <f t="shared" si="865"/>
        <v>9.2257028347705772E-2</v>
      </c>
      <c r="BZ405" s="28"/>
      <c r="CA405" s="28">
        <f t="shared" si="866"/>
        <v>59.164501299220483</v>
      </c>
      <c r="CB405" s="28">
        <f t="shared" si="867"/>
        <v>9.7641415150909481</v>
      </c>
      <c r="CC405" s="28">
        <f t="shared" si="868"/>
        <v>31.043582638243684</v>
      </c>
      <c r="CD405" s="28">
        <f t="shared" si="869"/>
        <v>43.635759606946209</v>
      </c>
      <c r="CF405" s="28">
        <f t="shared" si="870"/>
        <v>6.9499706737203617</v>
      </c>
      <c r="CG405" s="28">
        <f t="shared" si="871"/>
        <v>0.52777008653259827</v>
      </c>
      <c r="CH405" s="30"/>
      <c r="CI405" s="107">
        <f t="shared" si="872"/>
        <v>2.3355768524158251</v>
      </c>
    </row>
    <row r="406" spans="1:87" ht="15" customHeight="1" x14ac:dyDescent="0.3">
      <c r="A406" s="150" t="s">
        <v>194</v>
      </c>
      <c r="C406" s="144">
        <v>130</v>
      </c>
      <c r="D406" s="26">
        <f t="shared" si="818"/>
        <v>1008</v>
      </c>
      <c r="F406" s="28">
        <v>59.2</v>
      </c>
      <c r="G406" s="28">
        <v>0.56000000000000005</v>
      </c>
      <c r="H406" s="28">
        <v>16.399999999999999</v>
      </c>
      <c r="I406" s="28">
        <v>6.77</v>
      </c>
      <c r="J406" s="28">
        <v>0.13</v>
      </c>
      <c r="K406" s="28">
        <v>2.35</v>
      </c>
      <c r="L406" s="28">
        <v>4.5</v>
      </c>
      <c r="M406" s="28">
        <v>4.1399999999999997</v>
      </c>
      <c r="N406" s="28">
        <v>5.63</v>
      </c>
      <c r="O406" s="28">
        <v>0.38</v>
      </c>
      <c r="P406" s="28">
        <f t="shared" si="819"/>
        <v>100.05999999999997</v>
      </c>
      <c r="R406" s="28">
        <v>53.49</v>
      </c>
      <c r="S406" s="28">
        <v>0.25</v>
      </c>
      <c r="T406" s="28">
        <v>29.3</v>
      </c>
      <c r="U406" s="28">
        <v>0.73</v>
      </c>
      <c r="V406" s="28">
        <v>0</v>
      </c>
      <c r="W406" s="28">
        <v>0.28999999999999998</v>
      </c>
      <c r="X406" s="28">
        <v>11</v>
      </c>
      <c r="Y406" s="28">
        <v>3.9</v>
      </c>
      <c r="Z406" s="28">
        <v>0.82</v>
      </c>
      <c r="AA406" s="28">
        <f t="shared" si="820"/>
        <v>99.780000000000015</v>
      </c>
      <c r="AC406" s="30">
        <f t="shared" si="821"/>
        <v>0.98535286284953405</v>
      </c>
      <c r="AD406" s="30">
        <f t="shared" si="822"/>
        <v>7.0087609511889862E-3</v>
      </c>
      <c r="AE406" s="30">
        <f t="shared" si="823"/>
        <v>0.32169478226755588</v>
      </c>
      <c r="AF406" s="30">
        <f t="shared" si="824"/>
        <v>9.4224077940153098E-2</v>
      </c>
      <c r="AG406" s="30">
        <f t="shared" si="825"/>
        <v>1.8325345362277983E-3</v>
      </c>
      <c r="AH406" s="30">
        <f t="shared" si="826"/>
        <v>5.8312655086848644E-2</v>
      </c>
      <c r="AI406" s="30">
        <f t="shared" si="827"/>
        <v>8.0242510699001429E-2</v>
      </c>
      <c r="AJ406" s="30">
        <f t="shared" si="828"/>
        <v>0.13359148112294289</v>
      </c>
      <c r="AK406" s="30">
        <f t="shared" si="829"/>
        <v>0.11953290870488321</v>
      </c>
      <c r="AL406" s="30">
        <f t="shared" si="830"/>
        <v>5.354488258875416E-3</v>
      </c>
      <c r="AM406" s="30">
        <f t="shared" si="831"/>
        <v>1.8071470624172115</v>
      </c>
      <c r="AO406" s="30">
        <f t="shared" si="832"/>
        <v>0.54525327979203952</v>
      </c>
      <c r="AP406" s="30">
        <f t="shared" si="833"/>
        <v>3.8783567186912713E-3</v>
      </c>
      <c r="AQ406" s="30">
        <f t="shared" si="834"/>
        <v>0.17801250875358313</v>
      </c>
      <c r="AR406" s="30">
        <f t="shared" si="835"/>
        <v>5.2139684644215097E-2</v>
      </c>
      <c r="AS406" s="30">
        <f t="shared" si="836"/>
        <v>1.0140483717891941E-3</v>
      </c>
      <c r="AT406" s="30">
        <f t="shared" si="837"/>
        <v>3.2267797291965022E-2</v>
      </c>
      <c r="AU406" s="30">
        <f t="shared" si="838"/>
        <v>4.4402867020501537E-2</v>
      </c>
      <c r="AV406" s="30">
        <f t="shared" si="839"/>
        <v>7.3923967728588197E-2</v>
      </c>
      <c r="AW406" s="30">
        <f t="shared" si="840"/>
        <v>6.6144538643688397E-2</v>
      </c>
      <c r="AX406" s="30">
        <f t="shared" si="841"/>
        <v>2.9629510349386489E-3</v>
      </c>
      <c r="AY406" s="30">
        <f t="shared" si="842"/>
        <v>1.0000000000000002</v>
      </c>
      <c r="AZ406" s="30"/>
      <c r="BA406" s="30">
        <f t="shared" si="843"/>
        <v>0.89031291611185093</v>
      </c>
      <c r="BB406" s="30">
        <f t="shared" si="844"/>
        <v>3.1289111389236545E-3</v>
      </c>
      <c r="BC406" s="30">
        <f t="shared" si="845"/>
        <v>0.57473519027069442</v>
      </c>
      <c r="BD406" s="30">
        <f t="shared" si="846"/>
        <v>1.0160055671537927E-2</v>
      </c>
      <c r="BE406" s="30">
        <f t="shared" si="847"/>
        <v>0</v>
      </c>
      <c r="BF406" s="30">
        <f t="shared" si="848"/>
        <v>7.1960297766749384E-3</v>
      </c>
      <c r="BG406" s="30">
        <f t="shared" si="849"/>
        <v>0.19614835948644793</v>
      </c>
      <c r="BH406" s="30">
        <f t="shared" si="850"/>
        <v>0.12584704743465636</v>
      </c>
      <c r="BI406" s="30">
        <f t="shared" si="851"/>
        <v>1.7409766454352441E-2</v>
      </c>
      <c r="BJ406" s="30">
        <f t="shared" si="852"/>
        <v>1.8249382763451385</v>
      </c>
      <c r="BK406" s="30"/>
      <c r="BL406" s="30">
        <f t="shared" si="853"/>
        <v>0.4878591937338882</v>
      </c>
      <c r="BM406" s="30">
        <f t="shared" si="854"/>
        <v>1.714529844368229E-3</v>
      </c>
      <c r="BN406" s="30">
        <f t="shared" si="855"/>
        <v>0.31493404337035152</v>
      </c>
      <c r="BO406" s="30">
        <f t="shared" si="856"/>
        <v>5.5673420867065112E-3</v>
      </c>
      <c r="BP406" s="30">
        <f t="shared" si="857"/>
        <v>0</v>
      </c>
      <c r="BQ406" s="30">
        <f t="shared" si="858"/>
        <v>3.943163377057691E-3</v>
      </c>
      <c r="BR406" s="30">
        <f t="shared" si="859"/>
        <v>0.10748218831777721</v>
      </c>
      <c r="BS406" s="30">
        <f t="shared" si="860"/>
        <v>6.8959618561288669E-2</v>
      </c>
      <c r="BT406" s="30">
        <f t="shared" si="861"/>
        <v>9.5399207085620063E-3</v>
      </c>
      <c r="BU406" s="30">
        <f t="shared" si="862"/>
        <v>1</v>
      </c>
      <c r="BV406" s="30"/>
      <c r="BW406" s="28">
        <f t="shared" si="863"/>
        <v>0.57791800147213646</v>
      </c>
      <c r="BX406" s="28">
        <f t="shared" si="864"/>
        <v>0.37078706309359011</v>
      </c>
      <c r="BY406" s="28">
        <f t="shared" si="865"/>
        <v>5.1294935434273436E-2</v>
      </c>
      <c r="BZ406" s="28"/>
      <c r="CA406" s="28">
        <f t="shared" si="866"/>
        <v>59.164501299220483</v>
      </c>
      <c r="CB406" s="28">
        <f t="shared" si="867"/>
        <v>9.7641415150909481</v>
      </c>
      <c r="CC406" s="28">
        <f t="shared" si="868"/>
        <v>34.025393617034169</v>
      </c>
      <c r="CD406" s="28">
        <f t="shared" si="869"/>
        <v>57.791800147213642</v>
      </c>
      <c r="CF406" s="28">
        <f t="shared" si="870"/>
        <v>7.23094058470266</v>
      </c>
      <c r="CG406" s="28">
        <f t="shared" si="871"/>
        <v>0.52777008653259827</v>
      </c>
      <c r="CH406" s="30"/>
      <c r="CI406" s="107">
        <f t="shared" si="872"/>
        <v>3.4811908294294729</v>
      </c>
    </row>
    <row r="407" spans="1:87" ht="15" customHeight="1" x14ac:dyDescent="0.3">
      <c r="A407" s="150" t="s">
        <v>194</v>
      </c>
      <c r="C407" s="144">
        <v>140</v>
      </c>
      <c r="D407" s="26">
        <f t="shared" si="818"/>
        <v>1008</v>
      </c>
      <c r="F407" s="28">
        <v>59.2</v>
      </c>
      <c r="G407" s="28">
        <v>0.56000000000000005</v>
      </c>
      <c r="H407" s="28">
        <v>16.399999999999999</v>
      </c>
      <c r="I407" s="28">
        <v>6.77</v>
      </c>
      <c r="J407" s="28">
        <v>0.13</v>
      </c>
      <c r="K407" s="28">
        <v>2.35</v>
      </c>
      <c r="L407" s="28">
        <v>4.5</v>
      </c>
      <c r="M407" s="28">
        <v>4.1399999999999997</v>
      </c>
      <c r="N407" s="28">
        <v>5.63</v>
      </c>
      <c r="O407" s="28">
        <v>0.38</v>
      </c>
      <c r="P407" s="28">
        <f t="shared" si="819"/>
        <v>100.05999999999997</v>
      </c>
      <c r="R407" s="28">
        <v>54.91</v>
      </c>
      <c r="S407" s="28">
        <v>0.14000000000000001</v>
      </c>
      <c r="T407" s="28">
        <v>28.4</v>
      </c>
      <c r="U407" s="28">
        <v>0.8</v>
      </c>
      <c r="V407" s="28">
        <v>0</v>
      </c>
      <c r="W407" s="28">
        <v>0.15</v>
      </c>
      <c r="X407" s="28">
        <v>9.6</v>
      </c>
      <c r="Y407" s="28">
        <v>4.7</v>
      </c>
      <c r="Z407" s="28">
        <v>1.04</v>
      </c>
      <c r="AA407" s="28">
        <f t="shared" si="820"/>
        <v>99.74</v>
      </c>
      <c r="AC407" s="30">
        <f t="shared" si="821"/>
        <v>0.98535286284953405</v>
      </c>
      <c r="AD407" s="30">
        <f t="shared" si="822"/>
        <v>7.0087609511889862E-3</v>
      </c>
      <c r="AE407" s="30">
        <f t="shared" si="823"/>
        <v>0.32169478226755588</v>
      </c>
      <c r="AF407" s="30">
        <f t="shared" si="824"/>
        <v>9.4224077940153098E-2</v>
      </c>
      <c r="AG407" s="30">
        <f t="shared" si="825"/>
        <v>1.8325345362277983E-3</v>
      </c>
      <c r="AH407" s="30">
        <f t="shared" si="826"/>
        <v>5.8312655086848644E-2</v>
      </c>
      <c r="AI407" s="30">
        <f t="shared" si="827"/>
        <v>8.0242510699001429E-2</v>
      </c>
      <c r="AJ407" s="30">
        <f t="shared" si="828"/>
        <v>0.13359148112294289</v>
      </c>
      <c r="AK407" s="30">
        <f t="shared" si="829"/>
        <v>0.11953290870488321</v>
      </c>
      <c r="AL407" s="30">
        <f t="shared" si="830"/>
        <v>5.354488258875416E-3</v>
      </c>
      <c r="AM407" s="30">
        <f t="shared" si="831"/>
        <v>1.8071470624172115</v>
      </c>
      <c r="AO407" s="30">
        <f t="shared" si="832"/>
        <v>0.54525327979203952</v>
      </c>
      <c r="AP407" s="30">
        <f t="shared" si="833"/>
        <v>3.8783567186912713E-3</v>
      </c>
      <c r="AQ407" s="30">
        <f t="shared" si="834"/>
        <v>0.17801250875358313</v>
      </c>
      <c r="AR407" s="30">
        <f t="shared" si="835"/>
        <v>5.2139684644215097E-2</v>
      </c>
      <c r="AS407" s="30">
        <f t="shared" si="836"/>
        <v>1.0140483717891941E-3</v>
      </c>
      <c r="AT407" s="30">
        <f t="shared" si="837"/>
        <v>3.2267797291965022E-2</v>
      </c>
      <c r="AU407" s="30">
        <f t="shared" si="838"/>
        <v>4.4402867020501537E-2</v>
      </c>
      <c r="AV407" s="30">
        <f t="shared" si="839"/>
        <v>7.3923967728588197E-2</v>
      </c>
      <c r="AW407" s="30">
        <f t="shared" si="840"/>
        <v>6.6144538643688397E-2</v>
      </c>
      <c r="AX407" s="30">
        <f t="shared" si="841"/>
        <v>2.9629510349386489E-3</v>
      </c>
      <c r="AY407" s="30">
        <f t="shared" si="842"/>
        <v>1.0000000000000002</v>
      </c>
      <c r="AZ407" s="30"/>
      <c r="BA407" s="30">
        <f t="shared" si="843"/>
        <v>0.91394806924101191</v>
      </c>
      <c r="BB407" s="30">
        <f t="shared" si="844"/>
        <v>1.7521902377972466E-3</v>
      </c>
      <c r="BC407" s="30">
        <f t="shared" si="845"/>
        <v>0.55708120831698704</v>
      </c>
      <c r="BD407" s="30">
        <f t="shared" si="846"/>
        <v>1.1134307585247045E-2</v>
      </c>
      <c r="BE407" s="30">
        <f t="shared" si="847"/>
        <v>0</v>
      </c>
      <c r="BF407" s="30">
        <f t="shared" si="848"/>
        <v>3.7220843672456576E-3</v>
      </c>
      <c r="BG407" s="30">
        <f t="shared" si="849"/>
        <v>0.17118402282453637</v>
      </c>
      <c r="BH407" s="30">
        <f t="shared" si="850"/>
        <v>0.15166182639561149</v>
      </c>
      <c r="BI407" s="30">
        <f t="shared" si="851"/>
        <v>2.2080679405520168E-2</v>
      </c>
      <c r="BJ407" s="30">
        <f t="shared" si="852"/>
        <v>1.8325643883739569</v>
      </c>
      <c r="BK407" s="30"/>
      <c r="BL407" s="30">
        <f t="shared" si="853"/>
        <v>0.49872630672036711</v>
      </c>
      <c r="BM407" s="30">
        <f t="shared" si="854"/>
        <v>9.561411587573047E-4</v>
      </c>
      <c r="BN407" s="30">
        <f t="shared" si="855"/>
        <v>0.30398997811546902</v>
      </c>
      <c r="BO407" s="30">
        <f t="shared" si="856"/>
        <v>6.0758070253272628E-3</v>
      </c>
      <c r="BP407" s="30">
        <f t="shared" si="857"/>
        <v>0</v>
      </c>
      <c r="BQ407" s="30">
        <f t="shared" si="858"/>
        <v>2.0310797213233425E-3</v>
      </c>
      <c r="BR407" s="30">
        <f t="shared" si="859"/>
        <v>9.3412282761005078E-2</v>
      </c>
      <c r="BS407" s="30">
        <f t="shared" si="860"/>
        <v>8.2759343877778696E-2</v>
      </c>
      <c r="BT407" s="30">
        <f t="shared" si="861"/>
        <v>1.2049060619972246E-2</v>
      </c>
      <c r="BU407" s="30">
        <f t="shared" si="862"/>
        <v>1.0000000000000002</v>
      </c>
      <c r="BV407" s="30"/>
      <c r="BW407" s="28">
        <f t="shared" si="863"/>
        <v>0.49629126384278222</v>
      </c>
      <c r="BX407" s="28">
        <f t="shared" si="864"/>
        <v>0.43969313407088695</v>
      </c>
      <c r="BY407" s="28">
        <f t="shared" si="865"/>
        <v>6.4015602086330836E-2</v>
      </c>
      <c r="BZ407" s="28"/>
      <c r="CA407" s="28">
        <f t="shared" si="866"/>
        <v>59.164501299220483</v>
      </c>
      <c r="CB407" s="28">
        <f t="shared" si="867"/>
        <v>9.7641415150909481</v>
      </c>
      <c r="CC407" s="28">
        <f t="shared" si="868"/>
        <v>31.216123400772197</v>
      </c>
      <c r="CD407" s="28">
        <f t="shared" si="869"/>
        <v>49.629126384278223</v>
      </c>
      <c r="CF407" s="28">
        <f t="shared" si="870"/>
        <v>7.0786715719243611</v>
      </c>
      <c r="CG407" s="28">
        <f t="shared" si="871"/>
        <v>0.52777008653259827</v>
      </c>
      <c r="CH407" s="30"/>
      <c r="CI407" s="107">
        <f t="shared" si="872"/>
        <v>2.6832670934615437</v>
      </c>
    </row>
    <row r="408" spans="1:87" ht="15" customHeight="1" x14ac:dyDescent="0.3">
      <c r="A408" s="150" t="s">
        <v>194</v>
      </c>
      <c r="C408" s="144">
        <v>150</v>
      </c>
      <c r="D408" s="26">
        <f t="shared" si="818"/>
        <v>1008</v>
      </c>
      <c r="F408" s="28">
        <v>59.2</v>
      </c>
      <c r="G408" s="28">
        <v>0.56000000000000005</v>
      </c>
      <c r="H408" s="28">
        <v>16.399999999999999</v>
      </c>
      <c r="I408" s="28">
        <v>6.77</v>
      </c>
      <c r="J408" s="28">
        <v>0.13</v>
      </c>
      <c r="K408" s="28">
        <v>2.35</v>
      </c>
      <c r="L408" s="28">
        <v>4.5</v>
      </c>
      <c r="M408" s="28">
        <v>4.1399999999999997</v>
      </c>
      <c r="N408" s="28">
        <v>5.63</v>
      </c>
      <c r="O408" s="28">
        <v>0.38</v>
      </c>
      <c r="P408" s="28">
        <f t="shared" si="819"/>
        <v>100.05999999999997</v>
      </c>
      <c r="R408" s="28">
        <v>55.73</v>
      </c>
      <c r="S408" s="28">
        <v>0.27</v>
      </c>
      <c r="T408" s="28">
        <v>27.39</v>
      </c>
      <c r="U408" s="28">
        <v>0.78</v>
      </c>
      <c r="V408" s="28">
        <v>0</v>
      </c>
      <c r="W408" s="28">
        <v>0.24</v>
      </c>
      <c r="X408" s="28">
        <v>8.83</v>
      </c>
      <c r="Y408" s="28">
        <v>4.84</v>
      </c>
      <c r="Z408" s="28">
        <v>1.42</v>
      </c>
      <c r="AA408" s="28">
        <f t="shared" si="820"/>
        <v>99.5</v>
      </c>
      <c r="AC408" s="30">
        <f t="shared" si="821"/>
        <v>0.98535286284953405</v>
      </c>
      <c r="AD408" s="30">
        <f t="shared" si="822"/>
        <v>7.0087609511889862E-3</v>
      </c>
      <c r="AE408" s="30">
        <f t="shared" si="823"/>
        <v>0.32169478226755588</v>
      </c>
      <c r="AF408" s="30">
        <f t="shared" si="824"/>
        <v>9.4224077940153098E-2</v>
      </c>
      <c r="AG408" s="30">
        <f t="shared" si="825"/>
        <v>1.8325345362277983E-3</v>
      </c>
      <c r="AH408" s="30">
        <f t="shared" si="826"/>
        <v>5.8312655086848644E-2</v>
      </c>
      <c r="AI408" s="30">
        <f t="shared" si="827"/>
        <v>8.0242510699001429E-2</v>
      </c>
      <c r="AJ408" s="30">
        <f t="shared" si="828"/>
        <v>0.13359148112294289</v>
      </c>
      <c r="AK408" s="30">
        <f t="shared" si="829"/>
        <v>0.11953290870488321</v>
      </c>
      <c r="AL408" s="30">
        <f t="shared" si="830"/>
        <v>5.354488258875416E-3</v>
      </c>
      <c r="AM408" s="30">
        <f t="shared" si="831"/>
        <v>1.8071470624172115</v>
      </c>
      <c r="AO408" s="30">
        <f t="shared" si="832"/>
        <v>0.54525327979203952</v>
      </c>
      <c r="AP408" s="30">
        <f t="shared" si="833"/>
        <v>3.8783567186912713E-3</v>
      </c>
      <c r="AQ408" s="30">
        <f t="shared" si="834"/>
        <v>0.17801250875358313</v>
      </c>
      <c r="AR408" s="30">
        <f t="shared" si="835"/>
        <v>5.2139684644215097E-2</v>
      </c>
      <c r="AS408" s="30">
        <f t="shared" si="836"/>
        <v>1.0140483717891941E-3</v>
      </c>
      <c r="AT408" s="30">
        <f t="shared" si="837"/>
        <v>3.2267797291965022E-2</v>
      </c>
      <c r="AU408" s="30">
        <f t="shared" si="838"/>
        <v>4.4402867020501537E-2</v>
      </c>
      <c r="AV408" s="30">
        <f t="shared" si="839"/>
        <v>7.3923967728588197E-2</v>
      </c>
      <c r="AW408" s="30">
        <f t="shared" si="840"/>
        <v>6.6144538643688397E-2</v>
      </c>
      <c r="AX408" s="30">
        <f t="shared" si="841"/>
        <v>2.9629510349386489E-3</v>
      </c>
      <c r="AY408" s="30">
        <f t="shared" si="842"/>
        <v>1.0000000000000002</v>
      </c>
      <c r="AZ408" s="30"/>
      <c r="BA408" s="30">
        <f t="shared" si="843"/>
        <v>0.92759653794940078</v>
      </c>
      <c r="BB408" s="30">
        <f t="shared" si="844"/>
        <v>3.3792240300375468E-3</v>
      </c>
      <c r="BC408" s="30">
        <f t="shared" si="845"/>
        <v>0.5372695174578267</v>
      </c>
      <c r="BD408" s="30">
        <f t="shared" si="846"/>
        <v>1.0855949895615868E-2</v>
      </c>
      <c r="BE408" s="30">
        <f t="shared" si="847"/>
        <v>0</v>
      </c>
      <c r="BF408" s="30">
        <f t="shared" si="848"/>
        <v>5.9553349875930521E-3</v>
      </c>
      <c r="BG408" s="30">
        <f t="shared" si="849"/>
        <v>0.15745363766048504</v>
      </c>
      <c r="BH408" s="30">
        <f t="shared" si="850"/>
        <v>0.15617941271377864</v>
      </c>
      <c r="BI408" s="30">
        <f t="shared" si="851"/>
        <v>3.0148619957537152E-2</v>
      </c>
      <c r="BJ408" s="30">
        <f t="shared" si="852"/>
        <v>1.8288382346522745</v>
      </c>
      <c r="BK408" s="30"/>
      <c r="BL408" s="30">
        <f t="shared" si="853"/>
        <v>0.50720535057370397</v>
      </c>
      <c r="BM408" s="30">
        <f t="shared" si="854"/>
        <v>1.8477435379515971E-3</v>
      </c>
      <c r="BN408" s="30">
        <f t="shared" si="855"/>
        <v>0.29377640256956911</v>
      </c>
      <c r="BO408" s="30">
        <f t="shared" si="856"/>
        <v>5.9359814826268438E-3</v>
      </c>
      <c r="BP408" s="30">
        <f t="shared" si="857"/>
        <v>0</v>
      </c>
      <c r="BQ408" s="30">
        <f t="shared" si="858"/>
        <v>3.2563486888851968E-3</v>
      </c>
      <c r="BR408" s="30">
        <f t="shared" si="859"/>
        <v>8.6094896025849119E-2</v>
      </c>
      <c r="BS408" s="30">
        <f t="shared" si="860"/>
        <v>8.5398155919172242E-2</v>
      </c>
      <c r="BT408" s="30">
        <f t="shared" si="861"/>
        <v>1.6485121202242062E-2</v>
      </c>
      <c r="BU408" s="30">
        <f t="shared" si="862"/>
        <v>1</v>
      </c>
      <c r="BV408" s="30"/>
      <c r="BW408" s="28">
        <f t="shared" si="863"/>
        <v>0.45800474908542593</v>
      </c>
      <c r="BX408" s="28">
        <f t="shared" si="864"/>
        <v>0.45429825436313148</v>
      </c>
      <c r="BY408" s="28">
        <f t="shared" si="865"/>
        <v>8.769699655144253E-2</v>
      </c>
      <c r="BZ408" s="28"/>
      <c r="CA408" s="28">
        <f t="shared" si="866"/>
        <v>59.164501299220483</v>
      </c>
      <c r="CB408" s="28">
        <f t="shared" si="867"/>
        <v>9.7641415150909481</v>
      </c>
      <c r="CC408" s="28">
        <f t="shared" si="868"/>
        <v>31.66993710941555</v>
      </c>
      <c r="CD408" s="28">
        <f t="shared" si="869"/>
        <v>45.80047490854259</v>
      </c>
      <c r="CF408" s="28">
        <f t="shared" si="870"/>
        <v>6.9983881453019503</v>
      </c>
      <c r="CG408" s="28">
        <f t="shared" si="871"/>
        <v>0.52777008653259827</v>
      </c>
      <c r="CH408" s="30"/>
      <c r="CI408" s="107">
        <f t="shared" si="872"/>
        <v>2.5299369409414729</v>
      </c>
    </row>
    <row r="409" spans="1:87" ht="15" customHeight="1" x14ac:dyDescent="0.3">
      <c r="A409" s="150" t="s">
        <v>194</v>
      </c>
      <c r="C409" s="144">
        <v>160</v>
      </c>
      <c r="D409" s="26">
        <f t="shared" si="818"/>
        <v>1008</v>
      </c>
      <c r="F409" s="28">
        <v>59.2</v>
      </c>
      <c r="G409" s="28">
        <v>0.56000000000000005</v>
      </c>
      <c r="H409" s="28">
        <v>16.399999999999999</v>
      </c>
      <c r="I409" s="28">
        <v>6.77</v>
      </c>
      <c r="J409" s="28">
        <v>0.13</v>
      </c>
      <c r="K409" s="28">
        <v>2.35</v>
      </c>
      <c r="L409" s="28">
        <v>4.5</v>
      </c>
      <c r="M409" s="28">
        <v>4.1399999999999997</v>
      </c>
      <c r="N409" s="28">
        <v>5.63</v>
      </c>
      <c r="O409" s="28">
        <v>0.38</v>
      </c>
      <c r="P409" s="28">
        <f t="shared" si="819"/>
        <v>100.05999999999997</v>
      </c>
      <c r="R409" s="28">
        <v>56.18</v>
      </c>
      <c r="S409" s="28">
        <v>0.14000000000000001</v>
      </c>
      <c r="T409" s="28">
        <v>27.5</v>
      </c>
      <c r="U409" s="28">
        <v>0.7</v>
      </c>
      <c r="V409" s="28">
        <v>0</v>
      </c>
      <c r="W409" s="28">
        <v>0.19</v>
      </c>
      <c r="X409" s="28">
        <v>8.81</v>
      </c>
      <c r="Y409" s="28">
        <v>4.91</v>
      </c>
      <c r="Z409" s="28">
        <v>1.31</v>
      </c>
      <c r="AA409" s="28">
        <f t="shared" si="820"/>
        <v>99.74</v>
      </c>
      <c r="AC409" s="30">
        <f t="shared" si="821"/>
        <v>0.98535286284953405</v>
      </c>
      <c r="AD409" s="30">
        <f t="shared" si="822"/>
        <v>7.0087609511889862E-3</v>
      </c>
      <c r="AE409" s="30">
        <f t="shared" si="823"/>
        <v>0.32169478226755588</v>
      </c>
      <c r="AF409" s="30">
        <f t="shared" si="824"/>
        <v>9.4224077940153098E-2</v>
      </c>
      <c r="AG409" s="30">
        <f t="shared" si="825"/>
        <v>1.8325345362277983E-3</v>
      </c>
      <c r="AH409" s="30">
        <f t="shared" si="826"/>
        <v>5.8312655086848644E-2</v>
      </c>
      <c r="AI409" s="30">
        <f t="shared" si="827"/>
        <v>8.0242510699001429E-2</v>
      </c>
      <c r="AJ409" s="30">
        <f t="shared" si="828"/>
        <v>0.13359148112294289</v>
      </c>
      <c r="AK409" s="30">
        <f t="shared" si="829"/>
        <v>0.11953290870488321</v>
      </c>
      <c r="AL409" s="30">
        <f t="shared" si="830"/>
        <v>5.354488258875416E-3</v>
      </c>
      <c r="AM409" s="30">
        <f t="shared" si="831"/>
        <v>1.8071470624172115</v>
      </c>
      <c r="AO409" s="30">
        <f t="shared" si="832"/>
        <v>0.54525327979203952</v>
      </c>
      <c r="AP409" s="30">
        <f t="shared" si="833"/>
        <v>3.8783567186912713E-3</v>
      </c>
      <c r="AQ409" s="30">
        <f t="shared" si="834"/>
        <v>0.17801250875358313</v>
      </c>
      <c r="AR409" s="30">
        <f t="shared" si="835"/>
        <v>5.2139684644215097E-2</v>
      </c>
      <c r="AS409" s="30">
        <f t="shared" si="836"/>
        <v>1.0140483717891941E-3</v>
      </c>
      <c r="AT409" s="30">
        <f t="shared" si="837"/>
        <v>3.2267797291965022E-2</v>
      </c>
      <c r="AU409" s="30">
        <f t="shared" si="838"/>
        <v>4.4402867020501537E-2</v>
      </c>
      <c r="AV409" s="30">
        <f t="shared" si="839"/>
        <v>7.3923967728588197E-2</v>
      </c>
      <c r="AW409" s="30">
        <f t="shared" si="840"/>
        <v>6.6144538643688397E-2</v>
      </c>
      <c r="AX409" s="30">
        <f t="shared" si="841"/>
        <v>2.9629510349386489E-3</v>
      </c>
      <c r="AY409" s="30">
        <f t="shared" si="842"/>
        <v>1.0000000000000002</v>
      </c>
      <c r="AZ409" s="30"/>
      <c r="BA409" s="30">
        <f t="shared" si="843"/>
        <v>0.93508655126498008</v>
      </c>
      <c r="BB409" s="30">
        <f t="shared" si="844"/>
        <v>1.7521902377972466E-3</v>
      </c>
      <c r="BC409" s="30">
        <f t="shared" si="845"/>
        <v>0.53942722636327978</v>
      </c>
      <c r="BD409" s="30">
        <f t="shared" si="846"/>
        <v>9.7425191370911629E-3</v>
      </c>
      <c r="BE409" s="30">
        <f t="shared" si="847"/>
        <v>0</v>
      </c>
      <c r="BF409" s="30">
        <f t="shared" si="848"/>
        <v>4.7146401985111667E-3</v>
      </c>
      <c r="BG409" s="30">
        <f t="shared" si="849"/>
        <v>0.15709700427960058</v>
      </c>
      <c r="BH409" s="30">
        <f t="shared" si="850"/>
        <v>0.15843820587286223</v>
      </c>
      <c r="BI409" s="30">
        <f t="shared" si="851"/>
        <v>2.7813163481953292E-2</v>
      </c>
      <c r="BJ409" s="30">
        <f t="shared" si="852"/>
        <v>1.8340715008360757</v>
      </c>
      <c r="BK409" s="30"/>
      <c r="BL409" s="30">
        <f t="shared" si="853"/>
        <v>0.50984192864820899</v>
      </c>
      <c r="BM409" s="30">
        <f t="shared" si="854"/>
        <v>9.5535546842012264E-4</v>
      </c>
      <c r="BN409" s="30">
        <f t="shared" si="855"/>
        <v>0.29411461119011867</v>
      </c>
      <c r="BO409" s="30">
        <f t="shared" si="856"/>
        <v>5.3119625557945587E-3</v>
      </c>
      <c r="BP409" s="30">
        <f t="shared" si="857"/>
        <v>0</v>
      </c>
      <c r="BQ409" s="30">
        <f t="shared" si="858"/>
        <v>2.570586913521071E-3</v>
      </c>
      <c r="BR409" s="30">
        <f t="shared" si="859"/>
        <v>8.5654787290455517E-2</v>
      </c>
      <c r="BS409" s="30">
        <f t="shared" si="860"/>
        <v>8.6386057359615992E-2</v>
      </c>
      <c r="BT409" s="30">
        <f t="shared" si="861"/>
        <v>1.5164710573865002E-2</v>
      </c>
      <c r="BU409" s="30">
        <f t="shared" si="862"/>
        <v>1</v>
      </c>
      <c r="BV409" s="30"/>
      <c r="BW409" s="28">
        <f t="shared" si="863"/>
        <v>0.4575440466389723</v>
      </c>
      <c r="BX409" s="28">
        <f t="shared" si="864"/>
        <v>0.46145028792698173</v>
      </c>
      <c r="BY409" s="28">
        <f t="shared" si="865"/>
        <v>8.100566543404597E-2</v>
      </c>
      <c r="BZ409" s="28"/>
      <c r="CA409" s="28">
        <f t="shared" si="866"/>
        <v>59.164501299220483</v>
      </c>
      <c r="CB409" s="28">
        <f t="shared" si="867"/>
        <v>9.7641415150909481</v>
      </c>
      <c r="CC409" s="28">
        <f t="shared" si="868"/>
        <v>30.977768875353213</v>
      </c>
      <c r="CD409" s="28">
        <f t="shared" si="869"/>
        <v>45.754404663897233</v>
      </c>
      <c r="CF409" s="28">
        <f t="shared" si="870"/>
        <v>6.9973817489471308</v>
      </c>
      <c r="CG409" s="28">
        <f t="shared" si="871"/>
        <v>0.52777008653259827</v>
      </c>
      <c r="CH409" s="30"/>
      <c r="CI409" s="107">
        <f t="shared" si="872"/>
        <v>2.442248554373498</v>
      </c>
    </row>
    <row r="410" spans="1:87" ht="15" customHeight="1" x14ac:dyDescent="0.3">
      <c r="A410" s="150" t="s">
        <v>194</v>
      </c>
      <c r="C410" s="144">
        <v>170</v>
      </c>
      <c r="D410" s="26">
        <f t="shared" si="818"/>
        <v>1008</v>
      </c>
      <c r="F410" s="28">
        <v>59.2</v>
      </c>
      <c r="G410" s="28">
        <v>0.56000000000000005</v>
      </c>
      <c r="H410" s="28">
        <v>16.399999999999999</v>
      </c>
      <c r="I410" s="28">
        <v>6.77</v>
      </c>
      <c r="J410" s="28">
        <v>0.13</v>
      </c>
      <c r="K410" s="28">
        <v>2.35</v>
      </c>
      <c r="L410" s="28">
        <v>4.5</v>
      </c>
      <c r="M410" s="28">
        <v>4.1399999999999997</v>
      </c>
      <c r="N410" s="28">
        <v>5.63</v>
      </c>
      <c r="O410" s="28">
        <v>0.38</v>
      </c>
      <c r="P410" s="28">
        <f t="shared" si="819"/>
        <v>100.05999999999997</v>
      </c>
      <c r="R410" s="28">
        <v>56.26</v>
      </c>
      <c r="S410" s="28">
        <v>0.25</v>
      </c>
      <c r="T410" s="28">
        <v>27.36</v>
      </c>
      <c r="U410" s="28">
        <v>0.61</v>
      </c>
      <c r="V410" s="28">
        <v>0</v>
      </c>
      <c r="W410" s="28">
        <v>0.2</v>
      </c>
      <c r="X410" s="28">
        <v>8.77</v>
      </c>
      <c r="Y410" s="28">
        <v>4.91</v>
      </c>
      <c r="Z410" s="28">
        <v>1.33</v>
      </c>
      <c r="AA410" s="28">
        <f t="shared" si="820"/>
        <v>99.69</v>
      </c>
      <c r="AC410" s="30">
        <f t="shared" si="821"/>
        <v>0.98535286284953405</v>
      </c>
      <c r="AD410" s="30">
        <f t="shared" si="822"/>
        <v>7.0087609511889862E-3</v>
      </c>
      <c r="AE410" s="30">
        <f t="shared" si="823"/>
        <v>0.32169478226755588</v>
      </c>
      <c r="AF410" s="30">
        <f t="shared" si="824"/>
        <v>9.4224077940153098E-2</v>
      </c>
      <c r="AG410" s="30">
        <f t="shared" si="825"/>
        <v>1.8325345362277983E-3</v>
      </c>
      <c r="AH410" s="30">
        <f t="shared" si="826"/>
        <v>5.8312655086848644E-2</v>
      </c>
      <c r="AI410" s="30">
        <f t="shared" si="827"/>
        <v>8.0242510699001429E-2</v>
      </c>
      <c r="AJ410" s="30">
        <f t="shared" si="828"/>
        <v>0.13359148112294289</v>
      </c>
      <c r="AK410" s="30">
        <f t="shared" si="829"/>
        <v>0.11953290870488321</v>
      </c>
      <c r="AL410" s="30">
        <f t="shared" si="830"/>
        <v>5.354488258875416E-3</v>
      </c>
      <c r="AM410" s="30">
        <f t="shared" si="831"/>
        <v>1.8071470624172115</v>
      </c>
      <c r="AO410" s="30">
        <f t="shared" si="832"/>
        <v>0.54525327979203952</v>
      </c>
      <c r="AP410" s="30">
        <f t="shared" si="833"/>
        <v>3.8783567186912713E-3</v>
      </c>
      <c r="AQ410" s="30">
        <f t="shared" si="834"/>
        <v>0.17801250875358313</v>
      </c>
      <c r="AR410" s="30">
        <f t="shared" si="835"/>
        <v>5.2139684644215097E-2</v>
      </c>
      <c r="AS410" s="30">
        <f t="shared" si="836"/>
        <v>1.0140483717891941E-3</v>
      </c>
      <c r="AT410" s="30">
        <f t="shared" si="837"/>
        <v>3.2267797291965022E-2</v>
      </c>
      <c r="AU410" s="30">
        <f t="shared" si="838"/>
        <v>4.4402867020501537E-2</v>
      </c>
      <c r="AV410" s="30">
        <f t="shared" si="839"/>
        <v>7.3923967728588197E-2</v>
      </c>
      <c r="AW410" s="30">
        <f t="shared" si="840"/>
        <v>6.6144538643688397E-2</v>
      </c>
      <c r="AX410" s="30">
        <f t="shared" si="841"/>
        <v>2.9629510349386489E-3</v>
      </c>
      <c r="AY410" s="30">
        <f t="shared" si="842"/>
        <v>1.0000000000000002</v>
      </c>
      <c r="AZ410" s="30"/>
      <c r="BA410" s="30">
        <f t="shared" si="843"/>
        <v>0.9364181091877497</v>
      </c>
      <c r="BB410" s="30">
        <f t="shared" si="844"/>
        <v>3.1289111389236545E-3</v>
      </c>
      <c r="BC410" s="30">
        <f t="shared" si="845"/>
        <v>0.53668105139270306</v>
      </c>
      <c r="BD410" s="30">
        <f t="shared" si="846"/>
        <v>8.4899095337508702E-3</v>
      </c>
      <c r="BE410" s="30">
        <f t="shared" si="847"/>
        <v>0</v>
      </c>
      <c r="BF410" s="30">
        <f t="shared" si="848"/>
        <v>4.9627791563275443E-3</v>
      </c>
      <c r="BG410" s="30">
        <f t="shared" si="849"/>
        <v>0.15638373751783166</v>
      </c>
      <c r="BH410" s="30">
        <f t="shared" si="850"/>
        <v>0.15843820587286223</v>
      </c>
      <c r="BI410" s="30">
        <f t="shared" si="851"/>
        <v>2.8237791932059449E-2</v>
      </c>
      <c r="BJ410" s="30">
        <f t="shared" si="852"/>
        <v>1.8327404957322084</v>
      </c>
      <c r="BK410" s="30"/>
      <c r="BL410" s="30">
        <f t="shared" si="853"/>
        <v>0.51093873429889813</v>
      </c>
      <c r="BM410" s="30">
        <f t="shared" si="854"/>
        <v>1.7072308634036078E-3</v>
      </c>
      <c r="BN410" s="30">
        <f t="shared" si="855"/>
        <v>0.29282981013538995</v>
      </c>
      <c r="BO410" s="30">
        <f t="shared" si="856"/>
        <v>4.6323576924942773E-3</v>
      </c>
      <c r="BP410" s="30">
        <f t="shared" si="857"/>
        <v>0</v>
      </c>
      <c r="BQ410" s="30">
        <f t="shared" si="858"/>
        <v>2.7078460741627453E-3</v>
      </c>
      <c r="BR410" s="30">
        <f t="shared" si="859"/>
        <v>8.5327812574662362E-2</v>
      </c>
      <c r="BS410" s="30">
        <f t="shared" si="860"/>
        <v>8.6448794164699069E-2</v>
      </c>
      <c r="BT410" s="30">
        <f t="shared" si="861"/>
        <v>1.5407414196289699E-2</v>
      </c>
      <c r="BU410" s="30">
        <f t="shared" si="862"/>
        <v>0.99999999999999989</v>
      </c>
      <c r="BV410" s="30"/>
      <c r="BW410" s="28">
        <f t="shared" si="863"/>
        <v>0.45584987515572067</v>
      </c>
      <c r="BX410" s="28">
        <f t="shared" si="864"/>
        <v>0.46183853585674317</v>
      </c>
      <c r="BY410" s="28">
        <f t="shared" si="865"/>
        <v>8.23115889875361E-2</v>
      </c>
      <c r="BZ410" s="28"/>
      <c r="CA410" s="28">
        <f t="shared" si="866"/>
        <v>59.164501299220483</v>
      </c>
      <c r="CB410" s="28">
        <f t="shared" si="867"/>
        <v>9.7641415150909481</v>
      </c>
      <c r="CC410" s="28">
        <f t="shared" si="868"/>
        <v>31.023652656539646</v>
      </c>
      <c r="CD410" s="28">
        <f t="shared" si="869"/>
        <v>45.584987515572067</v>
      </c>
      <c r="CF410" s="28">
        <f t="shared" si="870"/>
        <v>6.9936721262188426</v>
      </c>
      <c r="CG410" s="28">
        <f t="shared" si="871"/>
        <v>0.52777008653259827</v>
      </c>
      <c r="CH410" s="30"/>
      <c r="CI410" s="107">
        <f t="shared" si="872"/>
        <v>2.4386909137022514</v>
      </c>
    </row>
    <row r="411" spans="1:87" ht="15" customHeight="1" x14ac:dyDescent="0.3">
      <c r="A411" s="150" t="s">
        <v>194</v>
      </c>
      <c r="C411" s="144">
        <v>180</v>
      </c>
      <c r="D411" s="26">
        <f t="shared" si="818"/>
        <v>1008</v>
      </c>
      <c r="F411" s="28">
        <v>59.2</v>
      </c>
      <c r="G411" s="28">
        <v>0.56000000000000005</v>
      </c>
      <c r="H411" s="28">
        <v>16.399999999999999</v>
      </c>
      <c r="I411" s="28">
        <v>6.77</v>
      </c>
      <c r="J411" s="28">
        <v>0.13</v>
      </c>
      <c r="K411" s="28">
        <v>2.35</v>
      </c>
      <c r="L411" s="28">
        <v>4.5</v>
      </c>
      <c r="M411" s="28">
        <v>4.1399999999999997</v>
      </c>
      <c r="N411" s="28">
        <v>5.63</v>
      </c>
      <c r="O411" s="28">
        <v>0.38</v>
      </c>
      <c r="P411" s="28">
        <f t="shared" si="819"/>
        <v>100.05999999999997</v>
      </c>
      <c r="R411" s="28">
        <v>55.54</v>
      </c>
      <c r="S411" s="28">
        <v>0.23</v>
      </c>
      <c r="T411" s="28">
        <v>27.71</v>
      </c>
      <c r="U411" s="28">
        <v>0.67</v>
      </c>
      <c r="V411" s="28">
        <v>0</v>
      </c>
      <c r="W411" s="28">
        <v>0.22</v>
      </c>
      <c r="X411" s="28">
        <v>9.25</v>
      </c>
      <c r="Y411" s="28">
        <v>4.8600000000000003</v>
      </c>
      <c r="Z411" s="28">
        <v>1.1499999999999999</v>
      </c>
      <c r="AA411" s="28">
        <f t="shared" si="820"/>
        <v>99.63</v>
      </c>
      <c r="AC411" s="30">
        <f t="shared" si="821"/>
        <v>0.98535286284953405</v>
      </c>
      <c r="AD411" s="30">
        <f t="shared" si="822"/>
        <v>7.0087609511889862E-3</v>
      </c>
      <c r="AE411" s="30">
        <f t="shared" si="823"/>
        <v>0.32169478226755588</v>
      </c>
      <c r="AF411" s="30">
        <f t="shared" si="824"/>
        <v>9.4224077940153098E-2</v>
      </c>
      <c r="AG411" s="30">
        <f t="shared" si="825"/>
        <v>1.8325345362277983E-3</v>
      </c>
      <c r="AH411" s="30">
        <f t="shared" si="826"/>
        <v>5.8312655086848644E-2</v>
      </c>
      <c r="AI411" s="30">
        <f t="shared" si="827"/>
        <v>8.0242510699001429E-2</v>
      </c>
      <c r="AJ411" s="30">
        <f t="shared" si="828"/>
        <v>0.13359148112294289</v>
      </c>
      <c r="AK411" s="30">
        <f t="shared" si="829"/>
        <v>0.11953290870488321</v>
      </c>
      <c r="AL411" s="30">
        <f t="shared" si="830"/>
        <v>5.354488258875416E-3</v>
      </c>
      <c r="AM411" s="30">
        <f t="shared" si="831"/>
        <v>1.8071470624172115</v>
      </c>
      <c r="AO411" s="30">
        <f t="shared" si="832"/>
        <v>0.54525327979203952</v>
      </c>
      <c r="AP411" s="30">
        <f t="shared" si="833"/>
        <v>3.8783567186912713E-3</v>
      </c>
      <c r="AQ411" s="30">
        <f t="shared" si="834"/>
        <v>0.17801250875358313</v>
      </c>
      <c r="AR411" s="30">
        <f t="shared" si="835"/>
        <v>5.2139684644215097E-2</v>
      </c>
      <c r="AS411" s="30">
        <f t="shared" si="836"/>
        <v>1.0140483717891941E-3</v>
      </c>
      <c r="AT411" s="30">
        <f t="shared" si="837"/>
        <v>3.2267797291965022E-2</v>
      </c>
      <c r="AU411" s="30">
        <f t="shared" si="838"/>
        <v>4.4402867020501537E-2</v>
      </c>
      <c r="AV411" s="30">
        <f t="shared" si="839"/>
        <v>7.3923967728588197E-2</v>
      </c>
      <c r="AW411" s="30">
        <f t="shared" si="840"/>
        <v>6.6144538643688397E-2</v>
      </c>
      <c r="AX411" s="30">
        <f t="shared" si="841"/>
        <v>2.9629510349386489E-3</v>
      </c>
      <c r="AY411" s="30">
        <f t="shared" si="842"/>
        <v>1.0000000000000002</v>
      </c>
      <c r="AZ411" s="30"/>
      <c r="BA411" s="30">
        <f t="shared" si="843"/>
        <v>0.92443408788282289</v>
      </c>
      <c r="BB411" s="30">
        <f t="shared" si="844"/>
        <v>2.8785982478097623E-3</v>
      </c>
      <c r="BC411" s="30">
        <f t="shared" si="845"/>
        <v>0.5435464888191448</v>
      </c>
      <c r="BD411" s="30">
        <f t="shared" si="846"/>
        <v>9.3249826026443987E-3</v>
      </c>
      <c r="BE411" s="30">
        <f t="shared" si="847"/>
        <v>0</v>
      </c>
      <c r="BF411" s="30">
        <f t="shared" si="848"/>
        <v>5.4590570719602978E-3</v>
      </c>
      <c r="BG411" s="30">
        <f t="shared" si="849"/>
        <v>0.16494293865905849</v>
      </c>
      <c r="BH411" s="30">
        <f t="shared" si="850"/>
        <v>0.15682478218780255</v>
      </c>
      <c r="BI411" s="30">
        <f t="shared" si="851"/>
        <v>2.4416135881104032E-2</v>
      </c>
      <c r="BJ411" s="30">
        <f t="shared" si="852"/>
        <v>1.8318270713523475</v>
      </c>
      <c r="BK411" s="30"/>
      <c r="BL411" s="30">
        <f t="shared" si="853"/>
        <v>0.50465139550555871</v>
      </c>
      <c r="BM411" s="30">
        <f t="shared" si="854"/>
        <v>1.571435586266686E-3</v>
      </c>
      <c r="BN411" s="30">
        <f t="shared" si="855"/>
        <v>0.29672369041793406</v>
      </c>
      <c r="BO411" s="30">
        <f t="shared" si="856"/>
        <v>5.0905365186901756E-3</v>
      </c>
      <c r="BP411" s="30">
        <f t="shared" si="857"/>
        <v>0</v>
      </c>
      <c r="BQ411" s="30">
        <f t="shared" si="858"/>
        <v>2.9801159494439317E-3</v>
      </c>
      <c r="BR411" s="30">
        <f t="shared" si="859"/>
        <v>9.0042854611428608E-2</v>
      </c>
      <c r="BS411" s="30">
        <f t="shared" si="860"/>
        <v>8.561112816835191E-2</v>
      </c>
      <c r="BT411" s="30">
        <f t="shared" si="861"/>
        <v>1.332884324232571E-2</v>
      </c>
      <c r="BU411" s="30">
        <f t="shared" si="862"/>
        <v>0.99999999999999989</v>
      </c>
      <c r="BV411" s="30"/>
      <c r="BW411" s="28">
        <f t="shared" si="863"/>
        <v>0.47646051499354691</v>
      </c>
      <c r="BX411" s="28">
        <f t="shared" si="864"/>
        <v>0.45301009605146642</v>
      </c>
      <c r="BY411" s="28">
        <f t="shared" si="865"/>
        <v>7.0529388954986671E-2</v>
      </c>
      <c r="BZ411" s="28"/>
      <c r="CA411" s="28">
        <f t="shared" si="866"/>
        <v>59.164501299220483</v>
      </c>
      <c r="CB411" s="28">
        <f t="shared" si="867"/>
        <v>9.7641415150909481</v>
      </c>
      <c r="CC411" s="28">
        <f t="shared" si="868"/>
        <v>30.875964645176012</v>
      </c>
      <c r="CD411" s="28">
        <f t="shared" si="869"/>
        <v>47.646051499354691</v>
      </c>
      <c r="CF411" s="28">
        <f t="shared" si="870"/>
        <v>7.0378934470686358</v>
      </c>
      <c r="CG411" s="28">
        <f t="shared" si="871"/>
        <v>0.52777008653259827</v>
      </c>
      <c r="CH411" s="30"/>
      <c r="CI411" s="107">
        <f t="shared" si="872"/>
        <v>2.5327926444368045</v>
      </c>
    </row>
    <row r="412" spans="1:87" ht="15" customHeight="1" x14ac:dyDescent="0.3">
      <c r="A412" s="150" t="s">
        <v>194</v>
      </c>
      <c r="C412" s="144">
        <v>190</v>
      </c>
      <c r="D412" s="26">
        <f t="shared" si="818"/>
        <v>1008</v>
      </c>
      <c r="F412" s="28">
        <v>59.2</v>
      </c>
      <c r="G412" s="28">
        <v>0.56000000000000005</v>
      </c>
      <c r="H412" s="28">
        <v>16.399999999999999</v>
      </c>
      <c r="I412" s="28">
        <v>6.77</v>
      </c>
      <c r="J412" s="28">
        <v>0.13</v>
      </c>
      <c r="K412" s="28">
        <v>2.35</v>
      </c>
      <c r="L412" s="28">
        <v>4.5</v>
      </c>
      <c r="M412" s="28">
        <v>4.1399999999999997</v>
      </c>
      <c r="N412" s="28">
        <v>5.63</v>
      </c>
      <c r="O412" s="28">
        <v>0.38</v>
      </c>
      <c r="P412" s="28">
        <f t="shared" si="819"/>
        <v>100.05999999999997</v>
      </c>
      <c r="R412" s="28">
        <v>55.58</v>
      </c>
      <c r="S412" s="28">
        <v>0.21</v>
      </c>
      <c r="T412" s="28">
        <v>27.95</v>
      </c>
      <c r="U412" s="28">
        <v>0.66</v>
      </c>
      <c r="V412" s="28">
        <v>0</v>
      </c>
      <c r="W412" s="28">
        <v>0.19</v>
      </c>
      <c r="X412" s="28">
        <v>9.25</v>
      </c>
      <c r="Y412" s="28">
        <v>4.7699999999999996</v>
      </c>
      <c r="Z412" s="28">
        <v>1.18</v>
      </c>
      <c r="AA412" s="28">
        <f t="shared" si="820"/>
        <v>99.789999999999992</v>
      </c>
      <c r="AC412" s="30">
        <f t="shared" si="821"/>
        <v>0.98535286284953405</v>
      </c>
      <c r="AD412" s="30">
        <f t="shared" si="822"/>
        <v>7.0087609511889862E-3</v>
      </c>
      <c r="AE412" s="30">
        <f t="shared" si="823"/>
        <v>0.32169478226755588</v>
      </c>
      <c r="AF412" s="30">
        <f t="shared" si="824"/>
        <v>9.4224077940153098E-2</v>
      </c>
      <c r="AG412" s="30">
        <f t="shared" si="825"/>
        <v>1.8325345362277983E-3</v>
      </c>
      <c r="AH412" s="30">
        <f t="shared" si="826"/>
        <v>5.8312655086848644E-2</v>
      </c>
      <c r="AI412" s="30">
        <f t="shared" si="827"/>
        <v>8.0242510699001429E-2</v>
      </c>
      <c r="AJ412" s="30">
        <f t="shared" si="828"/>
        <v>0.13359148112294289</v>
      </c>
      <c r="AK412" s="30">
        <f t="shared" si="829"/>
        <v>0.11953290870488321</v>
      </c>
      <c r="AL412" s="30">
        <f t="shared" si="830"/>
        <v>5.354488258875416E-3</v>
      </c>
      <c r="AM412" s="30">
        <f t="shared" si="831"/>
        <v>1.8071470624172115</v>
      </c>
      <c r="AO412" s="30">
        <f t="shared" si="832"/>
        <v>0.54525327979203952</v>
      </c>
      <c r="AP412" s="30">
        <f t="shared" si="833"/>
        <v>3.8783567186912713E-3</v>
      </c>
      <c r="AQ412" s="30">
        <f t="shared" si="834"/>
        <v>0.17801250875358313</v>
      </c>
      <c r="AR412" s="30">
        <f t="shared" si="835"/>
        <v>5.2139684644215097E-2</v>
      </c>
      <c r="AS412" s="30">
        <f t="shared" si="836"/>
        <v>1.0140483717891941E-3</v>
      </c>
      <c r="AT412" s="30">
        <f t="shared" si="837"/>
        <v>3.2267797291965022E-2</v>
      </c>
      <c r="AU412" s="30">
        <f t="shared" si="838"/>
        <v>4.4402867020501537E-2</v>
      </c>
      <c r="AV412" s="30">
        <f t="shared" si="839"/>
        <v>7.3923967728588197E-2</v>
      </c>
      <c r="AW412" s="30">
        <f t="shared" si="840"/>
        <v>6.6144538643688397E-2</v>
      </c>
      <c r="AX412" s="30">
        <f t="shared" si="841"/>
        <v>2.9629510349386489E-3</v>
      </c>
      <c r="AY412" s="30">
        <f t="shared" si="842"/>
        <v>1.0000000000000002</v>
      </c>
      <c r="AZ412" s="30"/>
      <c r="BA412" s="30">
        <f t="shared" si="843"/>
        <v>0.92509986684420775</v>
      </c>
      <c r="BB412" s="30">
        <f t="shared" si="844"/>
        <v>2.6282853566958696E-3</v>
      </c>
      <c r="BC412" s="30">
        <f t="shared" si="845"/>
        <v>0.54825421734013335</v>
      </c>
      <c r="BD412" s="30">
        <f t="shared" si="846"/>
        <v>9.1858037578288112E-3</v>
      </c>
      <c r="BE412" s="30">
        <f t="shared" si="847"/>
        <v>0</v>
      </c>
      <c r="BF412" s="30">
        <f t="shared" si="848"/>
        <v>4.7146401985111667E-3</v>
      </c>
      <c r="BG412" s="30">
        <f t="shared" si="849"/>
        <v>0.16494293865905849</v>
      </c>
      <c r="BH412" s="30">
        <f t="shared" si="850"/>
        <v>0.15392061955469505</v>
      </c>
      <c r="BI412" s="30">
        <f t="shared" si="851"/>
        <v>2.5053078556263268E-2</v>
      </c>
      <c r="BJ412" s="30">
        <f t="shared" si="852"/>
        <v>1.8337994502673938</v>
      </c>
      <c r="BK412" s="30"/>
      <c r="BL412" s="30">
        <f t="shared" si="853"/>
        <v>0.5044716676675387</v>
      </c>
      <c r="BM412" s="30">
        <f t="shared" si="854"/>
        <v>1.4332457981229237E-3</v>
      </c>
      <c r="BN412" s="30">
        <f t="shared" si="855"/>
        <v>0.29897174266258514</v>
      </c>
      <c r="BO412" s="30">
        <f t="shared" si="856"/>
        <v>5.009164855235065E-3</v>
      </c>
      <c r="BP412" s="30">
        <f t="shared" si="857"/>
        <v>0</v>
      </c>
      <c r="BQ412" s="30">
        <f t="shared" si="858"/>
        <v>2.5709682690894611E-3</v>
      </c>
      <c r="BR412" s="30">
        <f t="shared" si="859"/>
        <v>8.9946007255595747E-2</v>
      </c>
      <c r="BS412" s="30">
        <f t="shared" si="860"/>
        <v>8.3935361378939907E-2</v>
      </c>
      <c r="BT412" s="30">
        <f t="shared" si="861"/>
        <v>1.3661842112893084E-2</v>
      </c>
      <c r="BU412" s="30">
        <f t="shared" si="862"/>
        <v>1</v>
      </c>
      <c r="BV412" s="30"/>
      <c r="BW412" s="28">
        <f t="shared" si="863"/>
        <v>0.4796015110177958</v>
      </c>
      <c r="BX412" s="28">
        <f t="shared" si="864"/>
        <v>0.44755211902593856</v>
      </c>
      <c r="BY412" s="28">
        <f t="shared" si="865"/>
        <v>7.2846369956265644E-2</v>
      </c>
      <c r="BZ412" s="28"/>
      <c r="CA412" s="28">
        <f t="shared" si="866"/>
        <v>59.164501299220483</v>
      </c>
      <c r="CB412" s="28">
        <f t="shared" si="867"/>
        <v>9.7641415150909481</v>
      </c>
      <c r="CC412" s="28">
        <f t="shared" si="868"/>
        <v>31.264712546516353</v>
      </c>
      <c r="CD412" s="28">
        <f t="shared" si="869"/>
        <v>47.96015110177958</v>
      </c>
      <c r="CF412" s="28">
        <f t="shared" si="870"/>
        <v>7.0444641657869917</v>
      </c>
      <c r="CG412" s="28">
        <f t="shared" si="871"/>
        <v>0.52777008653259827</v>
      </c>
      <c r="CH412" s="30"/>
      <c r="CI412" s="107">
        <f t="shared" si="872"/>
        <v>2.5978017080643849</v>
      </c>
    </row>
    <row r="413" spans="1:87" ht="15" customHeight="1" x14ac:dyDescent="0.3">
      <c r="A413" s="150" t="s">
        <v>194</v>
      </c>
      <c r="C413" s="144">
        <v>200</v>
      </c>
      <c r="D413" s="26">
        <f t="shared" si="818"/>
        <v>1008</v>
      </c>
      <c r="F413" s="28">
        <v>59.2</v>
      </c>
      <c r="G413" s="28">
        <v>0.56000000000000005</v>
      </c>
      <c r="H413" s="28">
        <v>16.399999999999999</v>
      </c>
      <c r="I413" s="28">
        <v>6.77</v>
      </c>
      <c r="J413" s="28">
        <v>0.13</v>
      </c>
      <c r="K413" s="28">
        <v>2.35</v>
      </c>
      <c r="L413" s="28">
        <v>4.5</v>
      </c>
      <c r="M413" s="28">
        <v>4.1399999999999997</v>
      </c>
      <c r="N413" s="28">
        <v>5.63</v>
      </c>
      <c r="O413" s="28">
        <v>0.38</v>
      </c>
      <c r="P413" s="28">
        <f t="shared" si="819"/>
        <v>100.05999999999997</v>
      </c>
      <c r="R413" s="28">
        <v>56.78</v>
      </c>
      <c r="S413" s="28">
        <v>0</v>
      </c>
      <c r="T413" s="28">
        <v>27.61</v>
      </c>
      <c r="U413" s="28">
        <v>0.63</v>
      </c>
      <c r="V413" s="28">
        <v>0</v>
      </c>
      <c r="W413" s="28">
        <v>0.27</v>
      </c>
      <c r="X413" s="28">
        <v>8.64</v>
      </c>
      <c r="Y413" s="28">
        <v>4.7699999999999996</v>
      </c>
      <c r="Z413" s="28">
        <v>1.31</v>
      </c>
      <c r="AA413" s="28">
        <f t="shared" si="820"/>
        <v>100.00999999999999</v>
      </c>
      <c r="AC413" s="30">
        <f t="shared" si="821"/>
        <v>0.98535286284953405</v>
      </c>
      <c r="AD413" s="30">
        <f t="shared" si="822"/>
        <v>7.0087609511889862E-3</v>
      </c>
      <c r="AE413" s="30">
        <f t="shared" si="823"/>
        <v>0.32169478226755588</v>
      </c>
      <c r="AF413" s="30">
        <f t="shared" si="824"/>
        <v>9.4224077940153098E-2</v>
      </c>
      <c r="AG413" s="30">
        <f t="shared" si="825"/>
        <v>1.8325345362277983E-3</v>
      </c>
      <c r="AH413" s="30">
        <f t="shared" si="826"/>
        <v>5.8312655086848644E-2</v>
      </c>
      <c r="AI413" s="30">
        <f t="shared" si="827"/>
        <v>8.0242510699001429E-2</v>
      </c>
      <c r="AJ413" s="30">
        <f t="shared" si="828"/>
        <v>0.13359148112294289</v>
      </c>
      <c r="AK413" s="30">
        <f t="shared" si="829"/>
        <v>0.11953290870488321</v>
      </c>
      <c r="AL413" s="30">
        <f t="shared" si="830"/>
        <v>5.354488258875416E-3</v>
      </c>
      <c r="AM413" s="30">
        <f t="shared" si="831"/>
        <v>1.8071470624172115</v>
      </c>
      <c r="AO413" s="30">
        <f t="shared" si="832"/>
        <v>0.54525327979203952</v>
      </c>
      <c r="AP413" s="30">
        <f t="shared" si="833"/>
        <v>3.8783567186912713E-3</v>
      </c>
      <c r="AQ413" s="30">
        <f t="shared" si="834"/>
        <v>0.17801250875358313</v>
      </c>
      <c r="AR413" s="30">
        <f t="shared" si="835"/>
        <v>5.2139684644215097E-2</v>
      </c>
      <c r="AS413" s="30">
        <f t="shared" si="836"/>
        <v>1.0140483717891941E-3</v>
      </c>
      <c r="AT413" s="30">
        <f t="shared" si="837"/>
        <v>3.2267797291965022E-2</v>
      </c>
      <c r="AU413" s="30">
        <f t="shared" si="838"/>
        <v>4.4402867020501537E-2</v>
      </c>
      <c r="AV413" s="30">
        <f t="shared" si="839"/>
        <v>7.3923967728588197E-2</v>
      </c>
      <c r="AW413" s="30">
        <f t="shared" si="840"/>
        <v>6.6144538643688397E-2</v>
      </c>
      <c r="AX413" s="30">
        <f t="shared" si="841"/>
        <v>2.9629510349386489E-3</v>
      </c>
      <c r="AY413" s="30">
        <f t="shared" si="842"/>
        <v>1.0000000000000002</v>
      </c>
      <c r="AZ413" s="30"/>
      <c r="BA413" s="30">
        <f t="shared" si="843"/>
        <v>0.94507323568575241</v>
      </c>
      <c r="BB413" s="30">
        <f t="shared" si="844"/>
        <v>0</v>
      </c>
      <c r="BC413" s="30">
        <f t="shared" si="845"/>
        <v>0.54158493526873286</v>
      </c>
      <c r="BD413" s="30">
        <f t="shared" si="846"/>
        <v>8.768267223382047E-3</v>
      </c>
      <c r="BE413" s="30">
        <f t="shared" si="847"/>
        <v>0</v>
      </c>
      <c r="BF413" s="30">
        <f t="shared" si="848"/>
        <v>6.6997518610421849E-3</v>
      </c>
      <c r="BG413" s="30">
        <f t="shared" si="849"/>
        <v>0.15406562054208275</v>
      </c>
      <c r="BH413" s="30">
        <f t="shared" si="850"/>
        <v>0.15392061955469505</v>
      </c>
      <c r="BI413" s="30">
        <f t="shared" si="851"/>
        <v>2.7813163481953292E-2</v>
      </c>
      <c r="BJ413" s="30">
        <f t="shared" si="852"/>
        <v>1.8379255936176406</v>
      </c>
      <c r="BK413" s="30"/>
      <c r="BL413" s="30">
        <f t="shared" si="853"/>
        <v>0.51420647221389315</v>
      </c>
      <c r="BM413" s="30">
        <f t="shared" si="854"/>
        <v>0</v>
      </c>
      <c r="BN413" s="30">
        <f t="shared" si="855"/>
        <v>0.29467185023672043</v>
      </c>
      <c r="BO413" s="30">
        <f t="shared" si="856"/>
        <v>4.7707411300167051E-3</v>
      </c>
      <c r="BP413" s="30">
        <f t="shared" si="857"/>
        <v>0</v>
      </c>
      <c r="BQ413" s="30">
        <f t="shared" si="858"/>
        <v>3.6452791583661856E-3</v>
      </c>
      <c r="BR413" s="30">
        <f t="shared" si="859"/>
        <v>8.3825820303656068E-2</v>
      </c>
      <c r="BS413" s="30">
        <f t="shared" si="860"/>
        <v>8.3746926474715863E-2</v>
      </c>
      <c r="BT413" s="30">
        <f t="shared" si="861"/>
        <v>1.5132910482631596E-2</v>
      </c>
      <c r="BU413" s="30">
        <f t="shared" si="862"/>
        <v>0.99999999999999989</v>
      </c>
      <c r="BV413" s="30"/>
      <c r="BW413" s="28">
        <f t="shared" si="863"/>
        <v>0.45880254372149509</v>
      </c>
      <c r="BX413" s="28">
        <f t="shared" si="864"/>
        <v>0.45837073536852496</v>
      </c>
      <c r="BY413" s="28">
        <f t="shared" si="865"/>
        <v>8.2826720909979945E-2</v>
      </c>
      <c r="BZ413" s="28"/>
      <c r="CA413" s="28">
        <f t="shared" si="866"/>
        <v>59.164501299220483</v>
      </c>
      <c r="CB413" s="28">
        <f t="shared" si="867"/>
        <v>9.7641415150909481</v>
      </c>
      <c r="CC413" s="28">
        <f t="shared" si="868"/>
        <v>31.222799277072749</v>
      </c>
      <c r="CD413" s="28">
        <f t="shared" si="869"/>
        <v>45.880254372149508</v>
      </c>
      <c r="CF413" s="28">
        <f t="shared" si="870"/>
        <v>7.000128521591928</v>
      </c>
      <c r="CG413" s="28">
        <f t="shared" si="871"/>
        <v>0.52777008653259827</v>
      </c>
      <c r="CH413" s="30"/>
      <c r="CI413" s="107">
        <f t="shared" si="872"/>
        <v>2.4792446488479594</v>
      </c>
    </row>
    <row r="414" spans="1:87" ht="15" customHeight="1" x14ac:dyDescent="0.3">
      <c r="A414" s="150" t="s">
        <v>194</v>
      </c>
      <c r="C414" s="144">
        <v>210</v>
      </c>
      <c r="D414" s="26">
        <f t="shared" si="818"/>
        <v>1008</v>
      </c>
      <c r="F414" s="28">
        <v>59.2</v>
      </c>
      <c r="G414" s="28">
        <v>0.56000000000000005</v>
      </c>
      <c r="H414" s="28">
        <v>16.399999999999999</v>
      </c>
      <c r="I414" s="28">
        <v>6.77</v>
      </c>
      <c r="J414" s="28">
        <v>0.13</v>
      </c>
      <c r="K414" s="28">
        <v>2.35</v>
      </c>
      <c r="L414" s="28">
        <v>4.5</v>
      </c>
      <c r="M414" s="28">
        <v>4.1399999999999997</v>
      </c>
      <c r="N414" s="28">
        <v>5.63</v>
      </c>
      <c r="O414" s="28">
        <v>0.38</v>
      </c>
      <c r="P414" s="28">
        <f t="shared" si="819"/>
        <v>100.05999999999997</v>
      </c>
      <c r="R414" s="28">
        <v>55.98</v>
      </c>
      <c r="S414" s="28">
        <v>0.23</v>
      </c>
      <c r="T414" s="28">
        <v>27.2</v>
      </c>
      <c r="U414" s="28">
        <v>0.71</v>
      </c>
      <c r="V414" s="28">
        <v>0</v>
      </c>
      <c r="W414" s="28">
        <v>0.31</v>
      </c>
      <c r="X414" s="28">
        <v>8.6999999999999993</v>
      </c>
      <c r="Y414" s="28">
        <v>5.01</v>
      </c>
      <c r="Z414" s="28">
        <v>1.4</v>
      </c>
      <c r="AA414" s="28">
        <f t="shared" si="820"/>
        <v>99.54</v>
      </c>
      <c r="AC414" s="30">
        <f t="shared" si="821"/>
        <v>0.98535286284953405</v>
      </c>
      <c r="AD414" s="30">
        <f t="shared" si="822"/>
        <v>7.0087609511889862E-3</v>
      </c>
      <c r="AE414" s="30">
        <f t="shared" si="823"/>
        <v>0.32169478226755588</v>
      </c>
      <c r="AF414" s="30">
        <f t="shared" si="824"/>
        <v>9.4224077940153098E-2</v>
      </c>
      <c r="AG414" s="30">
        <f t="shared" si="825"/>
        <v>1.8325345362277983E-3</v>
      </c>
      <c r="AH414" s="30">
        <f t="shared" si="826"/>
        <v>5.8312655086848644E-2</v>
      </c>
      <c r="AI414" s="30">
        <f t="shared" si="827"/>
        <v>8.0242510699001429E-2</v>
      </c>
      <c r="AJ414" s="30">
        <f t="shared" si="828"/>
        <v>0.13359148112294289</v>
      </c>
      <c r="AK414" s="30">
        <f t="shared" si="829"/>
        <v>0.11953290870488321</v>
      </c>
      <c r="AL414" s="30">
        <f t="shared" si="830"/>
        <v>5.354488258875416E-3</v>
      </c>
      <c r="AM414" s="30">
        <f t="shared" si="831"/>
        <v>1.8071470624172115</v>
      </c>
      <c r="AO414" s="30">
        <f t="shared" si="832"/>
        <v>0.54525327979203952</v>
      </c>
      <c r="AP414" s="30">
        <f t="shared" si="833"/>
        <v>3.8783567186912713E-3</v>
      </c>
      <c r="AQ414" s="30">
        <f t="shared" si="834"/>
        <v>0.17801250875358313</v>
      </c>
      <c r="AR414" s="30">
        <f t="shared" si="835"/>
        <v>5.2139684644215097E-2</v>
      </c>
      <c r="AS414" s="30">
        <f t="shared" si="836"/>
        <v>1.0140483717891941E-3</v>
      </c>
      <c r="AT414" s="30">
        <f t="shared" si="837"/>
        <v>3.2267797291965022E-2</v>
      </c>
      <c r="AU414" s="30">
        <f t="shared" si="838"/>
        <v>4.4402867020501537E-2</v>
      </c>
      <c r="AV414" s="30">
        <f t="shared" si="839"/>
        <v>7.3923967728588197E-2</v>
      </c>
      <c r="AW414" s="30">
        <f t="shared" si="840"/>
        <v>6.6144538643688397E-2</v>
      </c>
      <c r="AX414" s="30">
        <f t="shared" si="841"/>
        <v>2.9629510349386489E-3</v>
      </c>
      <c r="AY414" s="30">
        <f t="shared" si="842"/>
        <v>1.0000000000000002</v>
      </c>
      <c r="AZ414" s="30"/>
      <c r="BA414" s="30">
        <f t="shared" si="843"/>
        <v>0.93175765645805586</v>
      </c>
      <c r="BB414" s="30">
        <f t="shared" si="844"/>
        <v>2.8785982478097623E-3</v>
      </c>
      <c r="BC414" s="30">
        <f t="shared" si="845"/>
        <v>0.53354256571204395</v>
      </c>
      <c r="BD414" s="30">
        <f t="shared" si="846"/>
        <v>9.8816979819067504E-3</v>
      </c>
      <c r="BE414" s="30">
        <f t="shared" si="847"/>
        <v>0</v>
      </c>
      <c r="BF414" s="30">
        <f t="shared" si="848"/>
        <v>7.6923076923076927E-3</v>
      </c>
      <c r="BG414" s="30">
        <f t="shared" si="849"/>
        <v>0.15513552068473607</v>
      </c>
      <c r="BH414" s="30">
        <f t="shared" si="850"/>
        <v>0.16166505324298161</v>
      </c>
      <c r="BI414" s="30">
        <f t="shared" si="851"/>
        <v>2.9723991507430995E-2</v>
      </c>
      <c r="BJ414" s="30">
        <f t="shared" si="852"/>
        <v>1.8322773915272725</v>
      </c>
      <c r="BK414" s="30"/>
      <c r="BL414" s="30">
        <f t="shared" si="853"/>
        <v>0.50852434285695169</v>
      </c>
      <c r="BM414" s="30">
        <f t="shared" si="854"/>
        <v>1.5710493733759067E-3</v>
      </c>
      <c r="BN414" s="30">
        <f t="shared" si="855"/>
        <v>0.29119093439630123</v>
      </c>
      <c r="BO414" s="30">
        <f t="shared" si="856"/>
        <v>5.3931233488996892E-3</v>
      </c>
      <c r="BP414" s="30">
        <f t="shared" si="857"/>
        <v>0</v>
      </c>
      <c r="BQ414" s="30">
        <f t="shared" si="858"/>
        <v>4.1982222385530078E-3</v>
      </c>
      <c r="BR414" s="30">
        <f t="shared" si="859"/>
        <v>8.4668141080660689E-2</v>
      </c>
      <c r="BS414" s="30">
        <f t="shared" si="860"/>
        <v>8.8231756823800397E-2</v>
      </c>
      <c r="BT414" s="30">
        <f t="shared" si="861"/>
        <v>1.622242988145748E-2</v>
      </c>
      <c r="BU414" s="30">
        <f t="shared" si="862"/>
        <v>1</v>
      </c>
      <c r="BV414" s="30"/>
      <c r="BW414" s="28">
        <f t="shared" si="863"/>
        <v>0.44768982103743338</v>
      </c>
      <c r="BX414" s="28">
        <f t="shared" si="864"/>
        <v>0.4665327349591234</v>
      </c>
      <c r="BY414" s="28">
        <f t="shared" si="865"/>
        <v>8.5777444003443226E-2</v>
      </c>
      <c r="BZ414" s="28"/>
      <c r="CA414" s="28">
        <f t="shared" si="866"/>
        <v>59.164501299220483</v>
      </c>
      <c r="CB414" s="28">
        <f t="shared" si="867"/>
        <v>9.7641415150909481</v>
      </c>
      <c r="CC414" s="28">
        <f t="shared" si="868"/>
        <v>30.962235452215992</v>
      </c>
      <c r="CD414" s="28">
        <f t="shared" si="869"/>
        <v>44.76898210374334</v>
      </c>
      <c r="CF414" s="28">
        <f t="shared" si="870"/>
        <v>6.9756092209241531</v>
      </c>
      <c r="CG414" s="28">
        <f t="shared" si="871"/>
        <v>0.52777008653259827</v>
      </c>
      <c r="CH414" s="30"/>
      <c r="CI414" s="107">
        <f t="shared" si="872"/>
        <v>2.3868626235058641</v>
      </c>
    </row>
    <row r="415" spans="1:87" ht="15" customHeight="1" x14ac:dyDescent="0.3">
      <c r="A415" s="150" t="s">
        <v>194</v>
      </c>
      <c r="C415" s="144">
        <v>220</v>
      </c>
      <c r="D415" s="26">
        <f t="shared" si="818"/>
        <v>1008</v>
      </c>
      <c r="F415" s="28">
        <v>59.2</v>
      </c>
      <c r="G415" s="28">
        <v>0.56000000000000005</v>
      </c>
      <c r="H415" s="28">
        <v>16.399999999999999</v>
      </c>
      <c r="I415" s="28">
        <v>6.77</v>
      </c>
      <c r="J415" s="28">
        <v>0.13</v>
      </c>
      <c r="K415" s="28">
        <v>2.35</v>
      </c>
      <c r="L415" s="28">
        <v>4.5</v>
      </c>
      <c r="M415" s="28">
        <v>4.1399999999999997</v>
      </c>
      <c r="N415" s="28">
        <v>5.63</v>
      </c>
      <c r="O415" s="28">
        <v>0.38</v>
      </c>
      <c r="P415" s="28">
        <f t="shared" si="819"/>
        <v>100.05999999999997</v>
      </c>
      <c r="R415" s="28">
        <v>55.87</v>
      </c>
      <c r="S415" s="28">
        <v>0.28000000000000003</v>
      </c>
      <c r="T415" s="28">
        <v>27.34</v>
      </c>
      <c r="U415" s="28">
        <v>0.8</v>
      </c>
      <c r="V415" s="28">
        <v>0</v>
      </c>
      <c r="W415" s="28">
        <v>0.23</v>
      </c>
      <c r="X415" s="28">
        <v>8.7799999999999994</v>
      </c>
      <c r="Y415" s="28">
        <v>4.83</v>
      </c>
      <c r="Z415" s="28">
        <v>1.3</v>
      </c>
      <c r="AA415" s="28">
        <f t="shared" si="820"/>
        <v>99.429999999999993</v>
      </c>
      <c r="AC415" s="30">
        <f t="shared" si="821"/>
        <v>0.98535286284953405</v>
      </c>
      <c r="AD415" s="30">
        <f t="shared" si="822"/>
        <v>7.0087609511889862E-3</v>
      </c>
      <c r="AE415" s="30">
        <f t="shared" si="823"/>
        <v>0.32169478226755588</v>
      </c>
      <c r="AF415" s="30">
        <f t="shared" si="824"/>
        <v>9.4224077940153098E-2</v>
      </c>
      <c r="AG415" s="30">
        <f t="shared" si="825"/>
        <v>1.8325345362277983E-3</v>
      </c>
      <c r="AH415" s="30">
        <f t="shared" si="826"/>
        <v>5.8312655086848644E-2</v>
      </c>
      <c r="AI415" s="30">
        <f t="shared" si="827"/>
        <v>8.0242510699001429E-2</v>
      </c>
      <c r="AJ415" s="30">
        <f t="shared" si="828"/>
        <v>0.13359148112294289</v>
      </c>
      <c r="AK415" s="30">
        <f t="shared" si="829"/>
        <v>0.11953290870488321</v>
      </c>
      <c r="AL415" s="30">
        <f t="shared" si="830"/>
        <v>5.354488258875416E-3</v>
      </c>
      <c r="AM415" s="30">
        <f t="shared" si="831"/>
        <v>1.8071470624172115</v>
      </c>
      <c r="AO415" s="30">
        <f t="shared" si="832"/>
        <v>0.54525327979203952</v>
      </c>
      <c r="AP415" s="30">
        <f t="shared" si="833"/>
        <v>3.8783567186912713E-3</v>
      </c>
      <c r="AQ415" s="30">
        <f t="shared" si="834"/>
        <v>0.17801250875358313</v>
      </c>
      <c r="AR415" s="30">
        <f t="shared" si="835"/>
        <v>5.2139684644215097E-2</v>
      </c>
      <c r="AS415" s="30">
        <f t="shared" si="836"/>
        <v>1.0140483717891941E-3</v>
      </c>
      <c r="AT415" s="30">
        <f t="shared" si="837"/>
        <v>3.2267797291965022E-2</v>
      </c>
      <c r="AU415" s="30">
        <f t="shared" si="838"/>
        <v>4.4402867020501537E-2</v>
      </c>
      <c r="AV415" s="30">
        <f t="shared" si="839"/>
        <v>7.3923967728588197E-2</v>
      </c>
      <c r="AW415" s="30">
        <f t="shared" si="840"/>
        <v>6.6144538643688397E-2</v>
      </c>
      <c r="AX415" s="30">
        <f t="shared" si="841"/>
        <v>2.9629510349386489E-3</v>
      </c>
      <c r="AY415" s="30">
        <f t="shared" si="842"/>
        <v>1.0000000000000002</v>
      </c>
      <c r="AZ415" s="30"/>
      <c r="BA415" s="30">
        <f t="shared" si="843"/>
        <v>0.9299267643142477</v>
      </c>
      <c r="BB415" s="30">
        <f t="shared" si="844"/>
        <v>3.5043804755944931E-3</v>
      </c>
      <c r="BC415" s="30">
        <f t="shared" si="845"/>
        <v>0.53628874068262067</v>
      </c>
      <c r="BD415" s="30">
        <f t="shared" si="846"/>
        <v>1.1134307585247045E-2</v>
      </c>
      <c r="BE415" s="30">
        <f t="shared" si="847"/>
        <v>0</v>
      </c>
      <c r="BF415" s="30">
        <f t="shared" si="848"/>
        <v>5.7071960297766754E-3</v>
      </c>
      <c r="BG415" s="30">
        <f t="shared" si="849"/>
        <v>0.15656205420827388</v>
      </c>
      <c r="BH415" s="30">
        <f t="shared" si="850"/>
        <v>0.1558567279767667</v>
      </c>
      <c r="BI415" s="30">
        <f t="shared" si="851"/>
        <v>2.7600849256900213E-2</v>
      </c>
      <c r="BJ415" s="30">
        <f t="shared" si="852"/>
        <v>1.8265810205294275</v>
      </c>
      <c r="BK415" s="30"/>
      <c r="BL415" s="30">
        <f t="shared" si="853"/>
        <v>0.50910786538486641</v>
      </c>
      <c r="BM415" s="30">
        <f t="shared" si="854"/>
        <v>1.9185464188053163E-3</v>
      </c>
      <c r="BN415" s="30">
        <f t="shared" si="855"/>
        <v>0.29360249266532917</v>
      </c>
      <c r="BO415" s="30">
        <f t="shared" si="856"/>
        <v>6.0957096674637565E-3</v>
      </c>
      <c r="BP415" s="30">
        <f t="shared" si="857"/>
        <v>0</v>
      </c>
      <c r="BQ415" s="30">
        <f t="shared" si="858"/>
        <v>3.1245238867764358E-3</v>
      </c>
      <c r="BR415" s="30">
        <f t="shared" si="859"/>
        <v>8.5713172560445722E-2</v>
      </c>
      <c r="BS415" s="30">
        <f t="shared" si="860"/>
        <v>8.5327026956401972E-2</v>
      </c>
      <c r="BT415" s="30">
        <f t="shared" si="861"/>
        <v>1.5110662459911148E-2</v>
      </c>
      <c r="BU415" s="30">
        <f t="shared" si="862"/>
        <v>0.99999999999999989</v>
      </c>
      <c r="BV415" s="30"/>
      <c r="BW415" s="28">
        <f t="shared" si="863"/>
        <v>0.46045004385285693</v>
      </c>
      <c r="BX415" s="28">
        <f t="shared" si="864"/>
        <v>0.45837567470976931</v>
      </c>
      <c r="BY415" s="28">
        <f t="shared" si="865"/>
        <v>8.1174281437373763E-2</v>
      </c>
      <c r="BZ415" s="28"/>
      <c r="CA415" s="28">
        <f t="shared" si="866"/>
        <v>59.164501299220483</v>
      </c>
      <c r="CB415" s="28">
        <f t="shared" si="867"/>
        <v>9.7641415150909481</v>
      </c>
      <c r="CC415" s="28">
        <f t="shared" si="868"/>
        <v>31.139930336380225</v>
      </c>
      <c r="CD415" s="28">
        <f t="shared" si="869"/>
        <v>46.045004385285694</v>
      </c>
      <c r="CF415" s="28">
        <f t="shared" si="870"/>
        <v>7.0037129594658722</v>
      </c>
      <c r="CG415" s="28">
        <f t="shared" si="871"/>
        <v>0.52777008653259827</v>
      </c>
      <c r="CH415" s="30"/>
      <c r="CI415" s="107">
        <f t="shared" si="872"/>
        <v>2.4780045523657841</v>
      </c>
    </row>
    <row r="416" spans="1:87" ht="15" customHeight="1" x14ac:dyDescent="0.3">
      <c r="A416" s="150" t="s">
        <v>194</v>
      </c>
      <c r="C416" s="144">
        <v>230</v>
      </c>
      <c r="D416" s="26">
        <f t="shared" si="818"/>
        <v>1008</v>
      </c>
      <c r="F416" s="28">
        <v>59.2</v>
      </c>
      <c r="G416" s="28">
        <v>0.56000000000000005</v>
      </c>
      <c r="H416" s="28">
        <v>16.399999999999999</v>
      </c>
      <c r="I416" s="28">
        <v>6.77</v>
      </c>
      <c r="J416" s="28">
        <v>0.13</v>
      </c>
      <c r="K416" s="28">
        <v>2.35</v>
      </c>
      <c r="L416" s="28">
        <v>4.5</v>
      </c>
      <c r="M416" s="28">
        <v>4.1399999999999997</v>
      </c>
      <c r="N416" s="28">
        <v>5.63</v>
      </c>
      <c r="O416" s="28">
        <v>0.38</v>
      </c>
      <c r="P416" s="28">
        <f t="shared" si="819"/>
        <v>100.05999999999997</v>
      </c>
      <c r="R416" s="28">
        <v>55.87</v>
      </c>
      <c r="S416" s="28">
        <v>0.17</v>
      </c>
      <c r="T416" s="28">
        <v>27.8</v>
      </c>
      <c r="U416" s="28">
        <v>0.79</v>
      </c>
      <c r="V416" s="28">
        <v>0</v>
      </c>
      <c r="W416" s="28">
        <v>0.42</v>
      </c>
      <c r="X416" s="28">
        <v>8.31</v>
      </c>
      <c r="Y416" s="28">
        <v>5.37</v>
      </c>
      <c r="Z416" s="28">
        <v>0.95</v>
      </c>
      <c r="AA416" s="28">
        <f t="shared" si="820"/>
        <v>99.680000000000021</v>
      </c>
      <c r="AC416" s="30">
        <f t="shared" si="821"/>
        <v>0.98535286284953405</v>
      </c>
      <c r="AD416" s="30">
        <f t="shared" si="822"/>
        <v>7.0087609511889862E-3</v>
      </c>
      <c r="AE416" s="30">
        <f t="shared" si="823"/>
        <v>0.32169478226755588</v>
      </c>
      <c r="AF416" s="30">
        <f t="shared" si="824"/>
        <v>9.4224077940153098E-2</v>
      </c>
      <c r="AG416" s="30">
        <f t="shared" si="825"/>
        <v>1.8325345362277983E-3</v>
      </c>
      <c r="AH416" s="30">
        <f t="shared" si="826"/>
        <v>5.8312655086848644E-2</v>
      </c>
      <c r="AI416" s="30">
        <f t="shared" si="827"/>
        <v>8.0242510699001429E-2</v>
      </c>
      <c r="AJ416" s="30">
        <f t="shared" si="828"/>
        <v>0.13359148112294289</v>
      </c>
      <c r="AK416" s="30">
        <f t="shared" si="829"/>
        <v>0.11953290870488321</v>
      </c>
      <c r="AL416" s="30">
        <f t="shared" si="830"/>
        <v>5.354488258875416E-3</v>
      </c>
      <c r="AM416" s="30">
        <f t="shared" si="831"/>
        <v>1.8071470624172115</v>
      </c>
      <c r="AO416" s="30">
        <f t="shared" si="832"/>
        <v>0.54525327979203952</v>
      </c>
      <c r="AP416" s="30">
        <f t="shared" si="833"/>
        <v>3.8783567186912713E-3</v>
      </c>
      <c r="AQ416" s="30">
        <f t="shared" si="834"/>
        <v>0.17801250875358313</v>
      </c>
      <c r="AR416" s="30">
        <f t="shared" si="835"/>
        <v>5.2139684644215097E-2</v>
      </c>
      <c r="AS416" s="30">
        <f t="shared" si="836"/>
        <v>1.0140483717891941E-3</v>
      </c>
      <c r="AT416" s="30">
        <f t="shared" si="837"/>
        <v>3.2267797291965022E-2</v>
      </c>
      <c r="AU416" s="30">
        <f t="shared" si="838"/>
        <v>4.4402867020501537E-2</v>
      </c>
      <c r="AV416" s="30">
        <f t="shared" si="839"/>
        <v>7.3923967728588197E-2</v>
      </c>
      <c r="AW416" s="30">
        <f t="shared" si="840"/>
        <v>6.6144538643688397E-2</v>
      </c>
      <c r="AX416" s="30">
        <f t="shared" si="841"/>
        <v>2.9629510349386489E-3</v>
      </c>
      <c r="AY416" s="30">
        <f t="shared" si="842"/>
        <v>1.0000000000000002</v>
      </c>
      <c r="AZ416" s="30"/>
      <c r="BA416" s="30">
        <f t="shared" si="843"/>
        <v>0.9299267643142477</v>
      </c>
      <c r="BB416" s="30">
        <f t="shared" si="844"/>
        <v>2.1276595744680851E-3</v>
      </c>
      <c r="BC416" s="30">
        <f t="shared" si="845"/>
        <v>0.5453118870145155</v>
      </c>
      <c r="BD416" s="30">
        <f t="shared" si="846"/>
        <v>1.0995128740431456E-2</v>
      </c>
      <c r="BE416" s="30">
        <f t="shared" si="847"/>
        <v>0</v>
      </c>
      <c r="BF416" s="30">
        <f t="shared" si="848"/>
        <v>1.0421836228287842E-2</v>
      </c>
      <c r="BG416" s="30">
        <f t="shared" si="849"/>
        <v>0.14818116975748932</v>
      </c>
      <c r="BH416" s="30">
        <f t="shared" si="850"/>
        <v>0.17328170377541144</v>
      </c>
      <c r="BI416" s="30">
        <f t="shared" si="851"/>
        <v>2.0169851380042462E-2</v>
      </c>
      <c r="BJ416" s="30">
        <f t="shared" si="852"/>
        <v>1.8404160007848938</v>
      </c>
      <c r="BK416" s="30"/>
      <c r="BL416" s="30">
        <f t="shared" si="853"/>
        <v>0.50528074300465542</v>
      </c>
      <c r="BM416" s="30">
        <f t="shared" si="854"/>
        <v>1.1560753512035804E-3</v>
      </c>
      <c r="BN416" s="30">
        <f t="shared" si="855"/>
        <v>0.29629816670902281</v>
      </c>
      <c r="BO416" s="30">
        <f t="shared" si="856"/>
        <v>5.9742627404577517E-3</v>
      </c>
      <c r="BP416" s="30">
        <f t="shared" si="857"/>
        <v>0</v>
      </c>
      <c r="BQ416" s="30">
        <f t="shared" si="858"/>
        <v>5.6627611495679107E-3</v>
      </c>
      <c r="BR416" s="30">
        <f t="shared" si="859"/>
        <v>8.0515040998499016E-2</v>
      </c>
      <c r="BS416" s="30">
        <f t="shared" si="860"/>
        <v>9.4153552078177383E-2</v>
      </c>
      <c r="BT416" s="30">
        <f t="shared" si="861"/>
        <v>1.0959397968416107E-2</v>
      </c>
      <c r="BU416" s="30">
        <f t="shared" si="862"/>
        <v>1</v>
      </c>
      <c r="BV416" s="30"/>
      <c r="BW416" s="28">
        <f t="shared" si="863"/>
        <v>0.43374407353759709</v>
      </c>
      <c r="BX416" s="28">
        <f t="shared" si="864"/>
        <v>0.50721635001321397</v>
      </c>
      <c r="BY416" s="28">
        <f t="shared" si="865"/>
        <v>5.9039576449189002E-2</v>
      </c>
      <c r="BZ416" s="28"/>
      <c r="CA416" s="28">
        <f t="shared" si="866"/>
        <v>59.164501299220483</v>
      </c>
      <c r="CB416" s="28">
        <f t="shared" si="867"/>
        <v>9.7641415150909481</v>
      </c>
      <c r="CC416" s="28">
        <f t="shared" si="868"/>
        <v>27.591161321798754</v>
      </c>
      <c r="CD416" s="28">
        <f t="shared" si="869"/>
        <v>43.374407353759707</v>
      </c>
      <c r="CF416" s="28">
        <f t="shared" si="870"/>
        <v>6.9439632599131995</v>
      </c>
      <c r="CG416" s="28">
        <f t="shared" si="871"/>
        <v>0.52777008653259827</v>
      </c>
      <c r="CH416" s="30"/>
      <c r="CI416" s="107"/>
    </row>
    <row r="417" spans="1:87" ht="15" customHeight="1" x14ac:dyDescent="0.3">
      <c r="A417" s="150" t="s">
        <v>194</v>
      </c>
      <c r="C417" s="144">
        <v>240</v>
      </c>
      <c r="D417" s="26">
        <f t="shared" si="818"/>
        <v>1008</v>
      </c>
      <c r="F417" s="28">
        <v>59.2</v>
      </c>
      <c r="G417" s="28">
        <v>0.56000000000000005</v>
      </c>
      <c r="H417" s="28">
        <v>16.399999999999999</v>
      </c>
      <c r="I417" s="28">
        <v>6.77</v>
      </c>
      <c r="J417" s="28">
        <v>0.13</v>
      </c>
      <c r="K417" s="28">
        <v>2.35</v>
      </c>
      <c r="L417" s="28">
        <v>4.5</v>
      </c>
      <c r="M417" s="28">
        <v>4.1399999999999997</v>
      </c>
      <c r="N417" s="28">
        <v>5.63</v>
      </c>
      <c r="O417" s="28">
        <v>0.38</v>
      </c>
      <c r="P417" s="28">
        <f t="shared" si="819"/>
        <v>100.05999999999997</v>
      </c>
      <c r="R417" s="28">
        <v>56.21</v>
      </c>
      <c r="S417" s="28">
        <v>0.21</v>
      </c>
      <c r="T417" s="28">
        <v>27.4</v>
      </c>
      <c r="U417" s="28">
        <v>0.8</v>
      </c>
      <c r="V417" s="28">
        <v>0</v>
      </c>
      <c r="W417" s="28">
        <v>0.08</v>
      </c>
      <c r="X417" s="28">
        <v>8.8800000000000008</v>
      </c>
      <c r="Y417" s="28">
        <v>4.82</v>
      </c>
      <c r="Z417" s="28">
        <v>1.44</v>
      </c>
      <c r="AA417" s="28">
        <f t="shared" si="820"/>
        <v>99.839999999999975</v>
      </c>
      <c r="AC417" s="30">
        <f t="shared" si="821"/>
        <v>0.98535286284953405</v>
      </c>
      <c r="AD417" s="30">
        <f t="shared" si="822"/>
        <v>7.0087609511889862E-3</v>
      </c>
      <c r="AE417" s="30">
        <f t="shared" si="823"/>
        <v>0.32169478226755588</v>
      </c>
      <c r="AF417" s="30">
        <f t="shared" si="824"/>
        <v>9.4224077940153098E-2</v>
      </c>
      <c r="AG417" s="30">
        <f t="shared" si="825"/>
        <v>1.8325345362277983E-3</v>
      </c>
      <c r="AH417" s="30">
        <f t="shared" si="826"/>
        <v>5.8312655086848644E-2</v>
      </c>
      <c r="AI417" s="30">
        <f t="shared" si="827"/>
        <v>8.0242510699001429E-2</v>
      </c>
      <c r="AJ417" s="30">
        <f t="shared" si="828"/>
        <v>0.13359148112294289</v>
      </c>
      <c r="AK417" s="30">
        <f t="shared" si="829"/>
        <v>0.11953290870488321</v>
      </c>
      <c r="AL417" s="30">
        <f t="shared" si="830"/>
        <v>5.354488258875416E-3</v>
      </c>
      <c r="AM417" s="30">
        <f t="shared" si="831"/>
        <v>1.8071470624172115</v>
      </c>
      <c r="AO417" s="30">
        <f t="shared" si="832"/>
        <v>0.54525327979203952</v>
      </c>
      <c r="AP417" s="30">
        <f t="shared" si="833"/>
        <v>3.8783567186912713E-3</v>
      </c>
      <c r="AQ417" s="30">
        <f t="shared" si="834"/>
        <v>0.17801250875358313</v>
      </c>
      <c r="AR417" s="30">
        <f t="shared" si="835"/>
        <v>5.2139684644215097E-2</v>
      </c>
      <c r="AS417" s="30">
        <f t="shared" si="836"/>
        <v>1.0140483717891941E-3</v>
      </c>
      <c r="AT417" s="30">
        <f t="shared" si="837"/>
        <v>3.2267797291965022E-2</v>
      </c>
      <c r="AU417" s="30">
        <f t="shared" si="838"/>
        <v>4.4402867020501537E-2</v>
      </c>
      <c r="AV417" s="30">
        <f t="shared" si="839"/>
        <v>7.3923967728588197E-2</v>
      </c>
      <c r="AW417" s="30">
        <f t="shared" si="840"/>
        <v>6.6144538643688397E-2</v>
      </c>
      <c r="AX417" s="30">
        <f t="shared" si="841"/>
        <v>2.9629510349386489E-3</v>
      </c>
      <c r="AY417" s="30">
        <f t="shared" si="842"/>
        <v>1.0000000000000002</v>
      </c>
      <c r="AZ417" s="30"/>
      <c r="BA417" s="30">
        <f t="shared" si="843"/>
        <v>0.93558588548601873</v>
      </c>
      <c r="BB417" s="30">
        <f t="shared" si="844"/>
        <v>2.6282853566958696E-3</v>
      </c>
      <c r="BC417" s="30">
        <f t="shared" si="845"/>
        <v>0.53746567281286783</v>
      </c>
      <c r="BD417" s="30">
        <f t="shared" si="846"/>
        <v>1.1134307585247045E-2</v>
      </c>
      <c r="BE417" s="30">
        <f t="shared" si="847"/>
        <v>0</v>
      </c>
      <c r="BF417" s="30">
        <f t="shared" si="848"/>
        <v>1.9851116625310174E-3</v>
      </c>
      <c r="BG417" s="30">
        <f t="shared" si="849"/>
        <v>0.15834522111269617</v>
      </c>
      <c r="BH417" s="30">
        <f t="shared" si="850"/>
        <v>0.15553404323975478</v>
      </c>
      <c r="BI417" s="30">
        <f t="shared" si="851"/>
        <v>3.0573248407643309E-2</v>
      </c>
      <c r="BJ417" s="30">
        <f t="shared" si="852"/>
        <v>1.8332517756634548</v>
      </c>
      <c r="BK417" s="30"/>
      <c r="BL417" s="30">
        <f t="shared" si="853"/>
        <v>0.51034227698889301</v>
      </c>
      <c r="BM417" s="30">
        <f t="shared" si="854"/>
        <v>1.4336739729842573E-3</v>
      </c>
      <c r="BN417" s="30">
        <f t="shared" si="855"/>
        <v>0.29317613649568602</v>
      </c>
      <c r="BO417" s="30">
        <f t="shared" si="856"/>
        <v>6.0735288698779699E-3</v>
      </c>
      <c r="BP417" s="30">
        <f t="shared" si="857"/>
        <v>0</v>
      </c>
      <c r="BQ417" s="30">
        <f t="shared" si="858"/>
        <v>1.0828363506221639E-3</v>
      </c>
      <c r="BR417" s="30">
        <f t="shared" si="859"/>
        <v>8.6373963039196269E-2</v>
      </c>
      <c r="BS417" s="30">
        <f t="shared" si="860"/>
        <v>8.4840525073795137E-2</v>
      </c>
      <c r="BT417" s="30">
        <f t="shared" si="861"/>
        <v>1.6677059208945175E-2</v>
      </c>
      <c r="BU417" s="30">
        <f t="shared" si="862"/>
        <v>1</v>
      </c>
      <c r="BV417" s="30"/>
      <c r="BW417" s="28">
        <f t="shared" si="863"/>
        <v>0.45970116415722334</v>
      </c>
      <c r="BX417" s="28">
        <f t="shared" si="864"/>
        <v>0.45153987118126149</v>
      </c>
      <c r="BY417" s="28">
        <f t="shared" si="865"/>
        <v>8.8758964661515227E-2</v>
      </c>
      <c r="BZ417" s="28"/>
      <c r="CA417" s="28">
        <f t="shared" si="866"/>
        <v>59.164501299220483</v>
      </c>
      <c r="CB417" s="28">
        <f t="shared" si="867"/>
        <v>9.7641415150909481</v>
      </c>
      <c r="CC417" s="28">
        <f t="shared" si="868"/>
        <v>31.860954674012689</v>
      </c>
      <c r="CD417" s="28">
        <f t="shared" si="869"/>
        <v>45.970116415722337</v>
      </c>
      <c r="CF417" s="28">
        <f t="shared" si="870"/>
        <v>7.0020852272965035</v>
      </c>
      <c r="CG417" s="28">
        <f t="shared" si="871"/>
        <v>0.52777008653259827</v>
      </c>
      <c r="CH417" s="30"/>
      <c r="CI417" s="107">
        <f t="shared" ref="CI417:CI441" si="873">$CK$1+$CK$2*CF417+$CK$3*D417+$CK$4*BX417+$CK$5*CG417</f>
        <v>2.5626677705685732</v>
      </c>
    </row>
    <row r="418" spans="1:87" ht="15" customHeight="1" x14ac:dyDescent="0.3">
      <c r="A418" s="150" t="s">
        <v>194</v>
      </c>
      <c r="C418" s="144">
        <v>250</v>
      </c>
      <c r="D418" s="26">
        <f t="shared" si="818"/>
        <v>1008</v>
      </c>
      <c r="F418" s="28">
        <v>59.2</v>
      </c>
      <c r="G418" s="28">
        <v>0.56000000000000005</v>
      </c>
      <c r="H418" s="28">
        <v>16.399999999999999</v>
      </c>
      <c r="I418" s="28">
        <v>6.77</v>
      </c>
      <c r="J418" s="28">
        <v>0.13</v>
      </c>
      <c r="K418" s="28">
        <v>2.35</v>
      </c>
      <c r="L418" s="28">
        <v>4.5</v>
      </c>
      <c r="M418" s="28">
        <v>4.1399999999999997</v>
      </c>
      <c r="N418" s="28">
        <v>5.63</v>
      </c>
      <c r="O418" s="28">
        <v>0.38</v>
      </c>
      <c r="P418" s="28">
        <f t="shared" si="819"/>
        <v>100.05999999999997</v>
      </c>
      <c r="R418" s="28">
        <v>54.93</v>
      </c>
      <c r="S418" s="28">
        <v>0.44</v>
      </c>
      <c r="T418" s="28">
        <v>27.04</v>
      </c>
      <c r="U418" s="28">
        <v>0.87</v>
      </c>
      <c r="V418" s="28">
        <v>0</v>
      </c>
      <c r="W418" s="28">
        <v>0.23</v>
      </c>
      <c r="X418" s="28">
        <v>10.44</v>
      </c>
      <c r="Y418" s="28">
        <v>3.84</v>
      </c>
      <c r="Z418" s="28">
        <v>1.9</v>
      </c>
      <c r="AA418" s="28">
        <f t="shared" si="820"/>
        <v>99.690000000000012</v>
      </c>
      <c r="AC418" s="30">
        <f t="shared" si="821"/>
        <v>0.98535286284953405</v>
      </c>
      <c r="AD418" s="30">
        <f t="shared" si="822"/>
        <v>7.0087609511889862E-3</v>
      </c>
      <c r="AE418" s="30">
        <f t="shared" si="823"/>
        <v>0.32169478226755588</v>
      </c>
      <c r="AF418" s="30">
        <f t="shared" si="824"/>
        <v>9.4224077940153098E-2</v>
      </c>
      <c r="AG418" s="30">
        <f t="shared" si="825"/>
        <v>1.8325345362277983E-3</v>
      </c>
      <c r="AH418" s="30">
        <f t="shared" si="826"/>
        <v>5.8312655086848644E-2</v>
      </c>
      <c r="AI418" s="30">
        <f t="shared" si="827"/>
        <v>8.0242510699001429E-2</v>
      </c>
      <c r="AJ418" s="30">
        <f t="shared" si="828"/>
        <v>0.13359148112294289</v>
      </c>
      <c r="AK418" s="30">
        <f t="shared" si="829"/>
        <v>0.11953290870488321</v>
      </c>
      <c r="AL418" s="30">
        <f t="shared" si="830"/>
        <v>5.354488258875416E-3</v>
      </c>
      <c r="AM418" s="30">
        <f t="shared" si="831"/>
        <v>1.8071470624172115</v>
      </c>
      <c r="AO418" s="30">
        <f t="shared" si="832"/>
        <v>0.54525327979203952</v>
      </c>
      <c r="AP418" s="30">
        <f t="shared" si="833"/>
        <v>3.8783567186912713E-3</v>
      </c>
      <c r="AQ418" s="30">
        <f t="shared" si="834"/>
        <v>0.17801250875358313</v>
      </c>
      <c r="AR418" s="30">
        <f t="shared" si="835"/>
        <v>5.2139684644215097E-2</v>
      </c>
      <c r="AS418" s="30">
        <f t="shared" si="836"/>
        <v>1.0140483717891941E-3</v>
      </c>
      <c r="AT418" s="30">
        <f t="shared" si="837"/>
        <v>3.2267797291965022E-2</v>
      </c>
      <c r="AU418" s="30">
        <f t="shared" si="838"/>
        <v>4.4402867020501537E-2</v>
      </c>
      <c r="AV418" s="30">
        <f t="shared" si="839"/>
        <v>7.3923967728588197E-2</v>
      </c>
      <c r="AW418" s="30">
        <f t="shared" si="840"/>
        <v>6.6144538643688397E-2</v>
      </c>
      <c r="AX418" s="30">
        <f t="shared" si="841"/>
        <v>2.9629510349386489E-3</v>
      </c>
      <c r="AY418" s="30">
        <f t="shared" si="842"/>
        <v>1.0000000000000002</v>
      </c>
      <c r="AZ418" s="30"/>
      <c r="BA418" s="30">
        <f t="shared" si="843"/>
        <v>0.91428095872170445</v>
      </c>
      <c r="BB418" s="30">
        <f t="shared" si="844"/>
        <v>5.5068836045056319E-3</v>
      </c>
      <c r="BC418" s="30">
        <f t="shared" si="845"/>
        <v>0.53040408003138484</v>
      </c>
      <c r="BD418" s="30">
        <f t="shared" si="846"/>
        <v>1.2108559498956159E-2</v>
      </c>
      <c r="BE418" s="30">
        <f t="shared" si="847"/>
        <v>0</v>
      </c>
      <c r="BF418" s="30">
        <f t="shared" si="848"/>
        <v>5.7071960297766754E-3</v>
      </c>
      <c r="BG418" s="30">
        <f t="shared" si="849"/>
        <v>0.1861626248216833</v>
      </c>
      <c r="BH418" s="30">
        <f t="shared" si="850"/>
        <v>0.12391093901258471</v>
      </c>
      <c r="BI418" s="30">
        <f t="shared" si="851"/>
        <v>4.0339702760084924E-2</v>
      </c>
      <c r="BJ418" s="30">
        <f t="shared" si="852"/>
        <v>1.8184209444806807</v>
      </c>
      <c r="BK418" s="30"/>
      <c r="BL418" s="30">
        <f t="shared" si="853"/>
        <v>0.50278840083576593</v>
      </c>
      <c r="BM418" s="30">
        <f t="shared" si="854"/>
        <v>3.0283876905511185E-3</v>
      </c>
      <c r="BN418" s="30">
        <f t="shared" si="855"/>
        <v>0.2916838819093463</v>
      </c>
      <c r="BO418" s="30">
        <f t="shared" si="856"/>
        <v>6.6588319584133578E-3</v>
      </c>
      <c r="BP418" s="30">
        <f t="shared" si="857"/>
        <v>0</v>
      </c>
      <c r="BQ418" s="30">
        <f t="shared" si="858"/>
        <v>3.1385450366150408E-3</v>
      </c>
      <c r="BR418" s="30">
        <f t="shared" si="859"/>
        <v>0.10237597921797427</v>
      </c>
      <c r="BS418" s="30">
        <f t="shared" si="860"/>
        <v>6.8142054450418904E-2</v>
      </c>
      <c r="BT418" s="30">
        <f t="shared" si="861"/>
        <v>2.2183918900915135E-2</v>
      </c>
      <c r="BU418" s="30">
        <f t="shared" si="862"/>
        <v>0.99999999999999989</v>
      </c>
      <c r="BV418" s="30"/>
      <c r="BW418" s="28">
        <f t="shared" si="863"/>
        <v>0.53126591533188083</v>
      </c>
      <c r="BX418" s="28">
        <f t="shared" si="864"/>
        <v>0.35361372078422781</v>
      </c>
      <c r="BY418" s="28">
        <f t="shared" si="865"/>
        <v>0.11512036388389135</v>
      </c>
      <c r="BZ418" s="28"/>
      <c r="CA418" s="28">
        <f t="shared" si="866"/>
        <v>59.164501299220483</v>
      </c>
      <c r="CB418" s="28">
        <f t="shared" si="867"/>
        <v>9.7641415150909481</v>
      </c>
      <c r="CC418" s="28">
        <f t="shared" si="868"/>
        <v>38.075332154983172</v>
      </c>
      <c r="CD418" s="28">
        <f t="shared" si="869"/>
        <v>53.126591533188083</v>
      </c>
      <c r="CF418" s="28">
        <f t="shared" si="870"/>
        <v>7.1467712701210342</v>
      </c>
      <c r="CG418" s="28">
        <f t="shared" si="871"/>
        <v>0.52777008653259827</v>
      </c>
      <c r="CH418" s="30"/>
      <c r="CI418" s="107">
        <f t="shared" si="873"/>
        <v>3.7202341351721135</v>
      </c>
    </row>
    <row r="419" spans="1:87" ht="15" customHeight="1" x14ac:dyDescent="0.3">
      <c r="A419" s="150" t="s">
        <v>194</v>
      </c>
      <c r="C419" s="144">
        <v>260</v>
      </c>
      <c r="D419" s="26">
        <f t="shared" si="818"/>
        <v>1008</v>
      </c>
      <c r="F419" s="28">
        <v>59.2</v>
      </c>
      <c r="G419" s="28">
        <v>0.56000000000000005</v>
      </c>
      <c r="H419" s="28">
        <v>16.399999999999999</v>
      </c>
      <c r="I419" s="28">
        <v>6.77</v>
      </c>
      <c r="J419" s="28">
        <v>0.13</v>
      </c>
      <c r="K419" s="28">
        <v>2.35</v>
      </c>
      <c r="L419" s="28">
        <v>4.5</v>
      </c>
      <c r="M419" s="28">
        <v>4.1399999999999997</v>
      </c>
      <c r="N419" s="28">
        <v>5.63</v>
      </c>
      <c r="O419" s="28">
        <v>0.38</v>
      </c>
      <c r="P419" s="28">
        <f t="shared" si="819"/>
        <v>100.05999999999997</v>
      </c>
      <c r="R419" s="28">
        <v>56.24</v>
      </c>
      <c r="S419" s="28">
        <v>0.22</v>
      </c>
      <c r="T419" s="28">
        <v>27.35</v>
      </c>
      <c r="U419" s="28">
        <v>0.55000000000000004</v>
      </c>
      <c r="V419" s="28">
        <v>0</v>
      </c>
      <c r="W419" s="28">
        <v>0.17</v>
      </c>
      <c r="X419" s="28">
        <v>8.43</v>
      </c>
      <c r="Y419" s="28">
        <v>5.18</v>
      </c>
      <c r="Z419" s="28">
        <v>1.35</v>
      </c>
      <c r="AA419" s="28">
        <f t="shared" si="820"/>
        <v>99.490000000000009</v>
      </c>
      <c r="AC419" s="30">
        <f t="shared" si="821"/>
        <v>0.98535286284953405</v>
      </c>
      <c r="AD419" s="30">
        <f t="shared" si="822"/>
        <v>7.0087609511889862E-3</v>
      </c>
      <c r="AE419" s="30">
        <f t="shared" si="823"/>
        <v>0.32169478226755588</v>
      </c>
      <c r="AF419" s="30">
        <f t="shared" si="824"/>
        <v>9.4224077940153098E-2</v>
      </c>
      <c r="AG419" s="30">
        <f t="shared" si="825"/>
        <v>1.8325345362277983E-3</v>
      </c>
      <c r="AH419" s="30">
        <f t="shared" si="826"/>
        <v>5.8312655086848644E-2</v>
      </c>
      <c r="AI419" s="30">
        <f t="shared" si="827"/>
        <v>8.0242510699001429E-2</v>
      </c>
      <c r="AJ419" s="30">
        <f t="shared" si="828"/>
        <v>0.13359148112294289</v>
      </c>
      <c r="AK419" s="30">
        <f t="shared" si="829"/>
        <v>0.11953290870488321</v>
      </c>
      <c r="AL419" s="30">
        <f t="shared" si="830"/>
        <v>5.354488258875416E-3</v>
      </c>
      <c r="AM419" s="30">
        <f t="shared" si="831"/>
        <v>1.8071470624172115</v>
      </c>
      <c r="AO419" s="30">
        <f t="shared" si="832"/>
        <v>0.54525327979203952</v>
      </c>
      <c r="AP419" s="30">
        <f t="shared" si="833"/>
        <v>3.8783567186912713E-3</v>
      </c>
      <c r="AQ419" s="30">
        <f t="shared" si="834"/>
        <v>0.17801250875358313</v>
      </c>
      <c r="AR419" s="30">
        <f t="shared" si="835"/>
        <v>5.2139684644215097E-2</v>
      </c>
      <c r="AS419" s="30">
        <f t="shared" si="836"/>
        <v>1.0140483717891941E-3</v>
      </c>
      <c r="AT419" s="30">
        <f t="shared" si="837"/>
        <v>3.2267797291965022E-2</v>
      </c>
      <c r="AU419" s="30">
        <f t="shared" si="838"/>
        <v>4.4402867020501537E-2</v>
      </c>
      <c r="AV419" s="30">
        <f t="shared" si="839"/>
        <v>7.3923967728588197E-2</v>
      </c>
      <c r="AW419" s="30">
        <f t="shared" si="840"/>
        <v>6.6144538643688397E-2</v>
      </c>
      <c r="AX419" s="30">
        <f t="shared" si="841"/>
        <v>2.9629510349386489E-3</v>
      </c>
      <c r="AY419" s="30">
        <f t="shared" si="842"/>
        <v>1.0000000000000002</v>
      </c>
      <c r="AZ419" s="30"/>
      <c r="BA419" s="30">
        <f t="shared" si="843"/>
        <v>0.93608521970705727</v>
      </c>
      <c r="BB419" s="30">
        <f t="shared" si="844"/>
        <v>2.753441802252816E-3</v>
      </c>
      <c r="BC419" s="30">
        <f t="shared" si="845"/>
        <v>0.53648489603766192</v>
      </c>
      <c r="BD419" s="30">
        <f t="shared" si="846"/>
        <v>7.6548364648573427E-3</v>
      </c>
      <c r="BE419" s="30">
        <f t="shared" si="847"/>
        <v>0</v>
      </c>
      <c r="BF419" s="30">
        <f t="shared" si="848"/>
        <v>4.2183622828784123E-3</v>
      </c>
      <c r="BG419" s="30">
        <f t="shared" si="849"/>
        <v>0.15032097004279601</v>
      </c>
      <c r="BH419" s="30">
        <f t="shared" si="850"/>
        <v>0.16715069377218458</v>
      </c>
      <c r="BI419" s="30">
        <f t="shared" si="851"/>
        <v>2.8662420382165606E-2</v>
      </c>
      <c r="BJ419" s="30">
        <f t="shared" si="852"/>
        <v>1.8333308404918542</v>
      </c>
      <c r="BK419" s="30"/>
      <c r="BL419" s="30">
        <f t="shared" si="853"/>
        <v>0.51059263229102725</v>
      </c>
      <c r="BM419" s="30">
        <f t="shared" si="854"/>
        <v>1.5018793888363926E-3</v>
      </c>
      <c r="BN419" s="30">
        <f t="shared" si="855"/>
        <v>0.29262852300773567</v>
      </c>
      <c r="BO419" s="30">
        <f t="shared" si="856"/>
        <v>4.1753710218520451E-3</v>
      </c>
      <c r="BP419" s="30">
        <f t="shared" si="857"/>
        <v>0</v>
      </c>
      <c r="BQ419" s="30">
        <f t="shared" si="858"/>
        <v>2.3009280102148344E-3</v>
      </c>
      <c r="BR419" s="30">
        <f t="shared" si="859"/>
        <v>8.1993367875962439E-2</v>
      </c>
      <c r="BS419" s="30">
        <f t="shared" si="860"/>
        <v>9.1173229665050884E-2</v>
      </c>
      <c r="BT419" s="30">
        <f t="shared" si="861"/>
        <v>1.5634068739320352E-2</v>
      </c>
      <c r="BU419" s="30">
        <f t="shared" si="862"/>
        <v>1</v>
      </c>
      <c r="BV419" s="30"/>
      <c r="BW419" s="28">
        <f t="shared" si="863"/>
        <v>0.43428537351779056</v>
      </c>
      <c r="BX419" s="28">
        <f t="shared" si="864"/>
        <v>0.48290735123612166</v>
      </c>
      <c r="BY419" s="28">
        <f t="shared" si="865"/>
        <v>8.280727524608783E-2</v>
      </c>
      <c r="BZ419" s="28"/>
      <c r="CA419" s="28">
        <f t="shared" si="866"/>
        <v>59.164501299220483</v>
      </c>
      <c r="CB419" s="28">
        <f t="shared" si="867"/>
        <v>9.7641415150909481</v>
      </c>
      <c r="CC419" s="28">
        <f t="shared" si="868"/>
        <v>29.99499620049831</v>
      </c>
      <c r="CD419" s="28">
        <f t="shared" si="869"/>
        <v>43.428537351779056</v>
      </c>
      <c r="CF419" s="28">
        <f t="shared" si="870"/>
        <v>6.9452104527410361</v>
      </c>
      <c r="CG419" s="28">
        <f t="shared" si="871"/>
        <v>0.52777008653259827</v>
      </c>
      <c r="CH419" s="30"/>
      <c r="CI419" s="107">
        <f t="shared" si="873"/>
        <v>2.1953429797914077</v>
      </c>
    </row>
    <row r="420" spans="1:87" ht="15" customHeight="1" x14ac:dyDescent="0.3">
      <c r="A420" s="150" t="s">
        <v>194</v>
      </c>
      <c r="C420" s="144">
        <v>270</v>
      </c>
      <c r="D420" s="26">
        <f t="shared" si="818"/>
        <v>1008</v>
      </c>
      <c r="F420" s="28">
        <v>59.2</v>
      </c>
      <c r="G420" s="28">
        <v>0.56000000000000005</v>
      </c>
      <c r="H420" s="28">
        <v>16.399999999999999</v>
      </c>
      <c r="I420" s="28">
        <v>6.77</v>
      </c>
      <c r="J420" s="28">
        <v>0.13</v>
      </c>
      <c r="K420" s="28">
        <v>2.35</v>
      </c>
      <c r="L420" s="28">
        <v>4.5</v>
      </c>
      <c r="M420" s="28">
        <v>4.1399999999999997</v>
      </c>
      <c r="N420" s="28">
        <v>5.63</v>
      </c>
      <c r="O420" s="28">
        <v>0.38</v>
      </c>
      <c r="P420" s="28">
        <f t="shared" si="819"/>
        <v>100.05999999999997</v>
      </c>
      <c r="R420" s="28">
        <v>53.58</v>
      </c>
      <c r="S420" s="28">
        <v>0.23</v>
      </c>
      <c r="T420" s="28">
        <v>29.55</v>
      </c>
      <c r="U420" s="28">
        <v>0.61</v>
      </c>
      <c r="V420" s="28">
        <v>0</v>
      </c>
      <c r="W420" s="28">
        <v>0.21</v>
      </c>
      <c r="X420" s="28">
        <v>10.66</v>
      </c>
      <c r="Y420" s="28">
        <v>4.16</v>
      </c>
      <c r="Z420" s="28">
        <v>0.82</v>
      </c>
      <c r="AA420" s="28">
        <f t="shared" si="820"/>
        <v>99.819999999999979</v>
      </c>
      <c r="AC420" s="30">
        <f t="shared" si="821"/>
        <v>0.98535286284953405</v>
      </c>
      <c r="AD420" s="30">
        <f t="shared" si="822"/>
        <v>7.0087609511889862E-3</v>
      </c>
      <c r="AE420" s="30">
        <f t="shared" si="823"/>
        <v>0.32169478226755588</v>
      </c>
      <c r="AF420" s="30">
        <f t="shared" si="824"/>
        <v>9.4224077940153098E-2</v>
      </c>
      <c r="AG420" s="30">
        <f t="shared" si="825"/>
        <v>1.8325345362277983E-3</v>
      </c>
      <c r="AH420" s="30">
        <f t="shared" si="826"/>
        <v>5.8312655086848644E-2</v>
      </c>
      <c r="AI420" s="30">
        <f t="shared" si="827"/>
        <v>8.0242510699001429E-2</v>
      </c>
      <c r="AJ420" s="30">
        <f t="shared" si="828"/>
        <v>0.13359148112294289</v>
      </c>
      <c r="AK420" s="30">
        <f t="shared" si="829"/>
        <v>0.11953290870488321</v>
      </c>
      <c r="AL420" s="30">
        <f t="shared" si="830"/>
        <v>5.354488258875416E-3</v>
      </c>
      <c r="AM420" s="30">
        <f t="shared" si="831"/>
        <v>1.8071470624172115</v>
      </c>
      <c r="AO420" s="30">
        <f t="shared" si="832"/>
        <v>0.54525327979203952</v>
      </c>
      <c r="AP420" s="30">
        <f t="shared" si="833"/>
        <v>3.8783567186912713E-3</v>
      </c>
      <c r="AQ420" s="30">
        <f t="shared" si="834"/>
        <v>0.17801250875358313</v>
      </c>
      <c r="AR420" s="30">
        <f t="shared" si="835"/>
        <v>5.2139684644215097E-2</v>
      </c>
      <c r="AS420" s="30">
        <f t="shared" si="836"/>
        <v>1.0140483717891941E-3</v>
      </c>
      <c r="AT420" s="30">
        <f t="shared" si="837"/>
        <v>3.2267797291965022E-2</v>
      </c>
      <c r="AU420" s="30">
        <f t="shared" si="838"/>
        <v>4.4402867020501537E-2</v>
      </c>
      <c r="AV420" s="30">
        <f t="shared" si="839"/>
        <v>7.3923967728588197E-2</v>
      </c>
      <c r="AW420" s="30">
        <f t="shared" si="840"/>
        <v>6.6144538643688397E-2</v>
      </c>
      <c r="AX420" s="30">
        <f t="shared" si="841"/>
        <v>2.9629510349386489E-3</v>
      </c>
      <c r="AY420" s="30">
        <f t="shared" si="842"/>
        <v>1.0000000000000002</v>
      </c>
      <c r="AZ420" s="30"/>
      <c r="BA420" s="30">
        <f t="shared" si="843"/>
        <v>0.89181091877496665</v>
      </c>
      <c r="BB420" s="30">
        <f t="shared" si="844"/>
        <v>2.8785982478097623E-3</v>
      </c>
      <c r="BC420" s="30">
        <f t="shared" si="845"/>
        <v>0.57963907414672422</v>
      </c>
      <c r="BD420" s="30">
        <f t="shared" si="846"/>
        <v>8.4899095337508702E-3</v>
      </c>
      <c r="BE420" s="30">
        <f t="shared" si="847"/>
        <v>0</v>
      </c>
      <c r="BF420" s="30">
        <f t="shared" si="848"/>
        <v>5.210918114143921E-3</v>
      </c>
      <c r="BG420" s="30">
        <f t="shared" si="849"/>
        <v>0.19008559201141229</v>
      </c>
      <c r="BH420" s="30">
        <f t="shared" si="850"/>
        <v>0.13423685059696677</v>
      </c>
      <c r="BI420" s="30">
        <f t="shared" si="851"/>
        <v>1.7409766454352441E-2</v>
      </c>
      <c r="BJ420" s="30">
        <f t="shared" si="852"/>
        <v>1.8297616278801272</v>
      </c>
      <c r="BK420" s="30"/>
      <c r="BL420" s="30">
        <f t="shared" si="853"/>
        <v>0.48739185759850884</v>
      </c>
      <c r="BM420" s="30">
        <f t="shared" si="854"/>
        <v>1.5732094300965128E-3</v>
      </c>
      <c r="BN420" s="30">
        <f t="shared" si="855"/>
        <v>0.31678392710544806</v>
      </c>
      <c r="BO420" s="30">
        <f t="shared" si="856"/>
        <v>4.6398992111266789E-3</v>
      </c>
      <c r="BP420" s="30">
        <f t="shared" si="857"/>
        <v>0</v>
      </c>
      <c r="BQ420" s="30">
        <f t="shared" si="858"/>
        <v>2.847867194690839E-3</v>
      </c>
      <c r="BR420" s="30">
        <f t="shared" si="859"/>
        <v>0.10388544011147299</v>
      </c>
      <c r="BS420" s="30">
        <f t="shared" si="860"/>
        <v>7.336302639185141E-2</v>
      </c>
      <c r="BT420" s="30">
        <f t="shared" si="861"/>
        <v>9.5147729568045153E-3</v>
      </c>
      <c r="BU420" s="30">
        <f t="shared" si="862"/>
        <v>0.99999999999999989</v>
      </c>
      <c r="BV420" s="30"/>
      <c r="BW420" s="28">
        <f t="shared" si="863"/>
        <v>0.55624136961733817</v>
      </c>
      <c r="BX420" s="28">
        <f t="shared" si="864"/>
        <v>0.39281298934372627</v>
      </c>
      <c r="BY420" s="28">
        <f t="shared" si="865"/>
        <v>5.0945641038935563E-2</v>
      </c>
      <c r="BZ420" s="28"/>
      <c r="CA420" s="28">
        <f t="shared" si="866"/>
        <v>59.164501299220483</v>
      </c>
      <c r="CB420" s="28">
        <f t="shared" si="867"/>
        <v>9.7641415150909481</v>
      </c>
      <c r="CC420" s="28">
        <f t="shared" si="868"/>
        <v>32.906632584760466</v>
      </c>
      <c r="CD420" s="28">
        <f t="shared" si="869"/>
        <v>55.624136961733818</v>
      </c>
      <c r="CF420" s="28">
        <f t="shared" si="870"/>
        <v>7.1927109101247853</v>
      </c>
      <c r="CG420" s="28">
        <f t="shared" si="871"/>
        <v>0.52777008653259827</v>
      </c>
      <c r="CH420" s="30"/>
      <c r="CI420" s="107">
        <f t="shared" si="873"/>
        <v>3.2226974008414504</v>
      </c>
    </row>
    <row r="421" spans="1:87" ht="15" customHeight="1" x14ac:dyDescent="0.3">
      <c r="A421" s="150" t="s">
        <v>194</v>
      </c>
      <c r="C421" s="144">
        <v>280</v>
      </c>
      <c r="D421" s="26">
        <f t="shared" si="818"/>
        <v>1008</v>
      </c>
      <c r="F421" s="28">
        <v>59.2</v>
      </c>
      <c r="G421" s="28">
        <v>0.56000000000000005</v>
      </c>
      <c r="H421" s="28">
        <v>16.399999999999999</v>
      </c>
      <c r="I421" s="28">
        <v>6.77</v>
      </c>
      <c r="J421" s="28">
        <v>0.13</v>
      </c>
      <c r="K421" s="28">
        <v>2.35</v>
      </c>
      <c r="L421" s="28">
        <v>4.5</v>
      </c>
      <c r="M421" s="28">
        <v>4.1399999999999997</v>
      </c>
      <c r="N421" s="28">
        <v>5.63</v>
      </c>
      <c r="O421" s="28">
        <v>0.38</v>
      </c>
      <c r="P421" s="28">
        <f t="shared" si="819"/>
        <v>100.05999999999997</v>
      </c>
      <c r="R421" s="28">
        <v>54.62</v>
      </c>
      <c r="S421" s="28">
        <v>0.17</v>
      </c>
      <c r="T421" s="28">
        <v>28.72</v>
      </c>
      <c r="U421" s="28">
        <v>0.72</v>
      </c>
      <c r="V421" s="28">
        <v>0</v>
      </c>
      <c r="W421" s="28">
        <v>0.28000000000000003</v>
      </c>
      <c r="X421" s="28">
        <v>9.76</v>
      </c>
      <c r="Y421" s="28">
        <v>4.3899999999999997</v>
      </c>
      <c r="Z421" s="28">
        <v>0.94</v>
      </c>
      <c r="AA421" s="28">
        <f t="shared" si="820"/>
        <v>99.6</v>
      </c>
      <c r="AC421" s="30">
        <f t="shared" si="821"/>
        <v>0.98535286284953405</v>
      </c>
      <c r="AD421" s="30">
        <f t="shared" si="822"/>
        <v>7.0087609511889862E-3</v>
      </c>
      <c r="AE421" s="30">
        <f t="shared" si="823"/>
        <v>0.32169478226755588</v>
      </c>
      <c r="AF421" s="30">
        <f t="shared" si="824"/>
        <v>9.4224077940153098E-2</v>
      </c>
      <c r="AG421" s="30">
        <f t="shared" si="825"/>
        <v>1.8325345362277983E-3</v>
      </c>
      <c r="AH421" s="30">
        <f t="shared" si="826"/>
        <v>5.8312655086848644E-2</v>
      </c>
      <c r="AI421" s="30">
        <f t="shared" si="827"/>
        <v>8.0242510699001429E-2</v>
      </c>
      <c r="AJ421" s="30">
        <f t="shared" si="828"/>
        <v>0.13359148112294289</v>
      </c>
      <c r="AK421" s="30">
        <f t="shared" si="829"/>
        <v>0.11953290870488321</v>
      </c>
      <c r="AL421" s="30">
        <f t="shared" si="830"/>
        <v>5.354488258875416E-3</v>
      </c>
      <c r="AM421" s="30">
        <f t="shared" si="831"/>
        <v>1.8071470624172115</v>
      </c>
      <c r="AO421" s="30">
        <f t="shared" si="832"/>
        <v>0.54525327979203952</v>
      </c>
      <c r="AP421" s="30">
        <f t="shared" si="833"/>
        <v>3.8783567186912713E-3</v>
      </c>
      <c r="AQ421" s="30">
        <f t="shared" si="834"/>
        <v>0.17801250875358313</v>
      </c>
      <c r="AR421" s="30">
        <f t="shared" si="835"/>
        <v>5.2139684644215097E-2</v>
      </c>
      <c r="AS421" s="30">
        <f t="shared" si="836"/>
        <v>1.0140483717891941E-3</v>
      </c>
      <c r="AT421" s="30">
        <f t="shared" si="837"/>
        <v>3.2267797291965022E-2</v>
      </c>
      <c r="AU421" s="30">
        <f t="shared" si="838"/>
        <v>4.4402867020501537E-2</v>
      </c>
      <c r="AV421" s="30">
        <f t="shared" si="839"/>
        <v>7.3923967728588197E-2</v>
      </c>
      <c r="AW421" s="30">
        <f t="shared" si="840"/>
        <v>6.6144538643688397E-2</v>
      </c>
      <c r="AX421" s="30">
        <f t="shared" si="841"/>
        <v>2.9629510349386489E-3</v>
      </c>
      <c r="AY421" s="30">
        <f t="shared" si="842"/>
        <v>1.0000000000000002</v>
      </c>
      <c r="AZ421" s="30"/>
      <c r="BA421" s="30">
        <f t="shared" si="843"/>
        <v>0.90912117177097207</v>
      </c>
      <c r="BB421" s="30">
        <f t="shared" si="844"/>
        <v>2.1276595744680851E-3</v>
      </c>
      <c r="BC421" s="30">
        <f t="shared" si="845"/>
        <v>0.56335817967830526</v>
      </c>
      <c r="BD421" s="30">
        <f t="shared" si="846"/>
        <v>1.0020876826722338E-2</v>
      </c>
      <c r="BE421" s="30">
        <f t="shared" si="847"/>
        <v>0</v>
      </c>
      <c r="BF421" s="30">
        <f t="shared" si="848"/>
        <v>6.9478908188585617E-3</v>
      </c>
      <c r="BG421" s="30">
        <f t="shared" si="849"/>
        <v>0.17403708987161198</v>
      </c>
      <c r="BH421" s="30">
        <f t="shared" si="850"/>
        <v>0.14165859954824137</v>
      </c>
      <c r="BI421" s="30">
        <f t="shared" si="851"/>
        <v>1.9957537154989383E-2</v>
      </c>
      <c r="BJ421" s="30">
        <f t="shared" si="852"/>
        <v>1.8272290052441686</v>
      </c>
      <c r="BK421" s="30"/>
      <c r="BL421" s="30">
        <f t="shared" si="853"/>
        <v>0.49754090437585197</v>
      </c>
      <c r="BM421" s="30">
        <f t="shared" si="854"/>
        <v>1.1644186735005177E-3</v>
      </c>
      <c r="BN421" s="30">
        <f t="shared" si="855"/>
        <v>0.30831284861473884</v>
      </c>
      <c r="BO421" s="30">
        <f t="shared" si="856"/>
        <v>5.4841931678855276E-3</v>
      </c>
      <c r="BP421" s="30">
        <f t="shared" si="857"/>
        <v>0</v>
      </c>
      <c r="BQ421" s="30">
        <f t="shared" si="858"/>
        <v>3.8024192911332044E-3</v>
      </c>
      <c r="BR421" s="30">
        <f t="shared" si="859"/>
        <v>9.524645754425061E-2</v>
      </c>
      <c r="BS421" s="30">
        <f t="shared" si="860"/>
        <v>7.7526461730674984E-2</v>
      </c>
      <c r="BT421" s="30">
        <f t="shared" si="861"/>
        <v>1.0922296601964514E-2</v>
      </c>
      <c r="BU421" s="30">
        <f t="shared" si="862"/>
        <v>1.0000000000000002</v>
      </c>
      <c r="BV421" s="30"/>
      <c r="BW421" s="28">
        <f t="shared" si="863"/>
        <v>0.51850265718451494</v>
      </c>
      <c r="BX421" s="28">
        <f t="shared" si="864"/>
        <v>0.42203854553638515</v>
      </c>
      <c r="BY421" s="28">
        <f t="shared" si="865"/>
        <v>5.9458797279099918E-2</v>
      </c>
      <c r="BZ421" s="28"/>
      <c r="CA421" s="28">
        <f t="shared" si="866"/>
        <v>59.164501299220483</v>
      </c>
      <c r="CB421" s="28">
        <f t="shared" si="867"/>
        <v>9.7641415150909481</v>
      </c>
      <c r="CC421" s="28">
        <f t="shared" si="868"/>
        <v>31.871012587135738</v>
      </c>
      <c r="CD421" s="28">
        <f t="shared" si="869"/>
        <v>51.850265718451496</v>
      </c>
      <c r="CF421" s="28">
        <f t="shared" si="870"/>
        <v>7.1224537444689853</v>
      </c>
      <c r="CG421" s="28">
        <f t="shared" si="871"/>
        <v>0.52777008653259827</v>
      </c>
      <c r="CH421" s="30"/>
      <c r="CI421" s="107">
        <f t="shared" si="873"/>
        <v>2.8861360064009509</v>
      </c>
    </row>
    <row r="422" spans="1:87" ht="15" customHeight="1" x14ac:dyDescent="0.3">
      <c r="A422" s="150" t="s">
        <v>194</v>
      </c>
      <c r="C422" s="144">
        <v>290</v>
      </c>
      <c r="D422" s="26">
        <f t="shared" si="818"/>
        <v>1008</v>
      </c>
      <c r="F422" s="28">
        <v>59.2</v>
      </c>
      <c r="G422" s="28">
        <v>0.56000000000000005</v>
      </c>
      <c r="H422" s="28">
        <v>16.399999999999999</v>
      </c>
      <c r="I422" s="28">
        <v>6.77</v>
      </c>
      <c r="J422" s="28">
        <v>0.13</v>
      </c>
      <c r="K422" s="28">
        <v>2.35</v>
      </c>
      <c r="L422" s="28">
        <v>4.5</v>
      </c>
      <c r="M422" s="28">
        <v>4.1399999999999997</v>
      </c>
      <c r="N422" s="28">
        <v>5.63</v>
      </c>
      <c r="O422" s="28">
        <v>0.38</v>
      </c>
      <c r="P422" s="28">
        <f t="shared" si="819"/>
        <v>100.05999999999997</v>
      </c>
      <c r="R422" s="28">
        <v>53.01</v>
      </c>
      <c r="S422" s="28">
        <v>0.26</v>
      </c>
      <c r="T422" s="28">
        <v>29.72</v>
      </c>
      <c r="U422" s="28">
        <v>0.64</v>
      </c>
      <c r="V422" s="28">
        <v>0</v>
      </c>
      <c r="W422" s="28">
        <v>0.24</v>
      </c>
      <c r="X422" s="28">
        <v>10.94</v>
      </c>
      <c r="Y422" s="28">
        <v>3.93</v>
      </c>
      <c r="Z422" s="28">
        <v>0.78</v>
      </c>
      <c r="AA422" s="28">
        <f t="shared" si="820"/>
        <v>99.52</v>
      </c>
      <c r="AC422" s="30">
        <f t="shared" si="821"/>
        <v>0.98535286284953405</v>
      </c>
      <c r="AD422" s="30">
        <f t="shared" si="822"/>
        <v>7.0087609511889862E-3</v>
      </c>
      <c r="AE422" s="30">
        <f t="shared" si="823"/>
        <v>0.32169478226755588</v>
      </c>
      <c r="AF422" s="30">
        <f t="shared" si="824"/>
        <v>9.4224077940153098E-2</v>
      </c>
      <c r="AG422" s="30">
        <f t="shared" si="825"/>
        <v>1.8325345362277983E-3</v>
      </c>
      <c r="AH422" s="30">
        <f t="shared" si="826"/>
        <v>5.8312655086848644E-2</v>
      </c>
      <c r="AI422" s="30">
        <f t="shared" si="827"/>
        <v>8.0242510699001429E-2</v>
      </c>
      <c r="AJ422" s="30">
        <f t="shared" si="828"/>
        <v>0.13359148112294289</v>
      </c>
      <c r="AK422" s="30">
        <f t="shared" si="829"/>
        <v>0.11953290870488321</v>
      </c>
      <c r="AL422" s="30">
        <f t="shared" si="830"/>
        <v>5.354488258875416E-3</v>
      </c>
      <c r="AM422" s="30">
        <f t="shared" si="831"/>
        <v>1.8071470624172115</v>
      </c>
      <c r="AO422" s="30">
        <f t="shared" si="832"/>
        <v>0.54525327979203952</v>
      </c>
      <c r="AP422" s="30">
        <f t="shared" si="833"/>
        <v>3.8783567186912713E-3</v>
      </c>
      <c r="AQ422" s="30">
        <f t="shared" si="834"/>
        <v>0.17801250875358313</v>
      </c>
      <c r="AR422" s="30">
        <f t="shared" si="835"/>
        <v>5.2139684644215097E-2</v>
      </c>
      <c r="AS422" s="30">
        <f t="shared" si="836"/>
        <v>1.0140483717891941E-3</v>
      </c>
      <c r="AT422" s="30">
        <f t="shared" si="837"/>
        <v>3.2267797291965022E-2</v>
      </c>
      <c r="AU422" s="30">
        <f t="shared" si="838"/>
        <v>4.4402867020501537E-2</v>
      </c>
      <c r="AV422" s="30">
        <f t="shared" si="839"/>
        <v>7.3923967728588197E-2</v>
      </c>
      <c r="AW422" s="30">
        <f t="shared" si="840"/>
        <v>6.6144538643688397E-2</v>
      </c>
      <c r="AX422" s="30">
        <f t="shared" si="841"/>
        <v>2.9629510349386489E-3</v>
      </c>
      <c r="AY422" s="30">
        <f t="shared" si="842"/>
        <v>1.0000000000000002</v>
      </c>
      <c r="AZ422" s="30"/>
      <c r="BA422" s="30">
        <f t="shared" si="843"/>
        <v>0.88232356857523297</v>
      </c>
      <c r="BB422" s="30">
        <f t="shared" si="844"/>
        <v>3.2540675844806004E-3</v>
      </c>
      <c r="BC422" s="30">
        <f t="shared" si="845"/>
        <v>0.58297371518242447</v>
      </c>
      <c r="BD422" s="30">
        <f t="shared" si="846"/>
        <v>8.9074460681976345E-3</v>
      </c>
      <c r="BE422" s="30">
        <f t="shared" si="847"/>
        <v>0</v>
      </c>
      <c r="BF422" s="30">
        <f t="shared" si="848"/>
        <v>5.9553349875930521E-3</v>
      </c>
      <c r="BG422" s="30">
        <f t="shared" si="849"/>
        <v>0.19507845934379459</v>
      </c>
      <c r="BH422" s="30">
        <f t="shared" si="850"/>
        <v>0.12681510164569218</v>
      </c>
      <c r="BI422" s="30">
        <f t="shared" si="851"/>
        <v>1.6560509554140127E-2</v>
      </c>
      <c r="BJ422" s="30">
        <f t="shared" si="852"/>
        <v>1.8218682029415558</v>
      </c>
      <c r="BK422" s="30"/>
      <c r="BL422" s="30">
        <f t="shared" si="853"/>
        <v>0.48429604685489824</v>
      </c>
      <c r="BM422" s="30">
        <f t="shared" si="854"/>
        <v>1.7861158009271148E-3</v>
      </c>
      <c r="BN422" s="30">
        <f t="shared" si="855"/>
        <v>0.31998676646376811</v>
      </c>
      <c r="BO422" s="30">
        <f t="shared" si="856"/>
        <v>4.8891824632626172E-3</v>
      </c>
      <c r="BP422" s="30">
        <f t="shared" si="857"/>
        <v>0</v>
      </c>
      <c r="BQ422" s="30">
        <f t="shared" si="858"/>
        <v>3.2688066996161822E-3</v>
      </c>
      <c r="BR422" s="30">
        <f t="shared" si="859"/>
        <v>0.10707605469420038</v>
      </c>
      <c r="BS422" s="30">
        <f t="shared" si="860"/>
        <v>6.9607176545997559E-2</v>
      </c>
      <c r="BT422" s="30">
        <f t="shared" si="861"/>
        <v>9.0898504773297122E-3</v>
      </c>
      <c r="BU422" s="30">
        <f t="shared" si="862"/>
        <v>0.99999999999999989</v>
      </c>
      <c r="BV422" s="30"/>
      <c r="BW422" s="28">
        <f t="shared" si="863"/>
        <v>0.57638089277655435</v>
      </c>
      <c r="BX422" s="28">
        <f t="shared" si="864"/>
        <v>0.3746892493920993</v>
      </c>
      <c r="BY422" s="28">
        <f t="shared" si="865"/>
        <v>4.8929857831346346E-2</v>
      </c>
      <c r="BZ422" s="28"/>
      <c r="CA422" s="28">
        <f t="shared" si="866"/>
        <v>59.164501299220483</v>
      </c>
      <c r="CB422" s="28">
        <f t="shared" si="867"/>
        <v>9.7641415150909481</v>
      </c>
      <c r="CC422" s="28">
        <f t="shared" si="868"/>
        <v>33.712030421962353</v>
      </c>
      <c r="CD422" s="28">
        <f t="shared" si="869"/>
        <v>57.638089277655439</v>
      </c>
      <c r="CF422" s="28">
        <f t="shared" si="870"/>
        <v>7.2282773063926715</v>
      </c>
      <c r="CG422" s="28">
        <f t="shared" si="871"/>
        <v>0.52777008653259827</v>
      </c>
      <c r="CH422" s="30"/>
      <c r="CI422" s="107">
        <f t="shared" si="873"/>
        <v>3.4340431777181872</v>
      </c>
    </row>
    <row r="423" spans="1:87" ht="15" customHeight="1" x14ac:dyDescent="0.3">
      <c r="A423" s="150" t="s">
        <v>194</v>
      </c>
      <c r="C423" s="144">
        <v>300</v>
      </c>
      <c r="D423" s="26">
        <f t="shared" si="818"/>
        <v>1008</v>
      </c>
      <c r="F423" s="28">
        <v>59.2</v>
      </c>
      <c r="G423" s="28">
        <v>0.56000000000000005</v>
      </c>
      <c r="H423" s="28">
        <v>16.399999999999999</v>
      </c>
      <c r="I423" s="28">
        <v>6.77</v>
      </c>
      <c r="J423" s="28">
        <v>0.13</v>
      </c>
      <c r="K423" s="28">
        <v>2.35</v>
      </c>
      <c r="L423" s="28">
        <v>4.5</v>
      </c>
      <c r="M423" s="28">
        <v>4.1399999999999997</v>
      </c>
      <c r="N423" s="28">
        <v>5.63</v>
      </c>
      <c r="O423" s="28">
        <v>0.38</v>
      </c>
      <c r="P423" s="28">
        <f t="shared" si="819"/>
        <v>100.05999999999997</v>
      </c>
      <c r="R423" s="28">
        <v>53.24</v>
      </c>
      <c r="S423" s="28">
        <v>0.15</v>
      </c>
      <c r="T423" s="28">
        <v>29.81</v>
      </c>
      <c r="U423" s="28">
        <v>0.65</v>
      </c>
      <c r="V423" s="28">
        <v>0</v>
      </c>
      <c r="W423" s="28">
        <v>0.35</v>
      </c>
      <c r="X423" s="28">
        <v>11.03</v>
      </c>
      <c r="Y423" s="28">
        <v>3.82</v>
      </c>
      <c r="Z423" s="28">
        <v>0.76</v>
      </c>
      <c r="AA423" s="28">
        <f t="shared" si="820"/>
        <v>99.81</v>
      </c>
      <c r="AC423" s="30">
        <f t="shared" si="821"/>
        <v>0.98535286284953405</v>
      </c>
      <c r="AD423" s="30">
        <f t="shared" si="822"/>
        <v>7.0087609511889862E-3</v>
      </c>
      <c r="AE423" s="30">
        <f t="shared" si="823"/>
        <v>0.32169478226755588</v>
      </c>
      <c r="AF423" s="30">
        <f t="shared" si="824"/>
        <v>9.4224077940153098E-2</v>
      </c>
      <c r="AG423" s="30">
        <f t="shared" si="825"/>
        <v>1.8325345362277983E-3</v>
      </c>
      <c r="AH423" s="30">
        <f t="shared" si="826"/>
        <v>5.8312655086848644E-2</v>
      </c>
      <c r="AI423" s="30">
        <f t="shared" si="827"/>
        <v>8.0242510699001429E-2</v>
      </c>
      <c r="AJ423" s="30">
        <f t="shared" si="828"/>
        <v>0.13359148112294289</v>
      </c>
      <c r="AK423" s="30">
        <f t="shared" si="829"/>
        <v>0.11953290870488321</v>
      </c>
      <c r="AL423" s="30">
        <f t="shared" si="830"/>
        <v>5.354488258875416E-3</v>
      </c>
      <c r="AM423" s="30">
        <f t="shared" si="831"/>
        <v>1.8071470624172115</v>
      </c>
      <c r="AO423" s="30">
        <f t="shared" si="832"/>
        <v>0.54525327979203952</v>
      </c>
      <c r="AP423" s="30">
        <f t="shared" si="833"/>
        <v>3.8783567186912713E-3</v>
      </c>
      <c r="AQ423" s="30">
        <f t="shared" si="834"/>
        <v>0.17801250875358313</v>
      </c>
      <c r="AR423" s="30">
        <f t="shared" si="835"/>
        <v>5.2139684644215097E-2</v>
      </c>
      <c r="AS423" s="30">
        <f t="shared" si="836"/>
        <v>1.0140483717891941E-3</v>
      </c>
      <c r="AT423" s="30">
        <f t="shared" si="837"/>
        <v>3.2267797291965022E-2</v>
      </c>
      <c r="AU423" s="30">
        <f t="shared" si="838"/>
        <v>4.4402867020501537E-2</v>
      </c>
      <c r="AV423" s="30">
        <f t="shared" si="839"/>
        <v>7.3923967728588197E-2</v>
      </c>
      <c r="AW423" s="30">
        <f t="shared" si="840"/>
        <v>6.6144538643688397E-2</v>
      </c>
      <c r="AX423" s="30">
        <f t="shared" si="841"/>
        <v>2.9629510349386489E-3</v>
      </c>
      <c r="AY423" s="30">
        <f t="shared" si="842"/>
        <v>1.0000000000000002</v>
      </c>
      <c r="AZ423" s="30"/>
      <c r="BA423" s="30">
        <f t="shared" si="843"/>
        <v>0.88615179760319585</v>
      </c>
      <c r="BB423" s="30">
        <f t="shared" si="844"/>
        <v>1.8773466833541925E-3</v>
      </c>
      <c r="BC423" s="30">
        <f t="shared" si="845"/>
        <v>0.58473911337779527</v>
      </c>
      <c r="BD423" s="30">
        <f t="shared" si="846"/>
        <v>9.0466249130132237E-3</v>
      </c>
      <c r="BE423" s="30">
        <f t="shared" si="847"/>
        <v>0</v>
      </c>
      <c r="BF423" s="30">
        <f t="shared" si="848"/>
        <v>8.6848635235732014E-3</v>
      </c>
      <c r="BG423" s="30">
        <f t="shared" si="849"/>
        <v>0.1966833095577746</v>
      </c>
      <c r="BH423" s="30">
        <f t="shared" si="850"/>
        <v>0.12326556953856083</v>
      </c>
      <c r="BI423" s="30">
        <f t="shared" si="851"/>
        <v>1.613588110403397E-2</v>
      </c>
      <c r="BJ423" s="30">
        <f t="shared" si="852"/>
        <v>1.8265845063013013</v>
      </c>
      <c r="BK423" s="30"/>
      <c r="BL423" s="30">
        <f t="shared" si="853"/>
        <v>0.48514141806534195</v>
      </c>
      <c r="BM423" s="30">
        <f t="shared" si="854"/>
        <v>1.0277907629664947E-3</v>
      </c>
      <c r="BN423" s="30">
        <f t="shared" si="855"/>
        <v>0.32012705208030523</v>
      </c>
      <c r="BO423" s="30">
        <f t="shared" si="856"/>
        <v>4.952754653181621E-3</v>
      </c>
      <c r="BP423" s="30">
        <f t="shared" si="857"/>
        <v>0</v>
      </c>
      <c r="BQ423" s="30">
        <f t="shared" si="858"/>
        <v>4.7547011888102609E-3</v>
      </c>
      <c r="BR423" s="30">
        <f t="shared" si="859"/>
        <v>0.10767818783049013</v>
      </c>
      <c r="BS423" s="30">
        <f t="shared" si="860"/>
        <v>6.7484186531377346E-2</v>
      </c>
      <c r="BT423" s="30">
        <f t="shared" si="861"/>
        <v>8.8339088875268833E-3</v>
      </c>
      <c r="BU423" s="30">
        <f t="shared" si="862"/>
        <v>0.99999999999999989</v>
      </c>
      <c r="BV423" s="30"/>
      <c r="BW423" s="28">
        <f t="shared" si="863"/>
        <v>0.58521936383106021</v>
      </c>
      <c r="BX423" s="28">
        <f t="shared" si="864"/>
        <v>0.36676929196394226</v>
      </c>
      <c r="BY423" s="28">
        <f t="shared" si="865"/>
        <v>4.801134420499753E-2</v>
      </c>
      <c r="BZ423" s="28"/>
      <c r="CA423" s="28">
        <f t="shared" si="866"/>
        <v>59.164501299220483</v>
      </c>
      <c r="CB423" s="28">
        <f t="shared" si="867"/>
        <v>9.7641415150909481</v>
      </c>
      <c r="CC423" s="28">
        <f t="shared" si="868"/>
        <v>34.062102612052762</v>
      </c>
      <c r="CD423" s="28">
        <f t="shared" si="869"/>
        <v>58.521936383106024</v>
      </c>
      <c r="CF423" s="28">
        <f t="shared" si="870"/>
        <v>7.243495349911254</v>
      </c>
      <c r="CG423" s="28">
        <f t="shared" si="871"/>
        <v>0.52777008653259827</v>
      </c>
      <c r="CH423" s="30"/>
      <c r="CI423" s="107">
        <f t="shared" si="873"/>
        <v>3.5265065968957567</v>
      </c>
    </row>
    <row r="424" spans="1:87" ht="15" customHeight="1" x14ac:dyDescent="0.3">
      <c r="A424" s="150" t="s">
        <v>194</v>
      </c>
      <c r="C424" s="144">
        <v>310</v>
      </c>
      <c r="D424" s="26">
        <f t="shared" si="818"/>
        <v>1008</v>
      </c>
      <c r="F424" s="28">
        <v>59.2</v>
      </c>
      <c r="G424" s="28">
        <v>0.56000000000000005</v>
      </c>
      <c r="H424" s="28">
        <v>16.399999999999999</v>
      </c>
      <c r="I424" s="28">
        <v>6.77</v>
      </c>
      <c r="J424" s="28">
        <v>0.13</v>
      </c>
      <c r="K424" s="28">
        <v>2.35</v>
      </c>
      <c r="L424" s="28">
        <v>4.5</v>
      </c>
      <c r="M424" s="28">
        <v>4.1399999999999997</v>
      </c>
      <c r="N424" s="28">
        <v>5.63</v>
      </c>
      <c r="O424" s="28">
        <v>0.38</v>
      </c>
      <c r="P424" s="28">
        <f t="shared" si="819"/>
        <v>100.05999999999997</v>
      </c>
      <c r="R424" s="28">
        <v>53.6</v>
      </c>
      <c r="S424" s="28">
        <v>0.17</v>
      </c>
      <c r="T424" s="28">
        <v>29.05</v>
      </c>
      <c r="U424" s="28">
        <v>0.8</v>
      </c>
      <c r="V424" s="28">
        <v>0</v>
      </c>
      <c r="W424" s="28">
        <v>0.33</v>
      </c>
      <c r="X424" s="28">
        <v>10.41</v>
      </c>
      <c r="Y424" s="28">
        <v>4.6500000000000004</v>
      </c>
      <c r="Z424" s="28">
        <v>0.76</v>
      </c>
      <c r="AA424" s="28">
        <f t="shared" si="820"/>
        <v>99.77000000000001</v>
      </c>
      <c r="AC424" s="30">
        <f t="shared" si="821"/>
        <v>0.98535286284953405</v>
      </c>
      <c r="AD424" s="30">
        <f t="shared" si="822"/>
        <v>7.0087609511889862E-3</v>
      </c>
      <c r="AE424" s="30">
        <f t="shared" si="823"/>
        <v>0.32169478226755588</v>
      </c>
      <c r="AF424" s="30">
        <f t="shared" si="824"/>
        <v>9.4224077940153098E-2</v>
      </c>
      <c r="AG424" s="30">
        <f t="shared" si="825"/>
        <v>1.8325345362277983E-3</v>
      </c>
      <c r="AH424" s="30">
        <f t="shared" si="826"/>
        <v>5.8312655086848644E-2</v>
      </c>
      <c r="AI424" s="30">
        <f t="shared" si="827"/>
        <v>8.0242510699001429E-2</v>
      </c>
      <c r="AJ424" s="30">
        <f t="shared" si="828"/>
        <v>0.13359148112294289</v>
      </c>
      <c r="AK424" s="30">
        <f t="shared" si="829"/>
        <v>0.11953290870488321</v>
      </c>
      <c r="AL424" s="30">
        <f t="shared" si="830"/>
        <v>5.354488258875416E-3</v>
      </c>
      <c r="AM424" s="30">
        <f t="shared" si="831"/>
        <v>1.8071470624172115</v>
      </c>
      <c r="AO424" s="30">
        <f t="shared" si="832"/>
        <v>0.54525327979203952</v>
      </c>
      <c r="AP424" s="30">
        <f t="shared" si="833"/>
        <v>3.8783567186912713E-3</v>
      </c>
      <c r="AQ424" s="30">
        <f t="shared" si="834"/>
        <v>0.17801250875358313</v>
      </c>
      <c r="AR424" s="30">
        <f t="shared" si="835"/>
        <v>5.2139684644215097E-2</v>
      </c>
      <c r="AS424" s="30">
        <f t="shared" si="836"/>
        <v>1.0140483717891941E-3</v>
      </c>
      <c r="AT424" s="30">
        <f t="shared" si="837"/>
        <v>3.2267797291965022E-2</v>
      </c>
      <c r="AU424" s="30">
        <f t="shared" si="838"/>
        <v>4.4402867020501537E-2</v>
      </c>
      <c r="AV424" s="30">
        <f t="shared" si="839"/>
        <v>7.3923967728588197E-2</v>
      </c>
      <c r="AW424" s="30">
        <f t="shared" si="840"/>
        <v>6.6144538643688397E-2</v>
      </c>
      <c r="AX424" s="30">
        <f t="shared" si="841"/>
        <v>2.9629510349386489E-3</v>
      </c>
      <c r="AY424" s="30">
        <f t="shared" si="842"/>
        <v>1.0000000000000002</v>
      </c>
      <c r="AZ424" s="30"/>
      <c r="BA424" s="30">
        <f t="shared" si="843"/>
        <v>0.8921438082556592</v>
      </c>
      <c r="BB424" s="30">
        <f t="shared" si="844"/>
        <v>2.1276595744680851E-3</v>
      </c>
      <c r="BC424" s="30">
        <f t="shared" si="845"/>
        <v>0.56983130639466462</v>
      </c>
      <c r="BD424" s="30">
        <f t="shared" si="846"/>
        <v>1.1134307585247045E-2</v>
      </c>
      <c r="BE424" s="30">
        <f t="shared" si="847"/>
        <v>0</v>
      </c>
      <c r="BF424" s="30">
        <f t="shared" si="848"/>
        <v>8.1885856079404479E-3</v>
      </c>
      <c r="BG424" s="30">
        <f t="shared" si="849"/>
        <v>0.18562767475035663</v>
      </c>
      <c r="BH424" s="30">
        <f t="shared" si="850"/>
        <v>0.15004840271055181</v>
      </c>
      <c r="BI424" s="30">
        <f t="shared" si="851"/>
        <v>1.613588110403397E-2</v>
      </c>
      <c r="BJ424" s="30">
        <f t="shared" si="852"/>
        <v>1.8352376259829217</v>
      </c>
      <c r="BK424" s="30"/>
      <c r="BL424" s="30">
        <f t="shared" si="853"/>
        <v>0.4861189611769442</v>
      </c>
      <c r="BM424" s="30">
        <f t="shared" si="854"/>
        <v>1.1593373764493017E-3</v>
      </c>
      <c r="BN424" s="30">
        <f t="shared" si="855"/>
        <v>0.31049456393390623</v>
      </c>
      <c r="BO424" s="30">
        <f t="shared" si="856"/>
        <v>6.0669569038961377E-3</v>
      </c>
      <c r="BP424" s="30">
        <f t="shared" si="857"/>
        <v>0</v>
      </c>
      <c r="BQ424" s="30">
        <f t="shared" si="858"/>
        <v>4.4618666771038887E-3</v>
      </c>
      <c r="BR424" s="30">
        <f t="shared" si="859"/>
        <v>0.10114639767748748</v>
      </c>
      <c r="BS424" s="30">
        <f t="shared" si="860"/>
        <v>8.1759659123263925E-2</v>
      </c>
      <c r="BT424" s="30">
        <f t="shared" si="861"/>
        <v>8.7922571309488433E-3</v>
      </c>
      <c r="BU424" s="30">
        <f t="shared" si="862"/>
        <v>1</v>
      </c>
      <c r="BV424" s="30"/>
      <c r="BW424" s="28">
        <f t="shared" si="863"/>
        <v>0.52763321493544646</v>
      </c>
      <c r="BX424" s="28">
        <f t="shared" si="864"/>
        <v>0.42650171222890304</v>
      </c>
      <c r="BY424" s="28">
        <f t="shared" si="865"/>
        <v>4.58650728356505E-2</v>
      </c>
      <c r="BZ424" s="28"/>
      <c r="CA424" s="28">
        <f t="shared" si="866"/>
        <v>59.164501299220483</v>
      </c>
      <c r="CB424" s="28">
        <f t="shared" si="867"/>
        <v>9.7641415150909481</v>
      </c>
      <c r="CC424" s="28">
        <f t="shared" si="868"/>
        <v>30.968168030337374</v>
      </c>
      <c r="CD424" s="28">
        <f t="shared" si="869"/>
        <v>52.763321493544645</v>
      </c>
      <c r="CF424" s="28">
        <f t="shared" si="870"/>
        <v>7.1399099656886786</v>
      </c>
      <c r="CG424" s="28">
        <f t="shared" si="871"/>
        <v>0.52777008653259827</v>
      </c>
      <c r="CH424" s="30"/>
      <c r="CI424" s="107">
        <f t="shared" si="873"/>
        <v>2.8254649398637803</v>
      </c>
    </row>
    <row r="425" spans="1:87" ht="15" customHeight="1" x14ac:dyDescent="0.3">
      <c r="A425" s="150" t="s">
        <v>194</v>
      </c>
      <c r="C425" s="144">
        <v>320</v>
      </c>
      <c r="D425" s="26">
        <f t="shared" si="818"/>
        <v>1008</v>
      </c>
      <c r="F425" s="28">
        <v>59.2</v>
      </c>
      <c r="G425" s="28">
        <v>0.56000000000000005</v>
      </c>
      <c r="H425" s="28">
        <v>16.399999999999999</v>
      </c>
      <c r="I425" s="28">
        <v>6.77</v>
      </c>
      <c r="J425" s="28">
        <v>0.13</v>
      </c>
      <c r="K425" s="28">
        <v>2.35</v>
      </c>
      <c r="L425" s="28">
        <v>4.5</v>
      </c>
      <c r="M425" s="28">
        <v>4.1399999999999997</v>
      </c>
      <c r="N425" s="28">
        <v>5.63</v>
      </c>
      <c r="O425" s="28">
        <v>0.38</v>
      </c>
      <c r="P425" s="28">
        <f t="shared" si="819"/>
        <v>100.05999999999997</v>
      </c>
      <c r="R425" s="28">
        <v>54.82</v>
      </c>
      <c r="S425" s="28">
        <v>0.14000000000000001</v>
      </c>
      <c r="T425" s="28">
        <v>28.66</v>
      </c>
      <c r="U425" s="28">
        <v>0.7</v>
      </c>
      <c r="V425" s="28">
        <v>0</v>
      </c>
      <c r="W425" s="28">
        <v>0.37</v>
      </c>
      <c r="X425" s="28">
        <v>9.73</v>
      </c>
      <c r="Y425" s="28">
        <v>4.55</v>
      </c>
      <c r="Z425" s="28">
        <v>0.96</v>
      </c>
      <c r="AA425" s="28">
        <f t="shared" si="820"/>
        <v>99.93</v>
      </c>
      <c r="AC425" s="30">
        <f t="shared" si="821"/>
        <v>0.98535286284953405</v>
      </c>
      <c r="AD425" s="30">
        <f t="shared" si="822"/>
        <v>7.0087609511889862E-3</v>
      </c>
      <c r="AE425" s="30">
        <f t="shared" si="823"/>
        <v>0.32169478226755588</v>
      </c>
      <c r="AF425" s="30">
        <f t="shared" si="824"/>
        <v>9.4224077940153098E-2</v>
      </c>
      <c r="AG425" s="30">
        <f t="shared" si="825"/>
        <v>1.8325345362277983E-3</v>
      </c>
      <c r="AH425" s="30">
        <f t="shared" si="826"/>
        <v>5.8312655086848644E-2</v>
      </c>
      <c r="AI425" s="30">
        <f t="shared" si="827"/>
        <v>8.0242510699001429E-2</v>
      </c>
      <c r="AJ425" s="30">
        <f t="shared" si="828"/>
        <v>0.13359148112294289</v>
      </c>
      <c r="AK425" s="30">
        <f t="shared" si="829"/>
        <v>0.11953290870488321</v>
      </c>
      <c r="AL425" s="30">
        <f t="shared" si="830"/>
        <v>5.354488258875416E-3</v>
      </c>
      <c r="AM425" s="30">
        <f t="shared" si="831"/>
        <v>1.8071470624172115</v>
      </c>
      <c r="AO425" s="30">
        <f t="shared" si="832"/>
        <v>0.54525327979203952</v>
      </c>
      <c r="AP425" s="30">
        <f t="shared" si="833"/>
        <v>3.8783567186912713E-3</v>
      </c>
      <c r="AQ425" s="30">
        <f t="shared" si="834"/>
        <v>0.17801250875358313</v>
      </c>
      <c r="AR425" s="30">
        <f t="shared" si="835"/>
        <v>5.2139684644215097E-2</v>
      </c>
      <c r="AS425" s="30">
        <f t="shared" si="836"/>
        <v>1.0140483717891941E-3</v>
      </c>
      <c r="AT425" s="30">
        <f t="shared" si="837"/>
        <v>3.2267797291965022E-2</v>
      </c>
      <c r="AU425" s="30">
        <f t="shared" si="838"/>
        <v>4.4402867020501537E-2</v>
      </c>
      <c r="AV425" s="30">
        <f t="shared" si="839"/>
        <v>7.3923967728588197E-2</v>
      </c>
      <c r="AW425" s="30">
        <f t="shared" si="840"/>
        <v>6.6144538643688397E-2</v>
      </c>
      <c r="AX425" s="30">
        <f t="shared" si="841"/>
        <v>2.9629510349386489E-3</v>
      </c>
      <c r="AY425" s="30">
        <f t="shared" si="842"/>
        <v>1.0000000000000002</v>
      </c>
      <c r="AZ425" s="30"/>
      <c r="BA425" s="30">
        <f t="shared" si="843"/>
        <v>0.91245006657789618</v>
      </c>
      <c r="BB425" s="30">
        <f t="shared" si="844"/>
        <v>1.7521902377972466E-3</v>
      </c>
      <c r="BC425" s="30">
        <f t="shared" si="845"/>
        <v>0.56218124754805809</v>
      </c>
      <c r="BD425" s="30">
        <f t="shared" si="846"/>
        <v>9.7425191370911629E-3</v>
      </c>
      <c r="BE425" s="30">
        <f t="shared" si="847"/>
        <v>0</v>
      </c>
      <c r="BF425" s="30">
        <f t="shared" si="848"/>
        <v>9.1811414392059566E-3</v>
      </c>
      <c r="BG425" s="30">
        <f t="shared" si="849"/>
        <v>0.17350213980028531</v>
      </c>
      <c r="BH425" s="30">
        <f t="shared" si="850"/>
        <v>0.1468215553404324</v>
      </c>
      <c r="BI425" s="30">
        <f t="shared" si="851"/>
        <v>2.038216560509554E-2</v>
      </c>
      <c r="BJ425" s="30">
        <f t="shared" si="852"/>
        <v>1.836013025685862</v>
      </c>
      <c r="BK425" s="30"/>
      <c r="BL425" s="30">
        <f t="shared" si="853"/>
        <v>0.49697363461625815</v>
      </c>
      <c r="BM425" s="30">
        <f t="shared" si="854"/>
        <v>9.5434521067338152E-4</v>
      </c>
      <c r="BN425" s="30">
        <f t="shared" si="855"/>
        <v>0.30619676422940917</v>
      </c>
      <c r="BO425" s="30">
        <f t="shared" si="856"/>
        <v>5.3063453258735691E-3</v>
      </c>
      <c r="BP425" s="30">
        <f t="shared" si="857"/>
        <v>0</v>
      </c>
      <c r="BQ425" s="30">
        <f t="shared" si="858"/>
        <v>5.000586221754197E-3</v>
      </c>
      <c r="BR425" s="30">
        <f t="shared" si="859"/>
        <v>9.4499405708449016E-2</v>
      </c>
      <c r="BS425" s="30">
        <f t="shared" si="860"/>
        <v>7.9967600058602886E-2</v>
      </c>
      <c r="BT425" s="30">
        <f t="shared" si="861"/>
        <v>1.1101318628979534E-2</v>
      </c>
      <c r="BU425" s="30">
        <f t="shared" si="862"/>
        <v>1</v>
      </c>
      <c r="BV425" s="30"/>
      <c r="BW425" s="28">
        <f t="shared" si="863"/>
        <v>0.50924319123975437</v>
      </c>
      <c r="BX425" s="28">
        <f t="shared" si="864"/>
        <v>0.43093345978562425</v>
      </c>
      <c r="BY425" s="28">
        <f t="shared" si="865"/>
        <v>5.9823348974621382E-2</v>
      </c>
      <c r="BZ425" s="28"/>
      <c r="CA425" s="28">
        <f t="shared" si="866"/>
        <v>59.164501299220483</v>
      </c>
      <c r="CB425" s="28">
        <f t="shared" si="867"/>
        <v>9.7641415150909481</v>
      </c>
      <c r="CC425" s="28">
        <f t="shared" si="868"/>
        <v>31.444494459449857</v>
      </c>
      <c r="CD425" s="28">
        <f t="shared" si="869"/>
        <v>50.924319123975437</v>
      </c>
      <c r="CF425" s="28">
        <f t="shared" si="870"/>
        <v>7.1044342769046018</v>
      </c>
      <c r="CG425" s="28">
        <f t="shared" si="871"/>
        <v>0.52777008653259827</v>
      </c>
      <c r="CH425" s="30"/>
      <c r="CI425" s="107">
        <f t="shared" si="873"/>
        <v>2.7825955631046928</v>
      </c>
    </row>
    <row r="426" spans="1:87" ht="15" customHeight="1" x14ac:dyDescent="0.3">
      <c r="A426" s="150" t="s">
        <v>194</v>
      </c>
      <c r="C426" s="144">
        <v>330</v>
      </c>
      <c r="D426" s="26">
        <f t="shared" si="818"/>
        <v>1008</v>
      </c>
      <c r="F426" s="28">
        <v>59.2</v>
      </c>
      <c r="G426" s="28">
        <v>0.56000000000000005</v>
      </c>
      <c r="H426" s="28">
        <v>16.399999999999999</v>
      </c>
      <c r="I426" s="28">
        <v>6.77</v>
      </c>
      <c r="J426" s="28">
        <v>0.13</v>
      </c>
      <c r="K426" s="28">
        <v>2.35</v>
      </c>
      <c r="L426" s="28">
        <v>4.5</v>
      </c>
      <c r="M426" s="28">
        <v>4.1399999999999997</v>
      </c>
      <c r="N426" s="28">
        <v>5.63</v>
      </c>
      <c r="O426" s="28">
        <v>0.38</v>
      </c>
      <c r="P426" s="28">
        <f t="shared" si="819"/>
        <v>100.05999999999997</v>
      </c>
      <c r="R426" s="28">
        <v>56.56</v>
      </c>
      <c r="S426" s="28">
        <v>0.2</v>
      </c>
      <c r="T426" s="28">
        <v>26.91</v>
      </c>
      <c r="U426" s="28">
        <v>0.69</v>
      </c>
      <c r="V426" s="28">
        <v>0</v>
      </c>
      <c r="W426" s="28">
        <v>0.22</v>
      </c>
      <c r="X426" s="28">
        <v>8.4600000000000009</v>
      </c>
      <c r="Y426" s="28">
        <v>5.25</v>
      </c>
      <c r="Z426" s="28">
        <v>1.44</v>
      </c>
      <c r="AA426" s="28">
        <f t="shared" si="820"/>
        <v>99.72999999999999</v>
      </c>
      <c r="AC426" s="30">
        <f t="shared" si="821"/>
        <v>0.98535286284953405</v>
      </c>
      <c r="AD426" s="30">
        <f t="shared" si="822"/>
        <v>7.0087609511889862E-3</v>
      </c>
      <c r="AE426" s="30">
        <f t="shared" si="823"/>
        <v>0.32169478226755588</v>
      </c>
      <c r="AF426" s="30">
        <f t="shared" si="824"/>
        <v>9.4224077940153098E-2</v>
      </c>
      <c r="AG426" s="30">
        <f t="shared" si="825"/>
        <v>1.8325345362277983E-3</v>
      </c>
      <c r="AH426" s="30">
        <f t="shared" si="826"/>
        <v>5.8312655086848644E-2</v>
      </c>
      <c r="AI426" s="30">
        <f t="shared" si="827"/>
        <v>8.0242510699001429E-2</v>
      </c>
      <c r="AJ426" s="30">
        <f t="shared" si="828"/>
        <v>0.13359148112294289</v>
      </c>
      <c r="AK426" s="30">
        <f t="shared" si="829"/>
        <v>0.11953290870488321</v>
      </c>
      <c r="AL426" s="30">
        <f t="shared" si="830"/>
        <v>5.354488258875416E-3</v>
      </c>
      <c r="AM426" s="30">
        <f t="shared" si="831"/>
        <v>1.8071470624172115</v>
      </c>
      <c r="AO426" s="30">
        <f t="shared" si="832"/>
        <v>0.54525327979203952</v>
      </c>
      <c r="AP426" s="30">
        <f t="shared" si="833"/>
        <v>3.8783567186912713E-3</v>
      </c>
      <c r="AQ426" s="30">
        <f t="shared" si="834"/>
        <v>0.17801250875358313</v>
      </c>
      <c r="AR426" s="30">
        <f t="shared" si="835"/>
        <v>5.2139684644215097E-2</v>
      </c>
      <c r="AS426" s="30">
        <f t="shared" si="836"/>
        <v>1.0140483717891941E-3</v>
      </c>
      <c r="AT426" s="30">
        <f t="shared" si="837"/>
        <v>3.2267797291965022E-2</v>
      </c>
      <c r="AU426" s="30">
        <f t="shared" si="838"/>
        <v>4.4402867020501537E-2</v>
      </c>
      <c r="AV426" s="30">
        <f t="shared" si="839"/>
        <v>7.3923967728588197E-2</v>
      </c>
      <c r="AW426" s="30">
        <f t="shared" si="840"/>
        <v>6.6144538643688397E-2</v>
      </c>
      <c r="AX426" s="30">
        <f t="shared" si="841"/>
        <v>2.9629510349386489E-3</v>
      </c>
      <c r="AY426" s="30">
        <f t="shared" si="842"/>
        <v>1.0000000000000002</v>
      </c>
      <c r="AZ426" s="30"/>
      <c r="BA426" s="30">
        <f t="shared" si="843"/>
        <v>0.94141145139813587</v>
      </c>
      <c r="BB426" s="30">
        <f t="shared" si="844"/>
        <v>2.5031289111389237E-3</v>
      </c>
      <c r="BC426" s="30">
        <f t="shared" si="845"/>
        <v>0.52785406041584937</v>
      </c>
      <c r="BD426" s="30">
        <f t="shared" si="846"/>
        <v>9.6033402922755737E-3</v>
      </c>
      <c r="BE426" s="30">
        <f t="shared" si="847"/>
        <v>0</v>
      </c>
      <c r="BF426" s="30">
        <f t="shared" si="848"/>
        <v>5.4590570719602978E-3</v>
      </c>
      <c r="BG426" s="30">
        <f t="shared" si="849"/>
        <v>0.15085592011412269</v>
      </c>
      <c r="BH426" s="30">
        <f t="shared" si="850"/>
        <v>0.16940948693126817</v>
      </c>
      <c r="BI426" s="30">
        <f t="shared" si="851"/>
        <v>3.0573248407643309E-2</v>
      </c>
      <c r="BJ426" s="30">
        <f t="shared" si="852"/>
        <v>1.837669693542394</v>
      </c>
      <c r="BK426" s="30"/>
      <c r="BL426" s="30">
        <f t="shared" si="853"/>
        <v>0.51228545298770145</v>
      </c>
      <c r="BM426" s="30">
        <f t="shared" si="854"/>
        <v>1.3621212342647679E-3</v>
      </c>
      <c r="BN426" s="30">
        <f t="shared" si="855"/>
        <v>0.28724098910197982</v>
      </c>
      <c r="BO426" s="30">
        <f t="shared" si="856"/>
        <v>5.2258250359256036E-3</v>
      </c>
      <c r="BP426" s="30">
        <f t="shared" si="857"/>
        <v>0</v>
      </c>
      <c r="BQ426" s="30">
        <f t="shared" si="858"/>
        <v>2.9706410739337584E-3</v>
      </c>
      <c r="BR426" s="30">
        <f t="shared" si="859"/>
        <v>8.2090878814747414E-2</v>
      </c>
      <c r="BS426" s="30">
        <f t="shared" si="860"/>
        <v>9.2187125644274545E-2</v>
      </c>
      <c r="BT426" s="30">
        <f t="shared" si="861"/>
        <v>1.6636966107172732E-2</v>
      </c>
      <c r="BU426" s="30">
        <f t="shared" si="862"/>
        <v>1</v>
      </c>
      <c r="BV426" s="30"/>
      <c r="BW426" s="28">
        <f t="shared" si="863"/>
        <v>0.42998659859565375</v>
      </c>
      <c r="BX426" s="28">
        <f t="shared" si="864"/>
        <v>0.48287007232002843</v>
      </c>
      <c r="BY426" s="28">
        <f t="shared" si="865"/>
        <v>8.7143329084317878E-2</v>
      </c>
      <c r="BZ426" s="28"/>
      <c r="CA426" s="28">
        <f t="shared" si="866"/>
        <v>59.164501299220483</v>
      </c>
      <c r="CB426" s="28">
        <f t="shared" si="867"/>
        <v>9.7641415150909481</v>
      </c>
      <c r="CC426" s="28">
        <f t="shared" si="868"/>
        <v>30.213662838214475</v>
      </c>
      <c r="CD426" s="28">
        <f t="shared" si="869"/>
        <v>42.998659859565372</v>
      </c>
      <c r="CF426" s="28">
        <f t="shared" si="870"/>
        <v>6.9352626342046895</v>
      </c>
      <c r="CG426" s="28">
        <f t="shared" si="871"/>
        <v>0.52777008653259827</v>
      </c>
      <c r="CH426" s="30"/>
      <c r="CI426" s="107">
        <f t="shared" si="873"/>
        <v>2.1990746793710119</v>
      </c>
    </row>
    <row r="427" spans="1:87" ht="15" customHeight="1" x14ac:dyDescent="0.3">
      <c r="A427" s="150" t="s">
        <v>194</v>
      </c>
      <c r="C427" s="144">
        <v>340</v>
      </c>
      <c r="D427" s="26">
        <f t="shared" si="818"/>
        <v>1008</v>
      </c>
      <c r="F427" s="28">
        <v>59.2</v>
      </c>
      <c r="G427" s="28">
        <v>0.56000000000000005</v>
      </c>
      <c r="H427" s="28">
        <v>16.399999999999999</v>
      </c>
      <c r="I427" s="28">
        <v>6.77</v>
      </c>
      <c r="J427" s="28">
        <v>0.13</v>
      </c>
      <c r="K427" s="28">
        <v>2.35</v>
      </c>
      <c r="L427" s="28">
        <v>4.5</v>
      </c>
      <c r="M427" s="28">
        <v>4.1399999999999997</v>
      </c>
      <c r="N427" s="28">
        <v>5.63</v>
      </c>
      <c r="O427" s="28">
        <v>0.38</v>
      </c>
      <c r="P427" s="28">
        <f t="shared" si="819"/>
        <v>100.05999999999997</v>
      </c>
      <c r="R427" s="28">
        <v>56.48</v>
      </c>
      <c r="S427" s="28">
        <v>0.19</v>
      </c>
      <c r="T427" s="28">
        <v>27.16</v>
      </c>
      <c r="U427" s="28">
        <v>0.61</v>
      </c>
      <c r="V427" s="28">
        <v>0</v>
      </c>
      <c r="W427" s="28">
        <v>0.13</v>
      </c>
      <c r="X427" s="28">
        <v>8.5</v>
      </c>
      <c r="Y427" s="28">
        <v>5.4</v>
      </c>
      <c r="Z427" s="28">
        <v>1.28</v>
      </c>
      <c r="AA427" s="28">
        <f t="shared" si="820"/>
        <v>99.75</v>
      </c>
      <c r="AC427" s="30">
        <f t="shared" si="821"/>
        <v>0.98535286284953405</v>
      </c>
      <c r="AD427" s="30">
        <f t="shared" si="822"/>
        <v>7.0087609511889862E-3</v>
      </c>
      <c r="AE427" s="30">
        <f t="shared" si="823"/>
        <v>0.32169478226755588</v>
      </c>
      <c r="AF427" s="30">
        <f t="shared" si="824"/>
        <v>9.4224077940153098E-2</v>
      </c>
      <c r="AG427" s="30">
        <f t="shared" si="825"/>
        <v>1.8325345362277983E-3</v>
      </c>
      <c r="AH427" s="30">
        <f t="shared" si="826"/>
        <v>5.8312655086848644E-2</v>
      </c>
      <c r="AI427" s="30">
        <f t="shared" si="827"/>
        <v>8.0242510699001429E-2</v>
      </c>
      <c r="AJ427" s="30">
        <f t="shared" si="828"/>
        <v>0.13359148112294289</v>
      </c>
      <c r="AK427" s="30">
        <f t="shared" si="829"/>
        <v>0.11953290870488321</v>
      </c>
      <c r="AL427" s="30">
        <f t="shared" si="830"/>
        <v>5.354488258875416E-3</v>
      </c>
      <c r="AM427" s="30">
        <f t="shared" si="831"/>
        <v>1.8071470624172115</v>
      </c>
      <c r="AO427" s="30">
        <f t="shared" si="832"/>
        <v>0.54525327979203952</v>
      </c>
      <c r="AP427" s="30">
        <f t="shared" si="833"/>
        <v>3.8783567186912713E-3</v>
      </c>
      <c r="AQ427" s="30">
        <f t="shared" si="834"/>
        <v>0.17801250875358313</v>
      </c>
      <c r="AR427" s="30">
        <f t="shared" si="835"/>
        <v>5.2139684644215097E-2</v>
      </c>
      <c r="AS427" s="30">
        <f t="shared" si="836"/>
        <v>1.0140483717891941E-3</v>
      </c>
      <c r="AT427" s="30">
        <f t="shared" si="837"/>
        <v>3.2267797291965022E-2</v>
      </c>
      <c r="AU427" s="30">
        <f t="shared" si="838"/>
        <v>4.4402867020501537E-2</v>
      </c>
      <c r="AV427" s="30">
        <f t="shared" si="839"/>
        <v>7.3923967728588197E-2</v>
      </c>
      <c r="AW427" s="30">
        <f t="shared" si="840"/>
        <v>6.6144538643688397E-2</v>
      </c>
      <c r="AX427" s="30">
        <f t="shared" si="841"/>
        <v>2.9629510349386489E-3</v>
      </c>
      <c r="AY427" s="30">
        <f t="shared" si="842"/>
        <v>1.0000000000000002</v>
      </c>
      <c r="AZ427" s="30"/>
      <c r="BA427" s="30">
        <f t="shared" si="843"/>
        <v>0.94007989347536614</v>
      </c>
      <c r="BB427" s="30">
        <f t="shared" si="844"/>
        <v>2.3779724655819774E-3</v>
      </c>
      <c r="BC427" s="30">
        <f t="shared" si="845"/>
        <v>0.53275794429187917</v>
      </c>
      <c r="BD427" s="30">
        <f t="shared" si="846"/>
        <v>8.4899095337508702E-3</v>
      </c>
      <c r="BE427" s="30">
        <f t="shared" si="847"/>
        <v>0</v>
      </c>
      <c r="BF427" s="30">
        <f t="shared" si="848"/>
        <v>3.2258064516129037E-3</v>
      </c>
      <c r="BG427" s="30">
        <f t="shared" si="849"/>
        <v>0.15156918687589158</v>
      </c>
      <c r="BH427" s="30">
        <f t="shared" si="850"/>
        <v>0.17424975798644726</v>
      </c>
      <c r="BI427" s="30">
        <f t="shared" si="851"/>
        <v>2.7176220806794056E-2</v>
      </c>
      <c r="BJ427" s="30">
        <f t="shared" si="852"/>
        <v>1.8399266918873241</v>
      </c>
      <c r="BK427" s="30"/>
      <c r="BL427" s="30">
        <f t="shared" si="853"/>
        <v>0.51093334186650086</v>
      </c>
      <c r="BM427" s="30">
        <f t="shared" si="854"/>
        <v>1.2924278320799549E-3</v>
      </c>
      <c r="BN427" s="30">
        <f t="shared" si="855"/>
        <v>0.28955389725087205</v>
      </c>
      <c r="BO427" s="30">
        <f t="shared" si="856"/>
        <v>4.6142651069658955E-3</v>
      </c>
      <c r="BP427" s="30">
        <f t="shared" si="857"/>
        <v>0</v>
      </c>
      <c r="BQ427" s="30">
        <f t="shared" si="858"/>
        <v>1.7532255311237422E-3</v>
      </c>
      <c r="BR427" s="30">
        <f t="shared" si="859"/>
        <v>8.2377840130368404E-2</v>
      </c>
      <c r="BS427" s="30">
        <f t="shared" si="860"/>
        <v>9.4704728593131476E-2</v>
      </c>
      <c r="BT427" s="30">
        <f t="shared" si="861"/>
        <v>1.4770273688957555E-2</v>
      </c>
      <c r="BU427" s="30">
        <f t="shared" si="862"/>
        <v>1</v>
      </c>
      <c r="BV427" s="30"/>
      <c r="BW427" s="28">
        <f t="shared" si="863"/>
        <v>0.42938034742934533</v>
      </c>
      <c r="BX427" s="28">
        <f t="shared" si="864"/>
        <v>0.4936321370184823</v>
      </c>
      <c r="BY427" s="28">
        <f t="shared" si="865"/>
        <v>7.6987515552172314E-2</v>
      </c>
      <c r="BZ427" s="28"/>
      <c r="CA427" s="28">
        <f t="shared" si="866"/>
        <v>59.164501299220483</v>
      </c>
      <c r="CB427" s="28">
        <f t="shared" si="867"/>
        <v>9.7641415150909481</v>
      </c>
      <c r="CC427" s="28">
        <f t="shared" si="868"/>
        <v>29.167768926684502</v>
      </c>
      <c r="CD427" s="28">
        <f t="shared" si="869"/>
        <v>42.938034742934541</v>
      </c>
      <c r="CF427" s="28">
        <f t="shared" si="870"/>
        <v>6.9338517089423553</v>
      </c>
      <c r="CG427" s="28">
        <f t="shared" si="871"/>
        <v>0.52777008653259827</v>
      </c>
      <c r="CH427" s="30"/>
      <c r="CI427" s="107">
        <f t="shared" si="873"/>
        <v>2.0670910246600891</v>
      </c>
    </row>
    <row r="428" spans="1:87" ht="15" customHeight="1" x14ac:dyDescent="0.3">
      <c r="A428" s="150" t="s">
        <v>194</v>
      </c>
      <c r="C428" s="144">
        <v>350</v>
      </c>
      <c r="D428" s="26">
        <f t="shared" si="818"/>
        <v>1008</v>
      </c>
      <c r="F428" s="28">
        <v>59.2</v>
      </c>
      <c r="G428" s="28">
        <v>0.56000000000000005</v>
      </c>
      <c r="H428" s="28">
        <v>16.399999999999999</v>
      </c>
      <c r="I428" s="28">
        <v>6.77</v>
      </c>
      <c r="J428" s="28">
        <v>0.13</v>
      </c>
      <c r="K428" s="28">
        <v>2.35</v>
      </c>
      <c r="L428" s="28">
        <v>4.5</v>
      </c>
      <c r="M428" s="28">
        <v>4.1399999999999997</v>
      </c>
      <c r="N428" s="28">
        <v>5.63</v>
      </c>
      <c r="O428" s="28">
        <v>0.38</v>
      </c>
      <c r="P428" s="28">
        <f t="shared" si="819"/>
        <v>100.05999999999997</v>
      </c>
      <c r="R428" s="28">
        <v>55.85</v>
      </c>
      <c r="S428" s="28">
        <v>0.23</v>
      </c>
      <c r="T428" s="28">
        <v>27.69</v>
      </c>
      <c r="U428" s="28">
        <v>0.69</v>
      </c>
      <c r="V428" s="28">
        <v>0</v>
      </c>
      <c r="W428" s="28">
        <v>0.38</v>
      </c>
      <c r="X428" s="28">
        <v>8.5500000000000007</v>
      </c>
      <c r="Y428" s="28">
        <v>5.12</v>
      </c>
      <c r="Z428" s="28">
        <v>1.35</v>
      </c>
      <c r="AA428" s="28">
        <f t="shared" si="820"/>
        <v>99.859999999999985</v>
      </c>
      <c r="AC428" s="30">
        <f t="shared" si="821"/>
        <v>0.98535286284953405</v>
      </c>
      <c r="AD428" s="30">
        <f t="shared" si="822"/>
        <v>7.0087609511889862E-3</v>
      </c>
      <c r="AE428" s="30">
        <f t="shared" si="823"/>
        <v>0.32169478226755588</v>
      </c>
      <c r="AF428" s="30">
        <f t="shared" si="824"/>
        <v>9.4224077940153098E-2</v>
      </c>
      <c r="AG428" s="30">
        <f t="shared" si="825"/>
        <v>1.8325345362277983E-3</v>
      </c>
      <c r="AH428" s="30">
        <f t="shared" si="826"/>
        <v>5.8312655086848644E-2</v>
      </c>
      <c r="AI428" s="30">
        <f t="shared" si="827"/>
        <v>8.0242510699001429E-2</v>
      </c>
      <c r="AJ428" s="30">
        <f t="shared" si="828"/>
        <v>0.13359148112294289</v>
      </c>
      <c r="AK428" s="30">
        <f t="shared" si="829"/>
        <v>0.11953290870488321</v>
      </c>
      <c r="AL428" s="30">
        <f t="shared" si="830"/>
        <v>5.354488258875416E-3</v>
      </c>
      <c r="AM428" s="30">
        <f t="shared" si="831"/>
        <v>1.8071470624172115</v>
      </c>
      <c r="AO428" s="30">
        <f t="shared" si="832"/>
        <v>0.54525327979203952</v>
      </c>
      <c r="AP428" s="30">
        <f t="shared" si="833"/>
        <v>3.8783567186912713E-3</v>
      </c>
      <c r="AQ428" s="30">
        <f t="shared" si="834"/>
        <v>0.17801250875358313</v>
      </c>
      <c r="AR428" s="30">
        <f t="shared" si="835"/>
        <v>5.2139684644215097E-2</v>
      </c>
      <c r="AS428" s="30">
        <f t="shared" si="836"/>
        <v>1.0140483717891941E-3</v>
      </c>
      <c r="AT428" s="30">
        <f t="shared" si="837"/>
        <v>3.2267797291965022E-2</v>
      </c>
      <c r="AU428" s="30">
        <f t="shared" si="838"/>
        <v>4.4402867020501537E-2</v>
      </c>
      <c r="AV428" s="30">
        <f t="shared" si="839"/>
        <v>7.3923967728588197E-2</v>
      </c>
      <c r="AW428" s="30">
        <f t="shared" si="840"/>
        <v>6.6144538643688397E-2</v>
      </c>
      <c r="AX428" s="30">
        <f t="shared" si="841"/>
        <v>2.9629510349386489E-3</v>
      </c>
      <c r="AY428" s="30">
        <f t="shared" si="842"/>
        <v>1.0000000000000002</v>
      </c>
      <c r="AZ428" s="30"/>
      <c r="BA428" s="30">
        <f t="shared" si="843"/>
        <v>0.92959387483355527</v>
      </c>
      <c r="BB428" s="30">
        <f t="shared" si="844"/>
        <v>2.8785982478097623E-3</v>
      </c>
      <c r="BC428" s="30">
        <f t="shared" si="845"/>
        <v>0.54315417810906241</v>
      </c>
      <c r="BD428" s="30">
        <f t="shared" si="846"/>
        <v>9.6033402922755737E-3</v>
      </c>
      <c r="BE428" s="30">
        <f t="shared" si="847"/>
        <v>0</v>
      </c>
      <c r="BF428" s="30">
        <f t="shared" si="848"/>
        <v>9.4292803970223334E-3</v>
      </c>
      <c r="BG428" s="30">
        <f t="shared" si="849"/>
        <v>0.15246077032810273</v>
      </c>
      <c r="BH428" s="30">
        <f t="shared" si="850"/>
        <v>0.16521458535011296</v>
      </c>
      <c r="BI428" s="30">
        <f t="shared" si="851"/>
        <v>2.8662420382165606E-2</v>
      </c>
      <c r="BJ428" s="30">
        <f t="shared" si="852"/>
        <v>1.8409970479401068</v>
      </c>
      <c r="BK428" s="30"/>
      <c r="BL428" s="30">
        <f t="shared" si="853"/>
        <v>0.50494044836936525</v>
      </c>
      <c r="BM428" s="30">
        <f t="shared" si="854"/>
        <v>1.563608290969629E-3</v>
      </c>
      <c r="BN428" s="30">
        <f t="shared" si="855"/>
        <v>0.29503261763336236</v>
      </c>
      <c r="BO428" s="30">
        <f t="shared" si="856"/>
        <v>5.2163800604790537E-3</v>
      </c>
      <c r="BP428" s="30">
        <f t="shared" si="857"/>
        <v>0</v>
      </c>
      <c r="BQ428" s="30">
        <f t="shared" si="858"/>
        <v>5.1218335236185002E-3</v>
      </c>
      <c r="BR428" s="30">
        <f t="shared" si="859"/>
        <v>8.2814239435468534E-2</v>
      </c>
      <c r="BS428" s="30">
        <f t="shared" si="860"/>
        <v>8.9741906721127945E-2</v>
      </c>
      <c r="BT428" s="30">
        <f t="shared" si="861"/>
        <v>1.5568965965608698E-2</v>
      </c>
      <c r="BU428" s="30">
        <f t="shared" si="862"/>
        <v>0.99999999999999989</v>
      </c>
      <c r="BV428" s="30"/>
      <c r="BW428" s="28">
        <f t="shared" si="863"/>
        <v>0.44020831935330779</v>
      </c>
      <c r="BX428" s="28">
        <f t="shared" si="864"/>
        <v>0.47703310689766942</v>
      </c>
      <c r="BY428" s="28">
        <f t="shared" si="865"/>
        <v>8.2758573749022846E-2</v>
      </c>
      <c r="BZ428" s="28"/>
      <c r="CA428" s="28">
        <f t="shared" si="866"/>
        <v>59.164501299220483</v>
      </c>
      <c r="CB428" s="28">
        <f t="shared" si="867"/>
        <v>9.7641415150909481</v>
      </c>
      <c r="CC428" s="28">
        <f t="shared" si="868"/>
        <v>30.286273342567675</v>
      </c>
      <c r="CD428" s="28">
        <f t="shared" si="869"/>
        <v>44.020831935330776</v>
      </c>
      <c r="CF428" s="28">
        <f t="shared" si="870"/>
        <v>6.9587566600038349</v>
      </c>
      <c r="CG428" s="28">
        <f t="shared" si="871"/>
        <v>0.52777008653259827</v>
      </c>
      <c r="CH428" s="30"/>
      <c r="CI428" s="107">
        <f t="shared" si="873"/>
        <v>2.2631800206915904</v>
      </c>
    </row>
    <row r="429" spans="1:87" ht="15" customHeight="1" x14ac:dyDescent="0.3">
      <c r="A429" s="150" t="s">
        <v>194</v>
      </c>
      <c r="C429" s="144">
        <v>360</v>
      </c>
      <c r="D429" s="26">
        <f t="shared" si="818"/>
        <v>1008</v>
      </c>
      <c r="F429" s="28">
        <v>59.2</v>
      </c>
      <c r="G429" s="28">
        <v>0.56000000000000005</v>
      </c>
      <c r="H429" s="28">
        <v>16.399999999999999</v>
      </c>
      <c r="I429" s="28">
        <v>6.77</v>
      </c>
      <c r="J429" s="28">
        <v>0.13</v>
      </c>
      <c r="K429" s="28">
        <v>2.35</v>
      </c>
      <c r="L429" s="28">
        <v>4.5</v>
      </c>
      <c r="M429" s="28">
        <v>4.1399999999999997</v>
      </c>
      <c r="N429" s="28">
        <v>5.63</v>
      </c>
      <c r="O429" s="28">
        <v>0.38</v>
      </c>
      <c r="P429" s="28">
        <f t="shared" si="819"/>
        <v>100.05999999999997</v>
      </c>
      <c r="R429" s="28">
        <v>56.69</v>
      </c>
      <c r="S429" s="28">
        <v>0.08</v>
      </c>
      <c r="T429" s="28">
        <v>27.28</v>
      </c>
      <c r="U429" s="28">
        <v>0.5</v>
      </c>
      <c r="V429" s="28">
        <v>0</v>
      </c>
      <c r="W429" s="28">
        <v>0.17</v>
      </c>
      <c r="X429" s="28">
        <v>8.1</v>
      </c>
      <c r="Y429" s="28">
        <v>5.54</v>
      </c>
      <c r="Z429" s="28">
        <v>1.3</v>
      </c>
      <c r="AA429" s="28">
        <f t="shared" si="820"/>
        <v>99.66</v>
      </c>
      <c r="AC429" s="30">
        <f t="shared" si="821"/>
        <v>0.98535286284953405</v>
      </c>
      <c r="AD429" s="30">
        <f t="shared" si="822"/>
        <v>7.0087609511889862E-3</v>
      </c>
      <c r="AE429" s="30">
        <f t="shared" si="823"/>
        <v>0.32169478226755588</v>
      </c>
      <c r="AF429" s="30">
        <f t="shared" si="824"/>
        <v>9.4224077940153098E-2</v>
      </c>
      <c r="AG429" s="30">
        <f t="shared" si="825"/>
        <v>1.8325345362277983E-3</v>
      </c>
      <c r="AH429" s="30">
        <f t="shared" si="826"/>
        <v>5.8312655086848644E-2</v>
      </c>
      <c r="AI429" s="30">
        <f t="shared" si="827"/>
        <v>8.0242510699001429E-2</v>
      </c>
      <c r="AJ429" s="30">
        <f t="shared" si="828"/>
        <v>0.13359148112294289</v>
      </c>
      <c r="AK429" s="30">
        <f t="shared" si="829"/>
        <v>0.11953290870488321</v>
      </c>
      <c r="AL429" s="30">
        <f t="shared" si="830"/>
        <v>5.354488258875416E-3</v>
      </c>
      <c r="AM429" s="30">
        <f t="shared" si="831"/>
        <v>1.8071470624172115</v>
      </c>
      <c r="AO429" s="30">
        <f t="shared" si="832"/>
        <v>0.54525327979203952</v>
      </c>
      <c r="AP429" s="30">
        <f t="shared" si="833"/>
        <v>3.8783567186912713E-3</v>
      </c>
      <c r="AQ429" s="30">
        <f t="shared" si="834"/>
        <v>0.17801250875358313</v>
      </c>
      <c r="AR429" s="30">
        <f t="shared" si="835"/>
        <v>5.2139684644215097E-2</v>
      </c>
      <c r="AS429" s="30">
        <f t="shared" si="836"/>
        <v>1.0140483717891941E-3</v>
      </c>
      <c r="AT429" s="30">
        <f t="shared" si="837"/>
        <v>3.2267797291965022E-2</v>
      </c>
      <c r="AU429" s="30">
        <f t="shared" si="838"/>
        <v>4.4402867020501537E-2</v>
      </c>
      <c r="AV429" s="30">
        <f t="shared" si="839"/>
        <v>7.3923967728588197E-2</v>
      </c>
      <c r="AW429" s="30">
        <f t="shared" si="840"/>
        <v>6.6144538643688397E-2</v>
      </c>
      <c r="AX429" s="30">
        <f t="shared" si="841"/>
        <v>2.9629510349386489E-3</v>
      </c>
      <c r="AY429" s="30">
        <f t="shared" si="842"/>
        <v>1.0000000000000002</v>
      </c>
      <c r="AZ429" s="30"/>
      <c r="BA429" s="30">
        <f t="shared" si="843"/>
        <v>0.94357523302263646</v>
      </c>
      <c r="BB429" s="30">
        <f t="shared" si="844"/>
        <v>1.0012515644555694E-3</v>
      </c>
      <c r="BC429" s="30">
        <f t="shared" si="845"/>
        <v>0.5351118085523735</v>
      </c>
      <c r="BD429" s="30">
        <f t="shared" si="846"/>
        <v>6.9589422407794017E-3</v>
      </c>
      <c r="BE429" s="30">
        <f t="shared" si="847"/>
        <v>0</v>
      </c>
      <c r="BF429" s="30">
        <f t="shared" si="848"/>
        <v>4.2183622828784123E-3</v>
      </c>
      <c r="BG429" s="30">
        <f t="shared" si="849"/>
        <v>0.14443651925820256</v>
      </c>
      <c r="BH429" s="30">
        <f t="shared" si="850"/>
        <v>0.17876734430461441</v>
      </c>
      <c r="BI429" s="30">
        <f t="shared" si="851"/>
        <v>2.7600849256900213E-2</v>
      </c>
      <c r="BJ429" s="30">
        <f t="shared" si="852"/>
        <v>1.8416703104828405</v>
      </c>
      <c r="BK429" s="30"/>
      <c r="BL429" s="30">
        <f t="shared" si="853"/>
        <v>0.51234752911624792</v>
      </c>
      <c r="BM429" s="30">
        <f t="shared" si="854"/>
        <v>5.4366493218488497E-4</v>
      </c>
      <c r="BN429" s="30">
        <f t="shared" si="855"/>
        <v>0.29055787320157234</v>
      </c>
      <c r="BO429" s="30">
        <f t="shared" si="856"/>
        <v>3.7786036953351E-3</v>
      </c>
      <c r="BP429" s="30">
        <f t="shared" si="857"/>
        <v>0</v>
      </c>
      <c r="BQ429" s="30">
        <f t="shared" si="858"/>
        <v>2.2905089248968029E-3</v>
      </c>
      <c r="BR429" s="30">
        <f t="shared" si="859"/>
        <v>7.8426914109472112E-2</v>
      </c>
      <c r="BS429" s="30">
        <f t="shared" si="860"/>
        <v>9.7068049198092365E-2</v>
      </c>
      <c r="BT429" s="30">
        <f t="shared" si="861"/>
        <v>1.4986856822198514E-2</v>
      </c>
      <c r="BU429" s="30">
        <f t="shared" si="862"/>
        <v>1</v>
      </c>
      <c r="BV429" s="30"/>
      <c r="BW429" s="28">
        <f t="shared" si="863"/>
        <v>0.41172913013979445</v>
      </c>
      <c r="BX429" s="28">
        <f t="shared" si="864"/>
        <v>0.50959219694544156</v>
      </c>
      <c r="BY429" s="28">
        <f t="shared" si="865"/>
        <v>7.8678672914763936E-2</v>
      </c>
      <c r="BZ429" s="28"/>
      <c r="CA429" s="28">
        <f t="shared" si="866"/>
        <v>59.164501299220483</v>
      </c>
      <c r="CB429" s="28">
        <f t="shared" si="867"/>
        <v>9.7641415150909481</v>
      </c>
      <c r="CC429" s="28">
        <f t="shared" si="868"/>
        <v>28.454323798466117</v>
      </c>
      <c r="CD429" s="28">
        <f t="shared" si="869"/>
        <v>41.172913013979446</v>
      </c>
      <c r="CF429" s="28">
        <f t="shared" si="870"/>
        <v>6.8918742740761365</v>
      </c>
      <c r="CG429" s="28">
        <f t="shared" si="871"/>
        <v>0.52777008653259827</v>
      </c>
      <c r="CH429" s="30"/>
      <c r="CI429" s="107">
        <f t="shared" si="873"/>
        <v>1.8844827653453504</v>
      </c>
    </row>
    <row r="430" spans="1:87" ht="15" customHeight="1" x14ac:dyDescent="0.3">
      <c r="A430" s="150" t="s">
        <v>194</v>
      </c>
      <c r="C430" s="144">
        <v>370</v>
      </c>
      <c r="D430" s="26">
        <f t="shared" si="818"/>
        <v>1008</v>
      </c>
      <c r="F430" s="28">
        <v>59.2</v>
      </c>
      <c r="G430" s="28">
        <v>0.56000000000000005</v>
      </c>
      <c r="H430" s="28">
        <v>16.399999999999999</v>
      </c>
      <c r="I430" s="28">
        <v>6.77</v>
      </c>
      <c r="J430" s="28">
        <v>0.13</v>
      </c>
      <c r="K430" s="28">
        <v>2.35</v>
      </c>
      <c r="L430" s="28">
        <v>4.5</v>
      </c>
      <c r="M430" s="28">
        <v>4.1399999999999997</v>
      </c>
      <c r="N430" s="28">
        <v>5.63</v>
      </c>
      <c r="O430" s="28">
        <v>0.38</v>
      </c>
      <c r="P430" s="28">
        <f t="shared" si="819"/>
        <v>100.05999999999997</v>
      </c>
      <c r="R430" s="28">
        <v>56.9</v>
      </c>
      <c r="S430" s="28">
        <v>0.15</v>
      </c>
      <c r="T430" s="28">
        <v>27.07</v>
      </c>
      <c r="U430" s="28">
        <v>0.57999999999999996</v>
      </c>
      <c r="V430" s="28">
        <v>0</v>
      </c>
      <c r="W430" s="28">
        <v>0.21</v>
      </c>
      <c r="X430" s="28">
        <v>8.6300000000000008</v>
      </c>
      <c r="Y430" s="28">
        <v>4.79</v>
      </c>
      <c r="Z430" s="28">
        <v>1.57</v>
      </c>
      <c r="AA430" s="28">
        <f t="shared" si="820"/>
        <v>99.899999999999991</v>
      </c>
      <c r="AC430" s="30">
        <f t="shared" si="821"/>
        <v>0.98535286284953405</v>
      </c>
      <c r="AD430" s="30">
        <f t="shared" si="822"/>
        <v>7.0087609511889862E-3</v>
      </c>
      <c r="AE430" s="30">
        <f t="shared" si="823"/>
        <v>0.32169478226755588</v>
      </c>
      <c r="AF430" s="30">
        <f t="shared" si="824"/>
        <v>9.4224077940153098E-2</v>
      </c>
      <c r="AG430" s="30">
        <f t="shared" si="825"/>
        <v>1.8325345362277983E-3</v>
      </c>
      <c r="AH430" s="30">
        <f t="shared" si="826"/>
        <v>5.8312655086848644E-2</v>
      </c>
      <c r="AI430" s="30">
        <f t="shared" si="827"/>
        <v>8.0242510699001429E-2</v>
      </c>
      <c r="AJ430" s="30">
        <f t="shared" si="828"/>
        <v>0.13359148112294289</v>
      </c>
      <c r="AK430" s="30">
        <f t="shared" si="829"/>
        <v>0.11953290870488321</v>
      </c>
      <c r="AL430" s="30">
        <f t="shared" si="830"/>
        <v>5.354488258875416E-3</v>
      </c>
      <c r="AM430" s="30">
        <f t="shared" si="831"/>
        <v>1.8071470624172115</v>
      </c>
      <c r="AO430" s="30">
        <f t="shared" si="832"/>
        <v>0.54525327979203952</v>
      </c>
      <c r="AP430" s="30">
        <f t="shared" si="833"/>
        <v>3.8783567186912713E-3</v>
      </c>
      <c r="AQ430" s="30">
        <f t="shared" si="834"/>
        <v>0.17801250875358313</v>
      </c>
      <c r="AR430" s="30">
        <f t="shared" si="835"/>
        <v>5.2139684644215097E-2</v>
      </c>
      <c r="AS430" s="30">
        <f t="shared" si="836"/>
        <v>1.0140483717891941E-3</v>
      </c>
      <c r="AT430" s="30">
        <f t="shared" si="837"/>
        <v>3.2267797291965022E-2</v>
      </c>
      <c r="AU430" s="30">
        <f t="shared" si="838"/>
        <v>4.4402867020501537E-2</v>
      </c>
      <c r="AV430" s="30">
        <f t="shared" si="839"/>
        <v>7.3923967728588197E-2</v>
      </c>
      <c r="AW430" s="30">
        <f t="shared" si="840"/>
        <v>6.6144538643688397E-2</v>
      </c>
      <c r="AX430" s="30">
        <f t="shared" si="841"/>
        <v>2.9629510349386489E-3</v>
      </c>
      <c r="AY430" s="30">
        <f t="shared" si="842"/>
        <v>1.0000000000000002</v>
      </c>
      <c r="AZ430" s="30"/>
      <c r="BA430" s="30">
        <f t="shared" si="843"/>
        <v>0.94707057256990679</v>
      </c>
      <c r="BB430" s="30">
        <f t="shared" si="844"/>
        <v>1.8773466833541925E-3</v>
      </c>
      <c r="BC430" s="30">
        <f t="shared" si="845"/>
        <v>0.53099254609650848</v>
      </c>
      <c r="BD430" s="30">
        <f t="shared" si="846"/>
        <v>8.072372999304106E-3</v>
      </c>
      <c r="BE430" s="30">
        <f t="shared" si="847"/>
        <v>0</v>
      </c>
      <c r="BF430" s="30">
        <f t="shared" si="848"/>
        <v>5.210918114143921E-3</v>
      </c>
      <c r="BG430" s="30">
        <f t="shared" si="849"/>
        <v>0.15388730385164054</v>
      </c>
      <c r="BH430" s="30">
        <f t="shared" si="850"/>
        <v>0.15456598902871896</v>
      </c>
      <c r="BI430" s="30">
        <f t="shared" si="851"/>
        <v>3.3333333333333333E-2</v>
      </c>
      <c r="BJ430" s="30">
        <f t="shared" si="852"/>
        <v>1.8350103826769106</v>
      </c>
      <c r="BK430" s="30"/>
      <c r="BL430" s="30">
        <f t="shared" si="853"/>
        <v>0.51611183321389253</v>
      </c>
      <c r="BM430" s="30">
        <f t="shared" si="854"/>
        <v>1.0230714229613905E-3</v>
      </c>
      <c r="BN430" s="30">
        <f t="shared" si="855"/>
        <v>0.28936759764917369</v>
      </c>
      <c r="BO430" s="30">
        <f t="shared" si="856"/>
        <v>4.3990884604849694E-3</v>
      </c>
      <c r="BP430" s="30">
        <f t="shared" si="857"/>
        <v>0</v>
      </c>
      <c r="BQ430" s="30">
        <f t="shared" si="858"/>
        <v>2.8397213243786888E-3</v>
      </c>
      <c r="BR430" s="30">
        <f t="shared" si="859"/>
        <v>8.3861816425883084E-2</v>
      </c>
      <c r="BS430" s="30">
        <f t="shared" si="860"/>
        <v>8.4231670015533264E-2</v>
      </c>
      <c r="BT430" s="30">
        <f t="shared" si="861"/>
        <v>1.8165201487692247E-2</v>
      </c>
      <c r="BU430" s="30">
        <f t="shared" si="862"/>
        <v>1</v>
      </c>
      <c r="BV430" s="30"/>
      <c r="BW430" s="28">
        <f t="shared" si="863"/>
        <v>0.45024378383789271</v>
      </c>
      <c r="BX430" s="28">
        <f t="shared" si="864"/>
        <v>0.45222948229718252</v>
      </c>
      <c r="BY430" s="28">
        <f t="shared" si="865"/>
        <v>9.752673386492472E-2</v>
      </c>
      <c r="BZ430" s="28"/>
      <c r="CA430" s="28">
        <f t="shared" si="866"/>
        <v>59.164501299220483</v>
      </c>
      <c r="CB430" s="28">
        <f t="shared" si="867"/>
        <v>9.7641415150909481</v>
      </c>
      <c r="CC430" s="28">
        <f t="shared" si="868"/>
        <v>32.26486257838711</v>
      </c>
      <c r="CD430" s="28">
        <f t="shared" si="869"/>
        <v>45.024378383789276</v>
      </c>
      <c r="CF430" s="28">
        <f t="shared" si="870"/>
        <v>6.9812977699965746</v>
      </c>
      <c r="CG430" s="28">
        <f t="shared" si="871"/>
        <v>0.52777008653259827</v>
      </c>
      <c r="CH430" s="30"/>
      <c r="CI430" s="107">
        <f t="shared" si="873"/>
        <v>2.5610200201637441</v>
      </c>
    </row>
    <row r="431" spans="1:87" ht="15" customHeight="1" x14ac:dyDescent="0.3">
      <c r="A431" s="150" t="s">
        <v>194</v>
      </c>
      <c r="C431" s="144">
        <v>380</v>
      </c>
      <c r="D431" s="26">
        <f t="shared" si="818"/>
        <v>1008</v>
      </c>
      <c r="F431" s="28">
        <v>59.2</v>
      </c>
      <c r="G431" s="28">
        <v>0.56000000000000005</v>
      </c>
      <c r="H431" s="28">
        <v>16.399999999999999</v>
      </c>
      <c r="I431" s="28">
        <v>6.77</v>
      </c>
      <c r="J431" s="28">
        <v>0.13</v>
      </c>
      <c r="K431" s="28">
        <v>2.35</v>
      </c>
      <c r="L431" s="28">
        <v>4.5</v>
      </c>
      <c r="M431" s="28">
        <v>4.1399999999999997</v>
      </c>
      <c r="N431" s="28">
        <v>5.63</v>
      </c>
      <c r="O431" s="28">
        <v>0.38</v>
      </c>
      <c r="P431" s="28">
        <f t="shared" si="819"/>
        <v>100.05999999999997</v>
      </c>
      <c r="R431" s="28">
        <v>57.13</v>
      </c>
      <c r="S431" s="28">
        <v>0.15</v>
      </c>
      <c r="T431" s="28">
        <v>26.82</v>
      </c>
      <c r="U431" s="28">
        <v>0.65</v>
      </c>
      <c r="V431" s="28">
        <v>0</v>
      </c>
      <c r="W431" s="28">
        <v>0.25</v>
      </c>
      <c r="X431" s="28">
        <v>7.81</v>
      </c>
      <c r="Y431" s="28">
        <v>5.39</v>
      </c>
      <c r="Z431" s="28">
        <v>1.58</v>
      </c>
      <c r="AA431" s="28">
        <f t="shared" si="820"/>
        <v>99.78</v>
      </c>
      <c r="AC431" s="30">
        <f t="shared" si="821"/>
        <v>0.98535286284953405</v>
      </c>
      <c r="AD431" s="30">
        <f t="shared" si="822"/>
        <v>7.0087609511889862E-3</v>
      </c>
      <c r="AE431" s="30">
        <f t="shared" si="823"/>
        <v>0.32169478226755588</v>
      </c>
      <c r="AF431" s="30">
        <f t="shared" si="824"/>
        <v>9.4224077940153098E-2</v>
      </c>
      <c r="AG431" s="30">
        <f t="shared" si="825"/>
        <v>1.8325345362277983E-3</v>
      </c>
      <c r="AH431" s="30">
        <f t="shared" si="826"/>
        <v>5.8312655086848644E-2</v>
      </c>
      <c r="AI431" s="30">
        <f t="shared" si="827"/>
        <v>8.0242510699001429E-2</v>
      </c>
      <c r="AJ431" s="30">
        <f t="shared" si="828"/>
        <v>0.13359148112294289</v>
      </c>
      <c r="AK431" s="30">
        <f t="shared" si="829"/>
        <v>0.11953290870488321</v>
      </c>
      <c r="AL431" s="30">
        <f t="shared" si="830"/>
        <v>5.354488258875416E-3</v>
      </c>
      <c r="AM431" s="30">
        <f t="shared" si="831"/>
        <v>1.8071470624172115</v>
      </c>
      <c r="AO431" s="30">
        <f t="shared" si="832"/>
        <v>0.54525327979203952</v>
      </c>
      <c r="AP431" s="30">
        <f t="shared" si="833"/>
        <v>3.8783567186912713E-3</v>
      </c>
      <c r="AQ431" s="30">
        <f t="shared" si="834"/>
        <v>0.17801250875358313</v>
      </c>
      <c r="AR431" s="30">
        <f t="shared" si="835"/>
        <v>5.2139684644215097E-2</v>
      </c>
      <c r="AS431" s="30">
        <f t="shared" si="836"/>
        <v>1.0140483717891941E-3</v>
      </c>
      <c r="AT431" s="30">
        <f t="shared" si="837"/>
        <v>3.2267797291965022E-2</v>
      </c>
      <c r="AU431" s="30">
        <f t="shared" si="838"/>
        <v>4.4402867020501537E-2</v>
      </c>
      <c r="AV431" s="30">
        <f t="shared" si="839"/>
        <v>7.3923967728588197E-2</v>
      </c>
      <c r="AW431" s="30">
        <f t="shared" si="840"/>
        <v>6.6144538643688397E-2</v>
      </c>
      <c r="AX431" s="30">
        <f t="shared" si="841"/>
        <v>2.9629510349386489E-3</v>
      </c>
      <c r="AY431" s="30">
        <f t="shared" si="842"/>
        <v>1.0000000000000002</v>
      </c>
      <c r="AZ431" s="30"/>
      <c r="BA431" s="30">
        <f t="shared" si="843"/>
        <v>0.95089880159786955</v>
      </c>
      <c r="BB431" s="30">
        <f t="shared" si="844"/>
        <v>1.8773466833541925E-3</v>
      </c>
      <c r="BC431" s="30">
        <f t="shared" si="845"/>
        <v>0.52608866222047868</v>
      </c>
      <c r="BD431" s="30">
        <f t="shared" si="846"/>
        <v>9.0466249130132237E-3</v>
      </c>
      <c r="BE431" s="30">
        <f t="shared" si="847"/>
        <v>0</v>
      </c>
      <c r="BF431" s="30">
        <f t="shared" si="848"/>
        <v>6.2034739454094297E-3</v>
      </c>
      <c r="BG431" s="30">
        <f t="shared" si="849"/>
        <v>0.13926533523537804</v>
      </c>
      <c r="BH431" s="30">
        <f t="shared" si="850"/>
        <v>0.17392707324943529</v>
      </c>
      <c r="BI431" s="30">
        <f t="shared" si="851"/>
        <v>3.3545647558386411E-2</v>
      </c>
      <c r="BJ431" s="30">
        <f t="shared" si="852"/>
        <v>1.8408529654033248</v>
      </c>
      <c r="BK431" s="30"/>
      <c r="BL431" s="30">
        <f t="shared" si="853"/>
        <v>0.51655336926354178</v>
      </c>
      <c r="BM431" s="30">
        <f t="shared" si="854"/>
        <v>1.0198243524261439E-3</v>
      </c>
      <c r="BN431" s="30">
        <f t="shared" si="855"/>
        <v>0.2857852702566141</v>
      </c>
      <c r="BO431" s="30">
        <f t="shared" si="856"/>
        <v>4.9143658309674602E-3</v>
      </c>
      <c r="BP431" s="30">
        <f t="shared" si="857"/>
        <v>0</v>
      </c>
      <c r="BQ431" s="30">
        <f t="shared" si="858"/>
        <v>3.3698910570243556E-3</v>
      </c>
      <c r="BR431" s="30">
        <f t="shared" si="859"/>
        <v>7.5652612051427731E-2</v>
      </c>
      <c r="BS431" s="30">
        <f t="shared" si="860"/>
        <v>9.4481784541291955E-2</v>
      </c>
      <c r="BT431" s="30">
        <f t="shared" si="861"/>
        <v>1.8222882646706479E-2</v>
      </c>
      <c r="BU431" s="30">
        <f t="shared" si="862"/>
        <v>0.99999999999999989</v>
      </c>
      <c r="BV431" s="30"/>
      <c r="BW431" s="28">
        <f t="shared" si="863"/>
        <v>0.40164421761085006</v>
      </c>
      <c r="BX431" s="28">
        <f t="shared" si="864"/>
        <v>0.50160941442137497</v>
      </c>
      <c r="BY431" s="28">
        <f t="shared" si="865"/>
        <v>9.6746367967774916E-2</v>
      </c>
      <c r="BZ431" s="28"/>
      <c r="CA431" s="28">
        <f t="shared" si="866"/>
        <v>59.164501299220483</v>
      </c>
      <c r="CB431" s="28">
        <f t="shared" si="867"/>
        <v>9.7641415150909481</v>
      </c>
      <c r="CC431" s="28">
        <f t="shared" si="868"/>
        <v>29.756847677319996</v>
      </c>
      <c r="CD431" s="28">
        <f t="shared" si="869"/>
        <v>40.164421761085009</v>
      </c>
      <c r="CF431" s="28">
        <f t="shared" si="870"/>
        <v>6.8670752579886081</v>
      </c>
      <c r="CG431" s="28">
        <f t="shared" si="871"/>
        <v>0.52777008653259827</v>
      </c>
      <c r="CH431" s="30"/>
      <c r="CI431" s="107">
        <f t="shared" si="873"/>
        <v>1.9908852969929138</v>
      </c>
    </row>
    <row r="432" spans="1:87" ht="15" customHeight="1" x14ac:dyDescent="0.3">
      <c r="A432" s="150" t="s">
        <v>194</v>
      </c>
      <c r="C432" s="144">
        <v>390</v>
      </c>
      <c r="D432" s="26">
        <f t="shared" si="818"/>
        <v>1008</v>
      </c>
      <c r="F432" s="28">
        <v>59.2</v>
      </c>
      <c r="G432" s="28">
        <v>0.56000000000000005</v>
      </c>
      <c r="H432" s="28">
        <v>16.399999999999999</v>
      </c>
      <c r="I432" s="28">
        <v>6.77</v>
      </c>
      <c r="J432" s="28">
        <v>0.13</v>
      </c>
      <c r="K432" s="28">
        <v>2.35</v>
      </c>
      <c r="L432" s="28">
        <v>4.5</v>
      </c>
      <c r="M432" s="28">
        <v>4.1399999999999997</v>
      </c>
      <c r="N432" s="28">
        <v>5.63</v>
      </c>
      <c r="O432" s="28">
        <v>0.38</v>
      </c>
      <c r="P432" s="28">
        <f t="shared" si="819"/>
        <v>100.05999999999997</v>
      </c>
      <c r="R432" s="28">
        <v>57.21</v>
      </c>
      <c r="S432" s="28">
        <v>0.09</v>
      </c>
      <c r="T432" s="28">
        <v>26.95</v>
      </c>
      <c r="U432" s="28">
        <v>0.61</v>
      </c>
      <c r="V432" s="28">
        <v>0</v>
      </c>
      <c r="W432" s="28">
        <v>7.0000000000000007E-2</v>
      </c>
      <c r="X432" s="28">
        <v>7.78</v>
      </c>
      <c r="Y432" s="28">
        <v>5.48</v>
      </c>
      <c r="Z432" s="28">
        <v>1.48</v>
      </c>
      <c r="AA432" s="28">
        <f t="shared" si="820"/>
        <v>99.67</v>
      </c>
      <c r="AC432" s="30">
        <f t="shared" si="821"/>
        <v>0.98535286284953405</v>
      </c>
      <c r="AD432" s="30">
        <f t="shared" si="822"/>
        <v>7.0087609511889862E-3</v>
      </c>
      <c r="AE432" s="30">
        <f t="shared" si="823"/>
        <v>0.32169478226755588</v>
      </c>
      <c r="AF432" s="30">
        <f t="shared" si="824"/>
        <v>9.4224077940153098E-2</v>
      </c>
      <c r="AG432" s="30">
        <f t="shared" si="825"/>
        <v>1.8325345362277983E-3</v>
      </c>
      <c r="AH432" s="30">
        <f t="shared" si="826"/>
        <v>5.8312655086848644E-2</v>
      </c>
      <c r="AI432" s="30">
        <f t="shared" si="827"/>
        <v>8.0242510699001429E-2</v>
      </c>
      <c r="AJ432" s="30">
        <f t="shared" si="828"/>
        <v>0.13359148112294289</v>
      </c>
      <c r="AK432" s="30">
        <f t="shared" si="829"/>
        <v>0.11953290870488321</v>
      </c>
      <c r="AL432" s="30">
        <f t="shared" si="830"/>
        <v>5.354488258875416E-3</v>
      </c>
      <c r="AM432" s="30">
        <f t="shared" si="831"/>
        <v>1.8071470624172115</v>
      </c>
      <c r="AO432" s="30">
        <f t="shared" si="832"/>
        <v>0.54525327979203952</v>
      </c>
      <c r="AP432" s="30">
        <f t="shared" si="833"/>
        <v>3.8783567186912713E-3</v>
      </c>
      <c r="AQ432" s="30">
        <f t="shared" si="834"/>
        <v>0.17801250875358313</v>
      </c>
      <c r="AR432" s="30">
        <f t="shared" si="835"/>
        <v>5.2139684644215097E-2</v>
      </c>
      <c r="AS432" s="30">
        <f t="shared" si="836"/>
        <v>1.0140483717891941E-3</v>
      </c>
      <c r="AT432" s="30">
        <f t="shared" si="837"/>
        <v>3.2267797291965022E-2</v>
      </c>
      <c r="AU432" s="30">
        <f t="shared" si="838"/>
        <v>4.4402867020501537E-2</v>
      </c>
      <c r="AV432" s="30">
        <f t="shared" si="839"/>
        <v>7.3923967728588197E-2</v>
      </c>
      <c r="AW432" s="30">
        <f t="shared" si="840"/>
        <v>6.6144538643688397E-2</v>
      </c>
      <c r="AX432" s="30">
        <f t="shared" si="841"/>
        <v>2.9629510349386489E-3</v>
      </c>
      <c r="AY432" s="30">
        <f t="shared" si="842"/>
        <v>1.0000000000000002</v>
      </c>
      <c r="AZ432" s="30"/>
      <c r="BA432" s="30">
        <f t="shared" si="843"/>
        <v>0.95223035952063917</v>
      </c>
      <c r="BB432" s="30">
        <f t="shared" si="844"/>
        <v>1.1264080100125155E-3</v>
      </c>
      <c r="BC432" s="30">
        <f t="shared" si="845"/>
        <v>0.52863868183601415</v>
      </c>
      <c r="BD432" s="30">
        <f t="shared" si="846"/>
        <v>8.4899095337508702E-3</v>
      </c>
      <c r="BE432" s="30">
        <f t="shared" si="847"/>
        <v>0</v>
      </c>
      <c r="BF432" s="30">
        <f t="shared" si="848"/>
        <v>1.7369727047146404E-3</v>
      </c>
      <c r="BG432" s="30">
        <f t="shared" si="849"/>
        <v>0.13873038516405137</v>
      </c>
      <c r="BH432" s="30">
        <f t="shared" si="850"/>
        <v>0.17683123588254279</v>
      </c>
      <c r="BI432" s="30">
        <f t="shared" si="851"/>
        <v>3.1422505307855626E-2</v>
      </c>
      <c r="BJ432" s="30">
        <f t="shared" si="852"/>
        <v>1.8392064579595813</v>
      </c>
      <c r="BK432" s="30"/>
      <c r="BL432" s="30">
        <f t="shared" si="853"/>
        <v>0.51773978685190414</v>
      </c>
      <c r="BM432" s="30">
        <f t="shared" si="854"/>
        <v>6.1244239608757923E-4</v>
      </c>
      <c r="BN432" s="30">
        <f t="shared" si="855"/>
        <v>0.28742759114846017</v>
      </c>
      <c r="BO432" s="30">
        <f t="shared" si="856"/>
        <v>4.6160720548847952E-3</v>
      </c>
      <c r="BP432" s="30">
        <f t="shared" si="857"/>
        <v>0</v>
      </c>
      <c r="BQ432" s="30">
        <f t="shared" si="858"/>
        <v>9.4441420494012452E-4</v>
      </c>
      <c r="BR432" s="30">
        <f t="shared" si="859"/>
        <v>7.5429479145021641E-2</v>
      </c>
      <c r="BS432" s="30">
        <f t="shared" si="860"/>
        <v>9.6145397444243247E-2</v>
      </c>
      <c r="BT432" s="30">
        <f t="shared" si="861"/>
        <v>1.7084816754458228E-2</v>
      </c>
      <c r="BU432" s="30">
        <f t="shared" si="862"/>
        <v>0.99999999999999989</v>
      </c>
      <c r="BV432" s="30"/>
      <c r="BW432" s="28">
        <f t="shared" si="863"/>
        <v>0.39981767068599577</v>
      </c>
      <c r="BX432" s="28">
        <f t="shared" si="864"/>
        <v>0.50962341632281727</v>
      </c>
      <c r="BY432" s="28">
        <f t="shared" si="865"/>
        <v>9.0558912991187013E-2</v>
      </c>
      <c r="BZ432" s="28"/>
      <c r="CA432" s="28">
        <f t="shared" si="866"/>
        <v>59.164501299220483</v>
      </c>
      <c r="CB432" s="28">
        <f t="shared" si="867"/>
        <v>9.7641415150909481</v>
      </c>
      <c r="CC432" s="28">
        <f t="shared" si="868"/>
        <v>29.046774833418489</v>
      </c>
      <c r="CD432" s="28">
        <f t="shared" si="869"/>
        <v>39.981767068599581</v>
      </c>
      <c r="CF432" s="28">
        <f t="shared" si="870"/>
        <v>6.86251721196333</v>
      </c>
      <c r="CG432" s="28">
        <f t="shared" si="871"/>
        <v>0.52777008653259827</v>
      </c>
      <c r="CH432" s="30"/>
      <c r="CI432" s="107">
        <f t="shared" si="873"/>
        <v>1.8937572566028336</v>
      </c>
    </row>
    <row r="433" spans="1:87" ht="15" customHeight="1" x14ac:dyDescent="0.3">
      <c r="A433" s="150" t="s">
        <v>194</v>
      </c>
      <c r="C433" s="144">
        <v>400</v>
      </c>
      <c r="D433" s="26">
        <f t="shared" si="818"/>
        <v>1008</v>
      </c>
      <c r="F433" s="28">
        <v>59.2</v>
      </c>
      <c r="G433" s="28">
        <v>0.56000000000000005</v>
      </c>
      <c r="H433" s="28">
        <v>16.399999999999999</v>
      </c>
      <c r="I433" s="28">
        <v>6.77</v>
      </c>
      <c r="J433" s="28">
        <v>0.13</v>
      </c>
      <c r="K433" s="28">
        <v>2.35</v>
      </c>
      <c r="L433" s="28">
        <v>4.5</v>
      </c>
      <c r="M433" s="28">
        <v>4.1399999999999997</v>
      </c>
      <c r="N433" s="28">
        <v>5.63</v>
      </c>
      <c r="O433" s="28">
        <v>0.38</v>
      </c>
      <c r="P433" s="28">
        <f t="shared" si="819"/>
        <v>100.05999999999997</v>
      </c>
      <c r="R433" s="28">
        <v>57.08</v>
      </c>
      <c r="S433" s="28">
        <v>0.17</v>
      </c>
      <c r="T433" s="28">
        <v>26.58</v>
      </c>
      <c r="U433" s="28">
        <v>0.69</v>
      </c>
      <c r="V433" s="28">
        <v>0</v>
      </c>
      <c r="W433" s="28">
        <v>0.38</v>
      </c>
      <c r="X433" s="28">
        <v>8.14</v>
      </c>
      <c r="Y433" s="28">
        <v>5.03</v>
      </c>
      <c r="Z433" s="28">
        <v>1.6</v>
      </c>
      <c r="AA433" s="28">
        <f t="shared" si="820"/>
        <v>99.669999999999987</v>
      </c>
      <c r="AC433" s="30">
        <f t="shared" si="821"/>
        <v>0.98535286284953405</v>
      </c>
      <c r="AD433" s="30">
        <f t="shared" si="822"/>
        <v>7.0087609511889862E-3</v>
      </c>
      <c r="AE433" s="30">
        <f t="shared" si="823"/>
        <v>0.32169478226755588</v>
      </c>
      <c r="AF433" s="30">
        <f t="shared" si="824"/>
        <v>9.4224077940153098E-2</v>
      </c>
      <c r="AG433" s="30">
        <f t="shared" si="825"/>
        <v>1.8325345362277983E-3</v>
      </c>
      <c r="AH433" s="30">
        <f t="shared" si="826"/>
        <v>5.8312655086848644E-2</v>
      </c>
      <c r="AI433" s="30">
        <f t="shared" si="827"/>
        <v>8.0242510699001429E-2</v>
      </c>
      <c r="AJ433" s="30">
        <f t="shared" si="828"/>
        <v>0.13359148112294289</v>
      </c>
      <c r="AK433" s="30">
        <f t="shared" si="829"/>
        <v>0.11953290870488321</v>
      </c>
      <c r="AL433" s="30">
        <f t="shared" si="830"/>
        <v>5.354488258875416E-3</v>
      </c>
      <c r="AM433" s="30">
        <f t="shared" si="831"/>
        <v>1.8071470624172115</v>
      </c>
      <c r="AO433" s="30">
        <f t="shared" si="832"/>
        <v>0.54525327979203952</v>
      </c>
      <c r="AP433" s="30">
        <f t="shared" si="833"/>
        <v>3.8783567186912713E-3</v>
      </c>
      <c r="AQ433" s="30">
        <f t="shared" si="834"/>
        <v>0.17801250875358313</v>
      </c>
      <c r="AR433" s="30">
        <f t="shared" si="835"/>
        <v>5.2139684644215097E-2</v>
      </c>
      <c r="AS433" s="30">
        <f t="shared" si="836"/>
        <v>1.0140483717891941E-3</v>
      </c>
      <c r="AT433" s="30">
        <f t="shared" si="837"/>
        <v>3.2267797291965022E-2</v>
      </c>
      <c r="AU433" s="30">
        <f t="shared" si="838"/>
        <v>4.4402867020501537E-2</v>
      </c>
      <c r="AV433" s="30">
        <f t="shared" si="839"/>
        <v>7.3923967728588197E-2</v>
      </c>
      <c r="AW433" s="30">
        <f t="shared" si="840"/>
        <v>6.6144538643688397E-2</v>
      </c>
      <c r="AX433" s="30">
        <f t="shared" si="841"/>
        <v>2.9629510349386489E-3</v>
      </c>
      <c r="AY433" s="30">
        <f t="shared" si="842"/>
        <v>1.0000000000000002</v>
      </c>
      <c r="AZ433" s="30"/>
      <c r="BA433" s="30">
        <f t="shared" si="843"/>
        <v>0.95006657789613846</v>
      </c>
      <c r="BB433" s="30">
        <f t="shared" si="844"/>
        <v>2.1276595744680851E-3</v>
      </c>
      <c r="BC433" s="30">
        <f t="shared" si="845"/>
        <v>0.52138093369949001</v>
      </c>
      <c r="BD433" s="30">
        <f t="shared" si="846"/>
        <v>9.6033402922755737E-3</v>
      </c>
      <c r="BE433" s="30">
        <f t="shared" si="847"/>
        <v>0</v>
      </c>
      <c r="BF433" s="30">
        <f t="shared" si="848"/>
        <v>9.4292803970223334E-3</v>
      </c>
      <c r="BG433" s="30">
        <f t="shared" si="849"/>
        <v>0.14514978601997147</v>
      </c>
      <c r="BH433" s="30">
        <f t="shared" si="850"/>
        <v>0.16231042271700549</v>
      </c>
      <c r="BI433" s="30">
        <f t="shared" si="851"/>
        <v>3.3970276008492568E-2</v>
      </c>
      <c r="BJ433" s="30">
        <f t="shared" si="852"/>
        <v>1.8340382766048642</v>
      </c>
      <c r="BK433" s="30"/>
      <c r="BL433" s="30">
        <f t="shared" si="853"/>
        <v>0.51801894759518496</v>
      </c>
      <c r="BM433" s="30">
        <f t="shared" si="854"/>
        <v>1.1600955125139303E-3</v>
      </c>
      <c r="BN433" s="30">
        <f t="shared" si="855"/>
        <v>0.28428029030269764</v>
      </c>
      <c r="BO433" s="30">
        <f t="shared" si="856"/>
        <v>5.2361722297601604E-3</v>
      </c>
      <c r="BP433" s="30">
        <f t="shared" si="857"/>
        <v>0</v>
      </c>
      <c r="BQ433" s="30">
        <f t="shared" si="858"/>
        <v>5.1412669611659544E-3</v>
      </c>
      <c r="BR433" s="30">
        <f t="shared" si="859"/>
        <v>7.914217923993927E-2</v>
      </c>
      <c r="BS433" s="30">
        <f t="shared" si="860"/>
        <v>8.8498928723271461E-2</v>
      </c>
      <c r="BT433" s="30">
        <f t="shared" si="861"/>
        <v>1.8522119435466569E-2</v>
      </c>
      <c r="BU433" s="30">
        <f t="shared" si="862"/>
        <v>0.99999999999999989</v>
      </c>
      <c r="BV433" s="30"/>
      <c r="BW433" s="28">
        <f t="shared" si="863"/>
        <v>0.42512251396701761</v>
      </c>
      <c r="BX433" s="28">
        <f t="shared" si="864"/>
        <v>0.47538351134054441</v>
      </c>
      <c r="BY433" s="28">
        <f t="shared" si="865"/>
        <v>9.9493974692437981E-2</v>
      </c>
      <c r="BZ433" s="28"/>
      <c r="CA433" s="28">
        <f t="shared" si="866"/>
        <v>59.164501299220483</v>
      </c>
      <c r="CB433" s="28">
        <f t="shared" si="867"/>
        <v>9.7641415150909481</v>
      </c>
      <c r="CC433" s="28">
        <f t="shared" si="868"/>
        <v>31.205523167594677</v>
      </c>
      <c r="CD433" s="28">
        <f t="shared" si="869"/>
        <v>42.512251396701764</v>
      </c>
      <c r="CF433" s="28">
        <f t="shared" si="870"/>
        <v>6.9238859876001948</v>
      </c>
      <c r="CG433" s="28">
        <f t="shared" si="871"/>
        <v>0.52777008653259827</v>
      </c>
      <c r="CH433" s="30"/>
      <c r="CI433" s="107">
        <f t="shared" si="873"/>
        <v>2.2949541868686487</v>
      </c>
    </row>
    <row r="434" spans="1:87" ht="15" customHeight="1" x14ac:dyDescent="0.3">
      <c r="A434" s="150" t="s">
        <v>194</v>
      </c>
      <c r="C434" s="144">
        <v>410</v>
      </c>
      <c r="D434" s="26">
        <f t="shared" si="818"/>
        <v>1008</v>
      </c>
      <c r="F434" s="28">
        <v>59.2</v>
      </c>
      <c r="G434" s="28">
        <v>0.56000000000000005</v>
      </c>
      <c r="H434" s="28">
        <v>16.399999999999999</v>
      </c>
      <c r="I434" s="28">
        <v>6.77</v>
      </c>
      <c r="J434" s="28">
        <v>0.13</v>
      </c>
      <c r="K434" s="28">
        <v>2.35</v>
      </c>
      <c r="L434" s="28">
        <v>4.5</v>
      </c>
      <c r="M434" s="28">
        <v>4.1399999999999997</v>
      </c>
      <c r="N434" s="28">
        <v>5.63</v>
      </c>
      <c r="O434" s="28">
        <v>0.38</v>
      </c>
      <c r="P434" s="28">
        <f t="shared" si="819"/>
        <v>100.05999999999997</v>
      </c>
      <c r="R434" s="28">
        <v>54.88</v>
      </c>
      <c r="S434" s="28">
        <v>0.17</v>
      </c>
      <c r="T434" s="28">
        <v>28.01</v>
      </c>
      <c r="U434" s="28">
        <v>0.69</v>
      </c>
      <c r="V434" s="28">
        <v>0</v>
      </c>
      <c r="W434" s="28">
        <v>0.23</v>
      </c>
      <c r="X434" s="28">
        <v>9.65</v>
      </c>
      <c r="Y434" s="28">
        <v>4.95</v>
      </c>
      <c r="Z434" s="28">
        <v>1.1299999999999999</v>
      </c>
      <c r="AA434" s="28">
        <f t="shared" si="820"/>
        <v>99.710000000000008</v>
      </c>
      <c r="AC434" s="30">
        <f t="shared" si="821"/>
        <v>0.98535286284953405</v>
      </c>
      <c r="AD434" s="30">
        <f t="shared" si="822"/>
        <v>7.0087609511889862E-3</v>
      </c>
      <c r="AE434" s="30">
        <f t="shared" si="823"/>
        <v>0.32169478226755588</v>
      </c>
      <c r="AF434" s="30">
        <f t="shared" si="824"/>
        <v>9.4224077940153098E-2</v>
      </c>
      <c r="AG434" s="30">
        <f t="shared" si="825"/>
        <v>1.8325345362277983E-3</v>
      </c>
      <c r="AH434" s="30">
        <f t="shared" si="826"/>
        <v>5.8312655086848644E-2</v>
      </c>
      <c r="AI434" s="30">
        <f t="shared" si="827"/>
        <v>8.0242510699001429E-2</v>
      </c>
      <c r="AJ434" s="30">
        <f t="shared" si="828"/>
        <v>0.13359148112294289</v>
      </c>
      <c r="AK434" s="30">
        <f t="shared" si="829"/>
        <v>0.11953290870488321</v>
      </c>
      <c r="AL434" s="30">
        <f t="shared" si="830"/>
        <v>5.354488258875416E-3</v>
      </c>
      <c r="AM434" s="30">
        <f t="shared" si="831"/>
        <v>1.8071470624172115</v>
      </c>
      <c r="AO434" s="30">
        <f t="shared" si="832"/>
        <v>0.54525327979203952</v>
      </c>
      <c r="AP434" s="30">
        <f t="shared" si="833"/>
        <v>3.8783567186912713E-3</v>
      </c>
      <c r="AQ434" s="30">
        <f t="shared" si="834"/>
        <v>0.17801250875358313</v>
      </c>
      <c r="AR434" s="30">
        <f t="shared" si="835"/>
        <v>5.2139684644215097E-2</v>
      </c>
      <c r="AS434" s="30">
        <f t="shared" si="836"/>
        <v>1.0140483717891941E-3</v>
      </c>
      <c r="AT434" s="30">
        <f t="shared" si="837"/>
        <v>3.2267797291965022E-2</v>
      </c>
      <c r="AU434" s="30">
        <f t="shared" si="838"/>
        <v>4.4402867020501537E-2</v>
      </c>
      <c r="AV434" s="30">
        <f t="shared" si="839"/>
        <v>7.3923967728588197E-2</v>
      </c>
      <c r="AW434" s="30">
        <f t="shared" si="840"/>
        <v>6.6144538643688397E-2</v>
      </c>
      <c r="AX434" s="30">
        <f t="shared" si="841"/>
        <v>2.9629510349386489E-3</v>
      </c>
      <c r="AY434" s="30">
        <f t="shared" si="842"/>
        <v>1.0000000000000002</v>
      </c>
      <c r="AZ434" s="30"/>
      <c r="BA434" s="30">
        <f t="shared" si="843"/>
        <v>0.91344873501997348</v>
      </c>
      <c r="BB434" s="30">
        <f t="shared" si="844"/>
        <v>2.1276595744680851E-3</v>
      </c>
      <c r="BC434" s="30">
        <f t="shared" si="845"/>
        <v>0.54943114947038063</v>
      </c>
      <c r="BD434" s="30">
        <f t="shared" si="846"/>
        <v>9.6033402922755737E-3</v>
      </c>
      <c r="BE434" s="30">
        <f t="shared" si="847"/>
        <v>0</v>
      </c>
      <c r="BF434" s="30">
        <f t="shared" si="848"/>
        <v>5.7071960297766754E-3</v>
      </c>
      <c r="BG434" s="30">
        <f t="shared" si="849"/>
        <v>0.17207560627674751</v>
      </c>
      <c r="BH434" s="30">
        <f t="shared" si="850"/>
        <v>0.15972894482090999</v>
      </c>
      <c r="BI434" s="30">
        <f t="shared" si="851"/>
        <v>2.3991507430997875E-2</v>
      </c>
      <c r="BJ434" s="30">
        <f t="shared" si="852"/>
        <v>1.8361141389155298</v>
      </c>
      <c r="BK434" s="30"/>
      <c r="BL434" s="30">
        <f t="shared" si="853"/>
        <v>0.49749016995179113</v>
      </c>
      <c r="BM434" s="30">
        <f t="shared" si="854"/>
        <v>1.1587839390664197E-3</v>
      </c>
      <c r="BN434" s="30">
        <f t="shared" si="855"/>
        <v>0.29923583606566689</v>
      </c>
      <c r="BO434" s="30">
        <f t="shared" si="856"/>
        <v>5.2302523512768257E-3</v>
      </c>
      <c r="BP434" s="30">
        <f t="shared" si="857"/>
        <v>0</v>
      </c>
      <c r="BQ434" s="30">
        <f t="shared" si="858"/>
        <v>3.1083013353121586E-3</v>
      </c>
      <c r="BR434" s="30">
        <f t="shared" si="859"/>
        <v>9.3717270963547553E-2</v>
      </c>
      <c r="BS434" s="30">
        <f t="shared" si="860"/>
        <v>8.6992927855373534E-2</v>
      </c>
      <c r="BT434" s="30">
        <f t="shared" si="861"/>
        <v>1.3066457537965509E-2</v>
      </c>
      <c r="BU434" s="30">
        <f t="shared" si="862"/>
        <v>1</v>
      </c>
      <c r="BV434" s="30"/>
      <c r="BW434" s="28">
        <f t="shared" si="863"/>
        <v>0.48363550453128124</v>
      </c>
      <c r="BX434" s="28">
        <f t="shared" si="864"/>
        <v>0.44893399179700472</v>
      </c>
      <c r="BY434" s="28">
        <f t="shared" si="865"/>
        <v>6.7430503671714048E-2</v>
      </c>
      <c r="BZ434" s="28"/>
      <c r="CA434" s="28">
        <f t="shared" si="866"/>
        <v>59.164501299220483</v>
      </c>
      <c r="CB434" s="28">
        <f t="shared" si="867"/>
        <v>9.7641415150909481</v>
      </c>
      <c r="CC434" s="28">
        <f t="shared" si="868"/>
        <v>30.924825593735466</v>
      </c>
      <c r="CD434" s="28">
        <f t="shared" si="869"/>
        <v>48.363550453128127</v>
      </c>
      <c r="CF434" s="28">
        <f t="shared" si="870"/>
        <v>7.052840125250019</v>
      </c>
      <c r="CG434" s="28">
        <f t="shared" si="871"/>
        <v>0.52777008653259827</v>
      </c>
      <c r="CH434" s="30"/>
      <c r="CI434" s="107">
        <f t="shared" si="873"/>
        <v>2.5780393546697895</v>
      </c>
    </row>
    <row r="435" spans="1:87" ht="15" customHeight="1" x14ac:dyDescent="0.3">
      <c r="A435" s="150" t="s">
        <v>194</v>
      </c>
      <c r="C435" s="144">
        <v>420</v>
      </c>
      <c r="D435" s="26">
        <f t="shared" si="818"/>
        <v>1008</v>
      </c>
      <c r="F435" s="28">
        <v>59.2</v>
      </c>
      <c r="G435" s="28">
        <v>0.56000000000000005</v>
      </c>
      <c r="H435" s="28">
        <v>16.399999999999999</v>
      </c>
      <c r="I435" s="28">
        <v>6.77</v>
      </c>
      <c r="J435" s="28">
        <v>0.13</v>
      </c>
      <c r="K435" s="28">
        <v>2.35</v>
      </c>
      <c r="L435" s="28">
        <v>4.5</v>
      </c>
      <c r="M435" s="28">
        <v>4.1399999999999997</v>
      </c>
      <c r="N435" s="28">
        <v>5.63</v>
      </c>
      <c r="O435" s="28">
        <v>0.38</v>
      </c>
      <c r="P435" s="28">
        <f t="shared" si="819"/>
        <v>100.05999999999997</v>
      </c>
      <c r="R435" s="28">
        <v>55.26</v>
      </c>
      <c r="S435" s="28">
        <v>0.17</v>
      </c>
      <c r="T435" s="28">
        <v>28.09</v>
      </c>
      <c r="U435" s="28">
        <v>0.8</v>
      </c>
      <c r="V435" s="28">
        <v>0</v>
      </c>
      <c r="W435" s="28">
        <v>0.16</v>
      </c>
      <c r="X435" s="28">
        <v>9.39</v>
      </c>
      <c r="Y435" s="28">
        <v>4.8099999999999996</v>
      </c>
      <c r="Z435" s="28">
        <v>1.03</v>
      </c>
      <c r="AA435" s="28">
        <f t="shared" si="820"/>
        <v>99.71</v>
      </c>
      <c r="AC435" s="30">
        <f t="shared" si="821"/>
        <v>0.98535286284953405</v>
      </c>
      <c r="AD435" s="30">
        <f t="shared" si="822"/>
        <v>7.0087609511889862E-3</v>
      </c>
      <c r="AE435" s="30">
        <f t="shared" si="823"/>
        <v>0.32169478226755588</v>
      </c>
      <c r="AF435" s="30">
        <f t="shared" si="824"/>
        <v>9.4224077940153098E-2</v>
      </c>
      <c r="AG435" s="30">
        <f t="shared" si="825"/>
        <v>1.8325345362277983E-3</v>
      </c>
      <c r="AH435" s="30">
        <f t="shared" si="826"/>
        <v>5.8312655086848644E-2</v>
      </c>
      <c r="AI435" s="30">
        <f t="shared" si="827"/>
        <v>8.0242510699001429E-2</v>
      </c>
      <c r="AJ435" s="30">
        <f t="shared" si="828"/>
        <v>0.13359148112294289</v>
      </c>
      <c r="AK435" s="30">
        <f t="shared" si="829"/>
        <v>0.11953290870488321</v>
      </c>
      <c r="AL435" s="30">
        <f t="shared" si="830"/>
        <v>5.354488258875416E-3</v>
      </c>
      <c r="AM435" s="30">
        <f t="shared" si="831"/>
        <v>1.8071470624172115</v>
      </c>
      <c r="AO435" s="30">
        <f t="shared" si="832"/>
        <v>0.54525327979203952</v>
      </c>
      <c r="AP435" s="30">
        <f t="shared" si="833"/>
        <v>3.8783567186912713E-3</v>
      </c>
      <c r="AQ435" s="30">
        <f t="shared" si="834"/>
        <v>0.17801250875358313</v>
      </c>
      <c r="AR435" s="30">
        <f t="shared" si="835"/>
        <v>5.2139684644215097E-2</v>
      </c>
      <c r="AS435" s="30">
        <f t="shared" si="836"/>
        <v>1.0140483717891941E-3</v>
      </c>
      <c r="AT435" s="30">
        <f t="shared" si="837"/>
        <v>3.2267797291965022E-2</v>
      </c>
      <c r="AU435" s="30">
        <f t="shared" si="838"/>
        <v>4.4402867020501537E-2</v>
      </c>
      <c r="AV435" s="30">
        <f t="shared" si="839"/>
        <v>7.3923967728588197E-2</v>
      </c>
      <c r="AW435" s="30">
        <f t="shared" si="840"/>
        <v>6.6144538643688397E-2</v>
      </c>
      <c r="AX435" s="30">
        <f t="shared" si="841"/>
        <v>2.9629510349386489E-3</v>
      </c>
      <c r="AY435" s="30">
        <f t="shared" si="842"/>
        <v>1.0000000000000002</v>
      </c>
      <c r="AZ435" s="30"/>
      <c r="BA435" s="30">
        <f t="shared" si="843"/>
        <v>0.91977363515312915</v>
      </c>
      <c r="BB435" s="30">
        <f t="shared" si="844"/>
        <v>2.1276595744680851E-3</v>
      </c>
      <c r="BC435" s="30">
        <f t="shared" si="845"/>
        <v>0.55100039231071007</v>
      </c>
      <c r="BD435" s="30">
        <f t="shared" si="846"/>
        <v>1.1134307585247045E-2</v>
      </c>
      <c r="BE435" s="30">
        <f t="shared" si="847"/>
        <v>0</v>
      </c>
      <c r="BF435" s="30">
        <f t="shared" si="848"/>
        <v>3.9702233250620347E-3</v>
      </c>
      <c r="BG435" s="30">
        <f t="shared" si="849"/>
        <v>0.16743937232524966</v>
      </c>
      <c r="BH435" s="30">
        <f t="shared" si="850"/>
        <v>0.15521135850274281</v>
      </c>
      <c r="BI435" s="30">
        <f t="shared" si="851"/>
        <v>2.186836518046709E-2</v>
      </c>
      <c r="BJ435" s="30">
        <f t="shared" si="852"/>
        <v>1.8325253139570761</v>
      </c>
      <c r="BK435" s="30"/>
      <c r="BL435" s="30">
        <f t="shared" si="853"/>
        <v>0.50191592342427716</v>
      </c>
      <c r="BM435" s="30">
        <f t="shared" si="854"/>
        <v>1.1610533062016528E-3</v>
      </c>
      <c r="BN435" s="30">
        <f t="shared" si="855"/>
        <v>0.30067818878905611</v>
      </c>
      <c r="BO435" s="30">
        <f t="shared" si="856"/>
        <v>6.0759365780350951E-3</v>
      </c>
      <c r="BP435" s="30">
        <f t="shared" si="857"/>
        <v>0</v>
      </c>
      <c r="BQ435" s="30">
        <f t="shared" si="858"/>
        <v>2.1665312314234318E-3</v>
      </c>
      <c r="BR435" s="30">
        <f t="shared" si="859"/>
        <v>9.1370837308483513E-2</v>
      </c>
      <c r="BS435" s="30">
        <f t="shared" si="860"/>
        <v>8.4698070646339996E-2</v>
      </c>
      <c r="BT435" s="30">
        <f t="shared" si="861"/>
        <v>1.1933458716183017E-2</v>
      </c>
      <c r="BU435" s="30">
        <f t="shared" si="862"/>
        <v>1</v>
      </c>
      <c r="BV435" s="30"/>
      <c r="BW435" s="28">
        <f t="shared" si="863"/>
        <v>0.48600897385710734</v>
      </c>
      <c r="BX435" s="28">
        <f t="shared" si="864"/>
        <v>0.45051598097462692</v>
      </c>
      <c r="BY435" s="28">
        <f t="shared" si="865"/>
        <v>6.3475045168265687E-2</v>
      </c>
      <c r="BZ435" s="28"/>
      <c r="CA435" s="28">
        <f t="shared" si="866"/>
        <v>59.164501299220483</v>
      </c>
      <c r="CB435" s="28">
        <f t="shared" si="867"/>
        <v>9.7641415150909481</v>
      </c>
      <c r="CC435" s="28">
        <f t="shared" si="868"/>
        <v>30.647953209681937</v>
      </c>
      <c r="CD435" s="28">
        <f t="shared" si="869"/>
        <v>48.600897385710731</v>
      </c>
      <c r="CF435" s="28">
        <f t="shared" si="870"/>
        <v>7.057735680515953</v>
      </c>
      <c r="CG435" s="28">
        <f t="shared" si="871"/>
        <v>0.52777008653259827</v>
      </c>
      <c r="CH435" s="30"/>
      <c r="CI435" s="107">
        <f t="shared" si="873"/>
        <v>2.556959265342639</v>
      </c>
    </row>
    <row r="436" spans="1:87" ht="15" customHeight="1" x14ac:dyDescent="0.3">
      <c r="A436" s="150" t="s">
        <v>194</v>
      </c>
      <c r="C436" s="144">
        <v>430</v>
      </c>
      <c r="D436" s="26">
        <f t="shared" si="818"/>
        <v>1008</v>
      </c>
      <c r="F436" s="28">
        <v>59.2</v>
      </c>
      <c r="G436" s="28">
        <v>0.56000000000000005</v>
      </c>
      <c r="H436" s="28">
        <v>16.399999999999999</v>
      </c>
      <c r="I436" s="28">
        <v>6.77</v>
      </c>
      <c r="J436" s="28">
        <v>0.13</v>
      </c>
      <c r="K436" s="28">
        <v>2.35</v>
      </c>
      <c r="L436" s="28">
        <v>4.5</v>
      </c>
      <c r="M436" s="28">
        <v>4.1399999999999997</v>
      </c>
      <c r="N436" s="28">
        <v>5.63</v>
      </c>
      <c r="O436" s="28">
        <v>0.38</v>
      </c>
      <c r="P436" s="28">
        <f t="shared" si="819"/>
        <v>100.05999999999997</v>
      </c>
      <c r="R436" s="28">
        <v>57.11</v>
      </c>
      <c r="S436" s="28">
        <v>0.15</v>
      </c>
      <c r="T436" s="28">
        <v>27.03</v>
      </c>
      <c r="U436" s="28">
        <v>0.6</v>
      </c>
      <c r="V436" s="28">
        <v>0</v>
      </c>
      <c r="W436" s="28">
        <v>0.27</v>
      </c>
      <c r="X436" s="28">
        <v>8.18</v>
      </c>
      <c r="Y436" s="28">
        <v>5.0199999999999996</v>
      </c>
      <c r="Z436" s="28">
        <v>1.53</v>
      </c>
      <c r="AA436" s="28">
        <f t="shared" si="820"/>
        <v>99.889999999999972</v>
      </c>
      <c r="AC436" s="30">
        <f t="shared" si="821"/>
        <v>0.98535286284953405</v>
      </c>
      <c r="AD436" s="30">
        <f t="shared" si="822"/>
        <v>7.0087609511889862E-3</v>
      </c>
      <c r="AE436" s="30">
        <f t="shared" si="823"/>
        <v>0.32169478226755588</v>
      </c>
      <c r="AF436" s="30">
        <f t="shared" si="824"/>
        <v>9.4224077940153098E-2</v>
      </c>
      <c r="AG436" s="30">
        <f t="shared" si="825"/>
        <v>1.8325345362277983E-3</v>
      </c>
      <c r="AH436" s="30">
        <f t="shared" si="826"/>
        <v>5.8312655086848644E-2</v>
      </c>
      <c r="AI436" s="30">
        <f t="shared" si="827"/>
        <v>8.0242510699001429E-2</v>
      </c>
      <c r="AJ436" s="30">
        <f t="shared" si="828"/>
        <v>0.13359148112294289</v>
      </c>
      <c r="AK436" s="30">
        <f t="shared" si="829"/>
        <v>0.11953290870488321</v>
      </c>
      <c r="AL436" s="30">
        <f t="shared" si="830"/>
        <v>5.354488258875416E-3</v>
      </c>
      <c r="AM436" s="30">
        <f t="shared" si="831"/>
        <v>1.8071470624172115</v>
      </c>
      <c r="AO436" s="30">
        <f t="shared" si="832"/>
        <v>0.54525327979203952</v>
      </c>
      <c r="AP436" s="30">
        <f t="shared" si="833"/>
        <v>3.8783567186912713E-3</v>
      </c>
      <c r="AQ436" s="30">
        <f t="shared" si="834"/>
        <v>0.17801250875358313</v>
      </c>
      <c r="AR436" s="30">
        <f t="shared" si="835"/>
        <v>5.2139684644215097E-2</v>
      </c>
      <c r="AS436" s="30">
        <f t="shared" si="836"/>
        <v>1.0140483717891941E-3</v>
      </c>
      <c r="AT436" s="30">
        <f t="shared" si="837"/>
        <v>3.2267797291965022E-2</v>
      </c>
      <c r="AU436" s="30">
        <f t="shared" si="838"/>
        <v>4.4402867020501537E-2</v>
      </c>
      <c r="AV436" s="30">
        <f t="shared" si="839"/>
        <v>7.3923967728588197E-2</v>
      </c>
      <c r="AW436" s="30">
        <f t="shared" si="840"/>
        <v>6.6144538643688397E-2</v>
      </c>
      <c r="AX436" s="30">
        <f t="shared" si="841"/>
        <v>2.9629510349386489E-3</v>
      </c>
      <c r="AY436" s="30">
        <f t="shared" si="842"/>
        <v>1.0000000000000002</v>
      </c>
      <c r="AZ436" s="30"/>
      <c r="BA436" s="30">
        <f t="shared" si="843"/>
        <v>0.95056591211717711</v>
      </c>
      <c r="BB436" s="30">
        <f t="shared" si="844"/>
        <v>1.8773466833541925E-3</v>
      </c>
      <c r="BC436" s="30">
        <f t="shared" si="845"/>
        <v>0.5302079246763437</v>
      </c>
      <c r="BD436" s="30">
        <f t="shared" si="846"/>
        <v>8.3507306889352827E-3</v>
      </c>
      <c r="BE436" s="30">
        <f t="shared" si="847"/>
        <v>0</v>
      </c>
      <c r="BF436" s="30">
        <f t="shared" si="848"/>
        <v>6.6997518610421849E-3</v>
      </c>
      <c r="BG436" s="30">
        <f t="shared" si="849"/>
        <v>0.14586305278174036</v>
      </c>
      <c r="BH436" s="30">
        <f t="shared" si="850"/>
        <v>0.16198773797999355</v>
      </c>
      <c r="BI436" s="30">
        <f t="shared" si="851"/>
        <v>3.2484076433121019E-2</v>
      </c>
      <c r="BJ436" s="30">
        <f t="shared" si="852"/>
        <v>1.8380365332217072</v>
      </c>
      <c r="BK436" s="30"/>
      <c r="BL436" s="30">
        <f t="shared" si="853"/>
        <v>0.51716377500452992</v>
      </c>
      <c r="BM436" s="30">
        <f t="shared" si="854"/>
        <v>1.0213870341649752E-3</v>
      </c>
      <c r="BN436" s="30">
        <f t="shared" si="855"/>
        <v>0.28846430149404928</v>
      </c>
      <c r="BO436" s="30">
        <f t="shared" si="856"/>
        <v>4.5432887420894389E-3</v>
      </c>
      <c r="BP436" s="30">
        <f t="shared" si="857"/>
        <v>0</v>
      </c>
      <c r="BQ436" s="30">
        <f t="shared" si="858"/>
        <v>3.6450591378066198E-3</v>
      </c>
      <c r="BR436" s="30">
        <f t="shared" si="859"/>
        <v>7.9358081379411902E-2</v>
      </c>
      <c r="BS436" s="30">
        <f t="shared" si="860"/>
        <v>8.8130858691944342E-2</v>
      </c>
      <c r="BT436" s="30">
        <f t="shared" si="861"/>
        <v>1.7673248516003645E-2</v>
      </c>
      <c r="BU436" s="30">
        <f t="shared" si="862"/>
        <v>1.0000000000000002</v>
      </c>
      <c r="BV436" s="30"/>
      <c r="BW436" s="28">
        <f t="shared" si="863"/>
        <v>0.42858686206320468</v>
      </c>
      <c r="BX436" s="28">
        <f t="shared" si="864"/>
        <v>0.47596574313747664</v>
      </c>
      <c r="BY436" s="28">
        <f t="shared" si="865"/>
        <v>9.544739479931863E-2</v>
      </c>
      <c r="BZ436" s="28"/>
      <c r="CA436" s="28">
        <f t="shared" si="866"/>
        <v>59.164501299220483</v>
      </c>
      <c r="CB436" s="28">
        <f t="shared" si="867"/>
        <v>9.7641415150909481</v>
      </c>
      <c r="CC436" s="28">
        <f t="shared" si="868"/>
        <v>30.974082583092098</v>
      </c>
      <c r="CD436" s="28">
        <f t="shared" si="869"/>
        <v>42.858686206320471</v>
      </c>
      <c r="CF436" s="28">
        <f t="shared" si="870"/>
        <v>6.9320020214867188</v>
      </c>
      <c r="CG436" s="28">
        <f t="shared" si="871"/>
        <v>0.52777008653259827</v>
      </c>
      <c r="CH436" s="30"/>
      <c r="CI436" s="107">
        <f t="shared" si="873"/>
        <v>2.285118467873223</v>
      </c>
    </row>
    <row r="437" spans="1:87" ht="15" customHeight="1" x14ac:dyDescent="0.3">
      <c r="A437" s="150" t="s">
        <v>194</v>
      </c>
      <c r="C437" s="144">
        <v>440</v>
      </c>
      <c r="D437" s="26">
        <f t="shared" si="818"/>
        <v>1008</v>
      </c>
      <c r="F437" s="28">
        <v>59.2</v>
      </c>
      <c r="G437" s="28">
        <v>0.56000000000000005</v>
      </c>
      <c r="H437" s="28">
        <v>16.399999999999999</v>
      </c>
      <c r="I437" s="28">
        <v>6.77</v>
      </c>
      <c r="J437" s="28">
        <v>0.13</v>
      </c>
      <c r="K437" s="28">
        <v>2.35</v>
      </c>
      <c r="L437" s="28">
        <v>4.5</v>
      </c>
      <c r="M437" s="28">
        <v>4.1399999999999997</v>
      </c>
      <c r="N437" s="28">
        <v>5.63</v>
      </c>
      <c r="O437" s="28">
        <v>0.38</v>
      </c>
      <c r="P437" s="28">
        <f t="shared" si="819"/>
        <v>100.05999999999997</v>
      </c>
      <c r="R437" s="28">
        <v>56.78</v>
      </c>
      <c r="S437" s="28">
        <v>0.25</v>
      </c>
      <c r="T437" s="28">
        <v>26.86</v>
      </c>
      <c r="U437" s="28">
        <v>0.75</v>
      </c>
      <c r="V437" s="28">
        <v>0</v>
      </c>
      <c r="W437" s="28">
        <v>0.1</v>
      </c>
      <c r="X437" s="28">
        <v>8.2200000000000006</v>
      </c>
      <c r="Y437" s="28">
        <v>5.16</v>
      </c>
      <c r="Z437" s="28">
        <v>1.46</v>
      </c>
      <c r="AA437" s="28">
        <f t="shared" si="820"/>
        <v>99.579999999999984</v>
      </c>
      <c r="AC437" s="30">
        <f t="shared" si="821"/>
        <v>0.98535286284953405</v>
      </c>
      <c r="AD437" s="30">
        <f t="shared" si="822"/>
        <v>7.0087609511889862E-3</v>
      </c>
      <c r="AE437" s="30">
        <f t="shared" si="823"/>
        <v>0.32169478226755588</v>
      </c>
      <c r="AF437" s="30">
        <f t="shared" si="824"/>
        <v>9.4224077940153098E-2</v>
      </c>
      <c r="AG437" s="30">
        <f t="shared" si="825"/>
        <v>1.8325345362277983E-3</v>
      </c>
      <c r="AH437" s="30">
        <f t="shared" si="826"/>
        <v>5.8312655086848644E-2</v>
      </c>
      <c r="AI437" s="30">
        <f t="shared" si="827"/>
        <v>8.0242510699001429E-2</v>
      </c>
      <c r="AJ437" s="30">
        <f t="shared" si="828"/>
        <v>0.13359148112294289</v>
      </c>
      <c r="AK437" s="30">
        <f t="shared" si="829"/>
        <v>0.11953290870488321</v>
      </c>
      <c r="AL437" s="30">
        <f t="shared" si="830"/>
        <v>5.354488258875416E-3</v>
      </c>
      <c r="AM437" s="30">
        <f t="shared" si="831"/>
        <v>1.8071470624172115</v>
      </c>
      <c r="AO437" s="30">
        <f t="shared" si="832"/>
        <v>0.54525327979203952</v>
      </c>
      <c r="AP437" s="30">
        <f t="shared" si="833"/>
        <v>3.8783567186912713E-3</v>
      </c>
      <c r="AQ437" s="30">
        <f t="shared" si="834"/>
        <v>0.17801250875358313</v>
      </c>
      <c r="AR437" s="30">
        <f t="shared" si="835"/>
        <v>5.2139684644215097E-2</v>
      </c>
      <c r="AS437" s="30">
        <f t="shared" si="836"/>
        <v>1.0140483717891941E-3</v>
      </c>
      <c r="AT437" s="30">
        <f t="shared" si="837"/>
        <v>3.2267797291965022E-2</v>
      </c>
      <c r="AU437" s="30">
        <f t="shared" si="838"/>
        <v>4.4402867020501537E-2</v>
      </c>
      <c r="AV437" s="30">
        <f t="shared" si="839"/>
        <v>7.3923967728588197E-2</v>
      </c>
      <c r="AW437" s="30">
        <f t="shared" si="840"/>
        <v>6.6144538643688397E-2</v>
      </c>
      <c r="AX437" s="30">
        <f t="shared" si="841"/>
        <v>2.9629510349386489E-3</v>
      </c>
      <c r="AY437" s="30">
        <f t="shared" si="842"/>
        <v>1.0000000000000002</v>
      </c>
      <c r="AZ437" s="30"/>
      <c r="BA437" s="30">
        <f t="shared" si="843"/>
        <v>0.94507323568575241</v>
      </c>
      <c r="BB437" s="30">
        <f t="shared" si="844"/>
        <v>3.1289111389236545E-3</v>
      </c>
      <c r="BC437" s="30">
        <f t="shared" si="845"/>
        <v>0.52687328364064345</v>
      </c>
      <c r="BD437" s="30">
        <f t="shared" si="846"/>
        <v>1.0438413361169104E-2</v>
      </c>
      <c r="BE437" s="30">
        <f t="shared" si="847"/>
        <v>0</v>
      </c>
      <c r="BF437" s="30">
        <f t="shared" si="848"/>
        <v>2.4813895781637721E-3</v>
      </c>
      <c r="BG437" s="30">
        <f t="shared" si="849"/>
        <v>0.14657631954350928</v>
      </c>
      <c r="BH437" s="30">
        <f t="shared" si="850"/>
        <v>0.1665053242981607</v>
      </c>
      <c r="BI437" s="30">
        <f t="shared" si="851"/>
        <v>3.0997876857749466E-2</v>
      </c>
      <c r="BJ437" s="30">
        <f t="shared" si="852"/>
        <v>1.8320747541040716</v>
      </c>
      <c r="BK437" s="30"/>
      <c r="BL437" s="30">
        <f t="shared" si="853"/>
        <v>0.51584862111585383</v>
      </c>
      <c r="BM437" s="30">
        <f t="shared" si="854"/>
        <v>1.7078512391017402E-3</v>
      </c>
      <c r="BN437" s="30">
        <f t="shared" si="855"/>
        <v>0.28758285242476206</v>
      </c>
      <c r="BO437" s="30">
        <f t="shared" si="856"/>
        <v>5.6975913989239686E-3</v>
      </c>
      <c r="BP437" s="30">
        <f t="shared" si="857"/>
        <v>0</v>
      </c>
      <c r="BQ437" s="30">
        <f t="shared" si="858"/>
        <v>1.3544150273372612E-3</v>
      </c>
      <c r="BR437" s="30">
        <f t="shared" si="859"/>
        <v>8.0005643446131439E-2</v>
      </c>
      <c r="BS437" s="30">
        <f t="shared" si="860"/>
        <v>9.0883477284520411E-2</v>
      </c>
      <c r="BT437" s="30">
        <f t="shared" si="861"/>
        <v>1.6919548063369372E-2</v>
      </c>
      <c r="BU437" s="30">
        <f t="shared" si="862"/>
        <v>1</v>
      </c>
      <c r="BV437" s="30"/>
      <c r="BW437" s="28">
        <f t="shared" si="863"/>
        <v>0.42599547699194579</v>
      </c>
      <c r="BX437" s="28">
        <f t="shared" si="864"/>
        <v>0.48391524133636599</v>
      </c>
      <c r="BY437" s="28">
        <f t="shared" si="865"/>
        <v>9.0089281671688171E-2</v>
      </c>
      <c r="BZ437" s="28"/>
      <c r="CA437" s="28">
        <f t="shared" si="866"/>
        <v>59.164501299220483</v>
      </c>
      <c r="CB437" s="28">
        <f t="shared" si="867"/>
        <v>9.7641415150909481</v>
      </c>
      <c r="CC437" s="28">
        <f t="shared" si="868"/>
        <v>30.308702016766112</v>
      </c>
      <c r="CD437" s="28">
        <f t="shared" si="869"/>
        <v>42.599547699194588</v>
      </c>
      <c r="CF437" s="28">
        <f t="shared" si="870"/>
        <v>6.9259373208825794</v>
      </c>
      <c r="CG437" s="28">
        <f t="shared" si="871"/>
        <v>0.52777008653259827</v>
      </c>
      <c r="CH437" s="30"/>
      <c r="CI437" s="107">
        <f t="shared" si="873"/>
        <v>2.1892799706083514</v>
      </c>
    </row>
    <row r="438" spans="1:87" ht="15" customHeight="1" x14ac:dyDescent="0.3">
      <c r="A438" s="150" t="s">
        <v>194</v>
      </c>
      <c r="C438" s="144">
        <v>450</v>
      </c>
      <c r="D438" s="26">
        <f t="shared" si="818"/>
        <v>1008</v>
      </c>
      <c r="F438" s="28">
        <v>59.2</v>
      </c>
      <c r="G438" s="28">
        <v>0.56000000000000005</v>
      </c>
      <c r="H438" s="28">
        <v>16.399999999999999</v>
      </c>
      <c r="I438" s="28">
        <v>6.77</v>
      </c>
      <c r="J438" s="28">
        <v>0.13</v>
      </c>
      <c r="K438" s="28">
        <v>2.35</v>
      </c>
      <c r="L438" s="28">
        <v>4.5</v>
      </c>
      <c r="M438" s="28">
        <v>4.1399999999999997</v>
      </c>
      <c r="N438" s="28">
        <v>5.63</v>
      </c>
      <c r="O438" s="28">
        <v>0.38</v>
      </c>
      <c r="P438" s="28">
        <f t="shared" si="819"/>
        <v>100.05999999999997</v>
      </c>
      <c r="R438" s="28">
        <v>56.57</v>
      </c>
      <c r="S438" s="28">
        <v>0.18</v>
      </c>
      <c r="T438" s="28">
        <v>27.21</v>
      </c>
      <c r="U438" s="28">
        <v>0.7</v>
      </c>
      <c r="V438" s="28">
        <v>0</v>
      </c>
      <c r="W438" s="28">
        <v>7.0000000000000007E-2</v>
      </c>
      <c r="X438" s="28">
        <v>8.49</v>
      </c>
      <c r="Y438" s="28">
        <v>5.09</v>
      </c>
      <c r="Z438" s="28">
        <v>1.43</v>
      </c>
      <c r="AA438" s="28">
        <f t="shared" si="820"/>
        <v>99.740000000000009</v>
      </c>
      <c r="AC438" s="30">
        <f t="shared" si="821"/>
        <v>0.98535286284953405</v>
      </c>
      <c r="AD438" s="30">
        <f t="shared" si="822"/>
        <v>7.0087609511889862E-3</v>
      </c>
      <c r="AE438" s="30">
        <f t="shared" si="823"/>
        <v>0.32169478226755588</v>
      </c>
      <c r="AF438" s="30">
        <f t="shared" si="824"/>
        <v>9.4224077940153098E-2</v>
      </c>
      <c r="AG438" s="30">
        <f t="shared" si="825"/>
        <v>1.8325345362277983E-3</v>
      </c>
      <c r="AH438" s="30">
        <f t="shared" si="826"/>
        <v>5.8312655086848644E-2</v>
      </c>
      <c r="AI438" s="30">
        <f t="shared" si="827"/>
        <v>8.0242510699001429E-2</v>
      </c>
      <c r="AJ438" s="30">
        <f t="shared" si="828"/>
        <v>0.13359148112294289</v>
      </c>
      <c r="AK438" s="30">
        <f t="shared" si="829"/>
        <v>0.11953290870488321</v>
      </c>
      <c r="AL438" s="30">
        <f t="shared" si="830"/>
        <v>5.354488258875416E-3</v>
      </c>
      <c r="AM438" s="30">
        <f t="shared" si="831"/>
        <v>1.8071470624172115</v>
      </c>
      <c r="AO438" s="30">
        <f t="shared" si="832"/>
        <v>0.54525327979203952</v>
      </c>
      <c r="AP438" s="30">
        <f t="shared" si="833"/>
        <v>3.8783567186912713E-3</v>
      </c>
      <c r="AQ438" s="30">
        <f t="shared" si="834"/>
        <v>0.17801250875358313</v>
      </c>
      <c r="AR438" s="30">
        <f t="shared" si="835"/>
        <v>5.2139684644215097E-2</v>
      </c>
      <c r="AS438" s="30">
        <f t="shared" si="836"/>
        <v>1.0140483717891941E-3</v>
      </c>
      <c r="AT438" s="30">
        <f t="shared" si="837"/>
        <v>3.2267797291965022E-2</v>
      </c>
      <c r="AU438" s="30">
        <f t="shared" si="838"/>
        <v>4.4402867020501537E-2</v>
      </c>
      <c r="AV438" s="30">
        <f t="shared" si="839"/>
        <v>7.3923967728588197E-2</v>
      </c>
      <c r="AW438" s="30">
        <f t="shared" si="840"/>
        <v>6.6144538643688397E-2</v>
      </c>
      <c r="AX438" s="30">
        <f t="shared" si="841"/>
        <v>2.9629510349386489E-3</v>
      </c>
      <c r="AY438" s="30">
        <f t="shared" si="842"/>
        <v>1.0000000000000002</v>
      </c>
      <c r="AZ438" s="30"/>
      <c r="BA438" s="30">
        <f t="shared" si="843"/>
        <v>0.94157789613848208</v>
      </c>
      <c r="BB438" s="30">
        <f t="shared" si="844"/>
        <v>2.252816020025031E-3</v>
      </c>
      <c r="BC438" s="30">
        <f t="shared" si="845"/>
        <v>0.5337387210670852</v>
      </c>
      <c r="BD438" s="30">
        <f t="shared" si="846"/>
        <v>9.7425191370911629E-3</v>
      </c>
      <c r="BE438" s="30">
        <f t="shared" si="847"/>
        <v>0</v>
      </c>
      <c r="BF438" s="30">
        <f t="shared" si="848"/>
        <v>1.7369727047146404E-3</v>
      </c>
      <c r="BG438" s="30">
        <f t="shared" si="849"/>
        <v>0.15139087018544936</v>
      </c>
      <c r="BH438" s="30">
        <f t="shared" si="850"/>
        <v>0.16424653113907711</v>
      </c>
      <c r="BI438" s="30">
        <f t="shared" si="851"/>
        <v>3.036093418259023E-2</v>
      </c>
      <c r="BJ438" s="30">
        <f t="shared" si="852"/>
        <v>1.8350472605745149</v>
      </c>
      <c r="BK438" s="30"/>
      <c r="BL438" s="30">
        <f t="shared" si="853"/>
        <v>0.51310825414038308</v>
      </c>
      <c r="BM438" s="30">
        <f t="shared" si="854"/>
        <v>1.2276610354545973E-3</v>
      </c>
      <c r="BN438" s="30">
        <f t="shared" si="855"/>
        <v>0.29085829696832044</v>
      </c>
      <c r="BO438" s="30">
        <f t="shared" si="856"/>
        <v>5.3091379968279312E-3</v>
      </c>
      <c r="BP438" s="30">
        <f t="shared" si="857"/>
        <v>0</v>
      </c>
      <c r="BQ438" s="30">
        <f t="shared" si="858"/>
        <v>9.4655475203991781E-4</v>
      </c>
      <c r="BR438" s="30">
        <f t="shared" si="859"/>
        <v>8.2499711826523769E-2</v>
      </c>
      <c r="BS438" s="30">
        <f t="shared" si="860"/>
        <v>8.9505341179962283E-2</v>
      </c>
      <c r="BT438" s="30">
        <f t="shared" si="861"/>
        <v>1.654504210048784E-2</v>
      </c>
      <c r="BU438" s="30">
        <f t="shared" si="862"/>
        <v>0.99999999999999978</v>
      </c>
      <c r="BV438" s="30"/>
      <c r="BW438" s="28">
        <f t="shared" si="863"/>
        <v>0.43754797248825333</v>
      </c>
      <c r="BX438" s="28">
        <f t="shared" si="864"/>
        <v>0.47470324069145353</v>
      </c>
      <c r="BY438" s="28">
        <f t="shared" si="865"/>
        <v>8.7748786820293079E-2</v>
      </c>
      <c r="BZ438" s="28"/>
      <c r="CA438" s="28">
        <f t="shared" si="866"/>
        <v>59.164501299220483</v>
      </c>
      <c r="CB438" s="28">
        <f t="shared" si="867"/>
        <v>9.7641415150909481</v>
      </c>
      <c r="CC438" s="28">
        <f t="shared" si="868"/>
        <v>30.652277306441974</v>
      </c>
      <c r="CD438" s="28">
        <f t="shared" si="869"/>
        <v>43.754797248825334</v>
      </c>
      <c r="CF438" s="28">
        <f t="shared" si="870"/>
        <v>6.9526949432474874</v>
      </c>
      <c r="CG438" s="28">
        <f t="shared" si="871"/>
        <v>0.52777008653259827</v>
      </c>
      <c r="CH438" s="30"/>
      <c r="CI438" s="107">
        <f t="shared" si="873"/>
        <v>2.2938478485073674</v>
      </c>
    </row>
    <row r="439" spans="1:87" ht="15" customHeight="1" x14ac:dyDescent="0.3">
      <c r="A439" s="150" t="s">
        <v>194</v>
      </c>
      <c r="C439" s="144">
        <v>460</v>
      </c>
      <c r="D439" s="26">
        <f t="shared" si="818"/>
        <v>1008</v>
      </c>
      <c r="F439" s="28">
        <v>59.2</v>
      </c>
      <c r="G439" s="28">
        <v>0.56000000000000005</v>
      </c>
      <c r="H439" s="28">
        <v>16.399999999999999</v>
      </c>
      <c r="I439" s="28">
        <v>6.77</v>
      </c>
      <c r="J439" s="28">
        <v>0.13</v>
      </c>
      <c r="K439" s="28">
        <v>2.35</v>
      </c>
      <c r="L439" s="28">
        <v>4.5</v>
      </c>
      <c r="M439" s="28">
        <v>4.1399999999999997</v>
      </c>
      <c r="N439" s="28">
        <v>5.63</v>
      </c>
      <c r="O439" s="28">
        <v>0.38</v>
      </c>
      <c r="P439" s="28">
        <f t="shared" si="819"/>
        <v>100.05999999999997</v>
      </c>
      <c r="R439" s="28">
        <v>55.92</v>
      </c>
      <c r="S439" s="28">
        <v>0.36</v>
      </c>
      <c r="T439" s="28">
        <v>27.03</v>
      </c>
      <c r="U439" s="28">
        <v>0.82</v>
      </c>
      <c r="V439" s="28">
        <v>0</v>
      </c>
      <c r="W439" s="28">
        <v>0.4</v>
      </c>
      <c r="X439" s="28">
        <v>9.0399999999999991</v>
      </c>
      <c r="Y439" s="28">
        <v>4.63</v>
      </c>
      <c r="Z439" s="28">
        <v>1.52</v>
      </c>
      <c r="AA439" s="28">
        <f t="shared" si="820"/>
        <v>99.719999999999985</v>
      </c>
      <c r="AC439" s="30">
        <f t="shared" si="821"/>
        <v>0.98535286284953405</v>
      </c>
      <c r="AD439" s="30">
        <f t="shared" si="822"/>
        <v>7.0087609511889862E-3</v>
      </c>
      <c r="AE439" s="30">
        <f t="shared" si="823"/>
        <v>0.32169478226755588</v>
      </c>
      <c r="AF439" s="30">
        <f t="shared" si="824"/>
        <v>9.4224077940153098E-2</v>
      </c>
      <c r="AG439" s="30">
        <f t="shared" si="825"/>
        <v>1.8325345362277983E-3</v>
      </c>
      <c r="AH439" s="30">
        <f t="shared" si="826"/>
        <v>5.8312655086848644E-2</v>
      </c>
      <c r="AI439" s="30">
        <f t="shared" si="827"/>
        <v>8.0242510699001429E-2</v>
      </c>
      <c r="AJ439" s="30">
        <f t="shared" si="828"/>
        <v>0.13359148112294289</v>
      </c>
      <c r="AK439" s="30">
        <f t="shared" si="829"/>
        <v>0.11953290870488321</v>
      </c>
      <c r="AL439" s="30">
        <f t="shared" si="830"/>
        <v>5.354488258875416E-3</v>
      </c>
      <c r="AM439" s="30">
        <f t="shared" si="831"/>
        <v>1.8071470624172115</v>
      </c>
      <c r="AO439" s="30">
        <f t="shared" si="832"/>
        <v>0.54525327979203952</v>
      </c>
      <c r="AP439" s="30">
        <f t="shared" si="833"/>
        <v>3.8783567186912713E-3</v>
      </c>
      <c r="AQ439" s="30">
        <f t="shared" si="834"/>
        <v>0.17801250875358313</v>
      </c>
      <c r="AR439" s="30">
        <f t="shared" si="835"/>
        <v>5.2139684644215097E-2</v>
      </c>
      <c r="AS439" s="30">
        <f t="shared" si="836"/>
        <v>1.0140483717891941E-3</v>
      </c>
      <c r="AT439" s="30">
        <f t="shared" si="837"/>
        <v>3.2267797291965022E-2</v>
      </c>
      <c r="AU439" s="30">
        <f t="shared" si="838"/>
        <v>4.4402867020501537E-2</v>
      </c>
      <c r="AV439" s="30">
        <f t="shared" si="839"/>
        <v>7.3923967728588197E-2</v>
      </c>
      <c r="AW439" s="30">
        <f t="shared" si="840"/>
        <v>6.6144538643688397E-2</v>
      </c>
      <c r="AX439" s="30">
        <f t="shared" si="841"/>
        <v>2.9629510349386489E-3</v>
      </c>
      <c r="AY439" s="30">
        <f t="shared" si="842"/>
        <v>1.0000000000000002</v>
      </c>
      <c r="AZ439" s="30"/>
      <c r="BA439" s="30">
        <f t="shared" si="843"/>
        <v>0.93075898801597878</v>
      </c>
      <c r="BB439" s="30">
        <f t="shared" si="844"/>
        <v>4.5056320400500621E-3</v>
      </c>
      <c r="BC439" s="30">
        <f t="shared" si="845"/>
        <v>0.5302079246763437</v>
      </c>
      <c r="BD439" s="30">
        <f t="shared" si="846"/>
        <v>1.1412665274878218E-2</v>
      </c>
      <c r="BE439" s="30">
        <f t="shared" si="847"/>
        <v>0</v>
      </c>
      <c r="BF439" s="30">
        <f t="shared" si="848"/>
        <v>9.9255583126550886E-3</v>
      </c>
      <c r="BG439" s="30">
        <f t="shared" si="849"/>
        <v>0.16119828815977175</v>
      </c>
      <c r="BH439" s="30">
        <f t="shared" si="850"/>
        <v>0.14940303323652793</v>
      </c>
      <c r="BI439" s="30">
        <f t="shared" si="851"/>
        <v>3.227176220806794E-2</v>
      </c>
      <c r="BJ439" s="30">
        <f t="shared" si="852"/>
        <v>1.8296838519242737</v>
      </c>
      <c r="BK439" s="30"/>
      <c r="BL439" s="30">
        <f t="shared" si="853"/>
        <v>0.50869935100378239</v>
      </c>
      <c r="BM439" s="30">
        <f t="shared" si="854"/>
        <v>2.4625194321475268E-3</v>
      </c>
      <c r="BN439" s="30">
        <f t="shared" si="855"/>
        <v>0.28978116854380359</v>
      </c>
      <c r="BO439" s="30">
        <f t="shared" si="856"/>
        <v>6.2375066943262071E-3</v>
      </c>
      <c r="BP439" s="30">
        <f t="shared" si="857"/>
        <v>0</v>
      </c>
      <c r="BQ439" s="30">
        <f t="shared" si="858"/>
        <v>5.4247395265670647E-3</v>
      </c>
      <c r="BR439" s="30">
        <f t="shared" si="859"/>
        <v>8.8101716583572576E-2</v>
      </c>
      <c r="BS439" s="30">
        <f t="shared" si="860"/>
        <v>8.1655108383560993E-2</v>
      </c>
      <c r="BT439" s="30">
        <f t="shared" si="861"/>
        <v>1.7637889832239493E-2</v>
      </c>
      <c r="BU439" s="30">
        <f t="shared" si="862"/>
        <v>0.99999999999999967</v>
      </c>
      <c r="BV439" s="30"/>
      <c r="BW439" s="28">
        <f t="shared" si="863"/>
        <v>0.47013981519113435</v>
      </c>
      <c r="BX439" s="28">
        <f t="shared" si="864"/>
        <v>0.43573858777704533</v>
      </c>
      <c r="BY439" s="28">
        <f t="shared" si="865"/>
        <v>9.4121597031820325E-2</v>
      </c>
      <c r="BZ439" s="28"/>
      <c r="CA439" s="28">
        <f t="shared" si="866"/>
        <v>59.164501299220483</v>
      </c>
      <c r="CB439" s="28">
        <f t="shared" si="867"/>
        <v>9.7641415150909481</v>
      </c>
      <c r="CC439" s="28">
        <f t="shared" si="868"/>
        <v>32.919150462738749</v>
      </c>
      <c r="CD439" s="28">
        <f t="shared" si="869"/>
        <v>47.013981519113436</v>
      </c>
      <c r="CF439" s="28">
        <f t="shared" si="870"/>
        <v>7.0245387216554063</v>
      </c>
      <c r="CG439" s="28">
        <f t="shared" si="871"/>
        <v>0.52777008653259827</v>
      </c>
      <c r="CH439" s="30"/>
      <c r="CI439" s="107">
        <f t="shared" si="873"/>
        <v>2.7497455108886011</v>
      </c>
    </row>
    <row r="440" spans="1:87" ht="15" customHeight="1" x14ac:dyDescent="0.3">
      <c r="A440" s="150" t="s">
        <v>194</v>
      </c>
      <c r="C440" s="144">
        <v>470</v>
      </c>
      <c r="D440" s="26">
        <f t="shared" si="818"/>
        <v>1008</v>
      </c>
      <c r="F440" s="28">
        <v>59.2</v>
      </c>
      <c r="G440" s="28">
        <v>0.56000000000000005</v>
      </c>
      <c r="H440" s="28">
        <v>16.399999999999999</v>
      </c>
      <c r="I440" s="28">
        <v>6.77</v>
      </c>
      <c r="J440" s="28">
        <v>0.13</v>
      </c>
      <c r="K440" s="28">
        <v>2.35</v>
      </c>
      <c r="L440" s="28">
        <v>4.5</v>
      </c>
      <c r="M440" s="28">
        <v>4.1399999999999997</v>
      </c>
      <c r="N440" s="28">
        <v>5.63</v>
      </c>
      <c r="O440" s="28">
        <v>0.38</v>
      </c>
      <c r="P440" s="28">
        <f t="shared" si="819"/>
        <v>100.05999999999997</v>
      </c>
      <c r="R440" s="28">
        <v>56.25</v>
      </c>
      <c r="S440" s="28">
        <v>0.28999999999999998</v>
      </c>
      <c r="T440" s="28">
        <v>27.16</v>
      </c>
      <c r="U440" s="28">
        <v>0.67</v>
      </c>
      <c r="V440" s="28">
        <v>0</v>
      </c>
      <c r="W440" s="28">
        <v>0.28999999999999998</v>
      </c>
      <c r="X440" s="28">
        <v>8.92</v>
      </c>
      <c r="Y440" s="28">
        <v>4.6399999999999997</v>
      </c>
      <c r="Z440" s="28">
        <v>1.51</v>
      </c>
      <c r="AA440" s="28">
        <f t="shared" si="820"/>
        <v>99.730000000000018</v>
      </c>
      <c r="AC440" s="30">
        <f t="shared" si="821"/>
        <v>0.98535286284953405</v>
      </c>
      <c r="AD440" s="30">
        <f t="shared" si="822"/>
        <v>7.0087609511889862E-3</v>
      </c>
      <c r="AE440" s="30">
        <f t="shared" si="823"/>
        <v>0.32169478226755588</v>
      </c>
      <c r="AF440" s="30">
        <f t="shared" si="824"/>
        <v>9.4224077940153098E-2</v>
      </c>
      <c r="AG440" s="30">
        <f t="shared" si="825"/>
        <v>1.8325345362277983E-3</v>
      </c>
      <c r="AH440" s="30">
        <f t="shared" si="826"/>
        <v>5.8312655086848644E-2</v>
      </c>
      <c r="AI440" s="30">
        <f t="shared" si="827"/>
        <v>8.0242510699001429E-2</v>
      </c>
      <c r="AJ440" s="30">
        <f t="shared" si="828"/>
        <v>0.13359148112294289</v>
      </c>
      <c r="AK440" s="30">
        <f t="shared" si="829"/>
        <v>0.11953290870488321</v>
      </c>
      <c r="AL440" s="30">
        <f t="shared" si="830"/>
        <v>5.354488258875416E-3</v>
      </c>
      <c r="AM440" s="30">
        <f t="shared" si="831"/>
        <v>1.8071470624172115</v>
      </c>
      <c r="AO440" s="30">
        <f t="shared" si="832"/>
        <v>0.54525327979203952</v>
      </c>
      <c r="AP440" s="30">
        <f t="shared" si="833"/>
        <v>3.8783567186912713E-3</v>
      </c>
      <c r="AQ440" s="30">
        <f t="shared" si="834"/>
        <v>0.17801250875358313</v>
      </c>
      <c r="AR440" s="30">
        <f t="shared" si="835"/>
        <v>5.2139684644215097E-2</v>
      </c>
      <c r="AS440" s="30">
        <f t="shared" si="836"/>
        <v>1.0140483717891941E-3</v>
      </c>
      <c r="AT440" s="30">
        <f t="shared" si="837"/>
        <v>3.2267797291965022E-2</v>
      </c>
      <c r="AU440" s="30">
        <f t="shared" si="838"/>
        <v>4.4402867020501537E-2</v>
      </c>
      <c r="AV440" s="30">
        <f t="shared" si="839"/>
        <v>7.3923967728588197E-2</v>
      </c>
      <c r="AW440" s="30">
        <f t="shared" si="840"/>
        <v>6.6144538643688397E-2</v>
      </c>
      <c r="AX440" s="30">
        <f t="shared" si="841"/>
        <v>2.9629510349386489E-3</v>
      </c>
      <c r="AY440" s="30">
        <f t="shared" si="842"/>
        <v>1.0000000000000002</v>
      </c>
      <c r="AZ440" s="30"/>
      <c r="BA440" s="30">
        <f t="shared" si="843"/>
        <v>0.93625166444740349</v>
      </c>
      <c r="BB440" s="30">
        <f t="shared" si="844"/>
        <v>3.6295369211514386E-3</v>
      </c>
      <c r="BC440" s="30">
        <f t="shared" si="845"/>
        <v>0.53275794429187917</v>
      </c>
      <c r="BD440" s="30">
        <f t="shared" si="846"/>
        <v>9.3249826026443987E-3</v>
      </c>
      <c r="BE440" s="30">
        <f t="shared" si="847"/>
        <v>0</v>
      </c>
      <c r="BF440" s="30">
        <f t="shared" si="848"/>
        <v>7.1960297766749384E-3</v>
      </c>
      <c r="BG440" s="30">
        <f t="shared" si="849"/>
        <v>0.15905848787446505</v>
      </c>
      <c r="BH440" s="30">
        <f t="shared" si="850"/>
        <v>0.14972571797353984</v>
      </c>
      <c r="BI440" s="30">
        <f t="shared" si="851"/>
        <v>3.2059447983014862E-2</v>
      </c>
      <c r="BJ440" s="30">
        <f t="shared" si="852"/>
        <v>1.8300038118707731</v>
      </c>
      <c r="BK440" s="30"/>
      <c r="BL440" s="30">
        <f t="shared" si="853"/>
        <v>0.51161186570988271</v>
      </c>
      <c r="BM440" s="30">
        <f t="shared" si="854"/>
        <v>1.9833493775300074E-3</v>
      </c>
      <c r="BN440" s="30">
        <f t="shared" si="855"/>
        <v>0.29112395331420227</v>
      </c>
      <c r="BO440" s="30">
        <f t="shared" si="856"/>
        <v>5.0956082944503111E-3</v>
      </c>
      <c r="BP440" s="30">
        <f t="shared" si="857"/>
        <v>0</v>
      </c>
      <c r="BQ440" s="30">
        <f t="shared" si="858"/>
        <v>3.9322485177331916E-3</v>
      </c>
      <c r="BR440" s="30">
        <f t="shared" si="859"/>
        <v>8.691702544152792E-2</v>
      </c>
      <c r="BS440" s="30">
        <f t="shared" si="860"/>
        <v>8.1817161801689631E-2</v>
      </c>
      <c r="BT440" s="30">
        <f t="shared" si="861"/>
        <v>1.7518787542983961E-2</v>
      </c>
      <c r="BU440" s="30">
        <f t="shared" si="862"/>
        <v>1</v>
      </c>
      <c r="BV440" s="30"/>
      <c r="BW440" s="28">
        <f t="shared" si="863"/>
        <v>0.46666113945991666</v>
      </c>
      <c r="BX440" s="28">
        <f t="shared" si="864"/>
        <v>0.43927975859503443</v>
      </c>
      <c r="BY440" s="28">
        <f t="shared" si="865"/>
        <v>9.4059101945048851E-2</v>
      </c>
      <c r="BZ440" s="28"/>
      <c r="CA440" s="28">
        <f t="shared" si="866"/>
        <v>59.164501299220483</v>
      </c>
      <c r="CB440" s="28">
        <f t="shared" si="867"/>
        <v>9.7641415150909481</v>
      </c>
      <c r="CC440" s="28">
        <f t="shared" si="868"/>
        <v>32.738967167500725</v>
      </c>
      <c r="CD440" s="28">
        <f t="shared" si="869"/>
        <v>46.666113945991675</v>
      </c>
      <c r="CF440" s="28">
        <f t="shared" si="870"/>
        <v>7.0171119749100068</v>
      </c>
      <c r="CG440" s="28">
        <f t="shared" si="871"/>
        <v>0.52777008653259827</v>
      </c>
      <c r="CH440" s="30"/>
      <c r="CI440" s="107">
        <f t="shared" si="873"/>
        <v>2.7086080663010779</v>
      </c>
    </row>
    <row r="441" spans="1:87" ht="15" customHeight="1" x14ac:dyDescent="0.3">
      <c r="A441" s="150" t="s">
        <v>194</v>
      </c>
      <c r="C441" s="144">
        <v>480</v>
      </c>
      <c r="D441" s="26">
        <f t="shared" si="818"/>
        <v>1008</v>
      </c>
      <c r="F441" s="28">
        <v>59.2</v>
      </c>
      <c r="G441" s="28">
        <v>0.56000000000000005</v>
      </c>
      <c r="H441" s="28">
        <v>16.399999999999999</v>
      </c>
      <c r="I441" s="28">
        <v>6.77</v>
      </c>
      <c r="J441" s="28">
        <v>0.13</v>
      </c>
      <c r="K441" s="28">
        <v>2.35</v>
      </c>
      <c r="L441" s="28">
        <v>4.5</v>
      </c>
      <c r="M441" s="28">
        <v>4.1399999999999997</v>
      </c>
      <c r="N441" s="28">
        <v>5.63</v>
      </c>
      <c r="O441" s="28">
        <v>0.38</v>
      </c>
      <c r="P441" s="28">
        <f t="shared" si="819"/>
        <v>100.05999999999997</v>
      </c>
      <c r="R441" s="28">
        <v>56.23</v>
      </c>
      <c r="S441" s="28">
        <v>0.16</v>
      </c>
      <c r="T441" s="28">
        <v>26.39</v>
      </c>
      <c r="U441" s="28">
        <v>0.83</v>
      </c>
      <c r="V441" s="28">
        <v>0</v>
      </c>
      <c r="W441" s="28">
        <v>0.24</v>
      </c>
      <c r="X441" s="28">
        <v>9.36</v>
      </c>
      <c r="Y441" s="28">
        <v>4.8099999999999996</v>
      </c>
      <c r="Z441" s="28">
        <v>1.69</v>
      </c>
      <c r="AA441" s="28">
        <f t="shared" si="820"/>
        <v>99.71</v>
      </c>
      <c r="AC441" s="30">
        <f t="shared" si="821"/>
        <v>0.98535286284953405</v>
      </c>
      <c r="AD441" s="30">
        <f t="shared" si="822"/>
        <v>7.0087609511889862E-3</v>
      </c>
      <c r="AE441" s="30">
        <f t="shared" si="823"/>
        <v>0.32169478226755588</v>
      </c>
      <c r="AF441" s="30">
        <f t="shared" si="824"/>
        <v>9.4224077940153098E-2</v>
      </c>
      <c r="AG441" s="30">
        <f t="shared" si="825"/>
        <v>1.8325345362277983E-3</v>
      </c>
      <c r="AH441" s="30">
        <f t="shared" si="826"/>
        <v>5.8312655086848644E-2</v>
      </c>
      <c r="AI441" s="30">
        <f t="shared" si="827"/>
        <v>8.0242510699001429E-2</v>
      </c>
      <c r="AJ441" s="30">
        <f t="shared" si="828"/>
        <v>0.13359148112294289</v>
      </c>
      <c r="AK441" s="30">
        <f t="shared" si="829"/>
        <v>0.11953290870488321</v>
      </c>
      <c r="AL441" s="30">
        <f t="shared" si="830"/>
        <v>5.354488258875416E-3</v>
      </c>
      <c r="AM441" s="30">
        <f t="shared" si="831"/>
        <v>1.8071470624172115</v>
      </c>
      <c r="AO441" s="30">
        <f t="shared" si="832"/>
        <v>0.54525327979203952</v>
      </c>
      <c r="AP441" s="30">
        <f t="shared" si="833"/>
        <v>3.8783567186912713E-3</v>
      </c>
      <c r="AQ441" s="30">
        <f t="shared" si="834"/>
        <v>0.17801250875358313</v>
      </c>
      <c r="AR441" s="30">
        <f t="shared" si="835"/>
        <v>5.2139684644215097E-2</v>
      </c>
      <c r="AS441" s="30">
        <f t="shared" si="836"/>
        <v>1.0140483717891941E-3</v>
      </c>
      <c r="AT441" s="30">
        <f t="shared" si="837"/>
        <v>3.2267797291965022E-2</v>
      </c>
      <c r="AU441" s="30">
        <f t="shared" si="838"/>
        <v>4.4402867020501537E-2</v>
      </c>
      <c r="AV441" s="30">
        <f t="shared" si="839"/>
        <v>7.3923967728588197E-2</v>
      </c>
      <c r="AW441" s="30">
        <f t="shared" si="840"/>
        <v>6.6144538643688397E-2</v>
      </c>
      <c r="AX441" s="30">
        <f t="shared" si="841"/>
        <v>2.9629510349386489E-3</v>
      </c>
      <c r="AY441" s="30">
        <f t="shared" si="842"/>
        <v>1.0000000000000002</v>
      </c>
      <c r="AZ441" s="30"/>
      <c r="BA441" s="30">
        <f t="shared" si="843"/>
        <v>0.93591877496671105</v>
      </c>
      <c r="BB441" s="30">
        <f t="shared" si="844"/>
        <v>2.0025031289111388E-3</v>
      </c>
      <c r="BC441" s="30">
        <f t="shared" si="845"/>
        <v>0.51765398195370738</v>
      </c>
      <c r="BD441" s="30">
        <f t="shared" si="846"/>
        <v>1.1551844119693807E-2</v>
      </c>
      <c r="BE441" s="30">
        <f t="shared" si="847"/>
        <v>0</v>
      </c>
      <c r="BF441" s="30">
        <f t="shared" si="848"/>
        <v>5.9553349875930521E-3</v>
      </c>
      <c r="BG441" s="30">
        <f t="shared" si="849"/>
        <v>0.16690442225392296</v>
      </c>
      <c r="BH441" s="30">
        <f t="shared" si="850"/>
        <v>0.15521135850274281</v>
      </c>
      <c r="BI441" s="30">
        <f t="shared" si="851"/>
        <v>3.5881104033970275E-2</v>
      </c>
      <c r="BJ441" s="30">
        <f t="shared" si="852"/>
        <v>1.8310793239472527</v>
      </c>
      <c r="BK441" s="30"/>
      <c r="BL441" s="30">
        <f t="shared" si="853"/>
        <v>0.51112956316340985</v>
      </c>
      <c r="BM441" s="30">
        <f t="shared" si="854"/>
        <v>1.0936189943941633E-3</v>
      </c>
      <c r="BN441" s="30">
        <f t="shared" si="855"/>
        <v>0.28270429095218119</v>
      </c>
      <c r="BO441" s="30">
        <f t="shared" si="856"/>
        <v>6.3087622521953495E-3</v>
      </c>
      <c r="BP441" s="30">
        <f t="shared" si="857"/>
        <v>0</v>
      </c>
      <c r="BQ441" s="30">
        <f t="shared" si="858"/>
        <v>3.2523631880431881E-3</v>
      </c>
      <c r="BR441" s="30">
        <f t="shared" si="859"/>
        <v>9.1150842058621229E-2</v>
      </c>
      <c r="BS441" s="30">
        <f t="shared" si="860"/>
        <v>8.4764956096033087E-2</v>
      </c>
      <c r="BT441" s="30">
        <f t="shared" si="861"/>
        <v>1.959560329512185E-2</v>
      </c>
      <c r="BU441" s="30">
        <f t="shared" si="862"/>
        <v>1</v>
      </c>
      <c r="BV441" s="30"/>
      <c r="BW441" s="28">
        <f t="shared" si="863"/>
        <v>0.46621752686907347</v>
      </c>
      <c r="BX441" s="28">
        <f t="shared" si="864"/>
        <v>0.43355505340085182</v>
      </c>
      <c r="BY441" s="28">
        <f t="shared" si="865"/>
        <v>0.10022741973007471</v>
      </c>
      <c r="BZ441" s="28"/>
      <c r="CA441" s="28">
        <f t="shared" si="866"/>
        <v>59.164501299220483</v>
      </c>
      <c r="CB441" s="28">
        <f t="shared" si="867"/>
        <v>9.7641415150909481</v>
      </c>
      <c r="CC441" s="28">
        <f t="shared" si="868"/>
        <v>33.333618316461141</v>
      </c>
      <c r="CD441" s="28">
        <f t="shared" si="869"/>
        <v>46.62175268690735</v>
      </c>
      <c r="CF441" s="28">
        <f t="shared" si="870"/>
        <v>7.0161609131261056</v>
      </c>
      <c r="CG441" s="28">
        <f t="shared" si="871"/>
        <v>0.52777008653259827</v>
      </c>
      <c r="CH441" s="30"/>
      <c r="CI441" s="107">
        <f t="shared" si="873"/>
        <v>2.779374457211754</v>
      </c>
    </row>
    <row r="442" spans="1:87" ht="15" customHeight="1" x14ac:dyDescent="0.3">
      <c r="A442" s="150" t="s">
        <v>194</v>
      </c>
      <c r="C442" s="144">
        <v>490</v>
      </c>
      <c r="D442" s="26">
        <f t="shared" si="818"/>
        <v>1008</v>
      </c>
      <c r="F442" s="28">
        <v>59.2</v>
      </c>
      <c r="G442" s="28">
        <v>0.56000000000000005</v>
      </c>
      <c r="H442" s="28">
        <v>16.399999999999999</v>
      </c>
      <c r="I442" s="28">
        <v>6.77</v>
      </c>
      <c r="J442" s="28">
        <v>0.13</v>
      </c>
      <c r="K442" s="28">
        <v>2.35</v>
      </c>
      <c r="L442" s="28">
        <v>4.5</v>
      </c>
      <c r="M442" s="28">
        <v>4.1399999999999997</v>
      </c>
      <c r="N442" s="28">
        <v>5.63</v>
      </c>
      <c r="O442" s="28">
        <v>0.38</v>
      </c>
      <c r="P442" s="28">
        <f t="shared" si="819"/>
        <v>100.05999999999997</v>
      </c>
      <c r="R442" s="28">
        <v>56.3</v>
      </c>
      <c r="S442" s="28">
        <v>0.23</v>
      </c>
      <c r="T442" s="28">
        <v>27.48</v>
      </c>
      <c r="U442" s="28">
        <v>0.72</v>
      </c>
      <c r="V442" s="28">
        <v>0</v>
      </c>
      <c r="W442" s="28">
        <v>0.19</v>
      </c>
      <c r="X442" s="28">
        <v>8.41</v>
      </c>
      <c r="Y442" s="28">
        <v>5.19</v>
      </c>
      <c r="Z442" s="28">
        <v>1.19</v>
      </c>
      <c r="AA442" s="28">
        <f t="shared" si="820"/>
        <v>99.70999999999998</v>
      </c>
      <c r="AC442" s="30">
        <f t="shared" si="821"/>
        <v>0.98535286284953405</v>
      </c>
      <c r="AD442" s="30">
        <f t="shared" si="822"/>
        <v>7.0087609511889862E-3</v>
      </c>
      <c r="AE442" s="30">
        <f t="shared" si="823"/>
        <v>0.32169478226755588</v>
      </c>
      <c r="AF442" s="30">
        <f t="shared" si="824"/>
        <v>9.4224077940153098E-2</v>
      </c>
      <c r="AG442" s="30">
        <f t="shared" si="825"/>
        <v>1.8325345362277983E-3</v>
      </c>
      <c r="AH442" s="30">
        <f t="shared" si="826"/>
        <v>5.8312655086848644E-2</v>
      </c>
      <c r="AI442" s="30">
        <f t="shared" si="827"/>
        <v>8.0242510699001429E-2</v>
      </c>
      <c r="AJ442" s="30">
        <f t="shared" si="828"/>
        <v>0.13359148112294289</v>
      </c>
      <c r="AK442" s="30">
        <f t="shared" si="829"/>
        <v>0.11953290870488321</v>
      </c>
      <c r="AL442" s="30">
        <f t="shared" si="830"/>
        <v>5.354488258875416E-3</v>
      </c>
      <c r="AM442" s="30">
        <f t="shared" si="831"/>
        <v>1.8071470624172115</v>
      </c>
      <c r="AO442" s="30">
        <f t="shared" si="832"/>
        <v>0.54525327979203952</v>
      </c>
      <c r="AP442" s="30">
        <f t="shared" si="833"/>
        <v>3.8783567186912713E-3</v>
      </c>
      <c r="AQ442" s="30">
        <f t="shared" si="834"/>
        <v>0.17801250875358313</v>
      </c>
      <c r="AR442" s="30">
        <f t="shared" si="835"/>
        <v>5.2139684644215097E-2</v>
      </c>
      <c r="AS442" s="30">
        <f t="shared" si="836"/>
        <v>1.0140483717891941E-3</v>
      </c>
      <c r="AT442" s="30">
        <f t="shared" si="837"/>
        <v>3.2267797291965022E-2</v>
      </c>
      <c r="AU442" s="30">
        <f t="shared" si="838"/>
        <v>4.4402867020501537E-2</v>
      </c>
      <c r="AV442" s="30">
        <f t="shared" si="839"/>
        <v>7.3923967728588197E-2</v>
      </c>
      <c r="AW442" s="30">
        <f t="shared" si="840"/>
        <v>6.6144538643688397E-2</v>
      </c>
      <c r="AX442" s="30">
        <f t="shared" si="841"/>
        <v>2.9629510349386489E-3</v>
      </c>
      <c r="AY442" s="30">
        <f t="shared" si="842"/>
        <v>1.0000000000000002</v>
      </c>
      <c r="AZ442" s="30"/>
      <c r="BA442" s="30">
        <f t="shared" si="843"/>
        <v>0.93708388814913446</v>
      </c>
      <c r="BB442" s="30">
        <f t="shared" si="844"/>
        <v>2.8785982478097623E-3</v>
      </c>
      <c r="BC442" s="30">
        <f t="shared" si="845"/>
        <v>0.53903491565319739</v>
      </c>
      <c r="BD442" s="30">
        <f t="shared" si="846"/>
        <v>1.0020876826722338E-2</v>
      </c>
      <c r="BE442" s="30">
        <f t="shared" si="847"/>
        <v>0</v>
      </c>
      <c r="BF442" s="30">
        <f t="shared" si="848"/>
        <v>4.7146401985111667E-3</v>
      </c>
      <c r="BG442" s="30">
        <f t="shared" si="849"/>
        <v>0.14996433666191156</v>
      </c>
      <c r="BH442" s="30">
        <f t="shared" si="850"/>
        <v>0.16747337850919652</v>
      </c>
      <c r="BI442" s="30">
        <f t="shared" si="851"/>
        <v>2.5265392781316346E-2</v>
      </c>
      <c r="BJ442" s="30">
        <f t="shared" si="852"/>
        <v>1.8364360270278</v>
      </c>
      <c r="BK442" s="30"/>
      <c r="BL442" s="30">
        <f t="shared" si="853"/>
        <v>0.51027309111647534</v>
      </c>
      <c r="BM442" s="30">
        <f t="shared" si="854"/>
        <v>1.5674917097268351E-3</v>
      </c>
      <c r="BN442" s="30">
        <f t="shared" si="855"/>
        <v>0.29352229411748382</v>
      </c>
      <c r="BO442" s="30">
        <f t="shared" si="856"/>
        <v>5.4566980168324923E-3</v>
      </c>
      <c r="BP442" s="30">
        <f t="shared" si="857"/>
        <v>0</v>
      </c>
      <c r="BQ442" s="30">
        <f t="shared" si="858"/>
        <v>2.5672771221666936E-3</v>
      </c>
      <c r="BR442" s="30">
        <f t="shared" si="859"/>
        <v>8.1660528575353095E-2</v>
      </c>
      <c r="BS442" s="30">
        <f t="shared" si="860"/>
        <v>9.1194779477423812E-2</v>
      </c>
      <c r="BT442" s="30">
        <f t="shared" si="861"/>
        <v>1.3757839864537725E-2</v>
      </c>
      <c r="BU442" s="30">
        <f t="shared" si="862"/>
        <v>0.99999999999999978</v>
      </c>
      <c r="BV442" s="30"/>
      <c r="BW442" s="28">
        <f t="shared" si="863"/>
        <v>0.43759257847970928</v>
      </c>
      <c r="BX442" s="28">
        <f t="shared" si="864"/>
        <v>0.48868357077300256</v>
      </c>
      <c r="BY442" s="28">
        <f t="shared" si="865"/>
        <v>7.3723850747288211E-2</v>
      </c>
      <c r="BZ442" s="28"/>
      <c r="CA442" s="28">
        <f t="shared" si="866"/>
        <v>59.164501299220483</v>
      </c>
      <c r="CB442" s="28">
        <f t="shared" si="867"/>
        <v>9.7641415150909481</v>
      </c>
      <c r="CC442" s="28">
        <f t="shared" si="868"/>
        <v>29.252013998714283</v>
      </c>
      <c r="CD442" s="28">
        <f t="shared" si="869"/>
        <v>43.759257847970929</v>
      </c>
      <c r="CF442" s="28">
        <f t="shared" si="870"/>
        <v>6.952796883424857</v>
      </c>
      <c r="CG442" s="28">
        <f t="shared" si="871"/>
        <v>0.52777008653259827</v>
      </c>
      <c r="CH442" s="30"/>
      <c r="CI442" s="107"/>
    </row>
    <row r="443" spans="1:87" ht="15" customHeight="1" x14ac:dyDescent="0.3">
      <c r="A443" s="150" t="s">
        <v>194</v>
      </c>
      <c r="C443" s="144">
        <v>500</v>
      </c>
      <c r="D443" s="26">
        <f t="shared" si="818"/>
        <v>1008</v>
      </c>
      <c r="F443" s="28">
        <v>59.2</v>
      </c>
      <c r="G443" s="28">
        <v>0.56000000000000005</v>
      </c>
      <c r="H443" s="28">
        <v>16.399999999999999</v>
      </c>
      <c r="I443" s="28">
        <v>6.77</v>
      </c>
      <c r="J443" s="28">
        <v>0.13</v>
      </c>
      <c r="K443" s="28">
        <v>2.35</v>
      </c>
      <c r="L443" s="28">
        <v>4.5</v>
      </c>
      <c r="M443" s="28">
        <v>4.1399999999999997</v>
      </c>
      <c r="N443" s="28">
        <v>5.63</v>
      </c>
      <c r="O443" s="28">
        <v>0.38</v>
      </c>
      <c r="P443" s="28">
        <f t="shared" si="819"/>
        <v>100.05999999999997</v>
      </c>
      <c r="R443" s="28">
        <v>56.13</v>
      </c>
      <c r="S443" s="28">
        <v>0.22</v>
      </c>
      <c r="T443" s="28">
        <v>27.64</v>
      </c>
      <c r="U443" s="28">
        <v>0.55000000000000004</v>
      </c>
      <c r="V443" s="28">
        <v>0</v>
      </c>
      <c r="W443" s="28">
        <v>0.21</v>
      </c>
      <c r="X443" s="28">
        <v>8.9499999999999993</v>
      </c>
      <c r="Y443" s="28">
        <v>5.22</v>
      </c>
      <c r="Z443" s="28">
        <v>0.76</v>
      </c>
      <c r="AA443" s="28">
        <f t="shared" si="820"/>
        <v>99.68</v>
      </c>
      <c r="AC443" s="30">
        <f t="shared" si="821"/>
        <v>0.98535286284953405</v>
      </c>
      <c r="AD443" s="30">
        <f t="shared" si="822"/>
        <v>7.0087609511889862E-3</v>
      </c>
      <c r="AE443" s="30">
        <f t="shared" si="823"/>
        <v>0.32169478226755588</v>
      </c>
      <c r="AF443" s="30">
        <f t="shared" si="824"/>
        <v>9.4224077940153098E-2</v>
      </c>
      <c r="AG443" s="30">
        <f t="shared" si="825"/>
        <v>1.8325345362277983E-3</v>
      </c>
      <c r="AH443" s="30">
        <f t="shared" si="826"/>
        <v>5.8312655086848644E-2</v>
      </c>
      <c r="AI443" s="30">
        <f t="shared" si="827"/>
        <v>8.0242510699001429E-2</v>
      </c>
      <c r="AJ443" s="30">
        <f t="shared" si="828"/>
        <v>0.13359148112294289</v>
      </c>
      <c r="AK443" s="30">
        <f t="shared" si="829"/>
        <v>0.11953290870488321</v>
      </c>
      <c r="AL443" s="30">
        <f t="shared" si="830"/>
        <v>5.354488258875416E-3</v>
      </c>
      <c r="AM443" s="30">
        <f t="shared" si="831"/>
        <v>1.8071470624172115</v>
      </c>
      <c r="AO443" s="30">
        <f t="shared" si="832"/>
        <v>0.54525327979203952</v>
      </c>
      <c r="AP443" s="30">
        <f t="shared" si="833"/>
        <v>3.8783567186912713E-3</v>
      </c>
      <c r="AQ443" s="30">
        <f t="shared" si="834"/>
        <v>0.17801250875358313</v>
      </c>
      <c r="AR443" s="30">
        <f t="shared" si="835"/>
        <v>5.2139684644215097E-2</v>
      </c>
      <c r="AS443" s="30">
        <f t="shared" si="836"/>
        <v>1.0140483717891941E-3</v>
      </c>
      <c r="AT443" s="30">
        <f t="shared" si="837"/>
        <v>3.2267797291965022E-2</v>
      </c>
      <c r="AU443" s="30">
        <f t="shared" si="838"/>
        <v>4.4402867020501537E-2</v>
      </c>
      <c r="AV443" s="30">
        <f t="shared" si="839"/>
        <v>7.3923967728588197E-2</v>
      </c>
      <c r="AW443" s="30">
        <f t="shared" si="840"/>
        <v>6.6144538643688397E-2</v>
      </c>
      <c r="AX443" s="30">
        <f t="shared" si="841"/>
        <v>2.9629510349386489E-3</v>
      </c>
      <c r="AY443" s="30">
        <f t="shared" si="842"/>
        <v>1.0000000000000002</v>
      </c>
      <c r="AZ443" s="30"/>
      <c r="BA443" s="30">
        <f t="shared" si="843"/>
        <v>0.93425432756324911</v>
      </c>
      <c r="BB443" s="30">
        <f t="shared" si="844"/>
        <v>2.753441802252816E-3</v>
      </c>
      <c r="BC443" s="30">
        <f t="shared" si="845"/>
        <v>0.5421734013338565</v>
      </c>
      <c r="BD443" s="30">
        <f t="shared" si="846"/>
        <v>7.6548364648573427E-3</v>
      </c>
      <c r="BE443" s="30">
        <f t="shared" si="847"/>
        <v>0</v>
      </c>
      <c r="BF443" s="30">
        <f t="shared" si="848"/>
        <v>5.210918114143921E-3</v>
      </c>
      <c r="BG443" s="30">
        <f t="shared" si="849"/>
        <v>0.15959343794579173</v>
      </c>
      <c r="BH443" s="30">
        <f t="shared" si="850"/>
        <v>0.16844143272023232</v>
      </c>
      <c r="BI443" s="30">
        <f t="shared" si="851"/>
        <v>1.613588110403397E-2</v>
      </c>
      <c r="BJ443" s="30">
        <f t="shared" si="852"/>
        <v>1.8362176770484178</v>
      </c>
      <c r="BK443" s="30"/>
      <c r="BL443" s="30">
        <f t="shared" si="853"/>
        <v>0.50879279686763113</v>
      </c>
      <c r="BM443" s="30">
        <f t="shared" si="854"/>
        <v>1.4995181871240708E-3</v>
      </c>
      <c r="BN443" s="30">
        <f t="shared" si="855"/>
        <v>0.29526640992006981</v>
      </c>
      <c r="BO443" s="30">
        <f t="shared" si="856"/>
        <v>4.1688066510512621E-3</v>
      </c>
      <c r="BP443" s="30">
        <f t="shared" si="857"/>
        <v>0</v>
      </c>
      <c r="BQ443" s="30">
        <f t="shared" si="858"/>
        <v>2.8378542366066756E-3</v>
      </c>
      <c r="BR443" s="30">
        <f t="shared" si="859"/>
        <v>8.6914225878887197E-2</v>
      </c>
      <c r="BS443" s="30">
        <f t="shared" si="860"/>
        <v>9.1732823850704512E-2</v>
      </c>
      <c r="BT443" s="30">
        <f t="shared" si="861"/>
        <v>8.787564407925311E-3</v>
      </c>
      <c r="BU443" s="30">
        <f t="shared" si="862"/>
        <v>0.99999999999999978</v>
      </c>
      <c r="BV443" s="30"/>
      <c r="BW443" s="28">
        <f t="shared" si="863"/>
        <v>0.46370424309738206</v>
      </c>
      <c r="BX443" s="28">
        <f t="shared" si="864"/>
        <v>0.48941239734621256</v>
      </c>
      <c r="BY443" s="28">
        <f t="shared" si="865"/>
        <v>4.6883359556405324E-2</v>
      </c>
      <c r="BZ443" s="28"/>
      <c r="CA443" s="28">
        <f t="shared" si="866"/>
        <v>59.164501299220483</v>
      </c>
      <c r="CB443" s="28">
        <f t="shared" si="867"/>
        <v>9.7641415150909481</v>
      </c>
      <c r="CC443" s="28">
        <f t="shared" si="868"/>
        <v>27.873548110509635</v>
      </c>
      <c r="CD443" s="28">
        <f t="shared" si="869"/>
        <v>46.370424309738205</v>
      </c>
      <c r="CF443" s="28">
        <f t="shared" si="870"/>
        <v>7.0107555339376342</v>
      </c>
      <c r="CG443" s="28">
        <f t="shared" si="871"/>
        <v>0.52777008653259827</v>
      </c>
      <c r="CH443" s="30"/>
      <c r="CI443" s="107"/>
    </row>
    <row r="444" spans="1:87" ht="15" customHeight="1" x14ac:dyDescent="0.3">
      <c r="A444" s="150" t="s">
        <v>194</v>
      </c>
      <c r="C444" s="144">
        <v>510</v>
      </c>
      <c r="D444" s="26">
        <f t="shared" si="818"/>
        <v>1008</v>
      </c>
      <c r="F444" s="28">
        <v>59.2</v>
      </c>
      <c r="G444" s="28">
        <v>0.56000000000000005</v>
      </c>
      <c r="H444" s="28">
        <v>16.399999999999999</v>
      </c>
      <c r="I444" s="28">
        <v>6.77</v>
      </c>
      <c r="J444" s="28">
        <v>0.13</v>
      </c>
      <c r="K444" s="28">
        <v>2.35</v>
      </c>
      <c r="L444" s="28">
        <v>4.5</v>
      </c>
      <c r="M444" s="28">
        <v>4.1399999999999997</v>
      </c>
      <c r="N444" s="28">
        <v>5.63</v>
      </c>
      <c r="O444" s="28">
        <v>0.38</v>
      </c>
      <c r="P444" s="28">
        <f t="shared" si="819"/>
        <v>100.05999999999997</v>
      </c>
      <c r="R444" s="28">
        <v>54.22</v>
      </c>
      <c r="S444" s="28">
        <v>0.26</v>
      </c>
      <c r="T444" s="28">
        <v>28.86</v>
      </c>
      <c r="U444" s="28">
        <v>0.7</v>
      </c>
      <c r="V444" s="28">
        <v>0</v>
      </c>
      <c r="W444" s="28">
        <v>0.26</v>
      </c>
      <c r="X444" s="28">
        <v>10.02</v>
      </c>
      <c r="Y444" s="28">
        <v>4.5599999999999996</v>
      </c>
      <c r="Z444" s="28">
        <v>0.75</v>
      </c>
      <c r="AA444" s="28">
        <f t="shared" si="820"/>
        <v>99.63000000000001</v>
      </c>
      <c r="AC444" s="30">
        <f t="shared" si="821"/>
        <v>0.98535286284953405</v>
      </c>
      <c r="AD444" s="30">
        <f t="shared" si="822"/>
        <v>7.0087609511889862E-3</v>
      </c>
      <c r="AE444" s="30">
        <f t="shared" si="823"/>
        <v>0.32169478226755588</v>
      </c>
      <c r="AF444" s="30">
        <f t="shared" si="824"/>
        <v>9.4224077940153098E-2</v>
      </c>
      <c r="AG444" s="30">
        <f t="shared" si="825"/>
        <v>1.8325345362277983E-3</v>
      </c>
      <c r="AH444" s="30">
        <f t="shared" si="826"/>
        <v>5.8312655086848644E-2</v>
      </c>
      <c r="AI444" s="30">
        <f t="shared" si="827"/>
        <v>8.0242510699001429E-2</v>
      </c>
      <c r="AJ444" s="30">
        <f t="shared" si="828"/>
        <v>0.13359148112294289</v>
      </c>
      <c r="AK444" s="30">
        <f t="shared" si="829"/>
        <v>0.11953290870488321</v>
      </c>
      <c r="AL444" s="30">
        <f t="shared" si="830"/>
        <v>5.354488258875416E-3</v>
      </c>
      <c r="AM444" s="30">
        <f t="shared" si="831"/>
        <v>1.8071470624172115</v>
      </c>
      <c r="AO444" s="30">
        <f t="shared" si="832"/>
        <v>0.54525327979203952</v>
      </c>
      <c r="AP444" s="30">
        <f t="shared" si="833"/>
        <v>3.8783567186912713E-3</v>
      </c>
      <c r="AQ444" s="30">
        <f t="shared" si="834"/>
        <v>0.17801250875358313</v>
      </c>
      <c r="AR444" s="30">
        <f t="shared" si="835"/>
        <v>5.2139684644215097E-2</v>
      </c>
      <c r="AS444" s="30">
        <f t="shared" si="836"/>
        <v>1.0140483717891941E-3</v>
      </c>
      <c r="AT444" s="30">
        <f t="shared" si="837"/>
        <v>3.2267797291965022E-2</v>
      </c>
      <c r="AU444" s="30">
        <f t="shared" si="838"/>
        <v>4.4402867020501537E-2</v>
      </c>
      <c r="AV444" s="30">
        <f t="shared" si="839"/>
        <v>7.3923967728588197E-2</v>
      </c>
      <c r="AW444" s="30">
        <f t="shared" si="840"/>
        <v>6.6144538643688397E-2</v>
      </c>
      <c r="AX444" s="30">
        <f t="shared" si="841"/>
        <v>2.9629510349386489E-3</v>
      </c>
      <c r="AY444" s="30">
        <f t="shared" si="842"/>
        <v>1.0000000000000002</v>
      </c>
      <c r="AZ444" s="30"/>
      <c r="BA444" s="30">
        <f t="shared" si="843"/>
        <v>0.90246338215712385</v>
      </c>
      <c r="BB444" s="30">
        <f t="shared" si="844"/>
        <v>3.2540675844806004E-3</v>
      </c>
      <c r="BC444" s="30">
        <f t="shared" si="845"/>
        <v>0.56610435464888198</v>
      </c>
      <c r="BD444" s="30">
        <f t="shared" si="846"/>
        <v>9.7425191370911629E-3</v>
      </c>
      <c r="BE444" s="30">
        <f t="shared" si="847"/>
        <v>0</v>
      </c>
      <c r="BF444" s="30">
        <f t="shared" si="848"/>
        <v>6.4516129032258073E-3</v>
      </c>
      <c r="BG444" s="30">
        <f t="shared" si="849"/>
        <v>0.17867332382310985</v>
      </c>
      <c r="BH444" s="30">
        <f t="shared" si="850"/>
        <v>0.14714424007744434</v>
      </c>
      <c r="BI444" s="30">
        <f t="shared" si="851"/>
        <v>1.5923566878980892E-2</v>
      </c>
      <c r="BJ444" s="30">
        <f t="shared" si="852"/>
        <v>1.8297570672103387</v>
      </c>
      <c r="BK444" s="30"/>
      <c r="BL444" s="30">
        <f t="shared" si="853"/>
        <v>0.4932148635080974</v>
      </c>
      <c r="BM444" s="30">
        <f t="shared" si="854"/>
        <v>1.7784150927979616E-3</v>
      </c>
      <c r="BN444" s="30">
        <f t="shared" si="855"/>
        <v>0.30938771315252733</v>
      </c>
      <c r="BO444" s="30">
        <f t="shared" si="856"/>
        <v>5.3244877758251699E-3</v>
      </c>
      <c r="BP444" s="30">
        <f t="shared" si="857"/>
        <v>0</v>
      </c>
      <c r="BQ444" s="30">
        <f t="shared" si="858"/>
        <v>3.5259396008574979E-3</v>
      </c>
      <c r="BR444" s="30">
        <f t="shared" si="859"/>
        <v>9.7648658953134432E-2</v>
      </c>
      <c r="BS444" s="30">
        <f t="shared" si="860"/>
        <v>8.0417363984707294E-2</v>
      </c>
      <c r="BT444" s="30">
        <f t="shared" si="861"/>
        <v>8.7025579320527402E-3</v>
      </c>
      <c r="BU444" s="30">
        <f t="shared" si="862"/>
        <v>0.99999999999999989</v>
      </c>
      <c r="BV444" s="30"/>
      <c r="BW444" s="28">
        <f t="shared" si="863"/>
        <v>0.52283236558486146</v>
      </c>
      <c r="BX444" s="28">
        <f t="shared" si="864"/>
        <v>0.43057222799549522</v>
      </c>
      <c r="BY444" s="28">
        <f t="shared" si="865"/>
        <v>4.6595406419643326E-2</v>
      </c>
      <c r="BZ444" s="28"/>
      <c r="CA444" s="28">
        <f t="shared" si="866"/>
        <v>59.164501299220483</v>
      </c>
      <c r="CB444" s="28">
        <f t="shared" si="867"/>
        <v>9.7641415150909481</v>
      </c>
      <c r="CC444" s="28">
        <f t="shared" si="868"/>
        <v>30.801158921207406</v>
      </c>
      <c r="CD444" s="28">
        <f t="shared" si="869"/>
        <v>52.283236558486145</v>
      </c>
      <c r="CF444" s="28">
        <f t="shared" si="870"/>
        <v>7.1307694800509385</v>
      </c>
      <c r="CG444" s="28">
        <f t="shared" si="871"/>
        <v>0.52777008653259827</v>
      </c>
      <c r="CH444" s="30"/>
      <c r="CI444" s="107">
        <f>$CK$1+$CK$2*CF444+$CK$3*D444+$CK$4*BX444+$CK$5*CG444</f>
        <v>2.7783767234329848</v>
      </c>
    </row>
    <row r="445" spans="1:87" ht="15" customHeight="1" x14ac:dyDescent="0.3">
      <c r="A445" s="150" t="s">
        <v>194</v>
      </c>
      <c r="C445" s="144">
        <v>520</v>
      </c>
      <c r="D445" s="26">
        <f t="shared" si="818"/>
        <v>1008</v>
      </c>
      <c r="F445" s="28">
        <v>59.2</v>
      </c>
      <c r="G445" s="28">
        <v>0.56000000000000005</v>
      </c>
      <c r="H445" s="28">
        <v>16.399999999999999</v>
      </c>
      <c r="I445" s="28">
        <v>6.77</v>
      </c>
      <c r="J445" s="28">
        <v>0.13</v>
      </c>
      <c r="K445" s="28">
        <v>2.35</v>
      </c>
      <c r="L445" s="28">
        <v>4.5</v>
      </c>
      <c r="M445" s="28">
        <v>4.1399999999999997</v>
      </c>
      <c r="N445" s="28">
        <v>5.63</v>
      </c>
      <c r="O445" s="28">
        <v>0.38</v>
      </c>
      <c r="P445" s="28">
        <f t="shared" si="819"/>
        <v>100.05999999999997</v>
      </c>
      <c r="R445" s="28">
        <v>53.13</v>
      </c>
      <c r="S445" s="28">
        <v>0.2</v>
      </c>
      <c r="T445" s="28">
        <v>29.02</v>
      </c>
      <c r="U445" s="28">
        <v>0.7</v>
      </c>
      <c r="V445" s="28">
        <v>0</v>
      </c>
      <c r="W445" s="28">
        <v>0.26</v>
      </c>
      <c r="X445" s="28">
        <v>11.78</v>
      </c>
      <c r="Y445" s="28">
        <v>3.59</v>
      </c>
      <c r="Z445" s="28">
        <v>0.93</v>
      </c>
      <c r="AA445" s="28">
        <f t="shared" si="820"/>
        <v>99.610000000000028</v>
      </c>
      <c r="AC445" s="30">
        <f t="shared" si="821"/>
        <v>0.98535286284953405</v>
      </c>
      <c r="AD445" s="30">
        <f t="shared" si="822"/>
        <v>7.0087609511889862E-3</v>
      </c>
      <c r="AE445" s="30">
        <f t="shared" si="823"/>
        <v>0.32169478226755588</v>
      </c>
      <c r="AF445" s="30">
        <f t="shared" si="824"/>
        <v>9.4224077940153098E-2</v>
      </c>
      <c r="AG445" s="30">
        <f t="shared" si="825"/>
        <v>1.8325345362277983E-3</v>
      </c>
      <c r="AH445" s="30">
        <f t="shared" si="826"/>
        <v>5.8312655086848644E-2</v>
      </c>
      <c r="AI445" s="30">
        <f t="shared" si="827"/>
        <v>8.0242510699001429E-2</v>
      </c>
      <c r="AJ445" s="30">
        <f t="shared" si="828"/>
        <v>0.13359148112294289</v>
      </c>
      <c r="AK445" s="30">
        <f t="shared" si="829"/>
        <v>0.11953290870488321</v>
      </c>
      <c r="AL445" s="30">
        <f t="shared" si="830"/>
        <v>5.354488258875416E-3</v>
      </c>
      <c r="AM445" s="30">
        <f t="shared" si="831"/>
        <v>1.8071470624172115</v>
      </c>
      <c r="AO445" s="30">
        <f t="shared" si="832"/>
        <v>0.54525327979203952</v>
      </c>
      <c r="AP445" s="30">
        <f t="shared" si="833"/>
        <v>3.8783567186912713E-3</v>
      </c>
      <c r="AQ445" s="30">
        <f t="shared" si="834"/>
        <v>0.17801250875358313</v>
      </c>
      <c r="AR445" s="30">
        <f t="shared" si="835"/>
        <v>5.2139684644215097E-2</v>
      </c>
      <c r="AS445" s="30">
        <f t="shared" si="836"/>
        <v>1.0140483717891941E-3</v>
      </c>
      <c r="AT445" s="30">
        <f t="shared" si="837"/>
        <v>3.2267797291965022E-2</v>
      </c>
      <c r="AU445" s="30">
        <f t="shared" si="838"/>
        <v>4.4402867020501537E-2</v>
      </c>
      <c r="AV445" s="30">
        <f t="shared" si="839"/>
        <v>7.3923967728588197E-2</v>
      </c>
      <c r="AW445" s="30">
        <f t="shared" si="840"/>
        <v>6.6144538643688397E-2</v>
      </c>
      <c r="AX445" s="30">
        <f t="shared" si="841"/>
        <v>2.9629510349386489E-3</v>
      </c>
      <c r="AY445" s="30">
        <f t="shared" si="842"/>
        <v>1.0000000000000002</v>
      </c>
      <c r="AZ445" s="30"/>
      <c r="BA445" s="30">
        <f t="shared" si="843"/>
        <v>0.88432090545938757</v>
      </c>
      <c r="BB445" s="30">
        <f t="shared" si="844"/>
        <v>2.5031289111389237E-3</v>
      </c>
      <c r="BC445" s="30">
        <f t="shared" si="845"/>
        <v>0.56924284032954098</v>
      </c>
      <c r="BD445" s="30">
        <f t="shared" si="846"/>
        <v>9.7425191370911629E-3</v>
      </c>
      <c r="BE445" s="30">
        <f t="shared" si="847"/>
        <v>0</v>
      </c>
      <c r="BF445" s="30">
        <f t="shared" si="848"/>
        <v>6.4516129032258073E-3</v>
      </c>
      <c r="BG445" s="30">
        <f t="shared" si="849"/>
        <v>0.21005706134094151</v>
      </c>
      <c r="BH445" s="30">
        <f t="shared" si="850"/>
        <v>0.11584382058728622</v>
      </c>
      <c r="BI445" s="30">
        <f t="shared" si="851"/>
        <v>1.9745222929936305E-2</v>
      </c>
      <c r="BJ445" s="30">
        <f t="shared" si="852"/>
        <v>1.8179071115985486</v>
      </c>
      <c r="BK445" s="30"/>
      <c r="BL445" s="30">
        <f t="shared" si="853"/>
        <v>0.48644999506150433</v>
      </c>
      <c r="BM445" s="30">
        <f t="shared" si="854"/>
        <v>1.3769289394208024E-3</v>
      </c>
      <c r="BN445" s="30">
        <f t="shared" si="855"/>
        <v>0.31313087269293211</v>
      </c>
      <c r="BO445" s="30">
        <f t="shared" si="856"/>
        <v>5.3591952388173615E-3</v>
      </c>
      <c r="BP445" s="30">
        <f t="shared" si="857"/>
        <v>0</v>
      </c>
      <c r="BQ445" s="30">
        <f t="shared" si="858"/>
        <v>3.5489232987007137E-3</v>
      </c>
      <c r="BR445" s="30">
        <f t="shared" si="859"/>
        <v>0.11554884185266819</v>
      </c>
      <c r="BS445" s="30">
        <f t="shared" si="860"/>
        <v>6.3723729253372441E-2</v>
      </c>
      <c r="BT445" s="30">
        <f t="shared" si="861"/>
        <v>1.0861513662584029E-2</v>
      </c>
      <c r="BU445" s="30">
        <f t="shared" si="862"/>
        <v>1</v>
      </c>
      <c r="BV445" s="30"/>
      <c r="BW445" s="28">
        <f t="shared" si="863"/>
        <v>0.60772292350043544</v>
      </c>
      <c r="BX445" s="28">
        <f t="shared" si="864"/>
        <v>0.3351515291480654</v>
      </c>
      <c r="BY445" s="28">
        <f t="shared" si="865"/>
        <v>5.7125547351499162E-2</v>
      </c>
      <c r="BZ445" s="28"/>
      <c r="CA445" s="28">
        <f t="shared" si="866"/>
        <v>59.164501299220483</v>
      </c>
      <c r="CB445" s="28">
        <f t="shared" si="867"/>
        <v>9.7641415150909481</v>
      </c>
      <c r="CC445" s="28">
        <f t="shared" si="868"/>
        <v>36.098700910171686</v>
      </c>
      <c r="CD445" s="28">
        <f t="shared" si="869"/>
        <v>60.772292350043543</v>
      </c>
      <c r="CF445" s="28">
        <f t="shared" si="870"/>
        <v>7.2812276522276509</v>
      </c>
      <c r="CG445" s="28">
        <f t="shared" si="871"/>
        <v>0.52777008653259827</v>
      </c>
      <c r="CH445" s="30"/>
      <c r="CI445" s="107">
        <f>$CK$1+$CK$2*CF445+$CK$3*D445+$CK$4*BX445+$CK$5*CG445</f>
        <v>3.9032096221395354</v>
      </c>
    </row>
    <row r="446" spans="1:87" ht="15" customHeight="1" x14ac:dyDescent="0.3">
      <c r="A446" s="150" t="s">
        <v>194</v>
      </c>
      <c r="C446" s="144">
        <v>530</v>
      </c>
      <c r="D446" s="26">
        <f t="shared" si="818"/>
        <v>1008</v>
      </c>
      <c r="F446" s="28">
        <v>59.2</v>
      </c>
      <c r="G446" s="28">
        <v>0.56000000000000005</v>
      </c>
      <c r="H446" s="28">
        <v>16.399999999999999</v>
      </c>
      <c r="I446" s="28">
        <v>6.77</v>
      </c>
      <c r="J446" s="28">
        <v>0.13</v>
      </c>
      <c r="K446" s="28">
        <v>2.35</v>
      </c>
      <c r="L446" s="28">
        <v>4.5</v>
      </c>
      <c r="M446" s="28">
        <v>4.1399999999999997</v>
      </c>
      <c r="N446" s="28">
        <v>5.63</v>
      </c>
      <c r="O446" s="28">
        <v>0.38</v>
      </c>
      <c r="P446" s="28">
        <f t="shared" si="819"/>
        <v>100.05999999999997</v>
      </c>
      <c r="R446" s="28">
        <v>58.58</v>
      </c>
      <c r="S446" s="28">
        <v>0.08</v>
      </c>
      <c r="T446" s="28">
        <v>26.06</v>
      </c>
      <c r="U446" s="28">
        <v>0.55000000000000004</v>
      </c>
      <c r="V446" s="28">
        <v>0</v>
      </c>
      <c r="W446" s="28">
        <v>0.22</v>
      </c>
      <c r="X446" s="28">
        <v>6.92</v>
      </c>
      <c r="Y446" s="28">
        <v>5.68</v>
      </c>
      <c r="Z446" s="28">
        <v>1.92</v>
      </c>
      <c r="AA446" s="28">
        <f t="shared" si="820"/>
        <v>100.01</v>
      </c>
      <c r="AC446" s="30">
        <f t="shared" si="821"/>
        <v>0.98535286284953405</v>
      </c>
      <c r="AD446" s="30">
        <f t="shared" si="822"/>
        <v>7.0087609511889862E-3</v>
      </c>
      <c r="AE446" s="30">
        <f t="shared" si="823"/>
        <v>0.32169478226755588</v>
      </c>
      <c r="AF446" s="30">
        <f t="shared" si="824"/>
        <v>9.4224077940153098E-2</v>
      </c>
      <c r="AG446" s="30">
        <f t="shared" si="825"/>
        <v>1.8325345362277983E-3</v>
      </c>
      <c r="AH446" s="30">
        <f t="shared" si="826"/>
        <v>5.8312655086848644E-2</v>
      </c>
      <c r="AI446" s="30">
        <f t="shared" si="827"/>
        <v>8.0242510699001429E-2</v>
      </c>
      <c r="AJ446" s="30">
        <f t="shared" si="828"/>
        <v>0.13359148112294289</v>
      </c>
      <c r="AK446" s="30">
        <f t="shared" si="829"/>
        <v>0.11953290870488321</v>
      </c>
      <c r="AL446" s="30">
        <f t="shared" si="830"/>
        <v>5.354488258875416E-3</v>
      </c>
      <c r="AM446" s="30">
        <f t="shared" si="831"/>
        <v>1.8071470624172115</v>
      </c>
      <c r="AO446" s="30">
        <f t="shared" si="832"/>
        <v>0.54525327979203952</v>
      </c>
      <c r="AP446" s="30">
        <f t="shared" si="833"/>
        <v>3.8783567186912713E-3</v>
      </c>
      <c r="AQ446" s="30">
        <f t="shared" si="834"/>
        <v>0.17801250875358313</v>
      </c>
      <c r="AR446" s="30">
        <f t="shared" si="835"/>
        <v>5.2139684644215097E-2</v>
      </c>
      <c r="AS446" s="30">
        <f t="shared" si="836"/>
        <v>1.0140483717891941E-3</v>
      </c>
      <c r="AT446" s="30">
        <f t="shared" si="837"/>
        <v>3.2267797291965022E-2</v>
      </c>
      <c r="AU446" s="30">
        <f t="shared" si="838"/>
        <v>4.4402867020501537E-2</v>
      </c>
      <c r="AV446" s="30">
        <f t="shared" si="839"/>
        <v>7.3923967728588197E-2</v>
      </c>
      <c r="AW446" s="30">
        <f t="shared" si="840"/>
        <v>6.6144538643688397E-2</v>
      </c>
      <c r="AX446" s="30">
        <f t="shared" si="841"/>
        <v>2.9629510349386489E-3</v>
      </c>
      <c r="AY446" s="30">
        <f t="shared" si="842"/>
        <v>1.0000000000000002</v>
      </c>
      <c r="AZ446" s="30"/>
      <c r="BA446" s="30">
        <f t="shared" si="843"/>
        <v>0.97503328894806929</v>
      </c>
      <c r="BB446" s="30">
        <f t="shared" si="844"/>
        <v>1.0012515644555694E-3</v>
      </c>
      <c r="BC446" s="30">
        <f t="shared" si="845"/>
        <v>0.51118085523734802</v>
      </c>
      <c r="BD446" s="30">
        <f t="shared" si="846"/>
        <v>7.6548364648573427E-3</v>
      </c>
      <c r="BE446" s="30">
        <f t="shared" si="847"/>
        <v>0</v>
      </c>
      <c r="BF446" s="30">
        <f t="shared" si="848"/>
        <v>5.4590570719602978E-3</v>
      </c>
      <c r="BG446" s="30">
        <f t="shared" si="849"/>
        <v>0.12339514978601998</v>
      </c>
      <c r="BH446" s="30">
        <f t="shared" si="850"/>
        <v>0.18328493062278153</v>
      </c>
      <c r="BI446" s="30">
        <f t="shared" si="851"/>
        <v>4.0764331210191081E-2</v>
      </c>
      <c r="BJ446" s="30">
        <f t="shared" si="852"/>
        <v>1.8477737009056832</v>
      </c>
      <c r="BK446" s="30"/>
      <c r="BL446" s="30">
        <f t="shared" si="853"/>
        <v>0.5276800337996792</v>
      </c>
      <c r="BM446" s="30">
        <f t="shared" si="854"/>
        <v>5.418691498665706E-4</v>
      </c>
      <c r="BN446" s="30">
        <f t="shared" si="855"/>
        <v>0.27664689403620885</v>
      </c>
      <c r="BO446" s="30">
        <f t="shared" si="856"/>
        <v>4.1427348279203984E-3</v>
      </c>
      <c r="BP446" s="30">
        <f t="shared" si="857"/>
        <v>0</v>
      </c>
      <c r="BQ446" s="30">
        <f t="shared" si="858"/>
        <v>2.9543969963878964E-3</v>
      </c>
      <c r="BR446" s="30">
        <f t="shared" si="859"/>
        <v>6.6780444881068532E-2</v>
      </c>
      <c r="BS446" s="30">
        <f t="shared" si="860"/>
        <v>9.9192303977995111E-2</v>
      </c>
      <c r="BT446" s="30">
        <f t="shared" si="861"/>
        <v>2.2061322330873372E-2</v>
      </c>
      <c r="BU446" s="30">
        <f t="shared" si="862"/>
        <v>0.99999999999999989</v>
      </c>
      <c r="BV446" s="30"/>
      <c r="BW446" s="28">
        <f t="shared" si="863"/>
        <v>0.3551507684669139</v>
      </c>
      <c r="BX446" s="28">
        <f t="shared" si="864"/>
        <v>0.52752303532160905</v>
      </c>
      <c r="BY446" s="28">
        <f t="shared" si="865"/>
        <v>0.117326196211477</v>
      </c>
      <c r="BZ446" s="28"/>
      <c r="CA446" s="28">
        <f t="shared" si="866"/>
        <v>59.164501299220483</v>
      </c>
      <c r="CB446" s="28">
        <f t="shared" si="867"/>
        <v>9.7641415150909481</v>
      </c>
      <c r="CC446" s="28">
        <f t="shared" si="868"/>
        <v>29.490158044493398</v>
      </c>
      <c r="CD446" s="28">
        <f t="shared" si="869"/>
        <v>35.5150768466914</v>
      </c>
      <c r="CF446" s="28">
        <f t="shared" si="870"/>
        <v>6.7440509912821085</v>
      </c>
      <c r="CG446" s="28">
        <f t="shared" si="871"/>
        <v>0.52777008653259827</v>
      </c>
      <c r="CH446" s="30"/>
      <c r="CI446" s="107"/>
    </row>
    <row r="447" spans="1:87" ht="15" customHeight="1" x14ac:dyDescent="0.3">
      <c r="A447" s="150" t="s">
        <v>194</v>
      </c>
      <c r="C447" s="144">
        <v>540</v>
      </c>
      <c r="D447" s="26">
        <f t="shared" si="818"/>
        <v>1008</v>
      </c>
      <c r="F447" s="28">
        <v>59.2</v>
      </c>
      <c r="G447" s="28">
        <v>0.56000000000000005</v>
      </c>
      <c r="H447" s="28">
        <v>16.399999999999999</v>
      </c>
      <c r="I447" s="28">
        <v>6.77</v>
      </c>
      <c r="J447" s="28">
        <v>0.13</v>
      </c>
      <c r="K447" s="28">
        <v>2.35</v>
      </c>
      <c r="L447" s="28">
        <v>4.5</v>
      </c>
      <c r="M447" s="28">
        <v>4.1399999999999997</v>
      </c>
      <c r="N447" s="28">
        <v>5.63</v>
      </c>
      <c r="O447" s="28">
        <v>0.38</v>
      </c>
      <c r="P447" s="28">
        <f t="shared" si="819"/>
        <v>100.05999999999997</v>
      </c>
      <c r="R447" s="28">
        <v>57.68</v>
      </c>
      <c r="S447" s="28">
        <v>0.14000000000000001</v>
      </c>
      <c r="T447" s="28">
        <v>26.2</v>
      </c>
      <c r="U447" s="28">
        <v>0.63</v>
      </c>
      <c r="V447" s="28">
        <v>0</v>
      </c>
      <c r="W447" s="28">
        <v>0.28000000000000003</v>
      </c>
      <c r="X447" s="28">
        <v>7.41</v>
      </c>
      <c r="Y447" s="28">
        <v>5.44</v>
      </c>
      <c r="Z447" s="28">
        <v>1.98</v>
      </c>
      <c r="AA447" s="28">
        <f t="shared" si="820"/>
        <v>99.759999999999991</v>
      </c>
      <c r="AC447" s="30">
        <f t="shared" si="821"/>
        <v>0.98535286284953405</v>
      </c>
      <c r="AD447" s="30">
        <f t="shared" si="822"/>
        <v>7.0087609511889862E-3</v>
      </c>
      <c r="AE447" s="30">
        <f t="shared" si="823"/>
        <v>0.32169478226755588</v>
      </c>
      <c r="AF447" s="30">
        <f t="shared" si="824"/>
        <v>9.4224077940153098E-2</v>
      </c>
      <c r="AG447" s="30">
        <f t="shared" si="825"/>
        <v>1.8325345362277983E-3</v>
      </c>
      <c r="AH447" s="30">
        <f t="shared" si="826"/>
        <v>5.8312655086848644E-2</v>
      </c>
      <c r="AI447" s="30">
        <f t="shared" si="827"/>
        <v>8.0242510699001429E-2</v>
      </c>
      <c r="AJ447" s="30">
        <f t="shared" si="828"/>
        <v>0.13359148112294289</v>
      </c>
      <c r="AK447" s="30">
        <f t="shared" si="829"/>
        <v>0.11953290870488321</v>
      </c>
      <c r="AL447" s="30">
        <f t="shared" si="830"/>
        <v>5.354488258875416E-3</v>
      </c>
      <c r="AM447" s="30">
        <f t="shared" si="831"/>
        <v>1.8071470624172115</v>
      </c>
      <c r="AO447" s="30">
        <f t="shared" si="832"/>
        <v>0.54525327979203952</v>
      </c>
      <c r="AP447" s="30">
        <f t="shared" si="833"/>
        <v>3.8783567186912713E-3</v>
      </c>
      <c r="AQ447" s="30">
        <f t="shared" si="834"/>
        <v>0.17801250875358313</v>
      </c>
      <c r="AR447" s="30">
        <f t="shared" si="835"/>
        <v>5.2139684644215097E-2</v>
      </c>
      <c r="AS447" s="30">
        <f t="shared" si="836"/>
        <v>1.0140483717891941E-3</v>
      </c>
      <c r="AT447" s="30">
        <f t="shared" si="837"/>
        <v>3.2267797291965022E-2</v>
      </c>
      <c r="AU447" s="30">
        <f t="shared" si="838"/>
        <v>4.4402867020501537E-2</v>
      </c>
      <c r="AV447" s="30">
        <f t="shared" si="839"/>
        <v>7.3923967728588197E-2</v>
      </c>
      <c r="AW447" s="30">
        <f t="shared" si="840"/>
        <v>6.6144538643688397E-2</v>
      </c>
      <c r="AX447" s="30">
        <f t="shared" si="841"/>
        <v>2.9629510349386489E-3</v>
      </c>
      <c r="AY447" s="30">
        <f t="shared" si="842"/>
        <v>1.0000000000000002</v>
      </c>
      <c r="AZ447" s="30"/>
      <c r="BA447" s="30">
        <f t="shared" si="843"/>
        <v>0.96005326231691079</v>
      </c>
      <c r="BB447" s="30">
        <f t="shared" si="844"/>
        <v>1.7521902377972466E-3</v>
      </c>
      <c r="BC447" s="30">
        <f t="shared" si="845"/>
        <v>0.51392703020792474</v>
      </c>
      <c r="BD447" s="30">
        <f t="shared" si="846"/>
        <v>8.768267223382047E-3</v>
      </c>
      <c r="BE447" s="30">
        <f t="shared" si="847"/>
        <v>0</v>
      </c>
      <c r="BF447" s="30">
        <f t="shared" si="848"/>
        <v>6.9478908188585617E-3</v>
      </c>
      <c r="BG447" s="30">
        <f t="shared" si="849"/>
        <v>0.13213266761768902</v>
      </c>
      <c r="BH447" s="30">
        <f t="shared" si="850"/>
        <v>0.17554049693449503</v>
      </c>
      <c r="BI447" s="30">
        <f t="shared" si="851"/>
        <v>4.2038216560509552E-2</v>
      </c>
      <c r="BJ447" s="30">
        <f t="shared" si="852"/>
        <v>1.841160021917567</v>
      </c>
      <c r="BK447" s="30"/>
      <c r="BL447" s="30">
        <f t="shared" si="853"/>
        <v>0.52143933763943884</v>
      </c>
      <c r="BM447" s="30">
        <f t="shared" si="854"/>
        <v>9.5167732132937668E-4</v>
      </c>
      <c r="BN447" s="30">
        <f t="shared" si="855"/>
        <v>0.27913219062440325</v>
      </c>
      <c r="BO447" s="30">
        <f t="shared" si="856"/>
        <v>4.7623602071534786E-3</v>
      </c>
      <c r="BP447" s="30">
        <f t="shared" si="857"/>
        <v>0</v>
      </c>
      <c r="BQ447" s="30">
        <f t="shared" si="858"/>
        <v>3.7736485347006055E-3</v>
      </c>
      <c r="BR447" s="30">
        <f t="shared" si="859"/>
        <v>7.176598777116229E-2</v>
      </c>
      <c r="BS447" s="30">
        <f t="shared" si="860"/>
        <v>9.5342335725750613E-2</v>
      </c>
      <c r="BT447" s="30">
        <f t="shared" si="861"/>
        <v>2.2832462176061576E-2</v>
      </c>
      <c r="BU447" s="30">
        <f t="shared" si="862"/>
        <v>1</v>
      </c>
      <c r="BV447" s="30"/>
      <c r="BW447" s="28">
        <f t="shared" si="863"/>
        <v>0.37783347855959426</v>
      </c>
      <c r="BX447" s="28">
        <f t="shared" si="864"/>
        <v>0.50195820443695416</v>
      </c>
      <c r="BY447" s="28">
        <f t="shared" si="865"/>
        <v>0.12020831700345158</v>
      </c>
      <c r="BZ447" s="28"/>
      <c r="CA447" s="28">
        <f t="shared" si="866"/>
        <v>59.164501299220483</v>
      </c>
      <c r="CB447" s="28">
        <f t="shared" si="867"/>
        <v>9.7641415150909481</v>
      </c>
      <c r="CC447" s="28">
        <f t="shared" si="868"/>
        <v>30.912505628324872</v>
      </c>
      <c r="CD447" s="28">
        <f t="shared" si="869"/>
        <v>37.783347855959427</v>
      </c>
      <c r="CF447" s="28">
        <f t="shared" si="870"/>
        <v>6.8059621577047036</v>
      </c>
      <c r="CG447" s="28">
        <f t="shared" si="871"/>
        <v>0.52777008653259827</v>
      </c>
      <c r="CH447" s="30"/>
      <c r="CI447" s="107"/>
    </row>
    <row r="448" spans="1:87" ht="15" customHeight="1" x14ac:dyDescent="0.3">
      <c r="A448" s="150" t="s">
        <v>194</v>
      </c>
      <c r="C448" s="144">
        <v>550</v>
      </c>
      <c r="D448" s="26">
        <f t="shared" si="818"/>
        <v>1008</v>
      </c>
      <c r="F448" s="28">
        <v>59.2</v>
      </c>
      <c r="G448" s="28">
        <v>0.56000000000000005</v>
      </c>
      <c r="H448" s="28">
        <v>16.399999999999999</v>
      </c>
      <c r="I448" s="28">
        <v>6.77</v>
      </c>
      <c r="J448" s="28">
        <v>0.13</v>
      </c>
      <c r="K448" s="28">
        <v>2.35</v>
      </c>
      <c r="L448" s="28">
        <v>4.5</v>
      </c>
      <c r="M448" s="28">
        <v>4.1399999999999997</v>
      </c>
      <c r="N448" s="28">
        <v>5.63</v>
      </c>
      <c r="O448" s="28">
        <v>0.38</v>
      </c>
      <c r="P448" s="28">
        <f t="shared" si="819"/>
        <v>100.05999999999997</v>
      </c>
      <c r="R448" s="28">
        <v>58.13</v>
      </c>
      <c r="S448" s="28">
        <v>0.32</v>
      </c>
      <c r="T448" s="28">
        <v>25.39</v>
      </c>
      <c r="U448" s="28">
        <v>0.8</v>
      </c>
      <c r="V448" s="28">
        <v>0</v>
      </c>
      <c r="W448" s="28">
        <v>0.34</v>
      </c>
      <c r="X448" s="28">
        <v>6.96</v>
      </c>
      <c r="Y448" s="28">
        <v>5.53</v>
      </c>
      <c r="Z448" s="28">
        <v>2.23</v>
      </c>
      <c r="AA448" s="28">
        <f t="shared" si="820"/>
        <v>99.7</v>
      </c>
      <c r="AC448" s="30">
        <f t="shared" si="821"/>
        <v>0.98535286284953405</v>
      </c>
      <c r="AD448" s="30">
        <f t="shared" si="822"/>
        <v>7.0087609511889862E-3</v>
      </c>
      <c r="AE448" s="30">
        <f t="shared" si="823"/>
        <v>0.32169478226755588</v>
      </c>
      <c r="AF448" s="30">
        <f t="shared" si="824"/>
        <v>9.4224077940153098E-2</v>
      </c>
      <c r="AG448" s="30">
        <f t="shared" si="825"/>
        <v>1.8325345362277983E-3</v>
      </c>
      <c r="AH448" s="30">
        <f t="shared" si="826"/>
        <v>5.8312655086848644E-2</v>
      </c>
      <c r="AI448" s="30">
        <f t="shared" si="827"/>
        <v>8.0242510699001429E-2</v>
      </c>
      <c r="AJ448" s="30">
        <f t="shared" si="828"/>
        <v>0.13359148112294289</v>
      </c>
      <c r="AK448" s="30">
        <f t="shared" si="829"/>
        <v>0.11953290870488321</v>
      </c>
      <c r="AL448" s="30">
        <f t="shared" si="830"/>
        <v>5.354488258875416E-3</v>
      </c>
      <c r="AM448" s="30">
        <f t="shared" si="831"/>
        <v>1.8071470624172115</v>
      </c>
      <c r="AO448" s="30">
        <f t="shared" si="832"/>
        <v>0.54525327979203952</v>
      </c>
      <c r="AP448" s="30">
        <f t="shared" si="833"/>
        <v>3.8783567186912713E-3</v>
      </c>
      <c r="AQ448" s="30">
        <f t="shared" si="834"/>
        <v>0.17801250875358313</v>
      </c>
      <c r="AR448" s="30">
        <f t="shared" si="835"/>
        <v>5.2139684644215097E-2</v>
      </c>
      <c r="AS448" s="30">
        <f t="shared" si="836"/>
        <v>1.0140483717891941E-3</v>
      </c>
      <c r="AT448" s="30">
        <f t="shared" si="837"/>
        <v>3.2267797291965022E-2</v>
      </c>
      <c r="AU448" s="30">
        <f t="shared" si="838"/>
        <v>4.4402867020501537E-2</v>
      </c>
      <c r="AV448" s="30">
        <f t="shared" si="839"/>
        <v>7.3923967728588197E-2</v>
      </c>
      <c r="AW448" s="30">
        <f t="shared" si="840"/>
        <v>6.6144538643688397E-2</v>
      </c>
      <c r="AX448" s="30">
        <f t="shared" si="841"/>
        <v>2.9629510349386489E-3</v>
      </c>
      <c r="AY448" s="30">
        <f t="shared" si="842"/>
        <v>1.0000000000000002</v>
      </c>
      <c r="AZ448" s="30"/>
      <c r="BA448" s="30">
        <f t="shared" si="843"/>
        <v>0.9675432756324901</v>
      </c>
      <c r="BB448" s="30">
        <f t="shared" si="844"/>
        <v>4.0050062578222776E-3</v>
      </c>
      <c r="BC448" s="30">
        <f t="shared" si="845"/>
        <v>0.49803844644958811</v>
      </c>
      <c r="BD448" s="30">
        <f t="shared" si="846"/>
        <v>1.1134307585247045E-2</v>
      </c>
      <c r="BE448" s="30">
        <f t="shared" si="847"/>
        <v>0</v>
      </c>
      <c r="BF448" s="30">
        <f t="shared" si="848"/>
        <v>8.4367245657568247E-3</v>
      </c>
      <c r="BG448" s="30">
        <f t="shared" si="849"/>
        <v>0.12410841654778888</v>
      </c>
      <c r="BH448" s="30">
        <f t="shared" si="850"/>
        <v>0.17844465956760247</v>
      </c>
      <c r="BI448" s="30">
        <f t="shared" si="851"/>
        <v>4.7346072186836514E-2</v>
      </c>
      <c r="BJ448" s="30">
        <f t="shared" si="852"/>
        <v>1.8390569087931321</v>
      </c>
      <c r="BK448" s="30"/>
      <c r="BL448" s="30">
        <f t="shared" si="853"/>
        <v>0.52610839338703952</v>
      </c>
      <c r="BM448" s="30">
        <f t="shared" si="854"/>
        <v>2.1777500406175761E-3</v>
      </c>
      <c r="BN448" s="30">
        <f t="shared" si="855"/>
        <v>0.27081187323149358</v>
      </c>
      <c r="BO448" s="30">
        <f t="shared" si="856"/>
        <v>6.0543572806313287E-3</v>
      </c>
      <c r="BP448" s="30">
        <f t="shared" si="857"/>
        <v>0</v>
      </c>
      <c r="BQ448" s="30">
        <f t="shared" si="858"/>
        <v>4.5875277297935087E-3</v>
      </c>
      <c r="BR448" s="30">
        <f t="shared" si="859"/>
        <v>6.7484815697864478E-2</v>
      </c>
      <c r="BS448" s="30">
        <f t="shared" si="860"/>
        <v>9.7030526197639799E-2</v>
      </c>
      <c r="BT448" s="30">
        <f t="shared" si="861"/>
        <v>2.5744756434920239E-2</v>
      </c>
      <c r="BU448" s="30">
        <f t="shared" si="862"/>
        <v>1</v>
      </c>
      <c r="BV448" s="30"/>
      <c r="BW448" s="28">
        <f t="shared" si="863"/>
        <v>0.35469768117466055</v>
      </c>
      <c r="BX448" s="28">
        <f t="shared" si="864"/>
        <v>0.5099888365931935</v>
      </c>
      <c r="BY448" s="28">
        <f t="shared" si="865"/>
        <v>0.13531348223214601</v>
      </c>
      <c r="BZ448" s="28"/>
      <c r="CA448" s="28">
        <f t="shared" si="866"/>
        <v>59.164501299220483</v>
      </c>
      <c r="CB448" s="28">
        <f t="shared" si="867"/>
        <v>9.7641415150909481</v>
      </c>
      <c r="CC448" s="28">
        <f t="shared" si="868"/>
        <v>31.266232281947623</v>
      </c>
      <c r="CD448" s="28">
        <f t="shared" si="869"/>
        <v>35.469768117466053</v>
      </c>
      <c r="CF448" s="28">
        <f t="shared" si="870"/>
        <v>6.7427744163906285</v>
      </c>
      <c r="CG448" s="28">
        <f t="shared" si="871"/>
        <v>0.52777008653259827</v>
      </c>
      <c r="CH448" s="30"/>
      <c r="CI448" s="107"/>
    </row>
    <row r="449" spans="1:89" ht="15" customHeight="1" x14ac:dyDescent="0.3">
      <c r="A449" s="150" t="s">
        <v>194</v>
      </c>
      <c r="C449" s="144">
        <v>560</v>
      </c>
      <c r="D449" s="26">
        <f t="shared" si="818"/>
        <v>1008</v>
      </c>
      <c r="F449" s="28">
        <v>59.2</v>
      </c>
      <c r="G449" s="28">
        <v>0.56000000000000005</v>
      </c>
      <c r="H449" s="28">
        <v>16.399999999999999</v>
      </c>
      <c r="I449" s="28">
        <v>6.77</v>
      </c>
      <c r="J449" s="28">
        <v>0.13</v>
      </c>
      <c r="K449" s="28">
        <v>2.35</v>
      </c>
      <c r="L449" s="28">
        <v>4.5</v>
      </c>
      <c r="M449" s="28">
        <v>4.1399999999999997</v>
      </c>
      <c r="N449" s="28">
        <v>5.63</v>
      </c>
      <c r="O449" s="28">
        <v>0.38</v>
      </c>
      <c r="P449" s="28">
        <f t="shared" si="819"/>
        <v>100.05999999999997</v>
      </c>
      <c r="R449" s="28">
        <v>57.16</v>
      </c>
      <c r="S449" s="28">
        <v>0.19</v>
      </c>
      <c r="T449" s="28">
        <v>26.55</v>
      </c>
      <c r="U449" s="28">
        <v>0.7</v>
      </c>
      <c r="V449" s="28">
        <v>0</v>
      </c>
      <c r="W449" s="28">
        <v>0.22</v>
      </c>
      <c r="X449" s="28">
        <v>7.84</v>
      </c>
      <c r="Y449" s="28">
        <v>5.46</v>
      </c>
      <c r="Z449" s="28">
        <v>1.63</v>
      </c>
      <c r="AA449" s="28">
        <f t="shared" si="820"/>
        <v>99.749999999999986</v>
      </c>
      <c r="AC449" s="30">
        <f t="shared" si="821"/>
        <v>0.98535286284953405</v>
      </c>
      <c r="AD449" s="30">
        <f t="shared" si="822"/>
        <v>7.0087609511889862E-3</v>
      </c>
      <c r="AE449" s="30">
        <f t="shared" si="823"/>
        <v>0.32169478226755588</v>
      </c>
      <c r="AF449" s="30">
        <f t="shared" si="824"/>
        <v>9.4224077940153098E-2</v>
      </c>
      <c r="AG449" s="30">
        <f t="shared" si="825"/>
        <v>1.8325345362277983E-3</v>
      </c>
      <c r="AH449" s="30">
        <f t="shared" si="826"/>
        <v>5.8312655086848644E-2</v>
      </c>
      <c r="AI449" s="30">
        <f t="shared" si="827"/>
        <v>8.0242510699001429E-2</v>
      </c>
      <c r="AJ449" s="30">
        <f t="shared" si="828"/>
        <v>0.13359148112294289</v>
      </c>
      <c r="AK449" s="30">
        <f t="shared" si="829"/>
        <v>0.11953290870488321</v>
      </c>
      <c r="AL449" s="30">
        <f t="shared" si="830"/>
        <v>5.354488258875416E-3</v>
      </c>
      <c r="AM449" s="30">
        <f t="shared" si="831"/>
        <v>1.8071470624172115</v>
      </c>
      <c r="AO449" s="30">
        <f t="shared" si="832"/>
        <v>0.54525327979203952</v>
      </c>
      <c r="AP449" s="30">
        <f t="shared" si="833"/>
        <v>3.8783567186912713E-3</v>
      </c>
      <c r="AQ449" s="30">
        <f t="shared" si="834"/>
        <v>0.17801250875358313</v>
      </c>
      <c r="AR449" s="30">
        <f t="shared" si="835"/>
        <v>5.2139684644215097E-2</v>
      </c>
      <c r="AS449" s="30">
        <f t="shared" si="836"/>
        <v>1.0140483717891941E-3</v>
      </c>
      <c r="AT449" s="30">
        <f t="shared" si="837"/>
        <v>3.2267797291965022E-2</v>
      </c>
      <c r="AU449" s="30">
        <f t="shared" si="838"/>
        <v>4.4402867020501537E-2</v>
      </c>
      <c r="AV449" s="30">
        <f t="shared" si="839"/>
        <v>7.3923967728588197E-2</v>
      </c>
      <c r="AW449" s="30">
        <f t="shared" si="840"/>
        <v>6.6144538643688397E-2</v>
      </c>
      <c r="AX449" s="30">
        <f t="shared" si="841"/>
        <v>2.9629510349386489E-3</v>
      </c>
      <c r="AY449" s="30">
        <f t="shared" si="842"/>
        <v>1.0000000000000002</v>
      </c>
      <c r="AZ449" s="30"/>
      <c r="BA449" s="30">
        <f t="shared" si="843"/>
        <v>0.95139813581890809</v>
      </c>
      <c r="BB449" s="30">
        <f t="shared" si="844"/>
        <v>2.3779724655819774E-3</v>
      </c>
      <c r="BC449" s="30">
        <f t="shared" si="845"/>
        <v>0.52079246763436648</v>
      </c>
      <c r="BD449" s="30">
        <f t="shared" si="846"/>
        <v>9.7425191370911629E-3</v>
      </c>
      <c r="BE449" s="30">
        <f t="shared" si="847"/>
        <v>0</v>
      </c>
      <c r="BF449" s="30">
        <f t="shared" si="848"/>
        <v>5.4590570719602978E-3</v>
      </c>
      <c r="BG449" s="30">
        <f t="shared" si="849"/>
        <v>0.13980028530670471</v>
      </c>
      <c r="BH449" s="30">
        <f t="shared" si="850"/>
        <v>0.17618586640851888</v>
      </c>
      <c r="BI449" s="30">
        <f t="shared" si="851"/>
        <v>3.4607218683651804E-2</v>
      </c>
      <c r="BJ449" s="30">
        <f t="shared" si="852"/>
        <v>1.8403635225267838</v>
      </c>
      <c r="BK449" s="30"/>
      <c r="BL449" s="30">
        <f t="shared" si="853"/>
        <v>0.51696206981578108</v>
      </c>
      <c r="BM449" s="30">
        <f t="shared" si="854"/>
        <v>1.2921210600376749E-3</v>
      </c>
      <c r="BN449" s="30">
        <f t="shared" si="855"/>
        <v>0.28298347650323369</v>
      </c>
      <c r="BO449" s="30">
        <f t="shared" si="856"/>
        <v>5.2938014788050519E-3</v>
      </c>
      <c r="BP449" s="30">
        <f t="shared" si="857"/>
        <v>0</v>
      </c>
      <c r="BQ449" s="30">
        <f t="shared" si="858"/>
        <v>2.966292803100725E-3</v>
      </c>
      <c r="BR449" s="30">
        <f t="shared" si="859"/>
        <v>7.5963408096005727E-2</v>
      </c>
      <c r="BS449" s="30">
        <f t="shared" si="860"/>
        <v>9.5734274371304134E-2</v>
      </c>
      <c r="BT449" s="30">
        <f t="shared" si="861"/>
        <v>1.8804555871731667E-2</v>
      </c>
      <c r="BU449" s="30">
        <f t="shared" si="862"/>
        <v>0.99999999999999978</v>
      </c>
      <c r="BV449" s="30"/>
      <c r="BW449" s="28">
        <f t="shared" si="863"/>
        <v>0.39875336247132054</v>
      </c>
      <c r="BX449" s="28">
        <f t="shared" si="864"/>
        <v>0.50253621797830783</v>
      </c>
      <c r="BY449" s="28">
        <f t="shared" si="865"/>
        <v>9.8710419550371631E-2</v>
      </c>
      <c r="BZ449" s="28"/>
      <c r="CA449" s="28">
        <f t="shared" si="866"/>
        <v>59.164501299220483</v>
      </c>
      <c r="CB449" s="28">
        <f t="shared" si="867"/>
        <v>9.7641415150909481</v>
      </c>
      <c r="CC449" s="28">
        <f t="shared" si="868"/>
        <v>29.808710078603191</v>
      </c>
      <c r="CD449" s="28">
        <f t="shared" si="869"/>
        <v>39.875336247132054</v>
      </c>
      <c r="CF449" s="28">
        <f t="shared" si="870"/>
        <v>6.8598516786528299</v>
      </c>
      <c r="CG449" s="28">
        <f t="shared" si="871"/>
        <v>0.52777008653259827</v>
      </c>
      <c r="CH449" s="30"/>
      <c r="CI449" s="107"/>
    </row>
    <row r="450" spans="1:89" ht="15" customHeight="1" x14ac:dyDescent="0.3">
      <c r="A450" s="150" t="s">
        <v>194</v>
      </c>
      <c r="C450" s="144">
        <v>570</v>
      </c>
      <c r="D450" s="26">
        <f t="shared" si="818"/>
        <v>1008</v>
      </c>
      <c r="F450" s="28">
        <v>59.2</v>
      </c>
      <c r="G450" s="28">
        <v>0.56000000000000005</v>
      </c>
      <c r="H450" s="28">
        <v>16.399999999999999</v>
      </c>
      <c r="I450" s="28">
        <v>6.77</v>
      </c>
      <c r="J450" s="28">
        <v>0.13</v>
      </c>
      <c r="K450" s="28">
        <v>2.35</v>
      </c>
      <c r="L450" s="28">
        <v>4.5</v>
      </c>
      <c r="M450" s="28">
        <v>4.1399999999999997</v>
      </c>
      <c r="N450" s="28">
        <v>5.63</v>
      </c>
      <c r="O450" s="28">
        <v>0.38</v>
      </c>
      <c r="P450" s="28">
        <f t="shared" si="819"/>
        <v>100.05999999999997</v>
      </c>
      <c r="R450" s="28">
        <v>56.83</v>
      </c>
      <c r="S450" s="28">
        <v>0.31</v>
      </c>
      <c r="T450" s="28">
        <v>26.37</v>
      </c>
      <c r="U450" s="28">
        <v>0.76</v>
      </c>
      <c r="V450" s="28">
        <v>0</v>
      </c>
      <c r="W450" s="28">
        <v>0.37</v>
      </c>
      <c r="X450" s="28">
        <v>8.2899999999999991</v>
      </c>
      <c r="Y450" s="28">
        <v>4.95</v>
      </c>
      <c r="Z450" s="28">
        <v>1.72</v>
      </c>
      <c r="AA450" s="28">
        <f t="shared" si="820"/>
        <v>99.600000000000009</v>
      </c>
      <c r="AC450" s="30">
        <f t="shared" si="821"/>
        <v>0.98535286284953405</v>
      </c>
      <c r="AD450" s="30">
        <f t="shared" si="822"/>
        <v>7.0087609511889862E-3</v>
      </c>
      <c r="AE450" s="30">
        <f t="shared" si="823"/>
        <v>0.32169478226755588</v>
      </c>
      <c r="AF450" s="30">
        <f t="shared" si="824"/>
        <v>9.4224077940153098E-2</v>
      </c>
      <c r="AG450" s="30">
        <f t="shared" si="825"/>
        <v>1.8325345362277983E-3</v>
      </c>
      <c r="AH450" s="30">
        <f t="shared" si="826"/>
        <v>5.8312655086848644E-2</v>
      </c>
      <c r="AI450" s="30">
        <f t="shared" si="827"/>
        <v>8.0242510699001429E-2</v>
      </c>
      <c r="AJ450" s="30">
        <f t="shared" si="828"/>
        <v>0.13359148112294289</v>
      </c>
      <c r="AK450" s="30">
        <f t="shared" si="829"/>
        <v>0.11953290870488321</v>
      </c>
      <c r="AL450" s="30">
        <f t="shared" si="830"/>
        <v>5.354488258875416E-3</v>
      </c>
      <c r="AM450" s="30">
        <f t="shared" si="831"/>
        <v>1.8071470624172115</v>
      </c>
      <c r="AO450" s="30">
        <f t="shared" si="832"/>
        <v>0.54525327979203952</v>
      </c>
      <c r="AP450" s="30">
        <f t="shared" si="833"/>
        <v>3.8783567186912713E-3</v>
      </c>
      <c r="AQ450" s="30">
        <f t="shared" si="834"/>
        <v>0.17801250875358313</v>
      </c>
      <c r="AR450" s="30">
        <f t="shared" si="835"/>
        <v>5.2139684644215097E-2</v>
      </c>
      <c r="AS450" s="30">
        <f t="shared" si="836"/>
        <v>1.0140483717891941E-3</v>
      </c>
      <c r="AT450" s="30">
        <f t="shared" si="837"/>
        <v>3.2267797291965022E-2</v>
      </c>
      <c r="AU450" s="30">
        <f t="shared" si="838"/>
        <v>4.4402867020501537E-2</v>
      </c>
      <c r="AV450" s="30">
        <f t="shared" si="839"/>
        <v>7.3923967728588197E-2</v>
      </c>
      <c r="AW450" s="30">
        <f t="shared" si="840"/>
        <v>6.6144538643688397E-2</v>
      </c>
      <c r="AX450" s="30">
        <f t="shared" si="841"/>
        <v>2.9629510349386489E-3</v>
      </c>
      <c r="AY450" s="30">
        <f t="shared" si="842"/>
        <v>1.0000000000000002</v>
      </c>
      <c r="AZ450" s="30"/>
      <c r="BA450" s="30">
        <f t="shared" si="843"/>
        <v>0.94590545938748338</v>
      </c>
      <c r="BB450" s="30">
        <f t="shared" si="844"/>
        <v>3.8798498122653313E-3</v>
      </c>
      <c r="BC450" s="30">
        <f t="shared" si="845"/>
        <v>0.51726167124362499</v>
      </c>
      <c r="BD450" s="30">
        <f t="shared" si="846"/>
        <v>1.0577592205984691E-2</v>
      </c>
      <c r="BE450" s="30">
        <f t="shared" si="847"/>
        <v>0</v>
      </c>
      <c r="BF450" s="30">
        <f t="shared" si="848"/>
        <v>9.1811414392059566E-3</v>
      </c>
      <c r="BG450" s="30">
        <f t="shared" si="849"/>
        <v>0.14782453637660484</v>
      </c>
      <c r="BH450" s="30">
        <f t="shared" si="850"/>
        <v>0.15972894482090999</v>
      </c>
      <c r="BI450" s="30">
        <f t="shared" si="851"/>
        <v>3.6518046709129511E-2</v>
      </c>
      <c r="BJ450" s="30">
        <f t="shared" si="852"/>
        <v>1.8308772419952088</v>
      </c>
      <c r="BK450" s="30"/>
      <c r="BL450" s="30">
        <f t="shared" si="853"/>
        <v>0.51664056862527685</v>
      </c>
      <c r="BM450" s="30">
        <f t="shared" si="854"/>
        <v>2.1191206724691398E-3</v>
      </c>
      <c r="BN450" s="30">
        <f t="shared" si="855"/>
        <v>0.28252121954388171</v>
      </c>
      <c r="BO450" s="30">
        <f t="shared" si="856"/>
        <v>5.7773355653586581E-3</v>
      </c>
      <c r="BP450" s="30">
        <f t="shared" si="857"/>
        <v>0</v>
      </c>
      <c r="BQ450" s="30">
        <f t="shared" si="858"/>
        <v>5.0146133386860803E-3</v>
      </c>
      <c r="BR450" s="30">
        <f t="shared" si="859"/>
        <v>8.0739731198751594E-2</v>
      </c>
      <c r="BS450" s="30">
        <f t="shared" si="860"/>
        <v>8.7241755567863455E-2</v>
      </c>
      <c r="BT450" s="30">
        <f t="shared" si="861"/>
        <v>1.9945655487712415E-2</v>
      </c>
      <c r="BU450" s="30">
        <f t="shared" si="862"/>
        <v>0.99999999999999978</v>
      </c>
      <c r="BV450" s="30"/>
      <c r="BW450" s="28">
        <f t="shared" si="863"/>
        <v>0.42963315586145656</v>
      </c>
      <c r="BX450" s="28">
        <f t="shared" si="864"/>
        <v>0.46423180026755556</v>
      </c>
      <c r="BY450" s="28">
        <f t="shared" si="865"/>
        <v>0.10613504387098788</v>
      </c>
      <c r="BZ450" s="28"/>
      <c r="CA450" s="28">
        <f t="shared" si="866"/>
        <v>59.164501299220483</v>
      </c>
      <c r="CB450" s="28">
        <f t="shared" si="867"/>
        <v>9.7641415150909481</v>
      </c>
      <c r="CC450" s="28">
        <f t="shared" si="868"/>
        <v>32.095162180171613</v>
      </c>
      <c r="CD450" s="28">
        <f t="shared" si="869"/>
        <v>42.963315586145654</v>
      </c>
      <c r="CF450" s="28">
        <f t="shared" si="870"/>
        <v>6.9344403107243799</v>
      </c>
      <c r="CG450" s="28">
        <f t="shared" si="871"/>
        <v>0.52777008653259827</v>
      </c>
      <c r="CH450" s="30"/>
      <c r="CI450" s="107">
        <f>$CK$1+$CK$2*CF450+$CK$3*D450+$CK$4*BX450+$CK$5*CG450</f>
        <v>2.4287249378045899</v>
      </c>
    </row>
    <row r="451" spans="1:89" ht="15" customHeight="1" x14ac:dyDescent="0.3">
      <c r="A451" s="150" t="s">
        <v>194</v>
      </c>
      <c r="C451" s="144">
        <v>580</v>
      </c>
      <c r="D451" s="26">
        <f t="shared" si="818"/>
        <v>1008</v>
      </c>
      <c r="F451" s="28">
        <v>59.2</v>
      </c>
      <c r="G451" s="28">
        <v>0.56000000000000005</v>
      </c>
      <c r="H451" s="28">
        <v>16.399999999999999</v>
      </c>
      <c r="I451" s="28">
        <v>6.77</v>
      </c>
      <c r="J451" s="28">
        <v>0.13</v>
      </c>
      <c r="K451" s="28">
        <v>2.35</v>
      </c>
      <c r="L451" s="28">
        <v>4.5</v>
      </c>
      <c r="M451" s="28">
        <v>4.1399999999999997</v>
      </c>
      <c r="N451" s="28">
        <v>5.63</v>
      </c>
      <c r="O451" s="28">
        <v>0.38</v>
      </c>
      <c r="P451" s="28">
        <f t="shared" si="819"/>
        <v>100.05999999999997</v>
      </c>
      <c r="R451" s="28">
        <v>59.01</v>
      </c>
      <c r="S451" s="28">
        <v>0.17</v>
      </c>
      <c r="T451" s="28">
        <v>25.38</v>
      </c>
      <c r="U451" s="28">
        <v>0.57999999999999996</v>
      </c>
      <c r="V451" s="28">
        <v>0</v>
      </c>
      <c r="W451" s="28">
        <v>0.23</v>
      </c>
      <c r="X451" s="28">
        <v>6.33</v>
      </c>
      <c r="Y451" s="28">
        <v>6.1</v>
      </c>
      <c r="Z451" s="28">
        <v>2</v>
      </c>
      <c r="AA451" s="28">
        <f t="shared" si="820"/>
        <v>99.8</v>
      </c>
      <c r="AC451" s="30">
        <f t="shared" si="821"/>
        <v>0.98535286284953405</v>
      </c>
      <c r="AD451" s="30">
        <f t="shared" si="822"/>
        <v>7.0087609511889862E-3</v>
      </c>
      <c r="AE451" s="30">
        <f t="shared" si="823"/>
        <v>0.32169478226755588</v>
      </c>
      <c r="AF451" s="30">
        <f t="shared" si="824"/>
        <v>9.4224077940153098E-2</v>
      </c>
      <c r="AG451" s="30">
        <f t="shared" si="825"/>
        <v>1.8325345362277983E-3</v>
      </c>
      <c r="AH451" s="30">
        <f t="shared" si="826"/>
        <v>5.8312655086848644E-2</v>
      </c>
      <c r="AI451" s="30">
        <f t="shared" si="827"/>
        <v>8.0242510699001429E-2</v>
      </c>
      <c r="AJ451" s="30">
        <f t="shared" si="828"/>
        <v>0.13359148112294289</v>
      </c>
      <c r="AK451" s="30">
        <f t="shared" si="829"/>
        <v>0.11953290870488321</v>
      </c>
      <c r="AL451" s="30">
        <f t="shared" si="830"/>
        <v>5.354488258875416E-3</v>
      </c>
      <c r="AM451" s="30">
        <f t="shared" si="831"/>
        <v>1.8071470624172115</v>
      </c>
      <c r="AO451" s="30">
        <f t="shared" si="832"/>
        <v>0.54525327979203952</v>
      </c>
      <c r="AP451" s="30">
        <f t="shared" si="833"/>
        <v>3.8783567186912713E-3</v>
      </c>
      <c r="AQ451" s="30">
        <f t="shared" si="834"/>
        <v>0.17801250875358313</v>
      </c>
      <c r="AR451" s="30">
        <f t="shared" si="835"/>
        <v>5.2139684644215097E-2</v>
      </c>
      <c r="AS451" s="30">
        <f t="shared" si="836"/>
        <v>1.0140483717891941E-3</v>
      </c>
      <c r="AT451" s="30">
        <f t="shared" si="837"/>
        <v>3.2267797291965022E-2</v>
      </c>
      <c r="AU451" s="30">
        <f t="shared" si="838"/>
        <v>4.4402867020501537E-2</v>
      </c>
      <c r="AV451" s="30">
        <f t="shared" si="839"/>
        <v>7.3923967728588197E-2</v>
      </c>
      <c r="AW451" s="30">
        <f t="shared" si="840"/>
        <v>6.6144538643688397E-2</v>
      </c>
      <c r="AX451" s="30">
        <f t="shared" si="841"/>
        <v>2.9629510349386489E-3</v>
      </c>
      <c r="AY451" s="30">
        <f t="shared" si="842"/>
        <v>1.0000000000000002</v>
      </c>
      <c r="AZ451" s="30"/>
      <c r="BA451" s="30">
        <f t="shared" si="843"/>
        <v>0.98219041278295605</v>
      </c>
      <c r="BB451" s="30">
        <f t="shared" si="844"/>
        <v>2.1276595744680851E-3</v>
      </c>
      <c r="BC451" s="30">
        <f t="shared" si="845"/>
        <v>0.49784229109454692</v>
      </c>
      <c r="BD451" s="30">
        <f t="shared" si="846"/>
        <v>8.072372999304106E-3</v>
      </c>
      <c r="BE451" s="30">
        <f t="shared" si="847"/>
        <v>0</v>
      </c>
      <c r="BF451" s="30">
        <f t="shared" si="848"/>
        <v>5.7071960297766754E-3</v>
      </c>
      <c r="BG451" s="30">
        <f t="shared" si="849"/>
        <v>0.11287446504992868</v>
      </c>
      <c r="BH451" s="30">
        <f t="shared" si="850"/>
        <v>0.19683768957728298</v>
      </c>
      <c r="BI451" s="30">
        <f t="shared" si="851"/>
        <v>4.2462845010615709E-2</v>
      </c>
      <c r="BJ451" s="30">
        <f t="shared" si="852"/>
        <v>1.8481149321188794</v>
      </c>
      <c r="BK451" s="30"/>
      <c r="BL451" s="30">
        <f t="shared" si="853"/>
        <v>0.53145526596490755</v>
      </c>
      <c r="BM451" s="30">
        <f t="shared" si="854"/>
        <v>1.1512593386325304E-3</v>
      </c>
      <c r="BN451" s="30">
        <f t="shared" si="855"/>
        <v>0.26937842579074156</v>
      </c>
      <c r="BO451" s="30">
        <f t="shared" si="856"/>
        <v>4.3678955561757523E-3</v>
      </c>
      <c r="BP451" s="30">
        <f t="shared" si="857"/>
        <v>0</v>
      </c>
      <c r="BQ451" s="30">
        <f t="shared" si="858"/>
        <v>3.0881174815428425E-3</v>
      </c>
      <c r="BR451" s="30">
        <f t="shared" si="859"/>
        <v>6.1075457531484335E-2</v>
      </c>
      <c r="BS451" s="30">
        <f t="shared" si="860"/>
        <v>0.10650727731072812</v>
      </c>
      <c r="BT451" s="30">
        <f t="shared" si="861"/>
        <v>2.2976301025787231E-2</v>
      </c>
      <c r="BU451" s="30">
        <f t="shared" si="862"/>
        <v>0.99999999999999989</v>
      </c>
      <c r="BV451" s="30"/>
      <c r="BW451" s="28">
        <f t="shared" si="863"/>
        <v>0.32050675137646756</v>
      </c>
      <c r="BX451" s="28">
        <f t="shared" si="864"/>
        <v>0.55892011011488196</v>
      </c>
      <c r="BY451" s="28">
        <f t="shared" si="865"/>
        <v>0.12057313850865048</v>
      </c>
      <c r="BZ451" s="28"/>
      <c r="CA451" s="28">
        <f t="shared" si="866"/>
        <v>59.164501299220483</v>
      </c>
      <c r="CB451" s="28">
        <f t="shared" si="867"/>
        <v>9.7641415150909481</v>
      </c>
      <c r="CC451" s="28">
        <f t="shared" si="868"/>
        <v>28.082651419688425</v>
      </c>
      <c r="CD451" s="28">
        <f t="shared" si="869"/>
        <v>32.050675137646756</v>
      </c>
      <c r="CF451" s="28">
        <f t="shared" si="870"/>
        <v>6.641411933335414</v>
      </c>
      <c r="CG451" s="28">
        <f t="shared" si="871"/>
        <v>0.52777008653259827</v>
      </c>
      <c r="CH451" s="30"/>
      <c r="CI451" s="107"/>
    </row>
    <row r="452" spans="1:89" ht="15" customHeight="1" x14ac:dyDescent="0.3">
      <c r="A452" s="150" t="s">
        <v>194</v>
      </c>
      <c r="C452" s="144">
        <v>590</v>
      </c>
      <c r="D452" s="26">
        <f t="shared" si="818"/>
        <v>1008</v>
      </c>
      <c r="F452" s="28">
        <v>59.2</v>
      </c>
      <c r="G452" s="28">
        <v>0.56000000000000005</v>
      </c>
      <c r="H452" s="28">
        <v>16.399999999999999</v>
      </c>
      <c r="I452" s="28">
        <v>6.77</v>
      </c>
      <c r="J452" s="28">
        <v>0.13</v>
      </c>
      <c r="K452" s="28">
        <v>2.35</v>
      </c>
      <c r="L452" s="28">
        <v>4.5</v>
      </c>
      <c r="M452" s="28">
        <v>4.1399999999999997</v>
      </c>
      <c r="N452" s="28">
        <v>5.63</v>
      </c>
      <c r="O452" s="28">
        <v>0.38</v>
      </c>
      <c r="P452" s="28">
        <f t="shared" si="819"/>
        <v>100.05999999999997</v>
      </c>
      <c r="R452" s="28">
        <v>57.5</v>
      </c>
      <c r="S452" s="28">
        <v>0.09</v>
      </c>
      <c r="T452" s="28">
        <v>27</v>
      </c>
      <c r="U452" s="28">
        <v>0.55000000000000004</v>
      </c>
      <c r="V452" s="28">
        <v>0</v>
      </c>
      <c r="W452" s="28">
        <v>0.22</v>
      </c>
      <c r="X452" s="28">
        <v>7.53</v>
      </c>
      <c r="Y452" s="28">
        <v>5.56</v>
      </c>
      <c r="Z452" s="28">
        <v>1.56</v>
      </c>
      <c r="AA452" s="28">
        <f t="shared" si="820"/>
        <v>100.01</v>
      </c>
      <c r="AC452" s="30">
        <f t="shared" si="821"/>
        <v>0.98535286284953405</v>
      </c>
      <c r="AD452" s="30">
        <f t="shared" si="822"/>
        <v>7.0087609511889862E-3</v>
      </c>
      <c r="AE452" s="30">
        <f t="shared" si="823"/>
        <v>0.32169478226755588</v>
      </c>
      <c r="AF452" s="30">
        <f t="shared" si="824"/>
        <v>9.4224077940153098E-2</v>
      </c>
      <c r="AG452" s="30">
        <f t="shared" si="825"/>
        <v>1.8325345362277983E-3</v>
      </c>
      <c r="AH452" s="30">
        <f t="shared" si="826"/>
        <v>5.8312655086848644E-2</v>
      </c>
      <c r="AI452" s="30">
        <f t="shared" si="827"/>
        <v>8.0242510699001429E-2</v>
      </c>
      <c r="AJ452" s="30">
        <f t="shared" si="828"/>
        <v>0.13359148112294289</v>
      </c>
      <c r="AK452" s="30">
        <f t="shared" si="829"/>
        <v>0.11953290870488321</v>
      </c>
      <c r="AL452" s="30">
        <f t="shared" si="830"/>
        <v>5.354488258875416E-3</v>
      </c>
      <c r="AM452" s="30">
        <f t="shared" si="831"/>
        <v>1.8071470624172115</v>
      </c>
      <c r="AO452" s="30">
        <f t="shared" si="832"/>
        <v>0.54525327979203952</v>
      </c>
      <c r="AP452" s="30">
        <f t="shared" si="833"/>
        <v>3.8783567186912713E-3</v>
      </c>
      <c r="AQ452" s="30">
        <f t="shared" si="834"/>
        <v>0.17801250875358313</v>
      </c>
      <c r="AR452" s="30">
        <f t="shared" si="835"/>
        <v>5.2139684644215097E-2</v>
      </c>
      <c r="AS452" s="30">
        <f t="shared" si="836"/>
        <v>1.0140483717891941E-3</v>
      </c>
      <c r="AT452" s="30">
        <f t="shared" si="837"/>
        <v>3.2267797291965022E-2</v>
      </c>
      <c r="AU452" s="30">
        <f t="shared" si="838"/>
        <v>4.4402867020501537E-2</v>
      </c>
      <c r="AV452" s="30">
        <f t="shared" si="839"/>
        <v>7.3923967728588197E-2</v>
      </c>
      <c r="AW452" s="30">
        <f t="shared" si="840"/>
        <v>6.6144538643688397E-2</v>
      </c>
      <c r="AX452" s="30">
        <f t="shared" si="841"/>
        <v>2.9629510349386489E-3</v>
      </c>
      <c r="AY452" s="30">
        <f t="shared" si="842"/>
        <v>1.0000000000000002</v>
      </c>
      <c r="AZ452" s="30"/>
      <c r="BA452" s="30">
        <f t="shared" si="843"/>
        <v>0.95705725699067912</v>
      </c>
      <c r="BB452" s="30">
        <f t="shared" si="844"/>
        <v>1.1264080100125155E-3</v>
      </c>
      <c r="BC452" s="30">
        <f t="shared" si="845"/>
        <v>0.52961945861122017</v>
      </c>
      <c r="BD452" s="30">
        <f t="shared" si="846"/>
        <v>7.6548364648573427E-3</v>
      </c>
      <c r="BE452" s="30">
        <f t="shared" si="847"/>
        <v>0</v>
      </c>
      <c r="BF452" s="30">
        <f t="shared" si="848"/>
        <v>5.4590570719602978E-3</v>
      </c>
      <c r="BG452" s="30">
        <f t="shared" si="849"/>
        <v>0.13427246790299574</v>
      </c>
      <c r="BH452" s="30">
        <f t="shared" si="850"/>
        <v>0.17941271377863827</v>
      </c>
      <c r="BI452" s="30">
        <f t="shared" si="851"/>
        <v>3.3121019108280254E-2</v>
      </c>
      <c r="BJ452" s="30">
        <f t="shared" si="852"/>
        <v>1.847723217938644</v>
      </c>
      <c r="BK452" s="30"/>
      <c r="BL452" s="30">
        <f t="shared" si="853"/>
        <v>0.51796570379106388</v>
      </c>
      <c r="BM452" s="30">
        <f t="shared" si="854"/>
        <v>6.0961944899364212E-4</v>
      </c>
      <c r="BN452" s="30">
        <f t="shared" si="855"/>
        <v>0.28663354633930183</v>
      </c>
      <c r="BO452" s="30">
        <f t="shared" si="856"/>
        <v>4.1428480145404177E-3</v>
      </c>
      <c r="BP452" s="30">
        <f t="shared" si="857"/>
        <v>0</v>
      </c>
      <c r="BQ452" s="30">
        <f t="shared" si="858"/>
        <v>2.9544777155804365E-3</v>
      </c>
      <c r="BR452" s="30">
        <f t="shared" si="859"/>
        <v>7.2669145789482859E-2</v>
      </c>
      <c r="BS452" s="30">
        <f t="shared" si="860"/>
        <v>9.7099344770259791E-2</v>
      </c>
      <c r="BT452" s="30">
        <f t="shared" si="861"/>
        <v>1.792531413077696E-2</v>
      </c>
      <c r="BU452" s="30">
        <f t="shared" si="862"/>
        <v>0.99999999999999989</v>
      </c>
      <c r="BV452" s="30"/>
      <c r="BW452" s="28">
        <f t="shared" si="863"/>
        <v>0.38716859040341767</v>
      </c>
      <c r="BX452" s="28">
        <f t="shared" si="864"/>
        <v>0.51732844848215853</v>
      </c>
      <c r="BY452" s="28">
        <f t="shared" si="865"/>
        <v>9.5502961114423801E-2</v>
      </c>
      <c r="BZ452" s="28"/>
      <c r="CA452" s="28">
        <f t="shared" si="866"/>
        <v>59.164501299220483</v>
      </c>
      <c r="CB452" s="28">
        <f t="shared" si="867"/>
        <v>9.7641415150909481</v>
      </c>
      <c r="CC452" s="28">
        <f t="shared" si="868"/>
        <v>28.908725631613265</v>
      </c>
      <c r="CD452" s="28">
        <f t="shared" si="869"/>
        <v>38.716859040341767</v>
      </c>
      <c r="CF452" s="28">
        <f t="shared" si="870"/>
        <v>6.830368824345519</v>
      </c>
      <c r="CG452" s="28">
        <f t="shared" si="871"/>
        <v>0.52777008653259827</v>
      </c>
      <c r="CH452" s="30"/>
      <c r="CI452" s="107"/>
    </row>
    <row r="453" spans="1:89" ht="15" customHeight="1" x14ac:dyDescent="0.3">
      <c r="A453" s="150" t="s">
        <v>194</v>
      </c>
      <c r="C453" s="144">
        <v>600</v>
      </c>
      <c r="D453" s="26">
        <f t="shared" si="818"/>
        <v>1008</v>
      </c>
      <c r="F453" s="28">
        <v>59.2</v>
      </c>
      <c r="G453" s="28">
        <v>0.56000000000000005</v>
      </c>
      <c r="H453" s="28">
        <v>16.399999999999999</v>
      </c>
      <c r="I453" s="28">
        <v>6.77</v>
      </c>
      <c r="J453" s="28">
        <v>0.13</v>
      </c>
      <c r="K453" s="28">
        <v>2.35</v>
      </c>
      <c r="L453" s="28">
        <v>4.5</v>
      </c>
      <c r="M453" s="28">
        <v>4.1399999999999997</v>
      </c>
      <c r="N453" s="28">
        <v>5.63</v>
      </c>
      <c r="O453" s="28">
        <v>0.38</v>
      </c>
      <c r="P453" s="28">
        <f t="shared" si="819"/>
        <v>100.05999999999997</v>
      </c>
      <c r="R453" s="28">
        <v>57.69</v>
      </c>
      <c r="S453" s="28">
        <v>0.18</v>
      </c>
      <c r="T453" s="28">
        <v>26.22</v>
      </c>
      <c r="U453" s="28">
        <v>0.56000000000000005</v>
      </c>
      <c r="V453" s="28">
        <v>0</v>
      </c>
      <c r="W453" s="28">
        <v>0.15</v>
      </c>
      <c r="X453" s="28">
        <v>7.82</v>
      </c>
      <c r="Y453" s="28">
        <v>5.21</v>
      </c>
      <c r="Z453" s="28">
        <v>1.96</v>
      </c>
      <c r="AA453" s="28">
        <f t="shared" si="820"/>
        <v>99.789999999999992</v>
      </c>
      <c r="AC453" s="30">
        <f t="shared" si="821"/>
        <v>0.98535286284953405</v>
      </c>
      <c r="AD453" s="30">
        <f t="shared" si="822"/>
        <v>7.0087609511889862E-3</v>
      </c>
      <c r="AE453" s="30">
        <f t="shared" si="823"/>
        <v>0.32169478226755588</v>
      </c>
      <c r="AF453" s="30">
        <f t="shared" si="824"/>
        <v>9.4224077940153098E-2</v>
      </c>
      <c r="AG453" s="30">
        <f t="shared" si="825"/>
        <v>1.8325345362277983E-3</v>
      </c>
      <c r="AH453" s="30">
        <f t="shared" si="826"/>
        <v>5.8312655086848644E-2</v>
      </c>
      <c r="AI453" s="30">
        <f t="shared" si="827"/>
        <v>8.0242510699001429E-2</v>
      </c>
      <c r="AJ453" s="30">
        <f t="shared" si="828"/>
        <v>0.13359148112294289</v>
      </c>
      <c r="AK453" s="30">
        <f t="shared" si="829"/>
        <v>0.11953290870488321</v>
      </c>
      <c r="AL453" s="30">
        <f t="shared" si="830"/>
        <v>5.354488258875416E-3</v>
      </c>
      <c r="AM453" s="30">
        <f t="shared" si="831"/>
        <v>1.8071470624172115</v>
      </c>
      <c r="AO453" s="30">
        <f t="shared" si="832"/>
        <v>0.54525327979203952</v>
      </c>
      <c r="AP453" s="30">
        <f t="shared" si="833"/>
        <v>3.8783567186912713E-3</v>
      </c>
      <c r="AQ453" s="30">
        <f t="shared" si="834"/>
        <v>0.17801250875358313</v>
      </c>
      <c r="AR453" s="30">
        <f t="shared" si="835"/>
        <v>5.2139684644215097E-2</v>
      </c>
      <c r="AS453" s="30">
        <f t="shared" si="836"/>
        <v>1.0140483717891941E-3</v>
      </c>
      <c r="AT453" s="30">
        <f t="shared" si="837"/>
        <v>3.2267797291965022E-2</v>
      </c>
      <c r="AU453" s="30">
        <f t="shared" si="838"/>
        <v>4.4402867020501537E-2</v>
      </c>
      <c r="AV453" s="30">
        <f t="shared" si="839"/>
        <v>7.3923967728588197E-2</v>
      </c>
      <c r="AW453" s="30">
        <f t="shared" si="840"/>
        <v>6.6144538643688397E-2</v>
      </c>
      <c r="AX453" s="30">
        <f t="shared" si="841"/>
        <v>2.9629510349386489E-3</v>
      </c>
      <c r="AY453" s="30">
        <f t="shared" si="842"/>
        <v>1.0000000000000002</v>
      </c>
      <c r="AZ453" s="30"/>
      <c r="BA453" s="30">
        <f t="shared" si="843"/>
        <v>0.96021970705725701</v>
      </c>
      <c r="BB453" s="30">
        <f t="shared" si="844"/>
        <v>2.252816020025031E-3</v>
      </c>
      <c r="BC453" s="30">
        <f t="shared" si="845"/>
        <v>0.51431934091800702</v>
      </c>
      <c r="BD453" s="30">
        <f t="shared" si="846"/>
        <v>7.794015309672931E-3</v>
      </c>
      <c r="BE453" s="30">
        <f t="shared" si="847"/>
        <v>0</v>
      </c>
      <c r="BF453" s="30">
        <f t="shared" si="848"/>
        <v>3.7220843672456576E-3</v>
      </c>
      <c r="BG453" s="30">
        <f t="shared" si="849"/>
        <v>0.13944365192582026</v>
      </c>
      <c r="BH453" s="30">
        <f t="shared" si="850"/>
        <v>0.16811874798322041</v>
      </c>
      <c r="BI453" s="30">
        <f t="shared" si="851"/>
        <v>4.1613588110403395E-2</v>
      </c>
      <c r="BJ453" s="30">
        <f t="shared" si="852"/>
        <v>1.8374839516916517</v>
      </c>
      <c r="BK453" s="30"/>
      <c r="BL453" s="30">
        <f t="shared" si="853"/>
        <v>0.52257311209343915</v>
      </c>
      <c r="BM453" s="30">
        <f t="shared" si="854"/>
        <v>1.2260330317176431E-3</v>
      </c>
      <c r="BN453" s="30">
        <f t="shared" si="855"/>
        <v>0.27990412675142373</v>
      </c>
      <c r="BO453" s="30">
        <f t="shared" si="856"/>
        <v>4.2416780307101398E-3</v>
      </c>
      <c r="BP453" s="30">
        <f t="shared" si="857"/>
        <v>0</v>
      </c>
      <c r="BQ453" s="30">
        <f t="shared" si="858"/>
        <v>2.0256418369363049E-3</v>
      </c>
      <c r="BR453" s="30">
        <f t="shared" si="859"/>
        <v>7.5888364520105639E-2</v>
      </c>
      <c r="BS453" s="30">
        <f t="shared" si="860"/>
        <v>9.1493995269152931E-2</v>
      </c>
      <c r="BT453" s="30">
        <f t="shared" si="861"/>
        <v>2.2647048466514483E-2</v>
      </c>
      <c r="BU453" s="30">
        <f t="shared" si="862"/>
        <v>1</v>
      </c>
      <c r="BV453" s="30"/>
      <c r="BW453" s="28">
        <f t="shared" si="863"/>
        <v>0.39935063323442282</v>
      </c>
      <c r="BX453" s="28">
        <f t="shared" si="864"/>
        <v>0.48147282101728772</v>
      </c>
      <c r="BY453" s="28">
        <f t="shared" si="865"/>
        <v>0.11917654574828951</v>
      </c>
      <c r="BZ453" s="28"/>
      <c r="CA453" s="28">
        <f t="shared" si="866"/>
        <v>59.164501299220483</v>
      </c>
      <c r="CB453" s="28">
        <f t="shared" si="867"/>
        <v>9.7641415150909481</v>
      </c>
      <c r="CC453" s="28">
        <f t="shared" si="868"/>
        <v>31.885186236550091</v>
      </c>
      <c r="CD453" s="28">
        <f t="shared" si="869"/>
        <v>39.935063323442286</v>
      </c>
      <c r="CF453" s="28">
        <f t="shared" si="870"/>
        <v>6.8613484030842722</v>
      </c>
      <c r="CG453" s="28">
        <f t="shared" si="871"/>
        <v>0.52777008653259827</v>
      </c>
      <c r="CH453" s="30"/>
      <c r="CI453" s="107">
        <f>$CK$1+$CK$2*CF453+$CK$3*D453+$CK$4*BX453+$CK$5*CG453</f>
        <v>2.2405889048093397</v>
      </c>
    </row>
    <row r="454" spans="1:89" ht="15" customHeight="1" x14ac:dyDescent="0.3">
      <c r="A454" s="150" t="s">
        <v>194</v>
      </c>
      <c r="C454" s="144">
        <v>610</v>
      </c>
      <c r="D454" s="26">
        <f t="shared" si="818"/>
        <v>1008</v>
      </c>
      <c r="F454" s="28">
        <v>59.2</v>
      </c>
      <c r="G454" s="28">
        <v>0.56000000000000005</v>
      </c>
      <c r="H454" s="28">
        <v>16.399999999999999</v>
      </c>
      <c r="I454" s="28">
        <v>6.77</v>
      </c>
      <c r="J454" s="28">
        <v>0.13</v>
      </c>
      <c r="K454" s="28">
        <v>2.35</v>
      </c>
      <c r="L454" s="28">
        <v>4.5</v>
      </c>
      <c r="M454" s="28">
        <v>4.1399999999999997</v>
      </c>
      <c r="N454" s="28">
        <v>5.63</v>
      </c>
      <c r="O454" s="28">
        <v>0.38</v>
      </c>
      <c r="P454" s="28">
        <f t="shared" si="819"/>
        <v>100.05999999999997</v>
      </c>
      <c r="R454" s="28">
        <v>57.8</v>
      </c>
      <c r="S454" s="28">
        <v>0.11</v>
      </c>
      <c r="T454" s="28">
        <v>26.08</v>
      </c>
      <c r="U454" s="28">
        <v>0.74</v>
      </c>
      <c r="V454" s="28">
        <v>0</v>
      </c>
      <c r="W454" s="28">
        <v>0.32</v>
      </c>
      <c r="X454" s="28">
        <v>7.32</v>
      </c>
      <c r="Y454" s="28">
        <v>5.53</v>
      </c>
      <c r="Z454" s="28">
        <v>1.86</v>
      </c>
      <c r="AA454" s="28">
        <f t="shared" si="820"/>
        <v>99.759999999999977</v>
      </c>
      <c r="AC454" s="30">
        <f t="shared" si="821"/>
        <v>0.98535286284953405</v>
      </c>
      <c r="AD454" s="30">
        <f t="shared" si="822"/>
        <v>7.0087609511889862E-3</v>
      </c>
      <c r="AE454" s="30">
        <f t="shared" si="823"/>
        <v>0.32169478226755588</v>
      </c>
      <c r="AF454" s="30">
        <f t="shared" si="824"/>
        <v>9.4224077940153098E-2</v>
      </c>
      <c r="AG454" s="30">
        <f t="shared" si="825"/>
        <v>1.8325345362277983E-3</v>
      </c>
      <c r="AH454" s="30">
        <f t="shared" si="826"/>
        <v>5.8312655086848644E-2</v>
      </c>
      <c r="AI454" s="30">
        <f t="shared" si="827"/>
        <v>8.0242510699001429E-2</v>
      </c>
      <c r="AJ454" s="30">
        <f t="shared" si="828"/>
        <v>0.13359148112294289</v>
      </c>
      <c r="AK454" s="30">
        <f t="shared" si="829"/>
        <v>0.11953290870488321</v>
      </c>
      <c r="AL454" s="30">
        <f t="shared" si="830"/>
        <v>5.354488258875416E-3</v>
      </c>
      <c r="AM454" s="30">
        <f t="shared" si="831"/>
        <v>1.8071470624172115</v>
      </c>
      <c r="AO454" s="30">
        <f t="shared" si="832"/>
        <v>0.54525327979203952</v>
      </c>
      <c r="AP454" s="30">
        <f t="shared" si="833"/>
        <v>3.8783567186912713E-3</v>
      </c>
      <c r="AQ454" s="30">
        <f t="shared" si="834"/>
        <v>0.17801250875358313</v>
      </c>
      <c r="AR454" s="30">
        <f t="shared" si="835"/>
        <v>5.2139684644215097E-2</v>
      </c>
      <c r="AS454" s="30">
        <f t="shared" si="836"/>
        <v>1.0140483717891941E-3</v>
      </c>
      <c r="AT454" s="30">
        <f t="shared" si="837"/>
        <v>3.2267797291965022E-2</v>
      </c>
      <c r="AU454" s="30">
        <f t="shared" si="838"/>
        <v>4.4402867020501537E-2</v>
      </c>
      <c r="AV454" s="30">
        <f t="shared" si="839"/>
        <v>7.3923967728588197E-2</v>
      </c>
      <c r="AW454" s="30">
        <f t="shared" si="840"/>
        <v>6.6144538643688397E-2</v>
      </c>
      <c r="AX454" s="30">
        <f t="shared" si="841"/>
        <v>2.9629510349386489E-3</v>
      </c>
      <c r="AY454" s="30">
        <f t="shared" si="842"/>
        <v>1.0000000000000002</v>
      </c>
      <c r="AZ454" s="30"/>
      <c r="BA454" s="30">
        <f t="shared" si="843"/>
        <v>0.96205059920106528</v>
      </c>
      <c r="BB454" s="30">
        <f t="shared" si="844"/>
        <v>1.376720901126408E-3</v>
      </c>
      <c r="BC454" s="30">
        <f t="shared" si="845"/>
        <v>0.51157316594743041</v>
      </c>
      <c r="BD454" s="30">
        <f t="shared" si="846"/>
        <v>1.0299234516353515E-2</v>
      </c>
      <c r="BE454" s="30">
        <f t="shared" si="847"/>
        <v>0</v>
      </c>
      <c r="BF454" s="30">
        <f t="shared" si="848"/>
        <v>7.9404466501240695E-3</v>
      </c>
      <c r="BG454" s="30">
        <f t="shared" si="849"/>
        <v>0.130527817403709</v>
      </c>
      <c r="BH454" s="30">
        <f t="shared" si="850"/>
        <v>0.17844465956760247</v>
      </c>
      <c r="BI454" s="30">
        <f t="shared" si="851"/>
        <v>3.949044585987261E-2</v>
      </c>
      <c r="BJ454" s="30">
        <f t="shared" si="852"/>
        <v>1.8417030900472835</v>
      </c>
      <c r="BK454" s="30"/>
      <c r="BL454" s="30">
        <f t="shared" si="853"/>
        <v>0.5223700847330206</v>
      </c>
      <c r="BM454" s="30">
        <f t="shared" si="854"/>
        <v>7.4752597667144182E-4</v>
      </c>
      <c r="BN454" s="30">
        <f t="shared" si="855"/>
        <v>0.27777179107317257</v>
      </c>
      <c r="BO454" s="30">
        <f t="shared" si="856"/>
        <v>5.5922339339122759E-3</v>
      </c>
      <c r="BP454" s="30">
        <f t="shared" si="857"/>
        <v>0</v>
      </c>
      <c r="BQ454" s="30">
        <f t="shared" si="858"/>
        <v>4.311469472487125E-3</v>
      </c>
      <c r="BR454" s="30">
        <f t="shared" si="859"/>
        <v>7.087343128710169E-2</v>
      </c>
      <c r="BS454" s="30">
        <f t="shared" si="860"/>
        <v>9.6891111565122645E-2</v>
      </c>
      <c r="BT454" s="30">
        <f t="shared" si="861"/>
        <v>2.1442351958511803E-2</v>
      </c>
      <c r="BU454" s="30">
        <f t="shared" si="862"/>
        <v>1.0000000000000002</v>
      </c>
      <c r="BV454" s="30"/>
      <c r="BW454" s="28">
        <f t="shared" si="863"/>
        <v>0.37458165231238777</v>
      </c>
      <c r="BX454" s="28">
        <f t="shared" si="864"/>
        <v>0.51209080758945347</v>
      </c>
      <c r="BY454" s="28">
        <f t="shared" si="865"/>
        <v>0.11332754009815882</v>
      </c>
      <c r="BZ454" s="28"/>
      <c r="CA454" s="28">
        <f t="shared" si="866"/>
        <v>59.164501299220483</v>
      </c>
      <c r="CB454" s="28">
        <f t="shared" si="867"/>
        <v>9.7641415150909481</v>
      </c>
      <c r="CC454" s="28">
        <f t="shared" si="868"/>
        <v>30.061836625435269</v>
      </c>
      <c r="CD454" s="28">
        <f t="shared" si="869"/>
        <v>37.45816523123878</v>
      </c>
      <c r="CF454" s="28">
        <f t="shared" si="870"/>
        <v>6.797318401458158</v>
      </c>
      <c r="CG454" s="28">
        <f t="shared" si="871"/>
        <v>0.52777008653259827</v>
      </c>
      <c r="CH454" s="30"/>
      <c r="CI454" s="107"/>
    </row>
    <row r="455" spans="1:89" ht="15" customHeight="1" x14ac:dyDescent="0.3">
      <c r="A455" s="150" t="s">
        <v>194</v>
      </c>
      <c r="C455" s="144">
        <v>620</v>
      </c>
      <c r="D455" s="26">
        <f t="shared" si="818"/>
        <v>1008</v>
      </c>
      <c r="F455" s="28">
        <v>59.2</v>
      </c>
      <c r="G455" s="28">
        <v>0.56000000000000005</v>
      </c>
      <c r="H455" s="28">
        <v>16.399999999999999</v>
      </c>
      <c r="I455" s="28">
        <v>6.77</v>
      </c>
      <c r="J455" s="28">
        <v>0.13</v>
      </c>
      <c r="K455" s="28">
        <v>2.35</v>
      </c>
      <c r="L455" s="28">
        <v>4.5</v>
      </c>
      <c r="M455" s="28">
        <v>4.1399999999999997</v>
      </c>
      <c r="N455" s="28">
        <v>5.63</v>
      </c>
      <c r="O455" s="28">
        <v>0.38</v>
      </c>
      <c r="P455" s="28">
        <f t="shared" si="819"/>
        <v>100.05999999999997</v>
      </c>
      <c r="R455" s="28">
        <v>57.6</v>
      </c>
      <c r="S455" s="28">
        <v>0.16</v>
      </c>
      <c r="T455" s="28">
        <v>26.46</v>
      </c>
      <c r="U455" s="28">
        <v>0.65</v>
      </c>
      <c r="V455" s="28">
        <v>0</v>
      </c>
      <c r="W455" s="28">
        <v>0.3</v>
      </c>
      <c r="X455" s="28">
        <v>7.63</v>
      </c>
      <c r="Y455" s="28">
        <v>5.36</v>
      </c>
      <c r="Z455" s="28">
        <v>1.6</v>
      </c>
      <c r="AA455" s="28">
        <f t="shared" si="820"/>
        <v>99.759999999999991</v>
      </c>
      <c r="AC455" s="30">
        <f t="shared" si="821"/>
        <v>0.98535286284953405</v>
      </c>
      <c r="AD455" s="30">
        <f t="shared" si="822"/>
        <v>7.0087609511889862E-3</v>
      </c>
      <c r="AE455" s="30">
        <f t="shared" si="823"/>
        <v>0.32169478226755588</v>
      </c>
      <c r="AF455" s="30">
        <f t="shared" si="824"/>
        <v>9.4224077940153098E-2</v>
      </c>
      <c r="AG455" s="30">
        <f t="shared" si="825"/>
        <v>1.8325345362277983E-3</v>
      </c>
      <c r="AH455" s="30">
        <f t="shared" si="826"/>
        <v>5.8312655086848644E-2</v>
      </c>
      <c r="AI455" s="30">
        <f t="shared" si="827"/>
        <v>8.0242510699001429E-2</v>
      </c>
      <c r="AJ455" s="30">
        <f t="shared" si="828"/>
        <v>0.13359148112294289</v>
      </c>
      <c r="AK455" s="30">
        <f t="shared" si="829"/>
        <v>0.11953290870488321</v>
      </c>
      <c r="AL455" s="30">
        <f t="shared" si="830"/>
        <v>5.354488258875416E-3</v>
      </c>
      <c r="AM455" s="30">
        <f t="shared" si="831"/>
        <v>1.8071470624172115</v>
      </c>
      <c r="AO455" s="30">
        <f t="shared" si="832"/>
        <v>0.54525327979203952</v>
      </c>
      <c r="AP455" s="30">
        <f t="shared" si="833"/>
        <v>3.8783567186912713E-3</v>
      </c>
      <c r="AQ455" s="30">
        <f t="shared" si="834"/>
        <v>0.17801250875358313</v>
      </c>
      <c r="AR455" s="30">
        <f t="shared" si="835"/>
        <v>5.2139684644215097E-2</v>
      </c>
      <c r="AS455" s="30">
        <f t="shared" si="836"/>
        <v>1.0140483717891941E-3</v>
      </c>
      <c r="AT455" s="30">
        <f t="shared" si="837"/>
        <v>3.2267797291965022E-2</v>
      </c>
      <c r="AU455" s="30">
        <f t="shared" si="838"/>
        <v>4.4402867020501537E-2</v>
      </c>
      <c r="AV455" s="30">
        <f t="shared" si="839"/>
        <v>7.3923967728588197E-2</v>
      </c>
      <c r="AW455" s="30">
        <f t="shared" si="840"/>
        <v>6.6144538643688397E-2</v>
      </c>
      <c r="AX455" s="30">
        <f t="shared" si="841"/>
        <v>2.9629510349386489E-3</v>
      </c>
      <c r="AY455" s="30">
        <f t="shared" si="842"/>
        <v>1.0000000000000002</v>
      </c>
      <c r="AZ455" s="30"/>
      <c r="BA455" s="30">
        <f t="shared" si="843"/>
        <v>0.95872170439414117</v>
      </c>
      <c r="BB455" s="30">
        <f t="shared" si="844"/>
        <v>2.0025031289111388E-3</v>
      </c>
      <c r="BC455" s="30">
        <f t="shared" si="845"/>
        <v>0.51902706943899568</v>
      </c>
      <c r="BD455" s="30">
        <f t="shared" si="846"/>
        <v>9.0466249130132237E-3</v>
      </c>
      <c r="BE455" s="30">
        <f t="shared" si="847"/>
        <v>0</v>
      </c>
      <c r="BF455" s="30">
        <f t="shared" si="848"/>
        <v>7.4441687344913151E-3</v>
      </c>
      <c r="BG455" s="30">
        <f t="shared" si="849"/>
        <v>0.13605563480741797</v>
      </c>
      <c r="BH455" s="30">
        <f t="shared" si="850"/>
        <v>0.1729590190383995</v>
      </c>
      <c r="BI455" s="30">
        <f t="shared" si="851"/>
        <v>3.3970276008492568E-2</v>
      </c>
      <c r="BJ455" s="30">
        <f t="shared" si="852"/>
        <v>1.8392270004638624</v>
      </c>
      <c r="BK455" s="30"/>
      <c r="BL455" s="30">
        <f t="shared" si="853"/>
        <v>0.52126339171420744</v>
      </c>
      <c r="BM455" s="30">
        <f t="shared" si="854"/>
        <v>1.0887743211719365E-3</v>
      </c>
      <c r="BN455" s="30">
        <f t="shared" si="855"/>
        <v>0.28219848300840211</v>
      </c>
      <c r="BO455" s="30">
        <f t="shared" si="856"/>
        <v>4.9187103662199491E-3</v>
      </c>
      <c r="BP455" s="30">
        <f t="shared" si="857"/>
        <v>0</v>
      </c>
      <c r="BQ455" s="30">
        <f t="shared" si="858"/>
        <v>4.0474442429422018E-3</v>
      </c>
      <c r="BR455" s="30">
        <f t="shared" si="859"/>
        <v>7.3974357038638541E-2</v>
      </c>
      <c r="BS455" s="30">
        <f t="shared" si="860"/>
        <v>9.4038973435458667E-2</v>
      </c>
      <c r="BT455" s="30">
        <f t="shared" si="861"/>
        <v>1.8469865872959179E-2</v>
      </c>
      <c r="BU455" s="30">
        <f t="shared" si="862"/>
        <v>1</v>
      </c>
      <c r="BV455" s="30"/>
      <c r="BW455" s="28">
        <f t="shared" si="863"/>
        <v>0.39668108702388299</v>
      </c>
      <c r="BX455" s="28">
        <f t="shared" si="864"/>
        <v>0.50427585582803125</v>
      </c>
      <c r="BY455" s="28">
        <f t="shared" si="865"/>
        <v>9.90430571480857E-2</v>
      </c>
      <c r="BZ455" s="28"/>
      <c r="CA455" s="28">
        <f t="shared" si="866"/>
        <v>59.164501299220483</v>
      </c>
      <c r="CB455" s="28">
        <f t="shared" si="867"/>
        <v>9.7641415150909481</v>
      </c>
      <c r="CC455" s="28">
        <f t="shared" si="868"/>
        <v>29.738360066002727</v>
      </c>
      <c r="CD455" s="28">
        <f t="shared" si="869"/>
        <v>39.668108702388309</v>
      </c>
      <c r="CF455" s="28">
        <f t="shared" si="870"/>
        <v>6.8546412426777747</v>
      </c>
      <c r="CG455" s="28">
        <f t="shared" si="871"/>
        <v>0.52777008653259827</v>
      </c>
      <c r="CH455" s="30"/>
      <c r="CI455" s="107"/>
    </row>
    <row r="456" spans="1:89" ht="15" customHeight="1" x14ac:dyDescent="0.3">
      <c r="A456" s="150" t="s">
        <v>194</v>
      </c>
      <c r="C456" s="144">
        <v>630</v>
      </c>
      <c r="D456" s="26">
        <f t="shared" si="818"/>
        <v>1008</v>
      </c>
      <c r="F456" s="28">
        <v>59.2</v>
      </c>
      <c r="G456" s="28">
        <v>0.56000000000000005</v>
      </c>
      <c r="H456" s="28">
        <v>16.399999999999999</v>
      </c>
      <c r="I456" s="28">
        <v>6.77</v>
      </c>
      <c r="J456" s="28">
        <v>0.13</v>
      </c>
      <c r="K456" s="28">
        <v>2.35</v>
      </c>
      <c r="L456" s="28">
        <v>4.5</v>
      </c>
      <c r="M456" s="28">
        <v>4.1399999999999997</v>
      </c>
      <c r="N456" s="28">
        <v>5.63</v>
      </c>
      <c r="O456" s="28">
        <v>0.38</v>
      </c>
      <c r="P456" s="28">
        <f t="shared" si="819"/>
        <v>100.05999999999997</v>
      </c>
      <c r="R456" s="28">
        <v>57.07</v>
      </c>
      <c r="S456" s="28">
        <v>0.22</v>
      </c>
      <c r="T456" s="28">
        <v>26.7</v>
      </c>
      <c r="U456" s="28">
        <v>0.64</v>
      </c>
      <c r="V456" s="28">
        <v>0</v>
      </c>
      <c r="W456" s="28">
        <v>0.11</v>
      </c>
      <c r="X456" s="28">
        <v>8.2100000000000009</v>
      </c>
      <c r="Y456" s="28">
        <v>5.23</v>
      </c>
      <c r="Z456" s="28">
        <v>1.51</v>
      </c>
      <c r="AA456" s="28">
        <f t="shared" si="820"/>
        <v>99.69</v>
      </c>
      <c r="AC456" s="30">
        <f t="shared" si="821"/>
        <v>0.98535286284953405</v>
      </c>
      <c r="AD456" s="30">
        <f t="shared" si="822"/>
        <v>7.0087609511889862E-3</v>
      </c>
      <c r="AE456" s="30">
        <f t="shared" si="823"/>
        <v>0.32169478226755588</v>
      </c>
      <c r="AF456" s="30">
        <f t="shared" si="824"/>
        <v>9.4224077940153098E-2</v>
      </c>
      <c r="AG456" s="30">
        <f t="shared" si="825"/>
        <v>1.8325345362277983E-3</v>
      </c>
      <c r="AH456" s="30">
        <f t="shared" si="826"/>
        <v>5.8312655086848644E-2</v>
      </c>
      <c r="AI456" s="30">
        <f t="shared" si="827"/>
        <v>8.0242510699001429E-2</v>
      </c>
      <c r="AJ456" s="30">
        <f t="shared" si="828"/>
        <v>0.13359148112294289</v>
      </c>
      <c r="AK456" s="30">
        <f t="shared" si="829"/>
        <v>0.11953290870488321</v>
      </c>
      <c r="AL456" s="30">
        <f t="shared" si="830"/>
        <v>5.354488258875416E-3</v>
      </c>
      <c r="AM456" s="30">
        <f t="shared" si="831"/>
        <v>1.8071470624172115</v>
      </c>
      <c r="AO456" s="30">
        <f t="shared" si="832"/>
        <v>0.54525327979203952</v>
      </c>
      <c r="AP456" s="30">
        <f t="shared" si="833"/>
        <v>3.8783567186912713E-3</v>
      </c>
      <c r="AQ456" s="30">
        <f t="shared" si="834"/>
        <v>0.17801250875358313</v>
      </c>
      <c r="AR456" s="30">
        <f t="shared" si="835"/>
        <v>5.2139684644215097E-2</v>
      </c>
      <c r="AS456" s="30">
        <f t="shared" si="836"/>
        <v>1.0140483717891941E-3</v>
      </c>
      <c r="AT456" s="30">
        <f t="shared" si="837"/>
        <v>3.2267797291965022E-2</v>
      </c>
      <c r="AU456" s="30">
        <f t="shared" si="838"/>
        <v>4.4402867020501537E-2</v>
      </c>
      <c r="AV456" s="30">
        <f t="shared" si="839"/>
        <v>7.3923967728588197E-2</v>
      </c>
      <c r="AW456" s="30">
        <f t="shared" si="840"/>
        <v>6.6144538643688397E-2</v>
      </c>
      <c r="AX456" s="30">
        <f t="shared" si="841"/>
        <v>2.9629510349386489E-3</v>
      </c>
      <c r="AY456" s="30">
        <f t="shared" si="842"/>
        <v>1.0000000000000002</v>
      </c>
      <c r="AZ456" s="30"/>
      <c r="BA456" s="30">
        <f t="shared" si="843"/>
        <v>0.94990013315579236</v>
      </c>
      <c r="BB456" s="30">
        <f t="shared" si="844"/>
        <v>2.753441802252816E-3</v>
      </c>
      <c r="BC456" s="30">
        <f t="shared" si="845"/>
        <v>0.52373479795998434</v>
      </c>
      <c r="BD456" s="30">
        <f t="shared" si="846"/>
        <v>8.9074460681976345E-3</v>
      </c>
      <c r="BE456" s="30">
        <f t="shared" si="847"/>
        <v>0</v>
      </c>
      <c r="BF456" s="30">
        <f t="shared" si="848"/>
        <v>2.7295285359801489E-3</v>
      </c>
      <c r="BG456" s="30">
        <f t="shared" si="849"/>
        <v>0.14639800285306706</v>
      </c>
      <c r="BH456" s="30">
        <f t="shared" si="850"/>
        <v>0.16876411745724429</v>
      </c>
      <c r="BI456" s="30">
        <f t="shared" si="851"/>
        <v>3.2059447983014862E-2</v>
      </c>
      <c r="BJ456" s="30">
        <f t="shared" si="852"/>
        <v>1.8352469158155336</v>
      </c>
      <c r="BK456" s="30"/>
      <c r="BL456" s="30">
        <f t="shared" si="853"/>
        <v>0.51758710229663163</v>
      </c>
      <c r="BM456" s="30">
        <f t="shared" si="854"/>
        <v>1.5003113632964542E-3</v>
      </c>
      <c r="BN456" s="30">
        <f t="shared" si="855"/>
        <v>0.28537565896262568</v>
      </c>
      <c r="BO456" s="30">
        <f t="shared" si="856"/>
        <v>4.8535409548635085E-3</v>
      </c>
      <c r="BP456" s="30">
        <f t="shared" si="857"/>
        <v>0</v>
      </c>
      <c r="BQ456" s="30">
        <f t="shared" si="858"/>
        <v>1.4872813638633585E-3</v>
      </c>
      <c r="BR456" s="30">
        <f t="shared" si="859"/>
        <v>7.9770194185566468E-2</v>
      </c>
      <c r="BS456" s="30">
        <f t="shared" si="860"/>
        <v>9.1957172630501405E-2</v>
      </c>
      <c r="BT456" s="30">
        <f t="shared" si="861"/>
        <v>1.746873824265141E-2</v>
      </c>
      <c r="BU456" s="30">
        <f t="shared" si="862"/>
        <v>0.99999999999999978</v>
      </c>
      <c r="BV456" s="30"/>
      <c r="BW456" s="28">
        <f t="shared" si="863"/>
        <v>0.42162704227345921</v>
      </c>
      <c r="BX456" s="28">
        <f t="shared" si="864"/>
        <v>0.48604157364635703</v>
      </c>
      <c r="BY456" s="28">
        <f t="shared" si="865"/>
        <v>9.233138408018382E-2</v>
      </c>
      <c r="BZ456" s="28"/>
      <c r="CA456" s="28">
        <f t="shared" si="866"/>
        <v>59.164501299220483</v>
      </c>
      <c r="CB456" s="28">
        <f t="shared" si="867"/>
        <v>9.7641415150909481</v>
      </c>
      <c r="CC456" s="28">
        <f t="shared" si="868"/>
        <v>30.31449052169134</v>
      </c>
      <c r="CD456" s="28">
        <f t="shared" si="869"/>
        <v>42.16270422734592</v>
      </c>
      <c r="CF456" s="28">
        <f t="shared" si="870"/>
        <v>6.91562972924436</v>
      </c>
      <c r="CG456" s="28">
        <f t="shared" si="871"/>
        <v>0.52777008653259827</v>
      </c>
      <c r="CH456" s="30"/>
      <c r="CI456" s="107">
        <f>$CK$1+$CK$2*CF456+$CK$3*D456+$CK$4*BX456+$CK$5*CG456</f>
        <v>2.1665026499222297</v>
      </c>
    </row>
    <row r="457" spans="1:89" ht="15" customHeight="1" x14ac:dyDescent="0.2">
      <c r="CI457" s="149">
        <f>AVERAGE(CI393:CI456)</f>
        <v>2.5800180847767629</v>
      </c>
    </row>
    <row r="458" spans="1:89" s="51" customFormat="1" ht="19.95" customHeight="1" x14ac:dyDescent="0.2">
      <c r="A458" s="49" t="s">
        <v>198</v>
      </c>
      <c r="C458" s="52" t="s">
        <v>192</v>
      </c>
      <c r="D458" s="126">
        <v>1008</v>
      </c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2"/>
      <c r="BX458" s="52"/>
      <c r="BY458" s="52"/>
      <c r="BZ458" s="52"/>
      <c r="CA458" s="52"/>
      <c r="CB458" s="52"/>
      <c r="CC458" s="52"/>
      <c r="CD458" s="52"/>
      <c r="CH458" s="53"/>
      <c r="CJ458" s="55"/>
      <c r="CK458" s="56"/>
    </row>
    <row r="459" spans="1:89" ht="15" customHeight="1" x14ac:dyDescent="0.3">
      <c r="A459" s="150" t="s">
        <v>194</v>
      </c>
      <c r="C459" s="145">
        <v>0</v>
      </c>
      <c r="D459" s="26">
        <f>$D$458</f>
        <v>1008</v>
      </c>
      <c r="F459" s="28">
        <v>59.2</v>
      </c>
      <c r="G459" s="28">
        <v>0.56000000000000005</v>
      </c>
      <c r="H459" s="28">
        <v>16.399999999999999</v>
      </c>
      <c r="I459" s="28">
        <v>6.77</v>
      </c>
      <c r="J459" s="28">
        <v>0.13</v>
      </c>
      <c r="K459" s="28">
        <v>2.35</v>
      </c>
      <c r="L459" s="28">
        <v>4.5</v>
      </c>
      <c r="M459" s="28">
        <v>4.1399999999999997</v>
      </c>
      <c r="N459" s="28">
        <v>5.63</v>
      </c>
      <c r="O459" s="28">
        <v>0.38</v>
      </c>
      <c r="P459" s="28">
        <f t="shared" ref="P459" si="874">SUM(F459:O459)</f>
        <v>100.05999999999997</v>
      </c>
      <c r="R459" s="28">
        <v>54.77</v>
      </c>
      <c r="S459" s="28">
        <v>0.24</v>
      </c>
      <c r="T459" s="28">
        <v>28.31</v>
      </c>
      <c r="U459" s="28">
        <v>0.62</v>
      </c>
      <c r="V459" s="28">
        <v>0</v>
      </c>
      <c r="W459" s="28">
        <v>0.18</v>
      </c>
      <c r="X459" s="28">
        <v>9.61</v>
      </c>
      <c r="Y459" s="28">
        <v>4.8099999999999996</v>
      </c>
      <c r="Z459" s="28">
        <v>1.1100000000000001</v>
      </c>
      <c r="AA459" s="28">
        <f t="shared" ref="AA459" si="875">SUM(R459:Z459)</f>
        <v>99.65000000000002</v>
      </c>
      <c r="AC459" s="30">
        <f t="shared" ref="AC459" si="876">F459/AC$2</f>
        <v>0.98535286284953405</v>
      </c>
      <c r="AD459" s="30">
        <f t="shared" ref="AD459" si="877">G459/AD$2</f>
        <v>7.0087609511889862E-3</v>
      </c>
      <c r="AE459" s="30">
        <f t="shared" ref="AE459" si="878">H459*2/AE$2</f>
        <v>0.32169478226755588</v>
      </c>
      <c r="AF459" s="30">
        <f t="shared" ref="AF459" si="879">I459/AF$2</f>
        <v>9.4224077940153098E-2</v>
      </c>
      <c r="AG459" s="30">
        <f t="shared" ref="AG459" si="880">J459/AG$2</f>
        <v>1.8325345362277983E-3</v>
      </c>
      <c r="AH459" s="30">
        <f t="shared" ref="AH459" si="881">K459/AH$2</f>
        <v>5.8312655086848644E-2</v>
      </c>
      <c r="AI459" s="30">
        <f t="shared" ref="AI459" si="882">L459/AI$2</f>
        <v>8.0242510699001429E-2</v>
      </c>
      <c r="AJ459" s="30">
        <f t="shared" ref="AJ459" si="883">M459*2/AJ$2</f>
        <v>0.13359148112294289</v>
      </c>
      <c r="AK459" s="30">
        <f t="shared" ref="AK459" si="884">N459*2/AK$2</f>
        <v>0.11953290870488321</v>
      </c>
      <c r="AL459" s="30">
        <f t="shared" ref="AL459" si="885">O459*2/AL$2</f>
        <v>5.354488258875416E-3</v>
      </c>
      <c r="AM459" s="30">
        <f t="shared" ref="AM459" si="886">SUM(AC459:AL459)</f>
        <v>1.8071470624172115</v>
      </c>
      <c r="AO459" s="30">
        <f t="shared" ref="AO459" si="887">AC459/$AM459</f>
        <v>0.54525327979203952</v>
      </c>
      <c r="AP459" s="30">
        <f t="shared" ref="AP459" si="888">AD459/$AM459</f>
        <v>3.8783567186912713E-3</v>
      </c>
      <c r="AQ459" s="30">
        <f t="shared" ref="AQ459" si="889">AE459/$AM459</f>
        <v>0.17801250875358313</v>
      </c>
      <c r="AR459" s="30">
        <f t="shared" ref="AR459" si="890">AF459/$AM459</f>
        <v>5.2139684644215097E-2</v>
      </c>
      <c r="AS459" s="30">
        <f t="shared" ref="AS459" si="891">AG459/$AM459</f>
        <v>1.0140483717891941E-3</v>
      </c>
      <c r="AT459" s="30">
        <f t="shared" ref="AT459" si="892">AH459/$AM459</f>
        <v>3.2267797291965022E-2</v>
      </c>
      <c r="AU459" s="30">
        <f t="shared" ref="AU459" si="893">AI459/$AM459</f>
        <v>4.4402867020501537E-2</v>
      </c>
      <c r="AV459" s="30">
        <f t="shared" ref="AV459" si="894">AJ459/$AM459</f>
        <v>7.3923967728588197E-2</v>
      </c>
      <c r="AW459" s="30">
        <f t="shared" ref="AW459" si="895">AK459/$AM459</f>
        <v>6.6144538643688397E-2</v>
      </c>
      <c r="AX459" s="30">
        <f t="shared" ref="AX459" si="896">AL459/$AM459</f>
        <v>2.9629510349386489E-3</v>
      </c>
      <c r="AY459" s="30">
        <f t="shared" ref="AY459" si="897">SUM(AO459:AX459)</f>
        <v>1.0000000000000002</v>
      </c>
      <c r="AZ459" s="30"/>
      <c r="BA459" s="30">
        <f t="shared" ref="BA459" si="898">R459/AC$2</f>
        <v>0.91161784287616521</v>
      </c>
      <c r="BB459" s="30">
        <f t="shared" ref="BB459" si="899">S459/AD$2</f>
        <v>3.0037546933667082E-3</v>
      </c>
      <c r="BC459" s="30">
        <f t="shared" ref="BC459" si="900">T459*2/AE$2</f>
        <v>0.55531581012161635</v>
      </c>
      <c r="BD459" s="30">
        <f t="shared" ref="BD459" si="901">U459/AF$2</f>
        <v>8.6290883785664577E-3</v>
      </c>
      <c r="BE459" s="30">
        <f t="shared" ref="BE459" si="902">V459/AG$2</f>
        <v>0</v>
      </c>
      <c r="BF459" s="30">
        <f t="shared" ref="BF459" si="903">W459/AH$2</f>
        <v>4.4665012406947891E-3</v>
      </c>
      <c r="BG459" s="30">
        <f t="shared" ref="BG459" si="904">X459/AI$2</f>
        <v>0.17136233951497859</v>
      </c>
      <c r="BH459" s="30">
        <f t="shared" ref="BH459" si="905">Y459*2/AJ$2</f>
        <v>0.15521135850274281</v>
      </c>
      <c r="BI459" s="30">
        <f t="shared" ref="BI459" si="906">Z459*2/AK$2</f>
        <v>2.3566878980891721E-2</v>
      </c>
      <c r="BJ459" s="30">
        <f t="shared" ref="BJ459" si="907">SUM(BA459:BI459)</f>
        <v>1.8331735743090227</v>
      </c>
      <c r="BK459" s="30"/>
      <c r="BL459" s="30">
        <f t="shared" ref="BL459" si="908">BA459/$BJ459</f>
        <v>0.49728943055475849</v>
      </c>
      <c r="BM459" s="30">
        <f t="shared" ref="BM459" si="909">BB459/$BJ459</f>
        <v>1.6385544366680673E-3</v>
      </c>
      <c r="BN459" s="30">
        <f t="shared" ref="BN459" si="910">BC459/$BJ459</f>
        <v>0.30292593014872105</v>
      </c>
      <c r="BO459" s="30">
        <f t="shared" ref="BO459" si="911">BD459/$BJ459</f>
        <v>4.7071856694306845E-3</v>
      </c>
      <c r="BP459" s="30">
        <f t="shared" ref="BP459" si="912">BE459/$BJ459</f>
        <v>0</v>
      </c>
      <c r="BQ459" s="30">
        <f t="shared" ref="BQ459" si="913">BF459/$BJ459</f>
        <v>2.43648572251449E-3</v>
      </c>
      <c r="BR459" s="30">
        <f t="shared" ref="BR459" si="914">BG459/$BJ459</f>
        <v>9.3478512845991749E-2</v>
      </c>
      <c r="BS459" s="30">
        <f t="shared" ref="BS459" si="915">BH459/$BJ459</f>
        <v>8.4668119090275759E-2</v>
      </c>
      <c r="BT459" s="30">
        <f t="shared" ref="BT459" si="916">BI459/$BJ459</f>
        <v>1.2855781531639618E-2</v>
      </c>
      <c r="BU459" s="30">
        <f t="shared" ref="BU459" si="917">SUM(BL459:BT459)</f>
        <v>0.99999999999999989</v>
      </c>
      <c r="BV459" s="30"/>
      <c r="BW459" s="28">
        <f t="shared" ref="BW459" si="918">BR459/(BR459+BS459+BT459)</f>
        <v>0.4894101134575366</v>
      </c>
      <c r="BX459" s="28">
        <f t="shared" ref="BX459" si="919">BS459/(BR459+BS459+BT459)</f>
        <v>0.44328298031952346</v>
      </c>
      <c r="BY459" s="28">
        <f t="shared" ref="BY459" si="920">1-BW459-BX459</f>
        <v>6.7306906222939944E-2</v>
      </c>
      <c r="BZ459" s="28"/>
      <c r="CA459" s="28">
        <f t="shared" ref="CA459" si="921">F459*100/P459</f>
        <v>59.164501299220483</v>
      </c>
      <c r="CB459" s="28">
        <f t="shared" ref="CB459" si="922">(M459+N459)*100/P459</f>
        <v>9.7641415150909481</v>
      </c>
      <c r="CC459" s="28">
        <f t="shared" ref="CC459" si="923">IF(BY459+BX459=0,CD459/2,+BY459/(BY459+BX459)*(100-CD459)+0.5*CD459)</f>
        <v>31.201196295170824</v>
      </c>
      <c r="CD459" s="28">
        <f t="shared" ref="CD459" si="924">100*BW459/(BW459+BX459+BY459)</f>
        <v>48.941011345753658</v>
      </c>
      <c r="CF459" s="28">
        <f t="shared" ref="CF459" si="925">LN(BW459/(AU459*AQ459^2*AO459^2))</f>
        <v>7.064709407867781</v>
      </c>
      <c r="CG459" s="28">
        <f t="shared" ref="CG459" si="926">AV459/(AV459+AW459)</f>
        <v>0.52777008653259827</v>
      </c>
      <c r="CH459" s="30"/>
      <c r="CI459" s="107">
        <f>$CK$1+$CK$2*CF459+$CK$3*D459+$CK$4*BX459+$CK$5*CG459</f>
        <v>2.6436808082657781</v>
      </c>
    </row>
    <row r="460" spans="1:89" ht="15" customHeight="1" x14ac:dyDescent="0.3">
      <c r="A460" s="150" t="s">
        <v>194</v>
      </c>
      <c r="C460" s="145">
        <v>10</v>
      </c>
      <c r="D460" s="26">
        <f t="shared" ref="D460:D523" si="927">$D$458</f>
        <v>1008</v>
      </c>
      <c r="F460" s="28">
        <v>59.2</v>
      </c>
      <c r="G460" s="28">
        <v>0.56000000000000005</v>
      </c>
      <c r="H460" s="28">
        <v>16.399999999999999</v>
      </c>
      <c r="I460" s="28">
        <v>6.77</v>
      </c>
      <c r="J460" s="28">
        <v>0.13</v>
      </c>
      <c r="K460" s="28">
        <v>2.35</v>
      </c>
      <c r="L460" s="28">
        <v>4.5</v>
      </c>
      <c r="M460" s="28">
        <v>4.1399999999999997</v>
      </c>
      <c r="N460" s="28">
        <v>5.63</v>
      </c>
      <c r="O460" s="28">
        <v>0.38</v>
      </c>
      <c r="P460" s="28">
        <f t="shared" ref="P460:P523" si="928">SUM(F460:O460)</f>
        <v>100.05999999999997</v>
      </c>
      <c r="R460" s="28">
        <v>56.82</v>
      </c>
      <c r="S460" s="28">
        <v>0.18</v>
      </c>
      <c r="T460" s="28">
        <v>26.99</v>
      </c>
      <c r="U460" s="28">
        <v>0.59</v>
      </c>
      <c r="V460" s="28">
        <v>0</v>
      </c>
      <c r="W460" s="28">
        <v>0.2</v>
      </c>
      <c r="X460" s="28">
        <v>8.2200000000000006</v>
      </c>
      <c r="Y460" s="28">
        <v>5.27</v>
      </c>
      <c r="Z460" s="28">
        <v>1.41</v>
      </c>
      <c r="AA460" s="28">
        <f t="shared" ref="AA460:AA523" si="929">SUM(R460:Z460)</f>
        <v>99.679999999999993</v>
      </c>
      <c r="AC460" s="30">
        <f t="shared" ref="AC460:AC523" si="930">F460/AC$2</f>
        <v>0.98535286284953405</v>
      </c>
      <c r="AD460" s="30">
        <f t="shared" ref="AD460:AD523" si="931">G460/AD$2</f>
        <v>7.0087609511889862E-3</v>
      </c>
      <c r="AE460" s="30">
        <f t="shared" ref="AE460:AE523" si="932">H460*2/AE$2</f>
        <v>0.32169478226755588</v>
      </c>
      <c r="AF460" s="30">
        <f t="shared" ref="AF460:AF523" si="933">I460/AF$2</f>
        <v>9.4224077940153098E-2</v>
      </c>
      <c r="AG460" s="30">
        <f t="shared" ref="AG460:AG523" si="934">J460/AG$2</f>
        <v>1.8325345362277983E-3</v>
      </c>
      <c r="AH460" s="30">
        <f t="shared" ref="AH460:AH523" si="935">K460/AH$2</f>
        <v>5.8312655086848644E-2</v>
      </c>
      <c r="AI460" s="30">
        <f t="shared" ref="AI460:AI523" si="936">L460/AI$2</f>
        <v>8.0242510699001429E-2</v>
      </c>
      <c r="AJ460" s="30">
        <f t="shared" ref="AJ460:AJ523" si="937">M460*2/AJ$2</f>
        <v>0.13359148112294289</v>
      </c>
      <c r="AK460" s="30">
        <f t="shared" ref="AK460:AK523" si="938">N460*2/AK$2</f>
        <v>0.11953290870488321</v>
      </c>
      <c r="AL460" s="30">
        <f t="shared" ref="AL460:AL523" si="939">O460*2/AL$2</f>
        <v>5.354488258875416E-3</v>
      </c>
      <c r="AM460" s="30">
        <f t="shared" ref="AM460:AM523" si="940">SUM(AC460:AL460)</f>
        <v>1.8071470624172115</v>
      </c>
      <c r="AO460" s="30">
        <f t="shared" ref="AO460:AO523" si="941">AC460/$AM460</f>
        <v>0.54525327979203952</v>
      </c>
      <c r="AP460" s="30">
        <f t="shared" ref="AP460:AP523" si="942">AD460/$AM460</f>
        <v>3.8783567186912713E-3</v>
      </c>
      <c r="AQ460" s="30">
        <f t="shared" ref="AQ460:AQ523" si="943">AE460/$AM460</f>
        <v>0.17801250875358313</v>
      </c>
      <c r="AR460" s="30">
        <f t="shared" ref="AR460:AR523" si="944">AF460/$AM460</f>
        <v>5.2139684644215097E-2</v>
      </c>
      <c r="AS460" s="30">
        <f t="shared" ref="AS460:AS523" si="945">AG460/$AM460</f>
        <v>1.0140483717891941E-3</v>
      </c>
      <c r="AT460" s="30">
        <f t="shared" ref="AT460:AT523" si="946">AH460/$AM460</f>
        <v>3.2267797291965022E-2</v>
      </c>
      <c r="AU460" s="30">
        <f t="shared" ref="AU460:AU523" si="947">AI460/$AM460</f>
        <v>4.4402867020501537E-2</v>
      </c>
      <c r="AV460" s="30">
        <f t="shared" ref="AV460:AV523" si="948">AJ460/$AM460</f>
        <v>7.3923967728588197E-2</v>
      </c>
      <c r="AW460" s="30">
        <f t="shared" ref="AW460:AW523" si="949">AK460/$AM460</f>
        <v>6.6144538643688397E-2</v>
      </c>
      <c r="AX460" s="30">
        <f t="shared" ref="AX460:AX523" si="950">AL460/$AM460</f>
        <v>2.9629510349386489E-3</v>
      </c>
      <c r="AY460" s="30">
        <f t="shared" ref="AY460:AY523" si="951">SUM(AO460:AX460)</f>
        <v>1.0000000000000002</v>
      </c>
      <c r="AZ460" s="30"/>
      <c r="BA460" s="30">
        <f t="shared" ref="BA460:BA523" si="952">R460/AC$2</f>
        <v>0.94573901464713717</v>
      </c>
      <c r="BB460" s="30">
        <f t="shared" ref="BB460:BB523" si="953">S460/AD$2</f>
        <v>2.252816020025031E-3</v>
      </c>
      <c r="BC460" s="30">
        <f t="shared" ref="BC460:BC523" si="954">T460*2/AE$2</f>
        <v>0.52942330325617892</v>
      </c>
      <c r="BD460" s="30">
        <f t="shared" ref="BD460:BD523" si="955">U460/AF$2</f>
        <v>8.2115518441196935E-3</v>
      </c>
      <c r="BE460" s="30">
        <f t="shared" ref="BE460:BE523" si="956">V460/AG$2</f>
        <v>0</v>
      </c>
      <c r="BF460" s="30">
        <f t="shared" ref="BF460:BF523" si="957">W460/AH$2</f>
        <v>4.9627791563275443E-3</v>
      </c>
      <c r="BG460" s="30">
        <f t="shared" ref="BG460:BG523" si="958">X460/AI$2</f>
        <v>0.14657631954350928</v>
      </c>
      <c r="BH460" s="30">
        <f t="shared" ref="BH460:BH523" si="959">Y460*2/AJ$2</f>
        <v>0.17005485640529203</v>
      </c>
      <c r="BI460" s="30">
        <f t="shared" ref="BI460:BI523" si="960">Z460*2/AK$2</f>
        <v>2.9936305732484073E-2</v>
      </c>
      <c r="BJ460" s="30">
        <f t="shared" ref="BJ460:BJ523" si="961">SUM(BA460:BI460)</f>
        <v>1.8371569466050737</v>
      </c>
      <c r="BK460" s="30"/>
      <c r="BL460" s="30">
        <f t="shared" ref="BL460:BL523" si="962">BA460/$BJ460</f>
        <v>0.51478400710118477</v>
      </c>
      <c r="BM460" s="30">
        <f t="shared" ref="BM460:BM523" si="963">BB460/$BJ460</f>
        <v>1.2262512596912657E-3</v>
      </c>
      <c r="BN460" s="30">
        <f t="shared" ref="BN460:BN523" si="964">BC460/$BJ460</f>
        <v>0.28817532668317364</v>
      </c>
      <c r="BO460" s="30">
        <f t="shared" ref="BO460:BO523" si="965">BD460/$BJ460</f>
        <v>4.4697062269470319E-3</v>
      </c>
      <c r="BP460" s="30">
        <f t="shared" ref="BP460:BP523" si="966">BE460/$BJ460</f>
        <v>0</v>
      </c>
      <c r="BQ460" s="30">
        <f t="shared" ref="BQ460:BQ523" si="967">BF460/$BJ460</f>
        <v>2.7013365219005284E-3</v>
      </c>
      <c r="BR460" s="30">
        <f t="shared" ref="BR460:BR523" si="968">BG460/$BJ460</f>
        <v>7.9784320993571703E-2</v>
      </c>
      <c r="BS460" s="30">
        <f t="shared" ref="BS460:BS523" si="969">BH460/$BJ460</f>
        <v>9.2564141958334303E-2</v>
      </c>
      <c r="BT460" s="30">
        <f t="shared" ref="BT460:BT523" si="970">BI460/$BJ460</f>
        <v>1.629490925519678E-2</v>
      </c>
      <c r="BU460" s="30">
        <f t="shared" ref="BU460:BU523" si="971">SUM(BL460:BT460)</f>
        <v>0.99999999999999989</v>
      </c>
      <c r="BV460" s="30"/>
      <c r="BW460" s="28">
        <f t="shared" ref="BW460:BW523" si="972">BR460/(BR460+BS460+BT460)</f>
        <v>0.42293731319635341</v>
      </c>
      <c r="BX460" s="28">
        <f t="shared" ref="BX460:BX523" si="973">BS460/(BR460+BS460+BT460)</f>
        <v>0.49068324466079011</v>
      </c>
      <c r="BY460" s="28">
        <f t="shared" ref="BY460:BY523" si="974">1-BW460-BX460</f>
        <v>8.6379442142856477E-2</v>
      </c>
      <c r="BZ460" s="28"/>
      <c r="CA460" s="28">
        <f t="shared" ref="CA460:CA523" si="975">F460*100/P460</f>
        <v>59.164501299220483</v>
      </c>
      <c r="CB460" s="28">
        <f t="shared" ref="CB460:CB523" si="976">(M460+N460)*100/P460</f>
        <v>9.7641415150909481</v>
      </c>
      <c r="CC460" s="28">
        <f t="shared" ref="CC460:CC523" si="977">IF(BY460+BX460=0,CD460/2,+BY460/(BY460+BX460)*(100-CD460)+0.5*CD460)</f>
        <v>29.784809874103317</v>
      </c>
      <c r="CD460" s="28">
        <f t="shared" ref="CD460:CD523" si="978">100*BW460/(BW460+BX460+BY460)</f>
        <v>42.293731319635341</v>
      </c>
      <c r="CF460" s="28">
        <f t="shared" ref="CF460:CF523" si="979">LN(BW460/(AU460*AQ460^2*AO460^2))</f>
        <v>6.9187325643702726</v>
      </c>
      <c r="CG460" s="28">
        <f t="shared" ref="CG460:CG523" si="980">AV460/(AV460+AW460)</f>
        <v>0.52777008653259827</v>
      </c>
      <c r="CH460" s="30"/>
      <c r="CI460" s="107"/>
    </row>
    <row r="461" spans="1:89" ht="15" customHeight="1" x14ac:dyDescent="0.3">
      <c r="A461" s="150" t="s">
        <v>194</v>
      </c>
      <c r="C461" s="145">
        <v>20</v>
      </c>
      <c r="D461" s="26">
        <f t="shared" si="927"/>
        <v>1008</v>
      </c>
      <c r="F461" s="28">
        <v>59.2</v>
      </c>
      <c r="G461" s="28">
        <v>0.56000000000000005</v>
      </c>
      <c r="H461" s="28">
        <v>16.399999999999999</v>
      </c>
      <c r="I461" s="28">
        <v>6.77</v>
      </c>
      <c r="J461" s="28">
        <v>0.13</v>
      </c>
      <c r="K461" s="28">
        <v>2.35</v>
      </c>
      <c r="L461" s="28">
        <v>4.5</v>
      </c>
      <c r="M461" s="28">
        <v>4.1399999999999997</v>
      </c>
      <c r="N461" s="28">
        <v>5.63</v>
      </c>
      <c r="O461" s="28">
        <v>0.38</v>
      </c>
      <c r="P461" s="28">
        <f t="shared" si="928"/>
        <v>100.05999999999997</v>
      </c>
      <c r="R461" s="28">
        <v>56.45</v>
      </c>
      <c r="S461" s="28">
        <v>0.23</v>
      </c>
      <c r="T461" s="28">
        <v>26.76</v>
      </c>
      <c r="U461" s="28">
        <v>0.71</v>
      </c>
      <c r="V461" s="28">
        <v>0</v>
      </c>
      <c r="W461" s="28">
        <v>0.33</v>
      </c>
      <c r="X461" s="28">
        <v>8.51</v>
      </c>
      <c r="Y461" s="28">
        <v>5.28</v>
      </c>
      <c r="Z461" s="28">
        <v>1.45</v>
      </c>
      <c r="AA461" s="28">
        <f t="shared" si="929"/>
        <v>99.72</v>
      </c>
      <c r="AC461" s="30">
        <f t="shared" si="930"/>
        <v>0.98535286284953405</v>
      </c>
      <c r="AD461" s="30">
        <f t="shared" si="931"/>
        <v>7.0087609511889862E-3</v>
      </c>
      <c r="AE461" s="30">
        <f t="shared" si="932"/>
        <v>0.32169478226755588</v>
      </c>
      <c r="AF461" s="30">
        <f t="shared" si="933"/>
        <v>9.4224077940153098E-2</v>
      </c>
      <c r="AG461" s="30">
        <f t="shared" si="934"/>
        <v>1.8325345362277983E-3</v>
      </c>
      <c r="AH461" s="30">
        <f t="shared" si="935"/>
        <v>5.8312655086848644E-2</v>
      </c>
      <c r="AI461" s="30">
        <f t="shared" si="936"/>
        <v>8.0242510699001429E-2</v>
      </c>
      <c r="AJ461" s="30">
        <f t="shared" si="937"/>
        <v>0.13359148112294289</v>
      </c>
      <c r="AK461" s="30">
        <f t="shared" si="938"/>
        <v>0.11953290870488321</v>
      </c>
      <c r="AL461" s="30">
        <f t="shared" si="939"/>
        <v>5.354488258875416E-3</v>
      </c>
      <c r="AM461" s="30">
        <f t="shared" si="940"/>
        <v>1.8071470624172115</v>
      </c>
      <c r="AO461" s="30">
        <f t="shared" si="941"/>
        <v>0.54525327979203952</v>
      </c>
      <c r="AP461" s="30">
        <f t="shared" si="942"/>
        <v>3.8783567186912713E-3</v>
      </c>
      <c r="AQ461" s="30">
        <f t="shared" si="943"/>
        <v>0.17801250875358313</v>
      </c>
      <c r="AR461" s="30">
        <f t="shared" si="944"/>
        <v>5.2139684644215097E-2</v>
      </c>
      <c r="AS461" s="30">
        <f t="shared" si="945"/>
        <v>1.0140483717891941E-3</v>
      </c>
      <c r="AT461" s="30">
        <f t="shared" si="946"/>
        <v>3.2267797291965022E-2</v>
      </c>
      <c r="AU461" s="30">
        <f t="shared" si="947"/>
        <v>4.4402867020501537E-2</v>
      </c>
      <c r="AV461" s="30">
        <f t="shared" si="948"/>
        <v>7.3923967728588197E-2</v>
      </c>
      <c r="AW461" s="30">
        <f t="shared" si="949"/>
        <v>6.6144538643688397E-2</v>
      </c>
      <c r="AX461" s="30">
        <f t="shared" si="950"/>
        <v>2.9629510349386489E-3</v>
      </c>
      <c r="AY461" s="30">
        <f t="shared" si="951"/>
        <v>1.0000000000000002</v>
      </c>
      <c r="AZ461" s="30"/>
      <c r="BA461" s="30">
        <f t="shared" si="952"/>
        <v>0.9395805592543276</v>
      </c>
      <c r="BB461" s="30">
        <f t="shared" si="953"/>
        <v>2.8785982478097623E-3</v>
      </c>
      <c r="BC461" s="30">
        <f t="shared" si="954"/>
        <v>0.52491173009023151</v>
      </c>
      <c r="BD461" s="30">
        <f t="shared" si="955"/>
        <v>9.8816979819067504E-3</v>
      </c>
      <c r="BE461" s="30">
        <f t="shared" si="956"/>
        <v>0</v>
      </c>
      <c r="BF461" s="30">
        <f t="shared" si="957"/>
        <v>8.1885856079404479E-3</v>
      </c>
      <c r="BG461" s="30">
        <f t="shared" si="958"/>
        <v>0.15174750356633382</v>
      </c>
      <c r="BH461" s="30">
        <f t="shared" si="959"/>
        <v>0.170377541142304</v>
      </c>
      <c r="BI461" s="30">
        <f t="shared" si="960"/>
        <v>3.0785562632696387E-2</v>
      </c>
      <c r="BJ461" s="30">
        <f t="shared" si="961"/>
        <v>1.8383517785235504</v>
      </c>
      <c r="BK461" s="30"/>
      <c r="BL461" s="30">
        <f t="shared" si="962"/>
        <v>0.51109943713217942</v>
      </c>
      <c r="BM461" s="30">
        <f t="shared" si="963"/>
        <v>1.5658582222612873E-3</v>
      </c>
      <c r="BN461" s="30">
        <f t="shared" si="964"/>
        <v>0.2855338875956635</v>
      </c>
      <c r="BO461" s="30">
        <f t="shared" si="965"/>
        <v>5.3753030825488225E-3</v>
      </c>
      <c r="BP461" s="30">
        <f t="shared" si="966"/>
        <v>0</v>
      </c>
      <c r="BQ461" s="30">
        <f t="shared" si="967"/>
        <v>4.4543083122627431E-3</v>
      </c>
      <c r="BR461" s="30">
        <f t="shared" si="968"/>
        <v>8.2545411242350999E-2</v>
      </c>
      <c r="BS461" s="30">
        <f t="shared" si="969"/>
        <v>9.2679509511036359E-2</v>
      </c>
      <c r="BT461" s="30">
        <f t="shared" si="970"/>
        <v>1.6746284901696797E-2</v>
      </c>
      <c r="BU461" s="30">
        <f t="shared" si="971"/>
        <v>1</v>
      </c>
      <c r="BV461" s="30"/>
      <c r="BW461" s="28">
        <f t="shared" si="972"/>
        <v>0.42998850249792586</v>
      </c>
      <c r="BX461" s="28">
        <f t="shared" si="973"/>
        <v>0.48277818121095828</v>
      </c>
      <c r="BY461" s="28">
        <f t="shared" si="974"/>
        <v>8.7233316291115859E-2</v>
      </c>
      <c r="BZ461" s="28"/>
      <c r="CA461" s="28">
        <f t="shared" si="975"/>
        <v>59.164501299220483</v>
      </c>
      <c r="CB461" s="28">
        <f t="shared" si="976"/>
        <v>9.7641415150909481</v>
      </c>
      <c r="CC461" s="28">
        <f t="shared" si="977"/>
        <v>30.222756754007882</v>
      </c>
      <c r="CD461" s="28">
        <f t="shared" si="978"/>
        <v>42.998850249792589</v>
      </c>
      <c r="CF461" s="28">
        <f t="shared" si="979"/>
        <v>6.9352670620125867</v>
      </c>
      <c r="CG461" s="28">
        <f t="shared" si="980"/>
        <v>0.52777008653259827</v>
      </c>
      <c r="CH461" s="30"/>
      <c r="CI461" s="107">
        <f>$CK$1+$CK$2*CF461+$CK$3*D461+$CK$4*BX461+$CK$5*CG461</f>
        <v>2.2002041190384083</v>
      </c>
    </row>
    <row r="462" spans="1:89" ht="15" customHeight="1" x14ac:dyDescent="0.3">
      <c r="A462" s="150" t="s">
        <v>194</v>
      </c>
      <c r="C462" s="145">
        <v>30</v>
      </c>
      <c r="D462" s="26">
        <f t="shared" si="927"/>
        <v>1008</v>
      </c>
      <c r="F462" s="28">
        <v>59.2</v>
      </c>
      <c r="G462" s="28">
        <v>0.56000000000000005</v>
      </c>
      <c r="H462" s="28">
        <v>16.399999999999999</v>
      </c>
      <c r="I462" s="28">
        <v>6.77</v>
      </c>
      <c r="J462" s="28">
        <v>0.13</v>
      </c>
      <c r="K462" s="28">
        <v>2.35</v>
      </c>
      <c r="L462" s="28">
        <v>4.5</v>
      </c>
      <c r="M462" s="28">
        <v>4.1399999999999997</v>
      </c>
      <c r="N462" s="28">
        <v>5.63</v>
      </c>
      <c r="O462" s="28">
        <v>0.38</v>
      </c>
      <c r="P462" s="28">
        <f t="shared" si="928"/>
        <v>100.05999999999997</v>
      </c>
      <c r="R462" s="28">
        <v>56.88</v>
      </c>
      <c r="S462" s="28">
        <v>0.14000000000000001</v>
      </c>
      <c r="T462" s="28">
        <v>27.23</v>
      </c>
      <c r="U462" s="28">
        <v>0.63</v>
      </c>
      <c r="V462" s="28">
        <v>0</v>
      </c>
      <c r="W462" s="28">
        <v>0.11</v>
      </c>
      <c r="X462" s="28">
        <v>8.52</v>
      </c>
      <c r="Y462" s="28">
        <v>5.3</v>
      </c>
      <c r="Z462" s="28">
        <v>1.18</v>
      </c>
      <c r="AA462" s="28">
        <f t="shared" si="929"/>
        <v>99.99</v>
      </c>
      <c r="AC462" s="30">
        <f t="shared" si="930"/>
        <v>0.98535286284953405</v>
      </c>
      <c r="AD462" s="30">
        <f t="shared" si="931"/>
        <v>7.0087609511889862E-3</v>
      </c>
      <c r="AE462" s="30">
        <f t="shared" si="932"/>
        <v>0.32169478226755588</v>
      </c>
      <c r="AF462" s="30">
        <f t="shared" si="933"/>
        <v>9.4224077940153098E-2</v>
      </c>
      <c r="AG462" s="30">
        <f t="shared" si="934"/>
        <v>1.8325345362277983E-3</v>
      </c>
      <c r="AH462" s="30">
        <f t="shared" si="935"/>
        <v>5.8312655086848644E-2</v>
      </c>
      <c r="AI462" s="30">
        <f t="shared" si="936"/>
        <v>8.0242510699001429E-2</v>
      </c>
      <c r="AJ462" s="30">
        <f t="shared" si="937"/>
        <v>0.13359148112294289</v>
      </c>
      <c r="AK462" s="30">
        <f t="shared" si="938"/>
        <v>0.11953290870488321</v>
      </c>
      <c r="AL462" s="30">
        <f t="shared" si="939"/>
        <v>5.354488258875416E-3</v>
      </c>
      <c r="AM462" s="30">
        <f t="shared" si="940"/>
        <v>1.8071470624172115</v>
      </c>
      <c r="AO462" s="30">
        <f t="shared" si="941"/>
        <v>0.54525327979203952</v>
      </c>
      <c r="AP462" s="30">
        <f t="shared" si="942"/>
        <v>3.8783567186912713E-3</v>
      </c>
      <c r="AQ462" s="30">
        <f t="shared" si="943"/>
        <v>0.17801250875358313</v>
      </c>
      <c r="AR462" s="30">
        <f t="shared" si="944"/>
        <v>5.2139684644215097E-2</v>
      </c>
      <c r="AS462" s="30">
        <f t="shared" si="945"/>
        <v>1.0140483717891941E-3</v>
      </c>
      <c r="AT462" s="30">
        <f t="shared" si="946"/>
        <v>3.2267797291965022E-2</v>
      </c>
      <c r="AU462" s="30">
        <f t="shared" si="947"/>
        <v>4.4402867020501537E-2</v>
      </c>
      <c r="AV462" s="30">
        <f t="shared" si="948"/>
        <v>7.3923967728588197E-2</v>
      </c>
      <c r="AW462" s="30">
        <f t="shared" si="949"/>
        <v>6.6144538643688397E-2</v>
      </c>
      <c r="AX462" s="30">
        <f t="shared" si="950"/>
        <v>2.9629510349386489E-3</v>
      </c>
      <c r="AY462" s="30">
        <f t="shared" si="951"/>
        <v>1.0000000000000002</v>
      </c>
      <c r="AZ462" s="30"/>
      <c r="BA462" s="30">
        <f t="shared" si="952"/>
        <v>0.94673768308921447</v>
      </c>
      <c r="BB462" s="30">
        <f t="shared" si="953"/>
        <v>1.7521902377972466E-3</v>
      </c>
      <c r="BC462" s="30">
        <f t="shared" si="954"/>
        <v>0.53413103177716759</v>
      </c>
      <c r="BD462" s="30">
        <f t="shared" si="955"/>
        <v>8.768267223382047E-3</v>
      </c>
      <c r="BE462" s="30">
        <f t="shared" si="956"/>
        <v>0</v>
      </c>
      <c r="BF462" s="30">
        <f t="shared" si="957"/>
        <v>2.7295285359801489E-3</v>
      </c>
      <c r="BG462" s="30">
        <f t="shared" si="958"/>
        <v>0.15192582025677603</v>
      </c>
      <c r="BH462" s="30">
        <f t="shared" si="959"/>
        <v>0.17102291061632785</v>
      </c>
      <c r="BI462" s="30">
        <f t="shared" si="960"/>
        <v>2.5053078556263268E-2</v>
      </c>
      <c r="BJ462" s="30">
        <f t="shared" si="961"/>
        <v>1.8421205102929086</v>
      </c>
      <c r="BK462" s="30"/>
      <c r="BL462" s="30">
        <f t="shared" si="962"/>
        <v>0.5139390597951039</v>
      </c>
      <c r="BM462" s="30">
        <f t="shared" si="963"/>
        <v>9.5118111329135432E-4</v>
      </c>
      <c r="BN462" s="30">
        <f t="shared" si="964"/>
        <v>0.28995444586425967</v>
      </c>
      <c r="BO462" s="30">
        <f t="shared" si="965"/>
        <v>4.7598770951135213E-3</v>
      </c>
      <c r="BP462" s="30">
        <f t="shared" si="966"/>
        <v>0</v>
      </c>
      <c r="BQ462" s="30">
        <f t="shared" si="967"/>
        <v>1.4817317980712005E-3</v>
      </c>
      <c r="BR462" s="30">
        <f t="shared" si="968"/>
        <v>8.2473334077703145E-2</v>
      </c>
      <c r="BS462" s="30">
        <f t="shared" si="969"/>
        <v>9.2840240180124892E-2</v>
      </c>
      <c r="BT462" s="30">
        <f t="shared" si="970"/>
        <v>1.3600130076332342E-2</v>
      </c>
      <c r="BU462" s="30">
        <f t="shared" si="971"/>
        <v>1.0000000000000002</v>
      </c>
      <c r="BV462" s="30"/>
      <c r="BW462" s="28">
        <f t="shared" si="972"/>
        <v>0.43656617908365197</v>
      </c>
      <c r="BX462" s="28">
        <f t="shared" si="973"/>
        <v>0.49144259018871522</v>
      </c>
      <c r="BY462" s="28">
        <f t="shared" si="974"/>
        <v>7.199123072763286E-2</v>
      </c>
      <c r="BZ462" s="28"/>
      <c r="CA462" s="28">
        <f t="shared" si="975"/>
        <v>59.164501299220483</v>
      </c>
      <c r="CB462" s="28">
        <f t="shared" si="976"/>
        <v>9.7641415150909481</v>
      </c>
      <c r="CC462" s="28">
        <f t="shared" si="977"/>
        <v>29.027432026945885</v>
      </c>
      <c r="CD462" s="28">
        <f t="shared" si="978"/>
        <v>43.656617908365199</v>
      </c>
      <c r="CF462" s="28">
        <f t="shared" si="979"/>
        <v>6.9504485688679027</v>
      </c>
      <c r="CG462" s="28">
        <f t="shared" si="980"/>
        <v>0.52777008653259827</v>
      </c>
      <c r="CH462" s="30"/>
      <c r="CI462" s="107"/>
    </row>
    <row r="463" spans="1:89" ht="15" customHeight="1" x14ac:dyDescent="0.3">
      <c r="A463" s="150" t="s">
        <v>194</v>
      </c>
      <c r="C463" s="145">
        <v>40</v>
      </c>
      <c r="D463" s="26">
        <f t="shared" si="927"/>
        <v>1008</v>
      </c>
      <c r="F463" s="28">
        <v>59.2</v>
      </c>
      <c r="G463" s="28">
        <v>0.56000000000000005</v>
      </c>
      <c r="H463" s="28">
        <v>16.399999999999999</v>
      </c>
      <c r="I463" s="28">
        <v>6.77</v>
      </c>
      <c r="J463" s="28">
        <v>0.13</v>
      </c>
      <c r="K463" s="28">
        <v>2.35</v>
      </c>
      <c r="L463" s="28">
        <v>4.5</v>
      </c>
      <c r="M463" s="28">
        <v>4.1399999999999997</v>
      </c>
      <c r="N463" s="28">
        <v>5.63</v>
      </c>
      <c r="O463" s="28">
        <v>0.38</v>
      </c>
      <c r="P463" s="28">
        <f t="shared" si="928"/>
        <v>100.05999999999997</v>
      </c>
      <c r="R463" s="28">
        <v>54.11</v>
      </c>
      <c r="S463" s="28">
        <v>0.13</v>
      </c>
      <c r="T463" s="28">
        <v>28.7</v>
      </c>
      <c r="U463" s="28">
        <v>0.76</v>
      </c>
      <c r="V463" s="28">
        <v>0</v>
      </c>
      <c r="W463" s="28">
        <v>0.31</v>
      </c>
      <c r="X463" s="28">
        <v>10.130000000000001</v>
      </c>
      <c r="Y463" s="28">
        <v>4.49</v>
      </c>
      <c r="Z463" s="28">
        <v>1</v>
      </c>
      <c r="AA463" s="28">
        <f t="shared" si="929"/>
        <v>99.63</v>
      </c>
      <c r="AC463" s="30">
        <f t="shared" si="930"/>
        <v>0.98535286284953405</v>
      </c>
      <c r="AD463" s="30">
        <f t="shared" si="931"/>
        <v>7.0087609511889862E-3</v>
      </c>
      <c r="AE463" s="30">
        <f t="shared" si="932"/>
        <v>0.32169478226755588</v>
      </c>
      <c r="AF463" s="30">
        <f t="shared" si="933"/>
        <v>9.4224077940153098E-2</v>
      </c>
      <c r="AG463" s="30">
        <f t="shared" si="934"/>
        <v>1.8325345362277983E-3</v>
      </c>
      <c r="AH463" s="30">
        <f t="shared" si="935"/>
        <v>5.8312655086848644E-2</v>
      </c>
      <c r="AI463" s="30">
        <f t="shared" si="936"/>
        <v>8.0242510699001429E-2</v>
      </c>
      <c r="AJ463" s="30">
        <f t="shared" si="937"/>
        <v>0.13359148112294289</v>
      </c>
      <c r="AK463" s="30">
        <f t="shared" si="938"/>
        <v>0.11953290870488321</v>
      </c>
      <c r="AL463" s="30">
        <f t="shared" si="939"/>
        <v>5.354488258875416E-3</v>
      </c>
      <c r="AM463" s="30">
        <f t="shared" si="940"/>
        <v>1.8071470624172115</v>
      </c>
      <c r="AO463" s="30">
        <f t="shared" si="941"/>
        <v>0.54525327979203952</v>
      </c>
      <c r="AP463" s="30">
        <f t="shared" si="942"/>
        <v>3.8783567186912713E-3</v>
      </c>
      <c r="AQ463" s="30">
        <f t="shared" si="943"/>
        <v>0.17801250875358313</v>
      </c>
      <c r="AR463" s="30">
        <f t="shared" si="944"/>
        <v>5.2139684644215097E-2</v>
      </c>
      <c r="AS463" s="30">
        <f t="shared" si="945"/>
        <v>1.0140483717891941E-3</v>
      </c>
      <c r="AT463" s="30">
        <f t="shared" si="946"/>
        <v>3.2267797291965022E-2</v>
      </c>
      <c r="AU463" s="30">
        <f t="shared" si="947"/>
        <v>4.4402867020501537E-2</v>
      </c>
      <c r="AV463" s="30">
        <f t="shared" si="948"/>
        <v>7.3923967728588197E-2</v>
      </c>
      <c r="AW463" s="30">
        <f t="shared" si="949"/>
        <v>6.6144538643688397E-2</v>
      </c>
      <c r="AX463" s="30">
        <f t="shared" si="950"/>
        <v>2.9629510349386489E-3</v>
      </c>
      <c r="AY463" s="30">
        <f t="shared" si="951"/>
        <v>1.0000000000000002</v>
      </c>
      <c r="AZ463" s="30"/>
      <c r="BA463" s="30">
        <f t="shared" si="952"/>
        <v>0.90063249001331558</v>
      </c>
      <c r="BB463" s="30">
        <f t="shared" si="953"/>
        <v>1.6270337922403002E-3</v>
      </c>
      <c r="BC463" s="30">
        <f t="shared" si="954"/>
        <v>0.56296586896822287</v>
      </c>
      <c r="BD463" s="30">
        <f t="shared" si="955"/>
        <v>1.0577592205984691E-2</v>
      </c>
      <c r="BE463" s="30">
        <f t="shared" si="956"/>
        <v>0</v>
      </c>
      <c r="BF463" s="30">
        <f t="shared" si="957"/>
        <v>7.6923076923076927E-3</v>
      </c>
      <c r="BG463" s="30">
        <f t="shared" si="958"/>
        <v>0.18063480741797433</v>
      </c>
      <c r="BH463" s="30">
        <f t="shared" si="959"/>
        <v>0.14488544691836078</v>
      </c>
      <c r="BI463" s="30">
        <f t="shared" si="960"/>
        <v>2.1231422505307854E-2</v>
      </c>
      <c r="BJ463" s="30">
        <f t="shared" si="961"/>
        <v>1.8302469695137138</v>
      </c>
      <c r="BK463" s="30"/>
      <c r="BL463" s="30">
        <f t="shared" si="962"/>
        <v>0.49208249215274402</v>
      </c>
      <c r="BM463" s="30">
        <f t="shared" si="963"/>
        <v>8.8896953216788764E-4</v>
      </c>
      <c r="BN463" s="30">
        <f t="shared" si="964"/>
        <v>0.30759011125028646</v>
      </c>
      <c r="BO463" s="30">
        <f t="shared" si="965"/>
        <v>5.7793250758913142E-3</v>
      </c>
      <c r="BP463" s="30">
        <f t="shared" si="966"/>
        <v>0</v>
      </c>
      <c r="BQ463" s="30">
        <f t="shared" si="967"/>
        <v>4.2028796224978836E-3</v>
      </c>
      <c r="BR463" s="30">
        <f t="shared" si="968"/>
        <v>9.8694225657408388E-2</v>
      </c>
      <c r="BS463" s="30">
        <f t="shared" si="969"/>
        <v>7.9161692018458046E-2</v>
      </c>
      <c r="BT463" s="30">
        <f t="shared" si="970"/>
        <v>1.1600304690546175E-2</v>
      </c>
      <c r="BU463" s="30">
        <f t="shared" si="971"/>
        <v>1</v>
      </c>
      <c r="BV463" s="30"/>
      <c r="BW463" s="28">
        <f t="shared" si="972"/>
        <v>0.52093420012635694</v>
      </c>
      <c r="BX463" s="28">
        <f t="shared" si="973"/>
        <v>0.41783632667053572</v>
      </c>
      <c r="BY463" s="28">
        <f t="shared" si="974"/>
        <v>6.1229473203107343E-2</v>
      </c>
      <c r="BZ463" s="28"/>
      <c r="CA463" s="28">
        <f t="shared" si="975"/>
        <v>59.164501299220483</v>
      </c>
      <c r="CB463" s="28">
        <f t="shared" si="976"/>
        <v>9.7641415150909481</v>
      </c>
      <c r="CC463" s="28">
        <f t="shared" si="977"/>
        <v>32.169657326628581</v>
      </c>
      <c r="CD463" s="28">
        <f t="shared" si="978"/>
        <v>52.093420012635697</v>
      </c>
      <c r="CF463" s="28">
        <f t="shared" si="979"/>
        <v>7.127132330493926</v>
      </c>
      <c r="CG463" s="28">
        <f t="shared" si="980"/>
        <v>0.52777008653259827</v>
      </c>
      <c r="CH463" s="30"/>
      <c r="CI463" s="107">
        <f t="shared" ref="CI463:CI494" si="981">$CK$1+$CK$2*CF463+$CK$3*D463+$CK$4*BX463+$CK$5*CG463</f>
        <v>2.9363130824883688</v>
      </c>
    </row>
    <row r="464" spans="1:89" ht="15" customHeight="1" x14ac:dyDescent="0.3">
      <c r="A464" s="150" t="s">
        <v>194</v>
      </c>
      <c r="C464" s="145">
        <v>50</v>
      </c>
      <c r="D464" s="26">
        <f t="shared" si="927"/>
        <v>1008</v>
      </c>
      <c r="F464" s="28">
        <v>59.2</v>
      </c>
      <c r="G464" s="28">
        <v>0.56000000000000005</v>
      </c>
      <c r="H464" s="28">
        <v>16.399999999999999</v>
      </c>
      <c r="I464" s="28">
        <v>6.77</v>
      </c>
      <c r="J464" s="28">
        <v>0.13</v>
      </c>
      <c r="K464" s="28">
        <v>2.35</v>
      </c>
      <c r="L464" s="28">
        <v>4.5</v>
      </c>
      <c r="M464" s="28">
        <v>4.1399999999999997</v>
      </c>
      <c r="N464" s="28">
        <v>5.63</v>
      </c>
      <c r="O464" s="28">
        <v>0.38</v>
      </c>
      <c r="P464" s="28">
        <f t="shared" si="928"/>
        <v>100.05999999999997</v>
      </c>
      <c r="R464" s="28">
        <v>52.08</v>
      </c>
      <c r="S464" s="28">
        <v>0.26</v>
      </c>
      <c r="T464" s="28">
        <v>30.08</v>
      </c>
      <c r="U464" s="28">
        <v>0.74</v>
      </c>
      <c r="V464" s="28">
        <v>0</v>
      </c>
      <c r="W464" s="28">
        <v>0.3</v>
      </c>
      <c r="X464" s="28">
        <v>11.58</v>
      </c>
      <c r="Y464" s="28">
        <v>3.76</v>
      </c>
      <c r="Z464" s="28">
        <v>0.75</v>
      </c>
      <c r="AA464" s="28">
        <f t="shared" si="929"/>
        <v>99.549999999999983</v>
      </c>
      <c r="AC464" s="30">
        <f t="shared" si="930"/>
        <v>0.98535286284953405</v>
      </c>
      <c r="AD464" s="30">
        <f t="shared" si="931"/>
        <v>7.0087609511889862E-3</v>
      </c>
      <c r="AE464" s="30">
        <f t="shared" si="932"/>
        <v>0.32169478226755588</v>
      </c>
      <c r="AF464" s="30">
        <f t="shared" si="933"/>
        <v>9.4224077940153098E-2</v>
      </c>
      <c r="AG464" s="30">
        <f t="shared" si="934"/>
        <v>1.8325345362277983E-3</v>
      </c>
      <c r="AH464" s="30">
        <f t="shared" si="935"/>
        <v>5.8312655086848644E-2</v>
      </c>
      <c r="AI464" s="30">
        <f t="shared" si="936"/>
        <v>8.0242510699001429E-2</v>
      </c>
      <c r="AJ464" s="30">
        <f t="shared" si="937"/>
        <v>0.13359148112294289</v>
      </c>
      <c r="AK464" s="30">
        <f t="shared" si="938"/>
        <v>0.11953290870488321</v>
      </c>
      <c r="AL464" s="30">
        <f t="shared" si="939"/>
        <v>5.354488258875416E-3</v>
      </c>
      <c r="AM464" s="30">
        <f t="shared" si="940"/>
        <v>1.8071470624172115</v>
      </c>
      <c r="AO464" s="30">
        <f t="shared" si="941"/>
        <v>0.54525327979203952</v>
      </c>
      <c r="AP464" s="30">
        <f t="shared" si="942"/>
        <v>3.8783567186912713E-3</v>
      </c>
      <c r="AQ464" s="30">
        <f t="shared" si="943"/>
        <v>0.17801250875358313</v>
      </c>
      <c r="AR464" s="30">
        <f t="shared" si="944"/>
        <v>5.2139684644215097E-2</v>
      </c>
      <c r="AS464" s="30">
        <f t="shared" si="945"/>
        <v>1.0140483717891941E-3</v>
      </c>
      <c r="AT464" s="30">
        <f t="shared" si="946"/>
        <v>3.2267797291965022E-2</v>
      </c>
      <c r="AU464" s="30">
        <f t="shared" si="947"/>
        <v>4.4402867020501537E-2</v>
      </c>
      <c r="AV464" s="30">
        <f t="shared" si="948"/>
        <v>7.3923967728588197E-2</v>
      </c>
      <c r="AW464" s="30">
        <f t="shared" si="949"/>
        <v>6.6144538643688397E-2</v>
      </c>
      <c r="AX464" s="30">
        <f t="shared" si="950"/>
        <v>2.9629510349386489E-3</v>
      </c>
      <c r="AY464" s="30">
        <f t="shared" si="951"/>
        <v>1.0000000000000002</v>
      </c>
      <c r="AZ464" s="30"/>
      <c r="BA464" s="30">
        <f t="shared" si="952"/>
        <v>0.86684420772303594</v>
      </c>
      <c r="BB464" s="30">
        <f t="shared" si="953"/>
        <v>3.2540675844806004E-3</v>
      </c>
      <c r="BC464" s="30">
        <f t="shared" si="954"/>
        <v>0.59003530796390746</v>
      </c>
      <c r="BD464" s="30">
        <f t="shared" si="955"/>
        <v>1.0299234516353515E-2</v>
      </c>
      <c r="BE464" s="30">
        <f t="shared" si="956"/>
        <v>0</v>
      </c>
      <c r="BF464" s="30">
        <f t="shared" si="957"/>
        <v>7.4441687344913151E-3</v>
      </c>
      <c r="BG464" s="30">
        <f t="shared" si="958"/>
        <v>0.20649072753209702</v>
      </c>
      <c r="BH464" s="30">
        <f t="shared" si="959"/>
        <v>0.12132946111648919</v>
      </c>
      <c r="BI464" s="30">
        <f t="shared" si="960"/>
        <v>1.5923566878980892E-2</v>
      </c>
      <c r="BJ464" s="30">
        <f t="shared" si="961"/>
        <v>1.821620742049836</v>
      </c>
      <c r="BK464" s="30"/>
      <c r="BL464" s="30">
        <f t="shared" si="962"/>
        <v>0.47586426071740501</v>
      </c>
      <c r="BM464" s="30">
        <f t="shared" si="963"/>
        <v>1.7863584385951043E-3</v>
      </c>
      <c r="BN464" s="30">
        <f t="shared" si="964"/>
        <v>0.32390677946494595</v>
      </c>
      <c r="BO464" s="30">
        <f t="shared" si="965"/>
        <v>5.6538851796142688E-3</v>
      </c>
      <c r="BP464" s="30">
        <f t="shared" si="966"/>
        <v>0</v>
      </c>
      <c r="BQ464" s="30">
        <f t="shared" si="967"/>
        <v>4.0865634446578215E-3</v>
      </c>
      <c r="BR464" s="30">
        <f t="shared" si="968"/>
        <v>0.11335549863125562</v>
      </c>
      <c r="BS464" s="30">
        <f t="shared" si="969"/>
        <v>6.6605225948382321E-2</v>
      </c>
      <c r="BT464" s="30">
        <f t="shared" si="970"/>
        <v>8.7414281751438533E-3</v>
      </c>
      <c r="BU464" s="30">
        <f t="shared" si="971"/>
        <v>1</v>
      </c>
      <c r="BV464" s="30"/>
      <c r="BW464" s="28">
        <f t="shared" si="972"/>
        <v>0.60071121063764932</v>
      </c>
      <c r="BX464" s="28">
        <f t="shared" si="973"/>
        <v>0.35296484420575597</v>
      </c>
      <c r="BY464" s="28">
        <f t="shared" si="974"/>
        <v>4.6323945156594715E-2</v>
      </c>
      <c r="BZ464" s="28"/>
      <c r="CA464" s="28">
        <f t="shared" si="975"/>
        <v>59.164501299220483</v>
      </c>
      <c r="CB464" s="28">
        <f t="shared" si="976"/>
        <v>9.7641415150909481</v>
      </c>
      <c r="CC464" s="28">
        <f t="shared" si="977"/>
        <v>34.667955047541938</v>
      </c>
      <c r="CD464" s="28">
        <f t="shared" si="978"/>
        <v>60.071121063764934</v>
      </c>
      <c r="CF464" s="28">
        <f t="shared" si="979"/>
        <v>7.269622896364365</v>
      </c>
      <c r="CG464" s="28">
        <f t="shared" si="980"/>
        <v>0.52777008653259827</v>
      </c>
      <c r="CH464" s="30"/>
      <c r="CI464" s="107">
        <f t="shared" si="981"/>
        <v>3.6878006501404959</v>
      </c>
    </row>
    <row r="465" spans="1:87" ht="15" customHeight="1" x14ac:dyDescent="0.3">
      <c r="A465" s="150" t="s">
        <v>194</v>
      </c>
      <c r="C465" s="145">
        <v>60</v>
      </c>
      <c r="D465" s="26">
        <f t="shared" si="927"/>
        <v>1008</v>
      </c>
      <c r="F465" s="28">
        <v>59.2</v>
      </c>
      <c r="G465" s="28">
        <v>0.56000000000000005</v>
      </c>
      <c r="H465" s="28">
        <v>16.399999999999999</v>
      </c>
      <c r="I465" s="28">
        <v>6.77</v>
      </c>
      <c r="J465" s="28">
        <v>0.13</v>
      </c>
      <c r="K465" s="28">
        <v>2.35</v>
      </c>
      <c r="L465" s="28">
        <v>4.5</v>
      </c>
      <c r="M465" s="28">
        <v>4.1399999999999997</v>
      </c>
      <c r="N465" s="28">
        <v>5.63</v>
      </c>
      <c r="O465" s="28">
        <v>0.38</v>
      </c>
      <c r="P465" s="28">
        <f t="shared" si="928"/>
        <v>100.05999999999997</v>
      </c>
      <c r="R465" s="28">
        <v>53.03</v>
      </c>
      <c r="S465" s="28">
        <v>0.26</v>
      </c>
      <c r="T465" s="28">
        <v>29.19</v>
      </c>
      <c r="U465" s="28">
        <v>0.74</v>
      </c>
      <c r="V465" s="28">
        <v>0</v>
      </c>
      <c r="W465" s="28">
        <v>0.32</v>
      </c>
      <c r="X465" s="28">
        <v>10.72</v>
      </c>
      <c r="Y465" s="28">
        <v>4.3</v>
      </c>
      <c r="Z465" s="28">
        <v>0.86</v>
      </c>
      <c r="AA465" s="28">
        <f t="shared" si="929"/>
        <v>99.419999999999987</v>
      </c>
      <c r="AC465" s="30">
        <f t="shared" si="930"/>
        <v>0.98535286284953405</v>
      </c>
      <c r="AD465" s="30">
        <f t="shared" si="931"/>
        <v>7.0087609511889862E-3</v>
      </c>
      <c r="AE465" s="30">
        <f t="shared" si="932"/>
        <v>0.32169478226755588</v>
      </c>
      <c r="AF465" s="30">
        <f t="shared" si="933"/>
        <v>9.4224077940153098E-2</v>
      </c>
      <c r="AG465" s="30">
        <f t="shared" si="934"/>
        <v>1.8325345362277983E-3</v>
      </c>
      <c r="AH465" s="30">
        <f t="shared" si="935"/>
        <v>5.8312655086848644E-2</v>
      </c>
      <c r="AI465" s="30">
        <f t="shared" si="936"/>
        <v>8.0242510699001429E-2</v>
      </c>
      <c r="AJ465" s="30">
        <f t="shared" si="937"/>
        <v>0.13359148112294289</v>
      </c>
      <c r="AK465" s="30">
        <f t="shared" si="938"/>
        <v>0.11953290870488321</v>
      </c>
      <c r="AL465" s="30">
        <f t="shared" si="939"/>
        <v>5.354488258875416E-3</v>
      </c>
      <c r="AM465" s="30">
        <f t="shared" si="940"/>
        <v>1.8071470624172115</v>
      </c>
      <c r="AO465" s="30">
        <f t="shared" si="941"/>
        <v>0.54525327979203952</v>
      </c>
      <c r="AP465" s="30">
        <f t="shared" si="942"/>
        <v>3.8783567186912713E-3</v>
      </c>
      <c r="AQ465" s="30">
        <f t="shared" si="943"/>
        <v>0.17801250875358313</v>
      </c>
      <c r="AR465" s="30">
        <f t="shared" si="944"/>
        <v>5.2139684644215097E-2</v>
      </c>
      <c r="AS465" s="30">
        <f t="shared" si="945"/>
        <v>1.0140483717891941E-3</v>
      </c>
      <c r="AT465" s="30">
        <f t="shared" si="946"/>
        <v>3.2267797291965022E-2</v>
      </c>
      <c r="AU465" s="30">
        <f t="shared" si="947"/>
        <v>4.4402867020501537E-2</v>
      </c>
      <c r="AV465" s="30">
        <f t="shared" si="948"/>
        <v>7.3923967728588197E-2</v>
      </c>
      <c r="AW465" s="30">
        <f t="shared" si="949"/>
        <v>6.6144538643688397E-2</v>
      </c>
      <c r="AX465" s="30">
        <f t="shared" si="950"/>
        <v>2.9629510349386489E-3</v>
      </c>
      <c r="AY465" s="30">
        <f t="shared" si="951"/>
        <v>1.0000000000000002</v>
      </c>
      <c r="AZ465" s="30"/>
      <c r="BA465" s="30">
        <f t="shared" si="952"/>
        <v>0.88265645805592552</v>
      </c>
      <c r="BB465" s="30">
        <f t="shared" si="953"/>
        <v>3.2540675844806004E-3</v>
      </c>
      <c r="BC465" s="30">
        <f t="shared" si="954"/>
        <v>0.57257748136524134</v>
      </c>
      <c r="BD465" s="30">
        <f t="shared" si="955"/>
        <v>1.0299234516353515E-2</v>
      </c>
      <c r="BE465" s="30">
        <f t="shared" si="956"/>
        <v>0</v>
      </c>
      <c r="BF465" s="30">
        <f t="shared" si="957"/>
        <v>7.9404466501240695E-3</v>
      </c>
      <c r="BG465" s="30">
        <f t="shared" si="958"/>
        <v>0.19115549215406563</v>
      </c>
      <c r="BH465" s="30">
        <f t="shared" si="959"/>
        <v>0.13875443691513392</v>
      </c>
      <c r="BI465" s="30">
        <f t="shared" si="960"/>
        <v>1.8259023354564755E-2</v>
      </c>
      <c r="BJ465" s="30">
        <f t="shared" si="961"/>
        <v>1.8248966405958893</v>
      </c>
      <c r="BK465" s="30"/>
      <c r="BL465" s="30">
        <f t="shared" si="962"/>
        <v>0.48367476733789638</v>
      </c>
      <c r="BM465" s="30">
        <f t="shared" si="963"/>
        <v>1.7831517205369174E-3</v>
      </c>
      <c r="BN465" s="30">
        <f t="shared" si="964"/>
        <v>0.31375885550333182</v>
      </c>
      <c r="BO465" s="30">
        <f t="shared" si="965"/>
        <v>5.6437358079581279E-3</v>
      </c>
      <c r="BP465" s="30">
        <f t="shared" si="966"/>
        <v>0</v>
      </c>
      <c r="BQ465" s="30">
        <f t="shared" si="967"/>
        <v>4.3511761014208726E-3</v>
      </c>
      <c r="BR465" s="30">
        <f t="shared" si="968"/>
        <v>0.1047486678980608</v>
      </c>
      <c r="BS465" s="30">
        <f t="shared" si="969"/>
        <v>7.6034134661909392E-2</v>
      </c>
      <c r="BT465" s="30">
        <f t="shared" si="970"/>
        <v>1.0005510968885656E-2</v>
      </c>
      <c r="BU465" s="30">
        <f t="shared" si="971"/>
        <v>1</v>
      </c>
      <c r="BV465" s="30"/>
      <c r="BW465" s="28">
        <f t="shared" si="972"/>
        <v>0.54903083926164087</v>
      </c>
      <c r="BX465" s="28">
        <f t="shared" si="973"/>
        <v>0.39852616366048843</v>
      </c>
      <c r="BY465" s="28">
        <f t="shared" si="974"/>
        <v>5.2442997077870701E-2</v>
      </c>
      <c r="BZ465" s="28"/>
      <c r="CA465" s="28">
        <f t="shared" si="975"/>
        <v>59.164501299220483</v>
      </c>
      <c r="CB465" s="28">
        <f t="shared" si="976"/>
        <v>9.7641415150909481</v>
      </c>
      <c r="CC465" s="28">
        <f t="shared" si="977"/>
        <v>32.695841670869115</v>
      </c>
      <c r="CD465" s="28">
        <f t="shared" si="978"/>
        <v>54.903083926164086</v>
      </c>
      <c r="CF465" s="28">
        <f t="shared" si="979"/>
        <v>7.1796632055097014</v>
      </c>
      <c r="CG465" s="28">
        <f t="shared" si="980"/>
        <v>0.52777008653259827</v>
      </c>
      <c r="CH465" s="30"/>
      <c r="CI465" s="107">
        <f t="shared" si="981"/>
        <v>3.1566786243643388</v>
      </c>
    </row>
    <row r="466" spans="1:87" ht="15" customHeight="1" x14ac:dyDescent="0.3">
      <c r="A466" s="150" t="s">
        <v>194</v>
      </c>
      <c r="C466" s="145">
        <v>70</v>
      </c>
      <c r="D466" s="26">
        <f t="shared" si="927"/>
        <v>1008</v>
      </c>
      <c r="F466" s="28">
        <v>59.2</v>
      </c>
      <c r="G466" s="28">
        <v>0.56000000000000005</v>
      </c>
      <c r="H466" s="28">
        <v>16.399999999999999</v>
      </c>
      <c r="I466" s="28">
        <v>6.77</v>
      </c>
      <c r="J466" s="28">
        <v>0.13</v>
      </c>
      <c r="K466" s="28">
        <v>2.35</v>
      </c>
      <c r="L466" s="28">
        <v>4.5</v>
      </c>
      <c r="M466" s="28">
        <v>4.1399999999999997</v>
      </c>
      <c r="N466" s="28">
        <v>5.63</v>
      </c>
      <c r="O466" s="28">
        <v>0.38</v>
      </c>
      <c r="P466" s="28">
        <f t="shared" si="928"/>
        <v>100.05999999999997</v>
      </c>
      <c r="R466" s="28">
        <v>54.76</v>
      </c>
      <c r="S466" s="28">
        <v>0.23</v>
      </c>
      <c r="T466" s="28">
        <v>28.43</v>
      </c>
      <c r="U466" s="28">
        <v>0.54</v>
      </c>
      <c r="V466" s="28">
        <v>0</v>
      </c>
      <c r="W466" s="28">
        <v>0.12</v>
      </c>
      <c r="X466" s="28">
        <v>9.7899999999999991</v>
      </c>
      <c r="Y466" s="28">
        <v>4.7300000000000004</v>
      </c>
      <c r="Z466" s="28">
        <v>0.98</v>
      </c>
      <c r="AA466" s="28">
        <f t="shared" si="929"/>
        <v>99.580000000000013</v>
      </c>
      <c r="AC466" s="30">
        <f t="shared" si="930"/>
        <v>0.98535286284953405</v>
      </c>
      <c r="AD466" s="30">
        <f t="shared" si="931"/>
        <v>7.0087609511889862E-3</v>
      </c>
      <c r="AE466" s="30">
        <f t="shared" si="932"/>
        <v>0.32169478226755588</v>
      </c>
      <c r="AF466" s="30">
        <f t="shared" si="933"/>
        <v>9.4224077940153098E-2</v>
      </c>
      <c r="AG466" s="30">
        <f t="shared" si="934"/>
        <v>1.8325345362277983E-3</v>
      </c>
      <c r="AH466" s="30">
        <f t="shared" si="935"/>
        <v>5.8312655086848644E-2</v>
      </c>
      <c r="AI466" s="30">
        <f t="shared" si="936"/>
        <v>8.0242510699001429E-2</v>
      </c>
      <c r="AJ466" s="30">
        <f t="shared" si="937"/>
        <v>0.13359148112294289</v>
      </c>
      <c r="AK466" s="30">
        <f t="shared" si="938"/>
        <v>0.11953290870488321</v>
      </c>
      <c r="AL466" s="30">
        <f t="shared" si="939"/>
        <v>5.354488258875416E-3</v>
      </c>
      <c r="AM466" s="30">
        <f t="shared" si="940"/>
        <v>1.8071470624172115</v>
      </c>
      <c r="AO466" s="30">
        <f t="shared" si="941"/>
        <v>0.54525327979203952</v>
      </c>
      <c r="AP466" s="30">
        <f t="shared" si="942"/>
        <v>3.8783567186912713E-3</v>
      </c>
      <c r="AQ466" s="30">
        <f t="shared" si="943"/>
        <v>0.17801250875358313</v>
      </c>
      <c r="AR466" s="30">
        <f t="shared" si="944"/>
        <v>5.2139684644215097E-2</v>
      </c>
      <c r="AS466" s="30">
        <f t="shared" si="945"/>
        <v>1.0140483717891941E-3</v>
      </c>
      <c r="AT466" s="30">
        <f t="shared" si="946"/>
        <v>3.2267797291965022E-2</v>
      </c>
      <c r="AU466" s="30">
        <f t="shared" si="947"/>
        <v>4.4402867020501537E-2</v>
      </c>
      <c r="AV466" s="30">
        <f t="shared" si="948"/>
        <v>7.3923967728588197E-2</v>
      </c>
      <c r="AW466" s="30">
        <f t="shared" si="949"/>
        <v>6.6144538643688397E-2</v>
      </c>
      <c r="AX466" s="30">
        <f t="shared" si="950"/>
        <v>2.9629510349386489E-3</v>
      </c>
      <c r="AY466" s="30">
        <f t="shared" si="951"/>
        <v>1.0000000000000002</v>
      </c>
      <c r="AZ466" s="30"/>
      <c r="BA466" s="30">
        <f t="shared" si="952"/>
        <v>0.91145139813581888</v>
      </c>
      <c r="BB466" s="30">
        <f t="shared" si="953"/>
        <v>2.8785982478097623E-3</v>
      </c>
      <c r="BC466" s="30">
        <f t="shared" si="954"/>
        <v>0.55766967438211068</v>
      </c>
      <c r="BD466" s="30">
        <f t="shared" si="955"/>
        <v>7.5156576200417552E-3</v>
      </c>
      <c r="BE466" s="30">
        <f t="shared" si="956"/>
        <v>0</v>
      </c>
      <c r="BF466" s="30">
        <f t="shared" si="957"/>
        <v>2.9776674937965261E-3</v>
      </c>
      <c r="BG466" s="30">
        <f t="shared" si="958"/>
        <v>0.17457203994293866</v>
      </c>
      <c r="BH466" s="30">
        <f t="shared" si="959"/>
        <v>0.15262988060664734</v>
      </c>
      <c r="BI466" s="30">
        <f t="shared" si="960"/>
        <v>2.0806794055201697E-2</v>
      </c>
      <c r="BJ466" s="30">
        <f t="shared" si="961"/>
        <v>1.8305017104843651</v>
      </c>
      <c r="BK466" s="30"/>
      <c r="BL466" s="30">
        <f t="shared" si="962"/>
        <v>0.4979243629849664</v>
      </c>
      <c r="BM466" s="30">
        <f t="shared" si="963"/>
        <v>1.5725733722740214E-3</v>
      </c>
      <c r="BN466" s="30">
        <f t="shared" si="964"/>
        <v>0.30465400342868126</v>
      </c>
      <c r="BO466" s="30">
        <f t="shared" si="965"/>
        <v>4.1057910937723477E-3</v>
      </c>
      <c r="BP466" s="30">
        <f t="shared" si="966"/>
        <v>0</v>
      </c>
      <c r="BQ466" s="30">
        <f t="shared" si="967"/>
        <v>1.6266947344226255E-3</v>
      </c>
      <c r="BR466" s="30">
        <f t="shared" si="968"/>
        <v>9.5368411262913011E-2</v>
      </c>
      <c r="BS466" s="30">
        <f t="shared" si="969"/>
        <v>8.3381446590541711E-2</v>
      </c>
      <c r="BT466" s="30">
        <f t="shared" si="970"/>
        <v>1.1366716532428729E-2</v>
      </c>
      <c r="BU466" s="30">
        <f t="shared" si="971"/>
        <v>1.0000000000000002</v>
      </c>
      <c r="BV466" s="30"/>
      <c r="BW466" s="28">
        <f t="shared" si="972"/>
        <v>0.50163123110635177</v>
      </c>
      <c r="BX466" s="28">
        <f t="shared" si="973"/>
        <v>0.43858062801668574</v>
      </c>
      <c r="BY466" s="28">
        <f t="shared" si="974"/>
        <v>5.9788140876962492E-2</v>
      </c>
      <c r="BZ466" s="28"/>
      <c r="CA466" s="28">
        <f t="shared" si="975"/>
        <v>59.164501299220483</v>
      </c>
      <c r="CB466" s="28">
        <f t="shared" si="976"/>
        <v>9.7641415150909481</v>
      </c>
      <c r="CC466" s="28">
        <f t="shared" si="977"/>
        <v>31.060375643013838</v>
      </c>
      <c r="CD466" s="28">
        <f t="shared" si="978"/>
        <v>50.163123110635176</v>
      </c>
      <c r="CF466" s="28">
        <f t="shared" si="979"/>
        <v>7.0893738424110202</v>
      </c>
      <c r="CG466" s="28">
        <f t="shared" si="980"/>
        <v>0.52777008653259827</v>
      </c>
      <c r="CH466" s="30"/>
      <c r="CI466" s="107">
        <f t="shared" si="981"/>
        <v>2.6934374839088586</v>
      </c>
    </row>
    <row r="467" spans="1:87" ht="15" customHeight="1" x14ac:dyDescent="0.3">
      <c r="A467" s="150" t="s">
        <v>194</v>
      </c>
      <c r="C467" s="145">
        <v>80</v>
      </c>
      <c r="D467" s="26">
        <f t="shared" si="927"/>
        <v>1008</v>
      </c>
      <c r="F467" s="28">
        <v>59.2</v>
      </c>
      <c r="G467" s="28">
        <v>0.56000000000000005</v>
      </c>
      <c r="H467" s="28">
        <v>16.399999999999999</v>
      </c>
      <c r="I467" s="28">
        <v>6.77</v>
      </c>
      <c r="J467" s="28">
        <v>0.13</v>
      </c>
      <c r="K467" s="28">
        <v>2.35</v>
      </c>
      <c r="L467" s="28">
        <v>4.5</v>
      </c>
      <c r="M467" s="28">
        <v>4.1399999999999997</v>
      </c>
      <c r="N467" s="28">
        <v>5.63</v>
      </c>
      <c r="O467" s="28">
        <v>0.38</v>
      </c>
      <c r="P467" s="28">
        <f t="shared" si="928"/>
        <v>100.05999999999997</v>
      </c>
      <c r="R467" s="28">
        <v>54.09</v>
      </c>
      <c r="S467" s="28">
        <v>0.26</v>
      </c>
      <c r="T467" s="28">
        <v>28.78</v>
      </c>
      <c r="U467" s="28">
        <v>0.83</v>
      </c>
      <c r="V467" s="28">
        <v>0</v>
      </c>
      <c r="W467" s="28">
        <v>0.17</v>
      </c>
      <c r="X467" s="28">
        <v>10.11</v>
      </c>
      <c r="Y467" s="28">
        <v>4.38</v>
      </c>
      <c r="Z467" s="28">
        <v>0.91</v>
      </c>
      <c r="AA467" s="28">
        <f t="shared" si="929"/>
        <v>99.529999999999987</v>
      </c>
      <c r="AC467" s="30">
        <f t="shared" si="930"/>
        <v>0.98535286284953405</v>
      </c>
      <c r="AD467" s="30">
        <f t="shared" si="931"/>
        <v>7.0087609511889862E-3</v>
      </c>
      <c r="AE467" s="30">
        <f t="shared" si="932"/>
        <v>0.32169478226755588</v>
      </c>
      <c r="AF467" s="30">
        <f t="shared" si="933"/>
        <v>9.4224077940153098E-2</v>
      </c>
      <c r="AG467" s="30">
        <f t="shared" si="934"/>
        <v>1.8325345362277983E-3</v>
      </c>
      <c r="AH467" s="30">
        <f t="shared" si="935"/>
        <v>5.8312655086848644E-2</v>
      </c>
      <c r="AI467" s="30">
        <f t="shared" si="936"/>
        <v>8.0242510699001429E-2</v>
      </c>
      <c r="AJ467" s="30">
        <f t="shared" si="937"/>
        <v>0.13359148112294289</v>
      </c>
      <c r="AK467" s="30">
        <f t="shared" si="938"/>
        <v>0.11953290870488321</v>
      </c>
      <c r="AL467" s="30">
        <f t="shared" si="939"/>
        <v>5.354488258875416E-3</v>
      </c>
      <c r="AM467" s="30">
        <f t="shared" si="940"/>
        <v>1.8071470624172115</v>
      </c>
      <c r="AO467" s="30">
        <f t="shared" si="941"/>
        <v>0.54525327979203952</v>
      </c>
      <c r="AP467" s="30">
        <f t="shared" si="942"/>
        <v>3.8783567186912713E-3</v>
      </c>
      <c r="AQ467" s="30">
        <f t="shared" si="943"/>
        <v>0.17801250875358313</v>
      </c>
      <c r="AR467" s="30">
        <f t="shared" si="944"/>
        <v>5.2139684644215097E-2</v>
      </c>
      <c r="AS467" s="30">
        <f t="shared" si="945"/>
        <v>1.0140483717891941E-3</v>
      </c>
      <c r="AT467" s="30">
        <f t="shared" si="946"/>
        <v>3.2267797291965022E-2</v>
      </c>
      <c r="AU467" s="30">
        <f t="shared" si="947"/>
        <v>4.4402867020501537E-2</v>
      </c>
      <c r="AV467" s="30">
        <f t="shared" si="948"/>
        <v>7.3923967728588197E-2</v>
      </c>
      <c r="AW467" s="30">
        <f t="shared" si="949"/>
        <v>6.6144538643688397E-2</v>
      </c>
      <c r="AX467" s="30">
        <f t="shared" si="950"/>
        <v>2.9629510349386489E-3</v>
      </c>
      <c r="AY467" s="30">
        <f t="shared" si="951"/>
        <v>1.0000000000000002</v>
      </c>
      <c r="AZ467" s="30"/>
      <c r="BA467" s="30">
        <f t="shared" si="952"/>
        <v>0.90029960053262326</v>
      </c>
      <c r="BB467" s="30">
        <f t="shared" si="953"/>
        <v>3.2540675844806004E-3</v>
      </c>
      <c r="BC467" s="30">
        <f t="shared" si="954"/>
        <v>0.56453511180855243</v>
      </c>
      <c r="BD467" s="30">
        <f t="shared" si="955"/>
        <v>1.1551844119693807E-2</v>
      </c>
      <c r="BE467" s="30">
        <f t="shared" si="956"/>
        <v>0</v>
      </c>
      <c r="BF467" s="30">
        <f t="shared" si="957"/>
        <v>4.2183622828784123E-3</v>
      </c>
      <c r="BG467" s="30">
        <f t="shared" si="958"/>
        <v>0.18027817403708987</v>
      </c>
      <c r="BH467" s="30">
        <f t="shared" si="959"/>
        <v>0.14133591481122942</v>
      </c>
      <c r="BI467" s="30">
        <f t="shared" si="960"/>
        <v>1.9320594479830148E-2</v>
      </c>
      <c r="BJ467" s="30">
        <f t="shared" si="961"/>
        <v>1.824793669656378</v>
      </c>
      <c r="BK467" s="30"/>
      <c r="BL467" s="30">
        <f t="shared" si="962"/>
        <v>0.49337062896659228</v>
      </c>
      <c r="BM467" s="30">
        <f t="shared" si="963"/>
        <v>1.7832523416706971E-3</v>
      </c>
      <c r="BN467" s="30">
        <f t="shared" si="964"/>
        <v>0.30936928442702155</v>
      </c>
      <c r="BO467" s="30">
        <f t="shared" si="965"/>
        <v>6.3304933109884715E-3</v>
      </c>
      <c r="BP467" s="30">
        <f t="shared" si="966"/>
        <v>0</v>
      </c>
      <c r="BQ467" s="30">
        <f t="shared" si="967"/>
        <v>2.311692742595255E-3</v>
      </c>
      <c r="BR467" s="30">
        <f t="shared" si="968"/>
        <v>9.8793730510385633E-2</v>
      </c>
      <c r="BS467" s="30">
        <f t="shared" si="969"/>
        <v>7.7453093553225674E-2</v>
      </c>
      <c r="BT467" s="30">
        <f t="shared" si="970"/>
        <v>1.0587824147520391E-2</v>
      </c>
      <c r="BU467" s="30">
        <f t="shared" si="971"/>
        <v>0.99999999999999989</v>
      </c>
      <c r="BV467" s="30"/>
      <c r="BW467" s="28">
        <f t="shared" si="972"/>
        <v>0.52877628136053334</v>
      </c>
      <c r="BX467" s="28">
        <f t="shared" si="973"/>
        <v>0.4145542290726511</v>
      </c>
      <c r="BY467" s="28">
        <f t="shared" si="974"/>
        <v>5.6669489566815556E-2</v>
      </c>
      <c r="BZ467" s="28"/>
      <c r="CA467" s="28">
        <f t="shared" si="975"/>
        <v>59.164501299220483</v>
      </c>
      <c r="CB467" s="28">
        <f t="shared" si="976"/>
        <v>9.7641415150909481</v>
      </c>
      <c r="CC467" s="28">
        <f t="shared" si="977"/>
        <v>32.105763024708224</v>
      </c>
      <c r="CD467" s="28">
        <f t="shared" si="978"/>
        <v>52.877628136053332</v>
      </c>
      <c r="CF467" s="28">
        <f t="shared" si="979"/>
        <v>7.1420740258853943</v>
      </c>
      <c r="CG467" s="28">
        <f t="shared" si="980"/>
        <v>0.52777008653259827</v>
      </c>
      <c r="CH467" s="30"/>
      <c r="CI467" s="107">
        <f t="shared" si="981"/>
        <v>2.9717896563605284</v>
      </c>
    </row>
    <row r="468" spans="1:87" ht="15" customHeight="1" x14ac:dyDescent="0.3">
      <c r="A468" s="150" t="s">
        <v>194</v>
      </c>
      <c r="C468" s="145">
        <v>90</v>
      </c>
      <c r="D468" s="26">
        <f t="shared" si="927"/>
        <v>1008</v>
      </c>
      <c r="F468" s="28">
        <v>59.2</v>
      </c>
      <c r="G468" s="28">
        <v>0.56000000000000005</v>
      </c>
      <c r="H468" s="28">
        <v>16.399999999999999</v>
      </c>
      <c r="I468" s="28">
        <v>6.77</v>
      </c>
      <c r="J468" s="28">
        <v>0.13</v>
      </c>
      <c r="K468" s="28">
        <v>2.35</v>
      </c>
      <c r="L468" s="28">
        <v>4.5</v>
      </c>
      <c r="M468" s="28">
        <v>4.1399999999999997</v>
      </c>
      <c r="N468" s="28">
        <v>5.63</v>
      </c>
      <c r="O468" s="28">
        <v>0.38</v>
      </c>
      <c r="P468" s="28">
        <f t="shared" si="928"/>
        <v>100.05999999999997</v>
      </c>
      <c r="R468" s="28">
        <v>54.77</v>
      </c>
      <c r="S468" s="28">
        <v>0.25</v>
      </c>
      <c r="T468" s="28">
        <v>28.46</v>
      </c>
      <c r="U468" s="28">
        <v>0.57999999999999996</v>
      </c>
      <c r="V468" s="28">
        <v>0</v>
      </c>
      <c r="W468" s="28">
        <v>0.23</v>
      </c>
      <c r="X468" s="28">
        <v>10.14</v>
      </c>
      <c r="Y468" s="28">
        <v>4.3600000000000003</v>
      </c>
      <c r="Z468" s="28">
        <v>0.95</v>
      </c>
      <c r="AA468" s="28">
        <f t="shared" si="929"/>
        <v>99.740000000000009</v>
      </c>
      <c r="AC468" s="30">
        <f t="shared" si="930"/>
        <v>0.98535286284953405</v>
      </c>
      <c r="AD468" s="30">
        <f t="shared" si="931"/>
        <v>7.0087609511889862E-3</v>
      </c>
      <c r="AE468" s="30">
        <f t="shared" si="932"/>
        <v>0.32169478226755588</v>
      </c>
      <c r="AF468" s="30">
        <f t="shared" si="933"/>
        <v>9.4224077940153098E-2</v>
      </c>
      <c r="AG468" s="30">
        <f t="shared" si="934"/>
        <v>1.8325345362277983E-3</v>
      </c>
      <c r="AH468" s="30">
        <f t="shared" si="935"/>
        <v>5.8312655086848644E-2</v>
      </c>
      <c r="AI468" s="30">
        <f t="shared" si="936"/>
        <v>8.0242510699001429E-2</v>
      </c>
      <c r="AJ468" s="30">
        <f t="shared" si="937"/>
        <v>0.13359148112294289</v>
      </c>
      <c r="AK468" s="30">
        <f t="shared" si="938"/>
        <v>0.11953290870488321</v>
      </c>
      <c r="AL468" s="30">
        <f t="shared" si="939"/>
        <v>5.354488258875416E-3</v>
      </c>
      <c r="AM468" s="30">
        <f t="shared" si="940"/>
        <v>1.8071470624172115</v>
      </c>
      <c r="AO468" s="30">
        <f t="shared" si="941"/>
        <v>0.54525327979203952</v>
      </c>
      <c r="AP468" s="30">
        <f t="shared" si="942"/>
        <v>3.8783567186912713E-3</v>
      </c>
      <c r="AQ468" s="30">
        <f t="shared" si="943"/>
        <v>0.17801250875358313</v>
      </c>
      <c r="AR468" s="30">
        <f t="shared" si="944"/>
        <v>5.2139684644215097E-2</v>
      </c>
      <c r="AS468" s="30">
        <f t="shared" si="945"/>
        <v>1.0140483717891941E-3</v>
      </c>
      <c r="AT468" s="30">
        <f t="shared" si="946"/>
        <v>3.2267797291965022E-2</v>
      </c>
      <c r="AU468" s="30">
        <f t="shared" si="947"/>
        <v>4.4402867020501537E-2</v>
      </c>
      <c r="AV468" s="30">
        <f t="shared" si="948"/>
        <v>7.3923967728588197E-2</v>
      </c>
      <c r="AW468" s="30">
        <f t="shared" si="949"/>
        <v>6.6144538643688397E-2</v>
      </c>
      <c r="AX468" s="30">
        <f t="shared" si="950"/>
        <v>2.9629510349386489E-3</v>
      </c>
      <c r="AY468" s="30">
        <f t="shared" si="951"/>
        <v>1.0000000000000002</v>
      </c>
      <c r="AZ468" s="30"/>
      <c r="BA468" s="30">
        <f t="shared" si="952"/>
        <v>0.91161784287616521</v>
      </c>
      <c r="BB468" s="30">
        <f t="shared" si="953"/>
        <v>3.1289111389236545E-3</v>
      </c>
      <c r="BC468" s="30">
        <f t="shared" si="954"/>
        <v>0.55825814044723421</v>
      </c>
      <c r="BD468" s="30">
        <f t="shared" si="955"/>
        <v>8.072372999304106E-3</v>
      </c>
      <c r="BE468" s="30">
        <f t="shared" si="956"/>
        <v>0</v>
      </c>
      <c r="BF468" s="30">
        <f t="shared" si="957"/>
        <v>5.7071960297766754E-3</v>
      </c>
      <c r="BG468" s="30">
        <f t="shared" si="958"/>
        <v>0.18081312410841657</v>
      </c>
      <c r="BH468" s="30">
        <f t="shared" si="959"/>
        <v>0.14069054533720557</v>
      </c>
      <c r="BI468" s="30">
        <f t="shared" si="960"/>
        <v>2.0169851380042462E-2</v>
      </c>
      <c r="BJ468" s="30">
        <f t="shared" si="961"/>
        <v>1.8284579843170687</v>
      </c>
      <c r="BK468" s="30"/>
      <c r="BL468" s="30">
        <f t="shared" si="962"/>
        <v>0.49857193913955622</v>
      </c>
      <c r="BM468" s="30">
        <f t="shared" si="963"/>
        <v>1.7112294434768248E-3</v>
      </c>
      <c r="BN468" s="30">
        <f t="shared" si="964"/>
        <v>0.30531636233125931</v>
      </c>
      <c r="BO468" s="30">
        <f t="shared" si="965"/>
        <v>4.4148528807016292E-3</v>
      </c>
      <c r="BP468" s="30">
        <f t="shared" si="966"/>
        <v>0</v>
      </c>
      <c r="BQ468" s="30">
        <f t="shared" si="967"/>
        <v>3.1213164747169839E-3</v>
      </c>
      <c r="BR468" s="30">
        <f t="shared" si="968"/>
        <v>9.8888312260536029E-2</v>
      </c>
      <c r="BS468" s="30">
        <f t="shared" si="969"/>
        <v>7.6944915630507996E-2</v>
      </c>
      <c r="BT468" s="30">
        <f t="shared" si="970"/>
        <v>1.1031071839244873E-2</v>
      </c>
      <c r="BU468" s="30">
        <f t="shared" si="971"/>
        <v>0.99999999999999989</v>
      </c>
      <c r="BV468" s="30"/>
      <c r="BW468" s="28">
        <f t="shared" si="972"/>
        <v>0.5291985275050759</v>
      </c>
      <c r="BX468" s="28">
        <f t="shared" si="973"/>
        <v>0.41176894538746378</v>
      </c>
      <c r="BY468" s="28">
        <f t="shared" si="974"/>
        <v>5.903252710746032E-2</v>
      </c>
      <c r="BZ468" s="28"/>
      <c r="CA468" s="28">
        <f t="shared" si="975"/>
        <v>59.164501299220483</v>
      </c>
      <c r="CB468" s="28">
        <f t="shared" si="976"/>
        <v>9.7641415150909481</v>
      </c>
      <c r="CC468" s="28">
        <f t="shared" si="977"/>
        <v>32.363179085999825</v>
      </c>
      <c r="CD468" s="28">
        <f t="shared" si="978"/>
        <v>52.919852750507587</v>
      </c>
      <c r="CF468" s="28">
        <f t="shared" si="979"/>
        <v>7.1428722418040032</v>
      </c>
      <c r="CG468" s="28">
        <f t="shared" si="980"/>
        <v>0.52777008653259827</v>
      </c>
      <c r="CH468" s="30"/>
      <c r="CI468" s="107">
        <f t="shared" si="981"/>
        <v>3.0058052981726635</v>
      </c>
    </row>
    <row r="469" spans="1:87" ht="15" customHeight="1" x14ac:dyDescent="0.3">
      <c r="A469" s="150" t="s">
        <v>194</v>
      </c>
      <c r="C469" s="145">
        <v>100</v>
      </c>
      <c r="D469" s="26">
        <f t="shared" si="927"/>
        <v>1008</v>
      </c>
      <c r="F469" s="28">
        <v>59.2</v>
      </c>
      <c r="G469" s="28">
        <v>0.56000000000000005</v>
      </c>
      <c r="H469" s="28">
        <v>16.399999999999999</v>
      </c>
      <c r="I469" s="28">
        <v>6.77</v>
      </c>
      <c r="J469" s="28">
        <v>0.13</v>
      </c>
      <c r="K469" s="28">
        <v>2.35</v>
      </c>
      <c r="L469" s="28">
        <v>4.5</v>
      </c>
      <c r="M469" s="28">
        <v>4.1399999999999997</v>
      </c>
      <c r="N469" s="28">
        <v>5.63</v>
      </c>
      <c r="O469" s="28">
        <v>0.38</v>
      </c>
      <c r="P469" s="28">
        <f t="shared" si="928"/>
        <v>100.05999999999997</v>
      </c>
      <c r="R469" s="28">
        <v>54.83</v>
      </c>
      <c r="S469" s="28">
        <v>0.28999999999999998</v>
      </c>
      <c r="T469" s="28">
        <v>28.12</v>
      </c>
      <c r="U469" s="28">
        <v>0.8</v>
      </c>
      <c r="V469" s="28">
        <v>0</v>
      </c>
      <c r="W469" s="28">
        <v>0.04</v>
      </c>
      <c r="X469" s="28">
        <v>9.81</v>
      </c>
      <c r="Y469" s="28">
        <v>4.7699999999999996</v>
      </c>
      <c r="Z469" s="28">
        <v>1.07</v>
      </c>
      <c r="AA469" s="28">
        <f t="shared" si="929"/>
        <v>99.72999999999999</v>
      </c>
      <c r="AC469" s="30">
        <f t="shared" si="930"/>
        <v>0.98535286284953405</v>
      </c>
      <c r="AD469" s="30">
        <f t="shared" si="931"/>
        <v>7.0087609511889862E-3</v>
      </c>
      <c r="AE469" s="30">
        <f t="shared" si="932"/>
        <v>0.32169478226755588</v>
      </c>
      <c r="AF469" s="30">
        <f t="shared" si="933"/>
        <v>9.4224077940153098E-2</v>
      </c>
      <c r="AG469" s="30">
        <f t="shared" si="934"/>
        <v>1.8325345362277983E-3</v>
      </c>
      <c r="AH469" s="30">
        <f t="shared" si="935"/>
        <v>5.8312655086848644E-2</v>
      </c>
      <c r="AI469" s="30">
        <f t="shared" si="936"/>
        <v>8.0242510699001429E-2</v>
      </c>
      <c r="AJ469" s="30">
        <f t="shared" si="937"/>
        <v>0.13359148112294289</v>
      </c>
      <c r="AK469" s="30">
        <f t="shared" si="938"/>
        <v>0.11953290870488321</v>
      </c>
      <c r="AL469" s="30">
        <f t="shared" si="939"/>
        <v>5.354488258875416E-3</v>
      </c>
      <c r="AM469" s="30">
        <f t="shared" si="940"/>
        <v>1.8071470624172115</v>
      </c>
      <c r="AO469" s="30">
        <f t="shared" si="941"/>
        <v>0.54525327979203952</v>
      </c>
      <c r="AP469" s="30">
        <f t="shared" si="942"/>
        <v>3.8783567186912713E-3</v>
      </c>
      <c r="AQ469" s="30">
        <f t="shared" si="943"/>
        <v>0.17801250875358313</v>
      </c>
      <c r="AR469" s="30">
        <f t="shared" si="944"/>
        <v>5.2139684644215097E-2</v>
      </c>
      <c r="AS469" s="30">
        <f t="shared" si="945"/>
        <v>1.0140483717891941E-3</v>
      </c>
      <c r="AT469" s="30">
        <f t="shared" si="946"/>
        <v>3.2267797291965022E-2</v>
      </c>
      <c r="AU469" s="30">
        <f t="shared" si="947"/>
        <v>4.4402867020501537E-2</v>
      </c>
      <c r="AV469" s="30">
        <f t="shared" si="948"/>
        <v>7.3923967728588197E-2</v>
      </c>
      <c r="AW469" s="30">
        <f t="shared" si="949"/>
        <v>6.6144538643688397E-2</v>
      </c>
      <c r="AX469" s="30">
        <f t="shared" si="950"/>
        <v>2.9629510349386489E-3</v>
      </c>
      <c r="AY469" s="30">
        <f t="shared" si="951"/>
        <v>1.0000000000000002</v>
      </c>
      <c r="AZ469" s="30"/>
      <c r="BA469" s="30">
        <f t="shared" si="952"/>
        <v>0.9126165113182424</v>
      </c>
      <c r="BB469" s="30">
        <f t="shared" si="953"/>
        <v>3.6295369211514386E-3</v>
      </c>
      <c r="BC469" s="30">
        <f t="shared" si="954"/>
        <v>0.55158885837583371</v>
      </c>
      <c r="BD469" s="30">
        <f t="shared" si="955"/>
        <v>1.1134307585247045E-2</v>
      </c>
      <c r="BE469" s="30">
        <f t="shared" si="956"/>
        <v>0</v>
      </c>
      <c r="BF469" s="30">
        <f t="shared" si="957"/>
        <v>9.9255583126550868E-4</v>
      </c>
      <c r="BG469" s="30">
        <f t="shared" si="958"/>
        <v>0.17492867332382311</v>
      </c>
      <c r="BH469" s="30">
        <f t="shared" si="959"/>
        <v>0.15392061955469505</v>
      </c>
      <c r="BI469" s="30">
        <f t="shared" si="960"/>
        <v>2.2717622080679407E-2</v>
      </c>
      <c r="BJ469" s="30">
        <f t="shared" si="961"/>
        <v>1.8315286849909378</v>
      </c>
      <c r="BK469" s="30"/>
      <c r="BL469" s="30">
        <f t="shared" si="962"/>
        <v>0.49828130937668491</v>
      </c>
      <c r="BM469" s="30">
        <f t="shared" si="963"/>
        <v>1.9816981032810834E-3</v>
      </c>
      <c r="BN469" s="30">
        <f t="shared" si="964"/>
        <v>0.30116310101829658</v>
      </c>
      <c r="BO469" s="30">
        <f t="shared" si="965"/>
        <v>6.0792428076561281E-3</v>
      </c>
      <c r="BP469" s="30">
        <f t="shared" si="966"/>
        <v>0</v>
      </c>
      <c r="BQ469" s="30">
        <f t="shared" si="967"/>
        <v>5.4192753812666594E-4</v>
      </c>
      <c r="BR469" s="30">
        <f t="shared" si="968"/>
        <v>9.5509655271759308E-2</v>
      </c>
      <c r="BS469" s="30">
        <f t="shared" si="969"/>
        <v>8.4039426090373584E-2</v>
      </c>
      <c r="BT469" s="30">
        <f t="shared" si="970"/>
        <v>1.2403639793821636E-2</v>
      </c>
      <c r="BU469" s="30">
        <f t="shared" si="971"/>
        <v>1</v>
      </c>
      <c r="BV469" s="30"/>
      <c r="BW469" s="28">
        <f t="shared" si="972"/>
        <v>0.49756864449012539</v>
      </c>
      <c r="BX469" s="28">
        <f t="shared" si="973"/>
        <v>0.43781315307374385</v>
      </c>
      <c r="BY469" s="28">
        <f t="shared" si="974"/>
        <v>6.4618202436130756E-2</v>
      </c>
      <c r="BZ469" s="28"/>
      <c r="CA469" s="28">
        <f t="shared" si="975"/>
        <v>59.164501299220483</v>
      </c>
      <c r="CB469" s="28">
        <f t="shared" si="976"/>
        <v>9.7641415150909481</v>
      </c>
      <c r="CC469" s="28">
        <f t="shared" si="977"/>
        <v>31.340252468119346</v>
      </c>
      <c r="CD469" s="28">
        <f t="shared" si="978"/>
        <v>49.756864449012539</v>
      </c>
      <c r="CF469" s="28">
        <f t="shared" si="979"/>
        <v>7.0812421180144343</v>
      </c>
      <c r="CG469" s="28">
        <f t="shared" si="980"/>
        <v>0.52777008653259827</v>
      </c>
      <c r="CH469" s="30"/>
      <c r="CI469" s="107">
        <f t="shared" si="981"/>
        <v>2.7055581376297995</v>
      </c>
    </row>
    <row r="470" spans="1:87" ht="15" customHeight="1" x14ac:dyDescent="0.3">
      <c r="A470" s="150" t="s">
        <v>194</v>
      </c>
      <c r="C470" s="145">
        <v>110</v>
      </c>
      <c r="D470" s="26">
        <f t="shared" si="927"/>
        <v>1008</v>
      </c>
      <c r="F470" s="28">
        <v>59.2</v>
      </c>
      <c r="G470" s="28">
        <v>0.56000000000000005</v>
      </c>
      <c r="H470" s="28">
        <v>16.399999999999999</v>
      </c>
      <c r="I470" s="28">
        <v>6.77</v>
      </c>
      <c r="J470" s="28">
        <v>0.13</v>
      </c>
      <c r="K470" s="28">
        <v>2.35</v>
      </c>
      <c r="L470" s="28">
        <v>4.5</v>
      </c>
      <c r="M470" s="28">
        <v>4.1399999999999997</v>
      </c>
      <c r="N470" s="28">
        <v>5.63</v>
      </c>
      <c r="O470" s="28">
        <v>0.38</v>
      </c>
      <c r="P470" s="28">
        <f t="shared" si="928"/>
        <v>100.05999999999997</v>
      </c>
      <c r="R470" s="28">
        <v>53.76</v>
      </c>
      <c r="S470" s="28">
        <v>0.3</v>
      </c>
      <c r="T470" s="28">
        <v>29.03</v>
      </c>
      <c r="U470" s="28">
        <v>0.68</v>
      </c>
      <c r="V470" s="28">
        <v>0</v>
      </c>
      <c r="W470" s="28">
        <v>0.17</v>
      </c>
      <c r="X470" s="28">
        <v>10.4</v>
      </c>
      <c r="Y470" s="28">
        <v>4.46</v>
      </c>
      <c r="Z470" s="28">
        <v>0.87</v>
      </c>
      <c r="AA470" s="28">
        <f t="shared" si="929"/>
        <v>99.670000000000016</v>
      </c>
      <c r="AC470" s="30">
        <f t="shared" si="930"/>
        <v>0.98535286284953405</v>
      </c>
      <c r="AD470" s="30">
        <f t="shared" si="931"/>
        <v>7.0087609511889862E-3</v>
      </c>
      <c r="AE470" s="30">
        <f t="shared" si="932"/>
        <v>0.32169478226755588</v>
      </c>
      <c r="AF470" s="30">
        <f t="shared" si="933"/>
        <v>9.4224077940153098E-2</v>
      </c>
      <c r="AG470" s="30">
        <f t="shared" si="934"/>
        <v>1.8325345362277983E-3</v>
      </c>
      <c r="AH470" s="30">
        <f t="shared" si="935"/>
        <v>5.8312655086848644E-2</v>
      </c>
      <c r="AI470" s="30">
        <f t="shared" si="936"/>
        <v>8.0242510699001429E-2</v>
      </c>
      <c r="AJ470" s="30">
        <f t="shared" si="937"/>
        <v>0.13359148112294289</v>
      </c>
      <c r="AK470" s="30">
        <f t="shared" si="938"/>
        <v>0.11953290870488321</v>
      </c>
      <c r="AL470" s="30">
        <f t="shared" si="939"/>
        <v>5.354488258875416E-3</v>
      </c>
      <c r="AM470" s="30">
        <f t="shared" si="940"/>
        <v>1.8071470624172115</v>
      </c>
      <c r="AO470" s="30">
        <f t="shared" si="941"/>
        <v>0.54525327979203952</v>
      </c>
      <c r="AP470" s="30">
        <f t="shared" si="942"/>
        <v>3.8783567186912713E-3</v>
      </c>
      <c r="AQ470" s="30">
        <f t="shared" si="943"/>
        <v>0.17801250875358313</v>
      </c>
      <c r="AR470" s="30">
        <f t="shared" si="944"/>
        <v>5.2139684644215097E-2</v>
      </c>
      <c r="AS470" s="30">
        <f t="shared" si="945"/>
        <v>1.0140483717891941E-3</v>
      </c>
      <c r="AT470" s="30">
        <f t="shared" si="946"/>
        <v>3.2267797291965022E-2</v>
      </c>
      <c r="AU470" s="30">
        <f t="shared" si="947"/>
        <v>4.4402867020501537E-2</v>
      </c>
      <c r="AV470" s="30">
        <f t="shared" si="948"/>
        <v>7.3923967728588197E-2</v>
      </c>
      <c r="AW470" s="30">
        <f t="shared" si="949"/>
        <v>6.6144538643688397E-2</v>
      </c>
      <c r="AX470" s="30">
        <f t="shared" si="950"/>
        <v>2.9629510349386489E-3</v>
      </c>
      <c r="AY470" s="30">
        <f t="shared" si="951"/>
        <v>1.0000000000000002</v>
      </c>
      <c r="AZ470" s="30"/>
      <c r="BA470" s="30">
        <f t="shared" si="952"/>
        <v>0.89480692410119844</v>
      </c>
      <c r="BB470" s="30">
        <f t="shared" si="953"/>
        <v>3.7546933667083849E-3</v>
      </c>
      <c r="BC470" s="30">
        <f t="shared" si="954"/>
        <v>0.56943899568458223</v>
      </c>
      <c r="BD470" s="30">
        <f t="shared" si="955"/>
        <v>9.4641614474599879E-3</v>
      </c>
      <c r="BE470" s="30">
        <f t="shared" si="956"/>
        <v>0</v>
      </c>
      <c r="BF470" s="30">
        <f t="shared" si="957"/>
        <v>4.2183622828784123E-3</v>
      </c>
      <c r="BG470" s="30">
        <f t="shared" si="958"/>
        <v>0.18544935805991442</v>
      </c>
      <c r="BH470" s="30">
        <f t="shared" si="959"/>
        <v>0.14391739270732495</v>
      </c>
      <c r="BI470" s="30">
        <f t="shared" si="960"/>
        <v>1.8471337579617834E-2</v>
      </c>
      <c r="BJ470" s="30">
        <f t="shared" si="961"/>
        <v>1.8295212252296849</v>
      </c>
      <c r="BK470" s="30"/>
      <c r="BL470" s="30">
        <f t="shared" si="962"/>
        <v>0.48909349165318433</v>
      </c>
      <c r="BM470" s="30">
        <f t="shared" si="963"/>
        <v>2.0522819385366828E-3</v>
      </c>
      <c r="BN470" s="30">
        <f t="shared" si="964"/>
        <v>0.31125028112920239</v>
      </c>
      <c r="BO470" s="30">
        <f t="shared" si="965"/>
        <v>5.1730263180039477E-3</v>
      </c>
      <c r="BP470" s="30">
        <f t="shared" si="966"/>
        <v>0</v>
      </c>
      <c r="BQ470" s="30">
        <f t="shared" si="967"/>
        <v>2.3057192366537447E-3</v>
      </c>
      <c r="BR470" s="30">
        <f t="shared" si="968"/>
        <v>0.1013649666932027</v>
      </c>
      <c r="BS470" s="30">
        <f t="shared" si="969"/>
        <v>7.8663964496644215E-2</v>
      </c>
      <c r="BT470" s="30">
        <f t="shared" si="970"/>
        <v>1.0096268534571864E-2</v>
      </c>
      <c r="BU470" s="30">
        <f t="shared" si="971"/>
        <v>1</v>
      </c>
      <c r="BV470" s="30"/>
      <c r="BW470" s="28">
        <f t="shared" si="972"/>
        <v>0.533148508667596</v>
      </c>
      <c r="BX470" s="28">
        <f t="shared" si="973"/>
        <v>0.4137482280658506</v>
      </c>
      <c r="BY470" s="28">
        <f t="shared" si="974"/>
        <v>5.3103263266553402E-2</v>
      </c>
      <c r="BZ470" s="28"/>
      <c r="CA470" s="28">
        <f t="shared" si="975"/>
        <v>59.164501299220483</v>
      </c>
      <c r="CB470" s="28">
        <f t="shared" si="976"/>
        <v>9.7641415150909481</v>
      </c>
      <c r="CC470" s="28">
        <f t="shared" si="977"/>
        <v>31.967751760035139</v>
      </c>
      <c r="CD470" s="28">
        <f t="shared" si="978"/>
        <v>53.314850866759599</v>
      </c>
      <c r="CF470" s="28">
        <f t="shared" si="979"/>
        <v>7.1503086053098501</v>
      </c>
      <c r="CG470" s="28">
        <f t="shared" si="980"/>
        <v>0.52777008653259827</v>
      </c>
      <c r="CH470" s="30"/>
      <c r="CI470" s="107">
        <f t="shared" si="981"/>
        <v>2.9789998038418326</v>
      </c>
    </row>
    <row r="471" spans="1:87" ht="15" customHeight="1" x14ac:dyDescent="0.3">
      <c r="A471" s="150" t="s">
        <v>194</v>
      </c>
      <c r="C471" s="145">
        <v>120</v>
      </c>
      <c r="D471" s="26">
        <f t="shared" si="927"/>
        <v>1008</v>
      </c>
      <c r="F471" s="28">
        <v>59.2</v>
      </c>
      <c r="G471" s="28">
        <v>0.56000000000000005</v>
      </c>
      <c r="H471" s="28">
        <v>16.399999999999999</v>
      </c>
      <c r="I471" s="28">
        <v>6.77</v>
      </c>
      <c r="J471" s="28">
        <v>0.13</v>
      </c>
      <c r="K471" s="28">
        <v>2.35</v>
      </c>
      <c r="L471" s="28">
        <v>4.5</v>
      </c>
      <c r="M471" s="28">
        <v>4.1399999999999997</v>
      </c>
      <c r="N471" s="28">
        <v>5.63</v>
      </c>
      <c r="O471" s="28">
        <v>0.38</v>
      </c>
      <c r="P471" s="28">
        <f t="shared" si="928"/>
        <v>100.05999999999997</v>
      </c>
      <c r="R471" s="28">
        <v>52.01</v>
      </c>
      <c r="S471" s="28">
        <v>0.3</v>
      </c>
      <c r="T471" s="28">
        <v>30.83</v>
      </c>
      <c r="U471" s="28">
        <v>0.71</v>
      </c>
      <c r="V471" s="28">
        <v>0</v>
      </c>
      <c r="W471" s="28">
        <v>0.36</v>
      </c>
      <c r="X471" s="28">
        <v>10.93</v>
      </c>
      <c r="Y471" s="28">
        <v>3.85</v>
      </c>
      <c r="Z471" s="28">
        <v>0.88</v>
      </c>
      <c r="AA471" s="28">
        <f t="shared" si="929"/>
        <v>99.869999999999976</v>
      </c>
      <c r="AC471" s="30">
        <f t="shared" si="930"/>
        <v>0.98535286284953405</v>
      </c>
      <c r="AD471" s="30">
        <f t="shared" si="931"/>
        <v>7.0087609511889862E-3</v>
      </c>
      <c r="AE471" s="30">
        <f t="shared" si="932"/>
        <v>0.32169478226755588</v>
      </c>
      <c r="AF471" s="30">
        <f t="shared" si="933"/>
        <v>9.4224077940153098E-2</v>
      </c>
      <c r="AG471" s="30">
        <f t="shared" si="934"/>
        <v>1.8325345362277983E-3</v>
      </c>
      <c r="AH471" s="30">
        <f t="shared" si="935"/>
        <v>5.8312655086848644E-2</v>
      </c>
      <c r="AI471" s="30">
        <f t="shared" si="936"/>
        <v>8.0242510699001429E-2</v>
      </c>
      <c r="AJ471" s="30">
        <f t="shared" si="937"/>
        <v>0.13359148112294289</v>
      </c>
      <c r="AK471" s="30">
        <f t="shared" si="938"/>
        <v>0.11953290870488321</v>
      </c>
      <c r="AL471" s="30">
        <f t="shared" si="939"/>
        <v>5.354488258875416E-3</v>
      </c>
      <c r="AM471" s="30">
        <f t="shared" si="940"/>
        <v>1.8071470624172115</v>
      </c>
      <c r="AO471" s="30">
        <f t="shared" si="941"/>
        <v>0.54525327979203952</v>
      </c>
      <c r="AP471" s="30">
        <f t="shared" si="942"/>
        <v>3.8783567186912713E-3</v>
      </c>
      <c r="AQ471" s="30">
        <f t="shared" si="943"/>
        <v>0.17801250875358313</v>
      </c>
      <c r="AR471" s="30">
        <f t="shared" si="944"/>
        <v>5.2139684644215097E-2</v>
      </c>
      <c r="AS471" s="30">
        <f t="shared" si="945"/>
        <v>1.0140483717891941E-3</v>
      </c>
      <c r="AT471" s="30">
        <f t="shared" si="946"/>
        <v>3.2267797291965022E-2</v>
      </c>
      <c r="AU471" s="30">
        <f t="shared" si="947"/>
        <v>4.4402867020501537E-2</v>
      </c>
      <c r="AV471" s="30">
        <f t="shared" si="948"/>
        <v>7.3923967728588197E-2</v>
      </c>
      <c r="AW471" s="30">
        <f t="shared" si="949"/>
        <v>6.6144538643688397E-2</v>
      </c>
      <c r="AX471" s="30">
        <f t="shared" si="950"/>
        <v>2.9629510349386489E-3</v>
      </c>
      <c r="AY471" s="30">
        <f t="shared" si="951"/>
        <v>1.0000000000000002</v>
      </c>
      <c r="AZ471" s="30"/>
      <c r="BA471" s="30">
        <f t="shared" si="952"/>
        <v>0.86567909454061254</v>
      </c>
      <c r="BB471" s="30">
        <f t="shared" si="953"/>
        <v>3.7546933667083849E-3</v>
      </c>
      <c r="BC471" s="30">
        <f t="shared" si="954"/>
        <v>0.60474695959199687</v>
      </c>
      <c r="BD471" s="30">
        <f t="shared" si="955"/>
        <v>9.8816979819067504E-3</v>
      </c>
      <c r="BE471" s="30">
        <f t="shared" si="956"/>
        <v>0</v>
      </c>
      <c r="BF471" s="30">
        <f t="shared" si="957"/>
        <v>8.9330024813895782E-3</v>
      </c>
      <c r="BG471" s="30">
        <f t="shared" si="958"/>
        <v>0.19490014265335234</v>
      </c>
      <c r="BH471" s="30">
        <f t="shared" si="959"/>
        <v>0.12423362374959665</v>
      </c>
      <c r="BI471" s="30">
        <f t="shared" si="960"/>
        <v>1.8683651804670912E-2</v>
      </c>
      <c r="BJ471" s="30">
        <f t="shared" si="961"/>
        <v>1.8308128661702341</v>
      </c>
      <c r="BK471" s="30"/>
      <c r="BL471" s="30">
        <f t="shared" si="962"/>
        <v>0.47283865573409145</v>
      </c>
      <c r="BM471" s="30">
        <f t="shared" si="963"/>
        <v>2.0508340508675793E-3</v>
      </c>
      <c r="BN471" s="30">
        <f t="shared" si="964"/>
        <v>0.33031609661834538</v>
      </c>
      <c r="BO471" s="30">
        <f t="shared" si="965"/>
        <v>5.3974374795484545E-3</v>
      </c>
      <c r="BP471" s="30">
        <f t="shared" si="966"/>
        <v>0</v>
      </c>
      <c r="BQ471" s="30">
        <f t="shared" si="967"/>
        <v>4.8792548088631158E-3</v>
      </c>
      <c r="BR471" s="30">
        <f t="shared" si="968"/>
        <v>0.10645552380296086</v>
      </c>
      <c r="BS471" s="30">
        <f t="shared" si="969"/>
        <v>6.7857084710942303E-2</v>
      </c>
      <c r="BT471" s="30">
        <f t="shared" si="970"/>
        <v>1.0205112794380839E-2</v>
      </c>
      <c r="BU471" s="30">
        <f t="shared" si="971"/>
        <v>1</v>
      </c>
      <c r="BV471" s="30"/>
      <c r="BW471" s="28">
        <f t="shared" si="972"/>
        <v>0.57693929367954688</v>
      </c>
      <c r="BX471" s="28">
        <f t="shared" si="973"/>
        <v>0.36775375410998978</v>
      </c>
      <c r="BY471" s="28">
        <f t="shared" si="974"/>
        <v>5.5306952210463334E-2</v>
      </c>
      <c r="BZ471" s="28"/>
      <c r="CA471" s="28">
        <f t="shared" si="975"/>
        <v>59.164501299220483</v>
      </c>
      <c r="CB471" s="28">
        <f t="shared" si="976"/>
        <v>9.7641415150909481</v>
      </c>
      <c r="CC471" s="28">
        <f t="shared" si="977"/>
        <v>34.377659905023677</v>
      </c>
      <c r="CD471" s="28">
        <f t="shared" si="978"/>
        <v>57.693929367954688</v>
      </c>
      <c r="CF471" s="28">
        <f t="shared" si="979"/>
        <v>7.2292456427717333</v>
      </c>
      <c r="CG471" s="28">
        <f t="shared" si="980"/>
        <v>0.52777008653259827</v>
      </c>
      <c r="CH471" s="30"/>
      <c r="CI471" s="107">
        <f t="shared" si="981"/>
        <v>3.5190791671899082</v>
      </c>
    </row>
    <row r="472" spans="1:87" ht="15" customHeight="1" x14ac:dyDescent="0.3">
      <c r="A472" s="150" t="s">
        <v>194</v>
      </c>
      <c r="C472" s="145">
        <v>130</v>
      </c>
      <c r="D472" s="26">
        <f t="shared" si="927"/>
        <v>1008</v>
      </c>
      <c r="F472" s="28">
        <v>59.2</v>
      </c>
      <c r="G472" s="28">
        <v>0.56000000000000005</v>
      </c>
      <c r="H472" s="28">
        <v>16.399999999999999</v>
      </c>
      <c r="I472" s="28">
        <v>6.77</v>
      </c>
      <c r="J472" s="28">
        <v>0.13</v>
      </c>
      <c r="K472" s="28">
        <v>2.35</v>
      </c>
      <c r="L472" s="28">
        <v>4.5</v>
      </c>
      <c r="M472" s="28">
        <v>4.1399999999999997</v>
      </c>
      <c r="N472" s="28">
        <v>5.63</v>
      </c>
      <c r="O472" s="28">
        <v>0.38</v>
      </c>
      <c r="P472" s="28">
        <f t="shared" si="928"/>
        <v>100.05999999999997</v>
      </c>
      <c r="R472" s="28">
        <v>54.75</v>
      </c>
      <c r="S472" s="28">
        <v>0.17</v>
      </c>
      <c r="T472" s="28">
        <v>28.51</v>
      </c>
      <c r="U472" s="28">
        <v>0.72</v>
      </c>
      <c r="V472" s="28">
        <v>0</v>
      </c>
      <c r="W472" s="28">
        <v>0.21</v>
      </c>
      <c r="X472" s="28">
        <v>10.18</v>
      </c>
      <c r="Y472" s="28">
        <v>4.33</v>
      </c>
      <c r="Z472" s="28">
        <v>0.96</v>
      </c>
      <c r="AA472" s="28">
        <f t="shared" si="929"/>
        <v>99.829999999999984</v>
      </c>
      <c r="AC472" s="30">
        <f t="shared" si="930"/>
        <v>0.98535286284953405</v>
      </c>
      <c r="AD472" s="30">
        <f t="shared" si="931"/>
        <v>7.0087609511889862E-3</v>
      </c>
      <c r="AE472" s="30">
        <f t="shared" si="932"/>
        <v>0.32169478226755588</v>
      </c>
      <c r="AF472" s="30">
        <f t="shared" si="933"/>
        <v>9.4224077940153098E-2</v>
      </c>
      <c r="AG472" s="30">
        <f t="shared" si="934"/>
        <v>1.8325345362277983E-3</v>
      </c>
      <c r="AH472" s="30">
        <f t="shared" si="935"/>
        <v>5.8312655086848644E-2</v>
      </c>
      <c r="AI472" s="30">
        <f t="shared" si="936"/>
        <v>8.0242510699001429E-2</v>
      </c>
      <c r="AJ472" s="30">
        <f t="shared" si="937"/>
        <v>0.13359148112294289</v>
      </c>
      <c r="AK472" s="30">
        <f t="shared" si="938"/>
        <v>0.11953290870488321</v>
      </c>
      <c r="AL472" s="30">
        <f t="shared" si="939"/>
        <v>5.354488258875416E-3</v>
      </c>
      <c r="AM472" s="30">
        <f t="shared" si="940"/>
        <v>1.8071470624172115</v>
      </c>
      <c r="AO472" s="30">
        <f t="shared" si="941"/>
        <v>0.54525327979203952</v>
      </c>
      <c r="AP472" s="30">
        <f t="shared" si="942"/>
        <v>3.8783567186912713E-3</v>
      </c>
      <c r="AQ472" s="30">
        <f t="shared" si="943"/>
        <v>0.17801250875358313</v>
      </c>
      <c r="AR472" s="30">
        <f t="shared" si="944"/>
        <v>5.2139684644215097E-2</v>
      </c>
      <c r="AS472" s="30">
        <f t="shared" si="945"/>
        <v>1.0140483717891941E-3</v>
      </c>
      <c r="AT472" s="30">
        <f t="shared" si="946"/>
        <v>3.2267797291965022E-2</v>
      </c>
      <c r="AU472" s="30">
        <f t="shared" si="947"/>
        <v>4.4402867020501537E-2</v>
      </c>
      <c r="AV472" s="30">
        <f t="shared" si="948"/>
        <v>7.3923967728588197E-2</v>
      </c>
      <c r="AW472" s="30">
        <f t="shared" si="949"/>
        <v>6.6144538643688397E-2</v>
      </c>
      <c r="AX472" s="30">
        <f t="shared" si="950"/>
        <v>2.9629510349386489E-3</v>
      </c>
      <c r="AY472" s="30">
        <f t="shared" si="951"/>
        <v>1.0000000000000002</v>
      </c>
      <c r="AZ472" s="30"/>
      <c r="BA472" s="30">
        <f t="shared" si="952"/>
        <v>0.91128495339547277</v>
      </c>
      <c r="BB472" s="30">
        <f t="shared" si="953"/>
        <v>2.1276595744680851E-3</v>
      </c>
      <c r="BC472" s="30">
        <f t="shared" si="954"/>
        <v>0.55923891722244023</v>
      </c>
      <c r="BD472" s="30">
        <f t="shared" si="955"/>
        <v>1.0020876826722338E-2</v>
      </c>
      <c r="BE472" s="30">
        <f t="shared" si="956"/>
        <v>0</v>
      </c>
      <c r="BF472" s="30">
        <f t="shared" si="957"/>
        <v>5.210918114143921E-3</v>
      </c>
      <c r="BG472" s="30">
        <f t="shared" si="958"/>
        <v>0.18152639087018546</v>
      </c>
      <c r="BH472" s="30">
        <f t="shared" si="959"/>
        <v>0.13972249112616975</v>
      </c>
      <c r="BI472" s="30">
        <f t="shared" si="960"/>
        <v>2.038216560509554E-2</v>
      </c>
      <c r="BJ472" s="30">
        <f t="shared" si="961"/>
        <v>1.8295143727346979</v>
      </c>
      <c r="BK472" s="30"/>
      <c r="BL472" s="30">
        <f t="shared" si="962"/>
        <v>0.49810210128784832</v>
      </c>
      <c r="BM472" s="30">
        <f t="shared" si="963"/>
        <v>1.1629641210676742E-3</v>
      </c>
      <c r="BN472" s="30">
        <f t="shared" si="964"/>
        <v>0.30567615404218351</v>
      </c>
      <c r="BO472" s="30">
        <f t="shared" si="965"/>
        <v>5.477342499224787E-3</v>
      </c>
      <c r="BP472" s="30">
        <f t="shared" si="966"/>
        <v>0</v>
      </c>
      <c r="BQ472" s="30">
        <f t="shared" si="967"/>
        <v>2.8482520781483735E-3</v>
      </c>
      <c r="BR472" s="30">
        <f t="shared" si="968"/>
        <v>9.9221079416198177E-2</v>
      </c>
      <c r="BS472" s="30">
        <f t="shared" si="969"/>
        <v>7.6371354720387988E-2</v>
      </c>
      <c r="BT472" s="30">
        <f t="shared" si="970"/>
        <v>1.1140751834941285E-2</v>
      </c>
      <c r="BU472" s="30">
        <f t="shared" si="971"/>
        <v>1.0000000000000002</v>
      </c>
      <c r="BV472" s="30"/>
      <c r="BW472" s="28">
        <f t="shared" si="972"/>
        <v>0.53135214771801265</v>
      </c>
      <c r="BX472" s="28">
        <f t="shared" si="973"/>
        <v>0.40898651368821437</v>
      </c>
      <c r="BY472" s="28">
        <f t="shared" si="974"/>
        <v>5.9661338593772983E-2</v>
      </c>
      <c r="BZ472" s="28"/>
      <c r="CA472" s="28">
        <f t="shared" si="975"/>
        <v>59.164501299220483</v>
      </c>
      <c r="CB472" s="28">
        <f t="shared" si="976"/>
        <v>9.7641415150909481</v>
      </c>
      <c r="CC472" s="28">
        <f t="shared" si="977"/>
        <v>32.53374124527793</v>
      </c>
      <c r="CD472" s="28">
        <f t="shared" si="978"/>
        <v>53.135214771801266</v>
      </c>
      <c r="CF472" s="28">
        <f t="shared" si="979"/>
        <v>7.1469335718723777</v>
      </c>
      <c r="CG472" s="28">
        <f t="shared" si="980"/>
        <v>0.52777008653259827</v>
      </c>
      <c r="CH472" s="30"/>
      <c r="CI472" s="107">
        <f t="shared" si="981"/>
        <v>3.0387122504621504</v>
      </c>
    </row>
    <row r="473" spans="1:87" ht="15" customHeight="1" x14ac:dyDescent="0.3">
      <c r="A473" s="150" t="s">
        <v>194</v>
      </c>
      <c r="C473" s="145">
        <v>140</v>
      </c>
      <c r="D473" s="26">
        <f t="shared" si="927"/>
        <v>1008</v>
      </c>
      <c r="F473" s="28">
        <v>59.2</v>
      </c>
      <c r="G473" s="28">
        <v>0.56000000000000005</v>
      </c>
      <c r="H473" s="28">
        <v>16.399999999999999</v>
      </c>
      <c r="I473" s="28">
        <v>6.77</v>
      </c>
      <c r="J473" s="28">
        <v>0.13</v>
      </c>
      <c r="K473" s="28">
        <v>2.35</v>
      </c>
      <c r="L473" s="28">
        <v>4.5</v>
      </c>
      <c r="M473" s="28">
        <v>4.1399999999999997</v>
      </c>
      <c r="N473" s="28">
        <v>5.63</v>
      </c>
      <c r="O473" s="28">
        <v>0.38</v>
      </c>
      <c r="P473" s="28">
        <f t="shared" si="928"/>
        <v>100.05999999999997</v>
      </c>
      <c r="R473" s="28">
        <v>53.29</v>
      </c>
      <c r="S473" s="28">
        <v>0.19</v>
      </c>
      <c r="T473" s="28">
        <v>29.49</v>
      </c>
      <c r="U473" s="28">
        <v>0.73</v>
      </c>
      <c r="V473" s="28">
        <v>0</v>
      </c>
      <c r="W473" s="28">
        <v>0.23</v>
      </c>
      <c r="X473" s="28">
        <v>10.87</v>
      </c>
      <c r="Y473" s="28">
        <v>4.1500000000000004</v>
      </c>
      <c r="Z473" s="28">
        <v>0.78</v>
      </c>
      <c r="AA473" s="28">
        <f t="shared" si="929"/>
        <v>99.730000000000018</v>
      </c>
      <c r="AC473" s="30">
        <f t="shared" si="930"/>
        <v>0.98535286284953405</v>
      </c>
      <c r="AD473" s="30">
        <f t="shared" si="931"/>
        <v>7.0087609511889862E-3</v>
      </c>
      <c r="AE473" s="30">
        <f t="shared" si="932"/>
        <v>0.32169478226755588</v>
      </c>
      <c r="AF473" s="30">
        <f t="shared" si="933"/>
        <v>9.4224077940153098E-2</v>
      </c>
      <c r="AG473" s="30">
        <f t="shared" si="934"/>
        <v>1.8325345362277983E-3</v>
      </c>
      <c r="AH473" s="30">
        <f t="shared" si="935"/>
        <v>5.8312655086848644E-2</v>
      </c>
      <c r="AI473" s="30">
        <f t="shared" si="936"/>
        <v>8.0242510699001429E-2</v>
      </c>
      <c r="AJ473" s="30">
        <f t="shared" si="937"/>
        <v>0.13359148112294289</v>
      </c>
      <c r="AK473" s="30">
        <f t="shared" si="938"/>
        <v>0.11953290870488321</v>
      </c>
      <c r="AL473" s="30">
        <f t="shared" si="939"/>
        <v>5.354488258875416E-3</v>
      </c>
      <c r="AM473" s="30">
        <f t="shared" si="940"/>
        <v>1.8071470624172115</v>
      </c>
      <c r="AO473" s="30">
        <f t="shared" si="941"/>
        <v>0.54525327979203952</v>
      </c>
      <c r="AP473" s="30">
        <f t="shared" si="942"/>
        <v>3.8783567186912713E-3</v>
      </c>
      <c r="AQ473" s="30">
        <f t="shared" si="943"/>
        <v>0.17801250875358313</v>
      </c>
      <c r="AR473" s="30">
        <f t="shared" si="944"/>
        <v>5.2139684644215097E-2</v>
      </c>
      <c r="AS473" s="30">
        <f t="shared" si="945"/>
        <v>1.0140483717891941E-3</v>
      </c>
      <c r="AT473" s="30">
        <f t="shared" si="946"/>
        <v>3.2267797291965022E-2</v>
      </c>
      <c r="AU473" s="30">
        <f t="shared" si="947"/>
        <v>4.4402867020501537E-2</v>
      </c>
      <c r="AV473" s="30">
        <f t="shared" si="948"/>
        <v>7.3923967728588197E-2</v>
      </c>
      <c r="AW473" s="30">
        <f t="shared" si="949"/>
        <v>6.6144538643688397E-2</v>
      </c>
      <c r="AX473" s="30">
        <f t="shared" si="950"/>
        <v>2.9629510349386489E-3</v>
      </c>
      <c r="AY473" s="30">
        <f t="shared" si="951"/>
        <v>1.0000000000000002</v>
      </c>
      <c r="AZ473" s="30"/>
      <c r="BA473" s="30">
        <f t="shared" si="952"/>
        <v>0.88698402130492682</v>
      </c>
      <c r="BB473" s="30">
        <f t="shared" si="953"/>
        <v>2.3779724655819774E-3</v>
      </c>
      <c r="BC473" s="30">
        <f t="shared" si="954"/>
        <v>0.57846214201647705</v>
      </c>
      <c r="BD473" s="30">
        <f t="shared" si="955"/>
        <v>1.0160055671537927E-2</v>
      </c>
      <c r="BE473" s="30">
        <f t="shared" si="956"/>
        <v>0</v>
      </c>
      <c r="BF473" s="30">
        <f t="shared" si="957"/>
        <v>5.7071960297766754E-3</v>
      </c>
      <c r="BG473" s="30">
        <f t="shared" si="958"/>
        <v>0.193830242510699</v>
      </c>
      <c r="BH473" s="30">
        <f t="shared" si="959"/>
        <v>0.13391416585995483</v>
      </c>
      <c r="BI473" s="30">
        <f t="shared" si="960"/>
        <v>1.6560509554140127E-2</v>
      </c>
      <c r="BJ473" s="30">
        <f t="shared" si="961"/>
        <v>1.8279963054130945</v>
      </c>
      <c r="BK473" s="30"/>
      <c r="BL473" s="30">
        <f t="shared" si="962"/>
        <v>0.48522199890578238</v>
      </c>
      <c r="BM473" s="30">
        <f t="shared" si="963"/>
        <v>1.3008628401164071E-3</v>
      </c>
      <c r="BN473" s="30">
        <f t="shared" si="964"/>
        <v>0.31644601266617711</v>
      </c>
      <c r="BO473" s="30">
        <f t="shared" si="965"/>
        <v>5.558028559167102E-3</v>
      </c>
      <c r="BP473" s="30">
        <f t="shared" si="966"/>
        <v>0</v>
      </c>
      <c r="BQ473" s="30">
        <f t="shared" si="967"/>
        <v>3.1221047946740519E-3</v>
      </c>
      <c r="BR473" s="30">
        <f t="shared" si="968"/>
        <v>0.10603426382029631</v>
      </c>
      <c r="BS473" s="30">
        <f t="shared" si="969"/>
        <v>7.3257350391467344E-2</v>
      </c>
      <c r="BT473" s="30">
        <f t="shared" si="970"/>
        <v>9.0593780223192227E-3</v>
      </c>
      <c r="BU473" s="30">
        <f t="shared" si="971"/>
        <v>1</v>
      </c>
      <c r="BV473" s="30"/>
      <c r="BW473" s="28">
        <f t="shared" si="972"/>
        <v>0.56296100467852483</v>
      </c>
      <c r="BX473" s="28">
        <f t="shared" si="973"/>
        <v>0.38894061306787814</v>
      </c>
      <c r="BY473" s="28">
        <f t="shared" si="974"/>
        <v>4.8098382253597027E-2</v>
      </c>
      <c r="BZ473" s="28"/>
      <c r="CA473" s="28">
        <f t="shared" si="975"/>
        <v>59.164501299220483</v>
      </c>
      <c r="CB473" s="28">
        <f t="shared" si="976"/>
        <v>9.7641415150909481</v>
      </c>
      <c r="CC473" s="28">
        <f t="shared" si="977"/>
        <v>32.957888459285947</v>
      </c>
      <c r="CD473" s="28">
        <f t="shared" si="978"/>
        <v>56.296100467852483</v>
      </c>
      <c r="CF473" s="28">
        <f t="shared" si="979"/>
        <v>7.2047189543517929</v>
      </c>
      <c r="CG473" s="28">
        <f t="shared" si="980"/>
        <v>0.52777008653259827</v>
      </c>
      <c r="CH473" s="30"/>
      <c r="CI473" s="107">
        <f t="shared" si="981"/>
        <v>3.2664036811219606</v>
      </c>
    </row>
    <row r="474" spans="1:87" ht="15" customHeight="1" x14ac:dyDescent="0.3">
      <c r="A474" s="150" t="s">
        <v>194</v>
      </c>
      <c r="C474" s="145">
        <v>150</v>
      </c>
      <c r="D474" s="26">
        <f t="shared" si="927"/>
        <v>1008</v>
      </c>
      <c r="F474" s="28">
        <v>59.2</v>
      </c>
      <c r="G474" s="28">
        <v>0.56000000000000005</v>
      </c>
      <c r="H474" s="28">
        <v>16.399999999999999</v>
      </c>
      <c r="I474" s="28">
        <v>6.77</v>
      </c>
      <c r="J474" s="28">
        <v>0.13</v>
      </c>
      <c r="K474" s="28">
        <v>2.35</v>
      </c>
      <c r="L474" s="28">
        <v>4.5</v>
      </c>
      <c r="M474" s="28">
        <v>4.1399999999999997</v>
      </c>
      <c r="N474" s="28">
        <v>5.63</v>
      </c>
      <c r="O474" s="28">
        <v>0.38</v>
      </c>
      <c r="P474" s="28">
        <f t="shared" si="928"/>
        <v>100.05999999999997</v>
      </c>
      <c r="R474" s="28">
        <v>53.71</v>
      </c>
      <c r="S474" s="28">
        <v>0.08</v>
      </c>
      <c r="T474" s="28">
        <v>29.19</v>
      </c>
      <c r="U474" s="28">
        <v>0.73</v>
      </c>
      <c r="V474" s="28">
        <v>0</v>
      </c>
      <c r="W474" s="28">
        <v>0.16</v>
      </c>
      <c r="X474" s="28">
        <v>10.89</v>
      </c>
      <c r="Y474" s="28">
        <v>4.24</v>
      </c>
      <c r="Z474" s="28">
        <v>0.75</v>
      </c>
      <c r="AA474" s="28">
        <f t="shared" si="929"/>
        <v>99.75</v>
      </c>
      <c r="AC474" s="30">
        <f t="shared" si="930"/>
        <v>0.98535286284953405</v>
      </c>
      <c r="AD474" s="30">
        <f t="shared" si="931"/>
        <v>7.0087609511889862E-3</v>
      </c>
      <c r="AE474" s="30">
        <f t="shared" si="932"/>
        <v>0.32169478226755588</v>
      </c>
      <c r="AF474" s="30">
        <f t="shared" si="933"/>
        <v>9.4224077940153098E-2</v>
      </c>
      <c r="AG474" s="30">
        <f t="shared" si="934"/>
        <v>1.8325345362277983E-3</v>
      </c>
      <c r="AH474" s="30">
        <f t="shared" si="935"/>
        <v>5.8312655086848644E-2</v>
      </c>
      <c r="AI474" s="30">
        <f t="shared" si="936"/>
        <v>8.0242510699001429E-2</v>
      </c>
      <c r="AJ474" s="30">
        <f t="shared" si="937"/>
        <v>0.13359148112294289</v>
      </c>
      <c r="AK474" s="30">
        <f t="shared" si="938"/>
        <v>0.11953290870488321</v>
      </c>
      <c r="AL474" s="30">
        <f t="shared" si="939"/>
        <v>5.354488258875416E-3</v>
      </c>
      <c r="AM474" s="30">
        <f t="shared" si="940"/>
        <v>1.8071470624172115</v>
      </c>
      <c r="AO474" s="30">
        <f t="shared" si="941"/>
        <v>0.54525327979203952</v>
      </c>
      <c r="AP474" s="30">
        <f t="shared" si="942"/>
        <v>3.8783567186912713E-3</v>
      </c>
      <c r="AQ474" s="30">
        <f t="shared" si="943"/>
        <v>0.17801250875358313</v>
      </c>
      <c r="AR474" s="30">
        <f t="shared" si="944"/>
        <v>5.2139684644215097E-2</v>
      </c>
      <c r="AS474" s="30">
        <f t="shared" si="945"/>
        <v>1.0140483717891941E-3</v>
      </c>
      <c r="AT474" s="30">
        <f t="shared" si="946"/>
        <v>3.2267797291965022E-2</v>
      </c>
      <c r="AU474" s="30">
        <f t="shared" si="947"/>
        <v>4.4402867020501537E-2</v>
      </c>
      <c r="AV474" s="30">
        <f t="shared" si="948"/>
        <v>7.3923967728588197E-2</v>
      </c>
      <c r="AW474" s="30">
        <f t="shared" si="949"/>
        <v>6.6144538643688397E-2</v>
      </c>
      <c r="AX474" s="30">
        <f t="shared" si="950"/>
        <v>2.9629510349386489E-3</v>
      </c>
      <c r="AY474" s="30">
        <f t="shared" si="951"/>
        <v>1.0000000000000002</v>
      </c>
      <c r="AZ474" s="30"/>
      <c r="BA474" s="30">
        <f t="shared" si="952"/>
        <v>0.89397470039946747</v>
      </c>
      <c r="BB474" s="30">
        <f t="shared" si="953"/>
        <v>1.0012515644555694E-3</v>
      </c>
      <c r="BC474" s="30">
        <f t="shared" si="954"/>
        <v>0.57257748136524134</v>
      </c>
      <c r="BD474" s="30">
        <f t="shared" si="955"/>
        <v>1.0160055671537927E-2</v>
      </c>
      <c r="BE474" s="30">
        <f t="shared" si="956"/>
        <v>0</v>
      </c>
      <c r="BF474" s="30">
        <f t="shared" si="957"/>
        <v>3.9702233250620347E-3</v>
      </c>
      <c r="BG474" s="30">
        <f t="shared" si="958"/>
        <v>0.19418687589158345</v>
      </c>
      <c r="BH474" s="30">
        <f t="shared" si="959"/>
        <v>0.1368183284930623</v>
      </c>
      <c r="BI474" s="30">
        <f t="shared" si="960"/>
        <v>1.5923566878980892E-2</v>
      </c>
      <c r="BJ474" s="30">
        <f t="shared" si="961"/>
        <v>1.8286124835893909</v>
      </c>
      <c r="BK474" s="30"/>
      <c r="BL474" s="30">
        <f t="shared" si="962"/>
        <v>0.4888814379330283</v>
      </c>
      <c r="BM474" s="30">
        <f t="shared" si="963"/>
        <v>5.4754715580318503E-4</v>
      </c>
      <c r="BN474" s="30">
        <f t="shared" si="964"/>
        <v>0.31312127993424099</v>
      </c>
      <c r="BO474" s="30">
        <f t="shared" si="965"/>
        <v>5.556155698770421E-3</v>
      </c>
      <c r="BP474" s="30">
        <f t="shared" si="966"/>
        <v>0</v>
      </c>
      <c r="BQ474" s="30">
        <f t="shared" si="967"/>
        <v>2.1711671339292552E-3</v>
      </c>
      <c r="BR474" s="30">
        <f t="shared" si="968"/>
        <v>0.10619356349925668</v>
      </c>
      <c r="BS474" s="30">
        <f t="shared" si="969"/>
        <v>7.4820843519836991E-2</v>
      </c>
      <c r="BT474" s="30">
        <f t="shared" si="970"/>
        <v>8.7080051251342532E-3</v>
      </c>
      <c r="BU474" s="30">
        <f t="shared" si="971"/>
        <v>1</v>
      </c>
      <c r="BV474" s="30"/>
      <c r="BW474" s="28">
        <f t="shared" si="972"/>
        <v>0.55973125314539962</v>
      </c>
      <c r="BX474" s="28">
        <f t="shared" si="973"/>
        <v>0.3943700835036707</v>
      </c>
      <c r="BY474" s="28">
        <f t="shared" si="974"/>
        <v>4.589866335092968E-2</v>
      </c>
      <c r="BZ474" s="28"/>
      <c r="CA474" s="28">
        <f t="shared" si="975"/>
        <v>59.164501299220483</v>
      </c>
      <c r="CB474" s="28">
        <f t="shared" si="976"/>
        <v>9.7641415150909481</v>
      </c>
      <c r="CC474" s="28">
        <f t="shared" si="977"/>
        <v>32.576428992362949</v>
      </c>
      <c r="CD474" s="28">
        <f t="shared" si="978"/>
        <v>55.973125314539963</v>
      </c>
      <c r="CF474" s="28">
        <f t="shared" si="979"/>
        <v>7.1989653554997597</v>
      </c>
      <c r="CG474" s="28">
        <f t="shared" si="980"/>
        <v>0.52777008653259827</v>
      </c>
      <c r="CH474" s="30"/>
      <c r="CI474" s="107">
        <f t="shared" si="981"/>
        <v>3.2014766068915201</v>
      </c>
    </row>
    <row r="475" spans="1:87" ht="15" customHeight="1" x14ac:dyDescent="0.3">
      <c r="A475" s="150" t="s">
        <v>194</v>
      </c>
      <c r="C475" s="145">
        <v>160</v>
      </c>
      <c r="D475" s="26">
        <f t="shared" si="927"/>
        <v>1008</v>
      </c>
      <c r="F475" s="28">
        <v>59.2</v>
      </c>
      <c r="G475" s="28">
        <v>0.56000000000000005</v>
      </c>
      <c r="H475" s="28">
        <v>16.399999999999999</v>
      </c>
      <c r="I475" s="28">
        <v>6.77</v>
      </c>
      <c r="J475" s="28">
        <v>0.13</v>
      </c>
      <c r="K475" s="28">
        <v>2.35</v>
      </c>
      <c r="L475" s="28">
        <v>4.5</v>
      </c>
      <c r="M475" s="28">
        <v>4.1399999999999997</v>
      </c>
      <c r="N475" s="28">
        <v>5.63</v>
      </c>
      <c r="O475" s="28">
        <v>0.38</v>
      </c>
      <c r="P475" s="28">
        <f t="shared" si="928"/>
        <v>100.05999999999997</v>
      </c>
      <c r="R475" s="28">
        <v>53.64</v>
      </c>
      <c r="S475" s="28">
        <v>0.27</v>
      </c>
      <c r="T475" s="28">
        <v>29.03</v>
      </c>
      <c r="U475" s="28">
        <v>0.83</v>
      </c>
      <c r="V475" s="28">
        <v>0</v>
      </c>
      <c r="W475" s="28">
        <v>0.22</v>
      </c>
      <c r="X475" s="28">
        <v>10.53</v>
      </c>
      <c r="Y475" s="28">
        <v>4.2300000000000004</v>
      </c>
      <c r="Z475" s="28">
        <v>0.86</v>
      </c>
      <c r="AA475" s="28">
        <f t="shared" si="929"/>
        <v>99.61</v>
      </c>
      <c r="AC475" s="30">
        <f t="shared" si="930"/>
        <v>0.98535286284953405</v>
      </c>
      <c r="AD475" s="30">
        <f t="shared" si="931"/>
        <v>7.0087609511889862E-3</v>
      </c>
      <c r="AE475" s="30">
        <f t="shared" si="932"/>
        <v>0.32169478226755588</v>
      </c>
      <c r="AF475" s="30">
        <f t="shared" si="933"/>
        <v>9.4224077940153098E-2</v>
      </c>
      <c r="AG475" s="30">
        <f t="shared" si="934"/>
        <v>1.8325345362277983E-3</v>
      </c>
      <c r="AH475" s="30">
        <f t="shared" si="935"/>
        <v>5.8312655086848644E-2</v>
      </c>
      <c r="AI475" s="30">
        <f t="shared" si="936"/>
        <v>8.0242510699001429E-2</v>
      </c>
      <c r="AJ475" s="30">
        <f t="shared" si="937"/>
        <v>0.13359148112294289</v>
      </c>
      <c r="AK475" s="30">
        <f t="shared" si="938"/>
        <v>0.11953290870488321</v>
      </c>
      <c r="AL475" s="30">
        <f t="shared" si="939"/>
        <v>5.354488258875416E-3</v>
      </c>
      <c r="AM475" s="30">
        <f t="shared" si="940"/>
        <v>1.8071470624172115</v>
      </c>
      <c r="AO475" s="30">
        <f t="shared" si="941"/>
        <v>0.54525327979203952</v>
      </c>
      <c r="AP475" s="30">
        <f t="shared" si="942"/>
        <v>3.8783567186912713E-3</v>
      </c>
      <c r="AQ475" s="30">
        <f t="shared" si="943"/>
        <v>0.17801250875358313</v>
      </c>
      <c r="AR475" s="30">
        <f t="shared" si="944"/>
        <v>5.2139684644215097E-2</v>
      </c>
      <c r="AS475" s="30">
        <f t="shared" si="945"/>
        <v>1.0140483717891941E-3</v>
      </c>
      <c r="AT475" s="30">
        <f t="shared" si="946"/>
        <v>3.2267797291965022E-2</v>
      </c>
      <c r="AU475" s="30">
        <f t="shared" si="947"/>
        <v>4.4402867020501537E-2</v>
      </c>
      <c r="AV475" s="30">
        <f t="shared" si="948"/>
        <v>7.3923967728588197E-2</v>
      </c>
      <c r="AW475" s="30">
        <f t="shared" si="949"/>
        <v>6.6144538643688397E-2</v>
      </c>
      <c r="AX475" s="30">
        <f t="shared" si="950"/>
        <v>2.9629510349386489E-3</v>
      </c>
      <c r="AY475" s="30">
        <f t="shared" si="951"/>
        <v>1.0000000000000002</v>
      </c>
      <c r="AZ475" s="30"/>
      <c r="BA475" s="30">
        <f t="shared" si="952"/>
        <v>0.89280958721704395</v>
      </c>
      <c r="BB475" s="30">
        <f t="shared" si="953"/>
        <v>3.3792240300375468E-3</v>
      </c>
      <c r="BC475" s="30">
        <f t="shared" si="954"/>
        <v>0.56943899568458223</v>
      </c>
      <c r="BD475" s="30">
        <f t="shared" si="955"/>
        <v>1.1551844119693807E-2</v>
      </c>
      <c r="BE475" s="30">
        <f t="shared" si="956"/>
        <v>0</v>
      </c>
      <c r="BF475" s="30">
        <f t="shared" si="957"/>
        <v>5.4590570719602978E-3</v>
      </c>
      <c r="BG475" s="30">
        <f t="shared" si="958"/>
        <v>0.18776747503566332</v>
      </c>
      <c r="BH475" s="30">
        <f t="shared" si="959"/>
        <v>0.13649564375605036</v>
      </c>
      <c r="BI475" s="30">
        <f t="shared" si="960"/>
        <v>1.8259023354564755E-2</v>
      </c>
      <c r="BJ475" s="30">
        <f t="shared" si="961"/>
        <v>1.8251608502695962</v>
      </c>
      <c r="BK475" s="30"/>
      <c r="BL475" s="30">
        <f t="shared" si="962"/>
        <v>0.48916761888968102</v>
      </c>
      <c r="BM475" s="30">
        <f t="shared" si="963"/>
        <v>1.8514664225557974E-3</v>
      </c>
      <c r="BN475" s="30">
        <f t="shared" si="964"/>
        <v>0.31199386925293182</v>
      </c>
      <c r="BO475" s="30">
        <f t="shared" si="965"/>
        <v>6.3292197605419129E-3</v>
      </c>
      <c r="BP475" s="30">
        <f t="shared" si="966"/>
        <v>0</v>
      </c>
      <c r="BQ475" s="30">
        <f t="shared" si="967"/>
        <v>2.9910005308046881E-3</v>
      </c>
      <c r="BR475" s="30">
        <f t="shared" si="968"/>
        <v>0.10287722038741298</v>
      </c>
      <c r="BS475" s="30">
        <f t="shared" si="969"/>
        <v>7.4785542181604686E-2</v>
      </c>
      <c r="BT475" s="30">
        <f t="shared" si="970"/>
        <v>1.0004062574467176E-2</v>
      </c>
      <c r="BU475" s="30">
        <f t="shared" si="971"/>
        <v>1</v>
      </c>
      <c r="BV475" s="30"/>
      <c r="BW475" s="28">
        <f t="shared" si="972"/>
        <v>0.5481907647169707</v>
      </c>
      <c r="BX475" s="28">
        <f t="shared" si="973"/>
        <v>0.39850166444935453</v>
      </c>
      <c r="BY475" s="28">
        <f t="shared" si="974"/>
        <v>5.3307570833674767E-2</v>
      </c>
      <c r="BZ475" s="28"/>
      <c r="CA475" s="28">
        <f t="shared" si="975"/>
        <v>59.164501299220483</v>
      </c>
      <c r="CB475" s="28">
        <f t="shared" si="976"/>
        <v>9.7641415150909481</v>
      </c>
      <c r="CC475" s="28">
        <f t="shared" si="977"/>
        <v>32.740295319216017</v>
      </c>
      <c r="CD475" s="28">
        <f t="shared" si="978"/>
        <v>54.819076471697073</v>
      </c>
      <c r="CF475" s="28">
        <f t="shared" si="979"/>
        <v>7.1781319292282735</v>
      </c>
      <c r="CG475" s="28">
        <f t="shared" si="980"/>
        <v>0.52777008653259827</v>
      </c>
      <c r="CH475" s="30"/>
      <c r="CI475" s="107">
        <f t="shared" si="981"/>
        <v>3.157483936182333</v>
      </c>
    </row>
    <row r="476" spans="1:87" ht="15" customHeight="1" x14ac:dyDescent="0.3">
      <c r="A476" s="150" t="s">
        <v>194</v>
      </c>
      <c r="C476" s="145">
        <v>170</v>
      </c>
      <c r="D476" s="26">
        <f t="shared" si="927"/>
        <v>1008</v>
      </c>
      <c r="F476" s="28">
        <v>59.2</v>
      </c>
      <c r="G476" s="28">
        <v>0.56000000000000005</v>
      </c>
      <c r="H476" s="28">
        <v>16.399999999999999</v>
      </c>
      <c r="I476" s="28">
        <v>6.77</v>
      </c>
      <c r="J476" s="28">
        <v>0.13</v>
      </c>
      <c r="K476" s="28">
        <v>2.35</v>
      </c>
      <c r="L476" s="28">
        <v>4.5</v>
      </c>
      <c r="M476" s="28">
        <v>4.1399999999999997</v>
      </c>
      <c r="N476" s="28">
        <v>5.63</v>
      </c>
      <c r="O476" s="28">
        <v>0.38</v>
      </c>
      <c r="P476" s="28">
        <f t="shared" si="928"/>
        <v>100.05999999999997</v>
      </c>
      <c r="R476" s="28">
        <v>53.22</v>
      </c>
      <c r="S476" s="28">
        <v>0.2</v>
      </c>
      <c r="T476" s="28">
        <v>29.49</v>
      </c>
      <c r="U476" s="28">
        <v>0.74</v>
      </c>
      <c r="V476" s="28">
        <v>0</v>
      </c>
      <c r="W476" s="28">
        <v>0.32</v>
      </c>
      <c r="X476" s="28">
        <v>10.82</v>
      </c>
      <c r="Y476" s="28">
        <v>4.0599999999999996</v>
      </c>
      <c r="Z476" s="28">
        <v>0.79</v>
      </c>
      <c r="AA476" s="28">
        <f t="shared" si="929"/>
        <v>99.64</v>
      </c>
      <c r="AC476" s="30">
        <f t="shared" si="930"/>
        <v>0.98535286284953405</v>
      </c>
      <c r="AD476" s="30">
        <f t="shared" si="931"/>
        <v>7.0087609511889862E-3</v>
      </c>
      <c r="AE476" s="30">
        <f t="shared" si="932"/>
        <v>0.32169478226755588</v>
      </c>
      <c r="AF476" s="30">
        <f t="shared" si="933"/>
        <v>9.4224077940153098E-2</v>
      </c>
      <c r="AG476" s="30">
        <f t="shared" si="934"/>
        <v>1.8325345362277983E-3</v>
      </c>
      <c r="AH476" s="30">
        <f t="shared" si="935"/>
        <v>5.8312655086848644E-2</v>
      </c>
      <c r="AI476" s="30">
        <f t="shared" si="936"/>
        <v>8.0242510699001429E-2</v>
      </c>
      <c r="AJ476" s="30">
        <f t="shared" si="937"/>
        <v>0.13359148112294289</v>
      </c>
      <c r="AK476" s="30">
        <f t="shared" si="938"/>
        <v>0.11953290870488321</v>
      </c>
      <c r="AL476" s="30">
        <f t="shared" si="939"/>
        <v>5.354488258875416E-3</v>
      </c>
      <c r="AM476" s="30">
        <f t="shared" si="940"/>
        <v>1.8071470624172115</v>
      </c>
      <c r="AO476" s="30">
        <f t="shared" si="941"/>
        <v>0.54525327979203952</v>
      </c>
      <c r="AP476" s="30">
        <f t="shared" si="942"/>
        <v>3.8783567186912713E-3</v>
      </c>
      <c r="AQ476" s="30">
        <f t="shared" si="943"/>
        <v>0.17801250875358313</v>
      </c>
      <c r="AR476" s="30">
        <f t="shared" si="944"/>
        <v>5.2139684644215097E-2</v>
      </c>
      <c r="AS476" s="30">
        <f t="shared" si="945"/>
        <v>1.0140483717891941E-3</v>
      </c>
      <c r="AT476" s="30">
        <f t="shared" si="946"/>
        <v>3.2267797291965022E-2</v>
      </c>
      <c r="AU476" s="30">
        <f t="shared" si="947"/>
        <v>4.4402867020501537E-2</v>
      </c>
      <c r="AV476" s="30">
        <f t="shared" si="948"/>
        <v>7.3923967728588197E-2</v>
      </c>
      <c r="AW476" s="30">
        <f t="shared" si="949"/>
        <v>6.6144538643688397E-2</v>
      </c>
      <c r="AX476" s="30">
        <f t="shared" si="950"/>
        <v>2.9629510349386489E-3</v>
      </c>
      <c r="AY476" s="30">
        <f t="shared" si="951"/>
        <v>1.0000000000000002</v>
      </c>
      <c r="AZ476" s="30"/>
      <c r="BA476" s="30">
        <f t="shared" si="952"/>
        <v>0.8858189081225033</v>
      </c>
      <c r="BB476" s="30">
        <f t="shared" si="953"/>
        <v>2.5031289111389237E-3</v>
      </c>
      <c r="BC476" s="30">
        <f t="shared" si="954"/>
        <v>0.57846214201647705</v>
      </c>
      <c r="BD476" s="30">
        <f t="shared" si="955"/>
        <v>1.0299234516353515E-2</v>
      </c>
      <c r="BE476" s="30">
        <f t="shared" si="956"/>
        <v>0</v>
      </c>
      <c r="BF476" s="30">
        <f t="shared" si="957"/>
        <v>7.9404466501240695E-3</v>
      </c>
      <c r="BG476" s="30">
        <f t="shared" si="958"/>
        <v>0.19293865905848789</v>
      </c>
      <c r="BH476" s="30">
        <f t="shared" si="959"/>
        <v>0.13101000322684736</v>
      </c>
      <c r="BI476" s="30">
        <f t="shared" si="960"/>
        <v>1.6772823779193206E-2</v>
      </c>
      <c r="BJ476" s="30">
        <f t="shared" si="961"/>
        <v>1.8257453462811253</v>
      </c>
      <c r="BK476" s="30"/>
      <c r="BL476" s="30">
        <f t="shared" si="962"/>
        <v>0.4851820709426069</v>
      </c>
      <c r="BM476" s="30">
        <f t="shared" si="963"/>
        <v>1.3710175497571807E-3</v>
      </c>
      <c r="BN476" s="30">
        <f t="shared" si="964"/>
        <v>0.31683615855560088</v>
      </c>
      <c r="BO476" s="30">
        <f t="shared" si="965"/>
        <v>5.6411122927587376E-3</v>
      </c>
      <c r="BP476" s="30">
        <f t="shared" si="966"/>
        <v>0</v>
      </c>
      <c r="BQ476" s="30">
        <f t="shared" si="967"/>
        <v>4.3491534382371702E-3</v>
      </c>
      <c r="BR476" s="30">
        <f t="shared" si="968"/>
        <v>0.10567665389452376</v>
      </c>
      <c r="BS476" s="30">
        <f t="shared" si="969"/>
        <v>7.1756996940292167E-2</v>
      </c>
      <c r="BT476" s="30">
        <f t="shared" si="970"/>
        <v>9.1868363862232481E-3</v>
      </c>
      <c r="BU476" s="30">
        <f t="shared" si="971"/>
        <v>0.99999999999999989</v>
      </c>
      <c r="BV476" s="30"/>
      <c r="BW476" s="28">
        <f t="shared" si="972"/>
        <v>0.56626501981723476</v>
      </c>
      <c r="BX476" s="28">
        <f t="shared" si="973"/>
        <v>0.38450760690224173</v>
      </c>
      <c r="BY476" s="28">
        <f t="shared" si="974"/>
        <v>4.9227373280523512E-2</v>
      </c>
      <c r="BZ476" s="28"/>
      <c r="CA476" s="28">
        <f t="shared" si="975"/>
        <v>59.164501299220483</v>
      </c>
      <c r="CB476" s="28">
        <f t="shared" si="976"/>
        <v>9.7641415150909481</v>
      </c>
      <c r="CC476" s="28">
        <f t="shared" si="977"/>
        <v>33.235988318914089</v>
      </c>
      <c r="CD476" s="28">
        <f t="shared" si="978"/>
        <v>56.626501981723479</v>
      </c>
      <c r="CF476" s="28">
        <f t="shared" si="979"/>
        <v>7.2105707935683814</v>
      </c>
      <c r="CG476" s="28">
        <f t="shared" si="980"/>
        <v>0.52777008653259827</v>
      </c>
      <c r="CH476" s="30"/>
      <c r="CI476" s="107">
        <f t="shared" si="981"/>
        <v>3.3190350282729635</v>
      </c>
    </row>
    <row r="477" spans="1:87" ht="15" customHeight="1" x14ac:dyDescent="0.3">
      <c r="A477" s="150" t="s">
        <v>194</v>
      </c>
      <c r="C477" s="145">
        <v>180</v>
      </c>
      <c r="D477" s="26">
        <f t="shared" si="927"/>
        <v>1008</v>
      </c>
      <c r="F477" s="28">
        <v>59.2</v>
      </c>
      <c r="G477" s="28">
        <v>0.56000000000000005</v>
      </c>
      <c r="H477" s="28">
        <v>16.399999999999999</v>
      </c>
      <c r="I477" s="28">
        <v>6.77</v>
      </c>
      <c r="J477" s="28">
        <v>0.13</v>
      </c>
      <c r="K477" s="28">
        <v>2.35</v>
      </c>
      <c r="L477" s="28">
        <v>4.5</v>
      </c>
      <c r="M477" s="28">
        <v>4.1399999999999997</v>
      </c>
      <c r="N477" s="28">
        <v>5.63</v>
      </c>
      <c r="O477" s="28">
        <v>0.38</v>
      </c>
      <c r="P477" s="28">
        <f t="shared" si="928"/>
        <v>100.05999999999997</v>
      </c>
      <c r="R477" s="28">
        <v>53.99</v>
      </c>
      <c r="S477" s="28">
        <v>0.18</v>
      </c>
      <c r="T477" s="28">
        <v>28.89</v>
      </c>
      <c r="U477" s="28">
        <v>0.81</v>
      </c>
      <c r="V477" s="28">
        <v>0</v>
      </c>
      <c r="W477" s="28">
        <v>0.14000000000000001</v>
      </c>
      <c r="X477" s="28">
        <v>10.29</v>
      </c>
      <c r="Y477" s="28">
        <v>4.3899999999999997</v>
      </c>
      <c r="Z477" s="28">
        <v>0.99</v>
      </c>
      <c r="AA477" s="28">
        <f t="shared" si="929"/>
        <v>99.68</v>
      </c>
      <c r="AC477" s="30">
        <f t="shared" si="930"/>
        <v>0.98535286284953405</v>
      </c>
      <c r="AD477" s="30">
        <f t="shared" si="931"/>
        <v>7.0087609511889862E-3</v>
      </c>
      <c r="AE477" s="30">
        <f t="shared" si="932"/>
        <v>0.32169478226755588</v>
      </c>
      <c r="AF477" s="30">
        <f t="shared" si="933"/>
        <v>9.4224077940153098E-2</v>
      </c>
      <c r="AG477" s="30">
        <f t="shared" si="934"/>
        <v>1.8325345362277983E-3</v>
      </c>
      <c r="AH477" s="30">
        <f t="shared" si="935"/>
        <v>5.8312655086848644E-2</v>
      </c>
      <c r="AI477" s="30">
        <f t="shared" si="936"/>
        <v>8.0242510699001429E-2</v>
      </c>
      <c r="AJ477" s="30">
        <f t="shared" si="937"/>
        <v>0.13359148112294289</v>
      </c>
      <c r="AK477" s="30">
        <f t="shared" si="938"/>
        <v>0.11953290870488321</v>
      </c>
      <c r="AL477" s="30">
        <f t="shared" si="939"/>
        <v>5.354488258875416E-3</v>
      </c>
      <c r="AM477" s="30">
        <f t="shared" si="940"/>
        <v>1.8071470624172115</v>
      </c>
      <c r="AO477" s="30">
        <f t="shared" si="941"/>
        <v>0.54525327979203952</v>
      </c>
      <c r="AP477" s="30">
        <f t="shared" si="942"/>
        <v>3.8783567186912713E-3</v>
      </c>
      <c r="AQ477" s="30">
        <f t="shared" si="943"/>
        <v>0.17801250875358313</v>
      </c>
      <c r="AR477" s="30">
        <f t="shared" si="944"/>
        <v>5.2139684644215097E-2</v>
      </c>
      <c r="AS477" s="30">
        <f t="shared" si="945"/>
        <v>1.0140483717891941E-3</v>
      </c>
      <c r="AT477" s="30">
        <f t="shared" si="946"/>
        <v>3.2267797291965022E-2</v>
      </c>
      <c r="AU477" s="30">
        <f t="shared" si="947"/>
        <v>4.4402867020501537E-2</v>
      </c>
      <c r="AV477" s="30">
        <f t="shared" si="948"/>
        <v>7.3923967728588197E-2</v>
      </c>
      <c r="AW477" s="30">
        <f t="shared" si="949"/>
        <v>6.6144538643688397E-2</v>
      </c>
      <c r="AX477" s="30">
        <f t="shared" si="950"/>
        <v>2.9629510349386489E-3</v>
      </c>
      <c r="AY477" s="30">
        <f t="shared" si="951"/>
        <v>1.0000000000000002</v>
      </c>
      <c r="AZ477" s="30"/>
      <c r="BA477" s="30">
        <f t="shared" si="952"/>
        <v>0.8986351531291612</v>
      </c>
      <c r="BB477" s="30">
        <f t="shared" si="953"/>
        <v>2.252816020025031E-3</v>
      </c>
      <c r="BC477" s="30">
        <f t="shared" si="954"/>
        <v>0.56669282071400551</v>
      </c>
      <c r="BD477" s="30">
        <f t="shared" si="955"/>
        <v>1.1273486430062632E-2</v>
      </c>
      <c r="BE477" s="30">
        <f t="shared" si="956"/>
        <v>0</v>
      </c>
      <c r="BF477" s="30">
        <f t="shared" si="957"/>
        <v>3.4739454094292808E-3</v>
      </c>
      <c r="BG477" s="30">
        <f t="shared" si="958"/>
        <v>0.18348787446504991</v>
      </c>
      <c r="BH477" s="30">
        <f t="shared" si="959"/>
        <v>0.14165859954824137</v>
      </c>
      <c r="BI477" s="30">
        <f t="shared" si="960"/>
        <v>2.1019108280254776E-2</v>
      </c>
      <c r="BJ477" s="30">
        <f t="shared" si="961"/>
        <v>1.8284938039962295</v>
      </c>
      <c r="BK477" s="30"/>
      <c r="BL477" s="30">
        <f t="shared" si="962"/>
        <v>0.49146196238957246</v>
      </c>
      <c r="BM477" s="30">
        <f t="shared" si="963"/>
        <v>1.2320610631009151E-3</v>
      </c>
      <c r="BN477" s="30">
        <f t="shared" si="964"/>
        <v>0.30992329286294595</v>
      </c>
      <c r="BO477" s="30">
        <f t="shared" si="965"/>
        <v>6.1654496205697171E-3</v>
      </c>
      <c r="BP477" s="30">
        <f t="shared" si="966"/>
        <v>0</v>
      </c>
      <c r="BQ477" s="30">
        <f t="shared" si="967"/>
        <v>1.8998945480902731E-3</v>
      </c>
      <c r="BR477" s="30">
        <f t="shared" si="968"/>
        <v>0.10034919126552767</v>
      </c>
      <c r="BS477" s="30">
        <f t="shared" si="969"/>
        <v>7.7472835422598724E-2</v>
      </c>
      <c r="BT477" s="30">
        <f t="shared" si="970"/>
        <v>1.1495312827594421E-2</v>
      </c>
      <c r="BU477" s="30">
        <f t="shared" si="971"/>
        <v>1.0000000000000002</v>
      </c>
      <c r="BV477" s="30"/>
      <c r="BW477" s="28">
        <f t="shared" si="972"/>
        <v>0.53005811048382456</v>
      </c>
      <c r="BX477" s="28">
        <f t="shared" si="973"/>
        <v>0.40922207981992803</v>
      </c>
      <c r="BY477" s="28">
        <f t="shared" si="974"/>
        <v>6.0719809696247407E-2</v>
      </c>
      <c r="BZ477" s="28"/>
      <c r="CA477" s="28">
        <f t="shared" si="975"/>
        <v>59.164501299220483</v>
      </c>
      <c r="CB477" s="28">
        <f t="shared" si="976"/>
        <v>9.7641415150909481</v>
      </c>
      <c r="CC477" s="28">
        <f t="shared" si="977"/>
        <v>32.574886493815967</v>
      </c>
      <c r="CD477" s="28">
        <f t="shared" si="978"/>
        <v>53.005811048382455</v>
      </c>
      <c r="CF477" s="28">
        <f t="shared" si="979"/>
        <v>7.1444952350175592</v>
      </c>
      <c r="CG477" s="28">
        <f t="shared" si="980"/>
        <v>0.52777008653259827</v>
      </c>
      <c r="CH477" s="30"/>
      <c r="CI477" s="107">
        <f t="shared" si="981"/>
        <v>3.0366153892306929</v>
      </c>
    </row>
    <row r="478" spans="1:87" ht="15" customHeight="1" x14ac:dyDescent="0.3">
      <c r="A478" s="150" t="s">
        <v>194</v>
      </c>
      <c r="C478" s="145">
        <v>190</v>
      </c>
      <c r="D478" s="26">
        <f t="shared" si="927"/>
        <v>1008</v>
      </c>
      <c r="F478" s="28">
        <v>59.2</v>
      </c>
      <c r="G478" s="28">
        <v>0.56000000000000005</v>
      </c>
      <c r="H478" s="28">
        <v>16.399999999999999</v>
      </c>
      <c r="I478" s="28">
        <v>6.77</v>
      </c>
      <c r="J478" s="28">
        <v>0.13</v>
      </c>
      <c r="K478" s="28">
        <v>2.35</v>
      </c>
      <c r="L478" s="28">
        <v>4.5</v>
      </c>
      <c r="M478" s="28">
        <v>4.1399999999999997</v>
      </c>
      <c r="N478" s="28">
        <v>5.63</v>
      </c>
      <c r="O478" s="28">
        <v>0.38</v>
      </c>
      <c r="P478" s="28">
        <f t="shared" si="928"/>
        <v>100.05999999999997</v>
      </c>
      <c r="R478" s="28">
        <v>54.63</v>
      </c>
      <c r="S478" s="28">
        <v>0.08</v>
      </c>
      <c r="T478" s="28">
        <v>28.93</v>
      </c>
      <c r="U478" s="28">
        <v>0.5</v>
      </c>
      <c r="V478" s="28">
        <v>0</v>
      </c>
      <c r="W478" s="28">
        <v>0.11</v>
      </c>
      <c r="X478" s="28">
        <v>10.31</v>
      </c>
      <c r="Y478" s="28">
        <v>4.4400000000000004</v>
      </c>
      <c r="Z478" s="28">
        <v>0.87</v>
      </c>
      <c r="AA478" s="28">
        <f t="shared" si="929"/>
        <v>99.87</v>
      </c>
      <c r="AC478" s="30">
        <f t="shared" si="930"/>
        <v>0.98535286284953405</v>
      </c>
      <c r="AD478" s="30">
        <f t="shared" si="931"/>
        <v>7.0087609511889862E-3</v>
      </c>
      <c r="AE478" s="30">
        <f t="shared" si="932"/>
        <v>0.32169478226755588</v>
      </c>
      <c r="AF478" s="30">
        <f t="shared" si="933"/>
        <v>9.4224077940153098E-2</v>
      </c>
      <c r="AG478" s="30">
        <f t="shared" si="934"/>
        <v>1.8325345362277983E-3</v>
      </c>
      <c r="AH478" s="30">
        <f t="shared" si="935"/>
        <v>5.8312655086848644E-2</v>
      </c>
      <c r="AI478" s="30">
        <f t="shared" si="936"/>
        <v>8.0242510699001429E-2</v>
      </c>
      <c r="AJ478" s="30">
        <f t="shared" si="937"/>
        <v>0.13359148112294289</v>
      </c>
      <c r="AK478" s="30">
        <f t="shared" si="938"/>
        <v>0.11953290870488321</v>
      </c>
      <c r="AL478" s="30">
        <f t="shared" si="939"/>
        <v>5.354488258875416E-3</v>
      </c>
      <c r="AM478" s="30">
        <f t="shared" si="940"/>
        <v>1.8071470624172115</v>
      </c>
      <c r="AO478" s="30">
        <f t="shared" si="941"/>
        <v>0.54525327979203952</v>
      </c>
      <c r="AP478" s="30">
        <f t="shared" si="942"/>
        <v>3.8783567186912713E-3</v>
      </c>
      <c r="AQ478" s="30">
        <f t="shared" si="943"/>
        <v>0.17801250875358313</v>
      </c>
      <c r="AR478" s="30">
        <f t="shared" si="944"/>
        <v>5.2139684644215097E-2</v>
      </c>
      <c r="AS478" s="30">
        <f t="shared" si="945"/>
        <v>1.0140483717891941E-3</v>
      </c>
      <c r="AT478" s="30">
        <f t="shared" si="946"/>
        <v>3.2267797291965022E-2</v>
      </c>
      <c r="AU478" s="30">
        <f t="shared" si="947"/>
        <v>4.4402867020501537E-2</v>
      </c>
      <c r="AV478" s="30">
        <f t="shared" si="948"/>
        <v>7.3923967728588197E-2</v>
      </c>
      <c r="AW478" s="30">
        <f t="shared" si="949"/>
        <v>6.6144538643688397E-2</v>
      </c>
      <c r="AX478" s="30">
        <f t="shared" si="950"/>
        <v>2.9629510349386489E-3</v>
      </c>
      <c r="AY478" s="30">
        <f t="shared" si="951"/>
        <v>1.0000000000000002</v>
      </c>
      <c r="AZ478" s="30"/>
      <c r="BA478" s="30">
        <f t="shared" si="952"/>
        <v>0.90928761651131829</v>
      </c>
      <c r="BB478" s="30">
        <f t="shared" si="953"/>
        <v>1.0012515644555694E-3</v>
      </c>
      <c r="BC478" s="30">
        <f t="shared" si="954"/>
        <v>0.56747744213417028</v>
      </c>
      <c r="BD478" s="30">
        <f t="shared" si="955"/>
        <v>6.9589422407794017E-3</v>
      </c>
      <c r="BE478" s="30">
        <f t="shared" si="956"/>
        <v>0</v>
      </c>
      <c r="BF478" s="30">
        <f t="shared" si="957"/>
        <v>2.7295285359801489E-3</v>
      </c>
      <c r="BG478" s="30">
        <f t="shared" si="958"/>
        <v>0.1838445078459344</v>
      </c>
      <c r="BH478" s="30">
        <f t="shared" si="959"/>
        <v>0.14327202323330107</v>
      </c>
      <c r="BI478" s="30">
        <f t="shared" si="960"/>
        <v>1.8471337579617834E-2</v>
      </c>
      <c r="BJ478" s="30">
        <f t="shared" si="961"/>
        <v>1.833042649645557</v>
      </c>
      <c r="BK478" s="30"/>
      <c r="BL478" s="30">
        <f t="shared" si="962"/>
        <v>0.49605371521886904</v>
      </c>
      <c r="BM478" s="30">
        <f t="shared" si="963"/>
        <v>5.4622382335139594E-4</v>
      </c>
      <c r="BN478" s="30">
        <f t="shared" si="964"/>
        <v>0.30958223598556178</v>
      </c>
      <c r="BO478" s="30">
        <f t="shared" si="965"/>
        <v>3.7963886121935055E-3</v>
      </c>
      <c r="BP478" s="30">
        <f t="shared" si="966"/>
        <v>0</v>
      </c>
      <c r="BQ478" s="30">
        <f t="shared" si="967"/>
        <v>1.489069845978728E-3</v>
      </c>
      <c r="BR478" s="30">
        <f t="shared" si="968"/>
        <v>0.1002947246652898</v>
      </c>
      <c r="BS478" s="30">
        <f t="shared" si="969"/>
        <v>7.8160769069396507E-2</v>
      </c>
      <c r="BT478" s="30">
        <f t="shared" si="970"/>
        <v>1.0076872779359232E-2</v>
      </c>
      <c r="BU478" s="30">
        <f t="shared" si="971"/>
        <v>1</v>
      </c>
      <c r="BV478" s="30"/>
      <c r="BW478" s="28">
        <f t="shared" si="972"/>
        <v>0.53197616154581029</v>
      </c>
      <c r="BX478" s="28">
        <f t="shared" si="973"/>
        <v>0.41457480492387278</v>
      </c>
      <c r="BY478" s="28">
        <f t="shared" si="974"/>
        <v>5.3449033530316936E-2</v>
      </c>
      <c r="BZ478" s="28"/>
      <c r="CA478" s="28">
        <f t="shared" si="975"/>
        <v>59.164501299220483</v>
      </c>
      <c r="CB478" s="28">
        <f t="shared" si="976"/>
        <v>9.7641415150909481</v>
      </c>
      <c r="CC478" s="28">
        <f t="shared" si="977"/>
        <v>31.943711430322207</v>
      </c>
      <c r="CD478" s="28">
        <f t="shared" si="978"/>
        <v>53.197616154581027</v>
      </c>
      <c r="CF478" s="28">
        <f t="shared" si="979"/>
        <v>7.1481072712726412</v>
      </c>
      <c r="CG478" s="28">
        <f t="shared" si="980"/>
        <v>0.52777008653259827</v>
      </c>
      <c r="CH478" s="30"/>
      <c r="CI478" s="107">
        <f t="shared" si="981"/>
        <v>2.9695514455753078</v>
      </c>
    </row>
    <row r="479" spans="1:87" ht="15" customHeight="1" x14ac:dyDescent="0.3">
      <c r="A479" s="150" t="s">
        <v>194</v>
      </c>
      <c r="C479" s="145">
        <v>200</v>
      </c>
      <c r="D479" s="26">
        <f t="shared" si="927"/>
        <v>1008</v>
      </c>
      <c r="F479" s="28">
        <v>59.2</v>
      </c>
      <c r="G479" s="28">
        <v>0.56000000000000005</v>
      </c>
      <c r="H479" s="28">
        <v>16.399999999999999</v>
      </c>
      <c r="I479" s="28">
        <v>6.77</v>
      </c>
      <c r="J479" s="28">
        <v>0.13</v>
      </c>
      <c r="K479" s="28">
        <v>2.35</v>
      </c>
      <c r="L479" s="28">
        <v>4.5</v>
      </c>
      <c r="M479" s="28">
        <v>4.1399999999999997</v>
      </c>
      <c r="N479" s="28">
        <v>5.63</v>
      </c>
      <c r="O479" s="28">
        <v>0.38</v>
      </c>
      <c r="P479" s="28">
        <f t="shared" si="928"/>
        <v>100.05999999999997</v>
      </c>
      <c r="R479" s="28">
        <v>53.31</v>
      </c>
      <c r="S479" s="28">
        <v>0.28000000000000003</v>
      </c>
      <c r="T479" s="28">
        <v>29.02</v>
      </c>
      <c r="U479" s="28">
        <v>0.79</v>
      </c>
      <c r="V479" s="28">
        <v>0</v>
      </c>
      <c r="W479" s="28">
        <v>0.38</v>
      </c>
      <c r="X479" s="28">
        <v>10.69</v>
      </c>
      <c r="Y479" s="28">
        <v>4.34</v>
      </c>
      <c r="Z479" s="28">
        <v>0.86</v>
      </c>
      <c r="AA479" s="28">
        <f t="shared" si="929"/>
        <v>99.67</v>
      </c>
      <c r="AC479" s="30">
        <f t="shared" si="930"/>
        <v>0.98535286284953405</v>
      </c>
      <c r="AD479" s="30">
        <f t="shared" si="931"/>
        <v>7.0087609511889862E-3</v>
      </c>
      <c r="AE479" s="30">
        <f t="shared" si="932"/>
        <v>0.32169478226755588</v>
      </c>
      <c r="AF479" s="30">
        <f t="shared" si="933"/>
        <v>9.4224077940153098E-2</v>
      </c>
      <c r="AG479" s="30">
        <f t="shared" si="934"/>
        <v>1.8325345362277983E-3</v>
      </c>
      <c r="AH479" s="30">
        <f t="shared" si="935"/>
        <v>5.8312655086848644E-2</v>
      </c>
      <c r="AI479" s="30">
        <f t="shared" si="936"/>
        <v>8.0242510699001429E-2</v>
      </c>
      <c r="AJ479" s="30">
        <f t="shared" si="937"/>
        <v>0.13359148112294289</v>
      </c>
      <c r="AK479" s="30">
        <f t="shared" si="938"/>
        <v>0.11953290870488321</v>
      </c>
      <c r="AL479" s="30">
        <f t="shared" si="939"/>
        <v>5.354488258875416E-3</v>
      </c>
      <c r="AM479" s="30">
        <f t="shared" si="940"/>
        <v>1.8071470624172115</v>
      </c>
      <c r="AO479" s="30">
        <f t="shared" si="941"/>
        <v>0.54525327979203952</v>
      </c>
      <c r="AP479" s="30">
        <f t="shared" si="942"/>
        <v>3.8783567186912713E-3</v>
      </c>
      <c r="AQ479" s="30">
        <f t="shared" si="943"/>
        <v>0.17801250875358313</v>
      </c>
      <c r="AR479" s="30">
        <f t="shared" si="944"/>
        <v>5.2139684644215097E-2</v>
      </c>
      <c r="AS479" s="30">
        <f t="shared" si="945"/>
        <v>1.0140483717891941E-3</v>
      </c>
      <c r="AT479" s="30">
        <f t="shared" si="946"/>
        <v>3.2267797291965022E-2</v>
      </c>
      <c r="AU479" s="30">
        <f t="shared" si="947"/>
        <v>4.4402867020501537E-2</v>
      </c>
      <c r="AV479" s="30">
        <f t="shared" si="948"/>
        <v>7.3923967728588197E-2</v>
      </c>
      <c r="AW479" s="30">
        <f t="shared" si="949"/>
        <v>6.6144538643688397E-2</v>
      </c>
      <c r="AX479" s="30">
        <f t="shared" si="950"/>
        <v>2.9629510349386489E-3</v>
      </c>
      <c r="AY479" s="30">
        <f t="shared" si="951"/>
        <v>1.0000000000000002</v>
      </c>
      <c r="AZ479" s="30"/>
      <c r="BA479" s="30">
        <f t="shared" si="952"/>
        <v>0.88731691078561925</v>
      </c>
      <c r="BB479" s="30">
        <f t="shared" si="953"/>
        <v>3.5043804755944931E-3</v>
      </c>
      <c r="BC479" s="30">
        <f t="shared" si="954"/>
        <v>0.56924284032954098</v>
      </c>
      <c r="BD479" s="30">
        <f t="shared" si="955"/>
        <v>1.0995128740431456E-2</v>
      </c>
      <c r="BE479" s="30">
        <f t="shared" si="956"/>
        <v>0</v>
      </c>
      <c r="BF479" s="30">
        <f t="shared" si="957"/>
        <v>9.4292803970223334E-3</v>
      </c>
      <c r="BG479" s="30">
        <f t="shared" si="958"/>
        <v>0.19062054208273893</v>
      </c>
      <c r="BH479" s="30">
        <f t="shared" si="959"/>
        <v>0.14004517586318169</v>
      </c>
      <c r="BI479" s="30">
        <f t="shared" si="960"/>
        <v>1.8259023354564755E-2</v>
      </c>
      <c r="BJ479" s="30">
        <f t="shared" si="961"/>
        <v>1.8294132820286941</v>
      </c>
      <c r="BK479" s="30"/>
      <c r="BL479" s="30">
        <f t="shared" si="962"/>
        <v>0.48502813415766038</v>
      </c>
      <c r="BM479" s="30">
        <f t="shared" si="963"/>
        <v>1.9155761631447078E-3</v>
      </c>
      <c r="BN479" s="30">
        <f t="shared" si="964"/>
        <v>0.31116142313031075</v>
      </c>
      <c r="BO479" s="30">
        <f t="shared" si="965"/>
        <v>6.0101940050629838E-3</v>
      </c>
      <c r="BP479" s="30">
        <f t="shared" si="966"/>
        <v>0</v>
      </c>
      <c r="BQ479" s="30">
        <f t="shared" si="967"/>
        <v>5.1542647523395626E-3</v>
      </c>
      <c r="BR479" s="30">
        <f t="shared" si="968"/>
        <v>0.10419763754604087</v>
      </c>
      <c r="BS479" s="30">
        <f t="shared" si="969"/>
        <v>7.6551961898888785E-2</v>
      </c>
      <c r="BT479" s="30">
        <f t="shared" si="970"/>
        <v>9.9808083465518227E-3</v>
      </c>
      <c r="BU479" s="30">
        <f t="shared" si="971"/>
        <v>0.99999999999999978</v>
      </c>
      <c r="BV479" s="30"/>
      <c r="BW479" s="28">
        <f t="shared" si="972"/>
        <v>0.5463084714837726</v>
      </c>
      <c r="BX479" s="28">
        <f t="shared" si="973"/>
        <v>0.40136212565843316</v>
      </c>
      <c r="BY479" s="28">
        <f t="shared" si="974"/>
        <v>5.2329402857794249E-2</v>
      </c>
      <c r="BZ479" s="28"/>
      <c r="CA479" s="28">
        <f t="shared" si="975"/>
        <v>59.164501299220483</v>
      </c>
      <c r="CB479" s="28">
        <f t="shared" si="976"/>
        <v>9.7641415150909481</v>
      </c>
      <c r="CC479" s="28">
        <f t="shared" si="977"/>
        <v>32.548363859968056</v>
      </c>
      <c r="CD479" s="28">
        <f t="shared" si="978"/>
        <v>54.630847148377256</v>
      </c>
      <c r="CF479" s="28">
        <f t="shared" si="979"/>
        <v>7.1746923743585169</v>
      </c>
      <c r="CG479" s="28">
        <f t="shared" si="980"/>
        <v>0.52777008653259827</v>
      </c>
      <c r="CH479" s="30"/>
      <c r="CI479" s="107">
        <f t="shared" si="981"/>
        <v>3.1234121120651994</v>
      </c>
    </row>
    <row r="480" spans="1:87" ht="15" customHeight="1" x14ac:dyDescent="0.3">
      <c r="A480" s="150" t="s">
        <v>194</v>
      </c>
      <c r="C480" s="145">
        <v>210</v>
      </c>
      <c r="D480" s="26">
        <f t="shared" si="927"/>
        <v>1008</v>
      </c>
      <c r="F480" s="28">
        <v>59.2</v>
      </c>
      <c r="G480" s="28">
        <v>0.56000000000000005</v>
      </c>
      <c r="H480" s="28">
        <v>16.399999999999999</v>
      </c>
      <c r="I480" s="28">
        <v>6.77</v>
      </c>
      <c r="J480" s="28">
        <v>0.13</v>
      </c>
      <c r="K480" s="28">
        <v>2.35</v>
      </c>
      <c r="L480" s="28">
        <v>4.5</v>
      </c>
      <c r="M480" s="28">
        <v>4.1399999999999997</v>
      </c>
      <c r="N480" s="28">
        <v>5.63</v>
      </c>
      <c r="O480" s="28">
        <v>0.38</v>
      </c>
      <c r="P480" s="28">
        <f t="shared" si="928"/>
        <v>100.05999999999997</v>
      </c>
      <c r="R480" s="28">
        <v>54.15</v>
      </c>
      <c r="S480" s="28">
        <v>0.15</v>
      </c>
      <c r="T480" s="28">
        <v>28.81</v>
      </c>
      <c r="U480" s="28">
        <v>0.68</v>
      </c>
      <c r="V480" s="28">
        <v>0</v>
      </c>
      <c r="W480" s="28">
        <v>0.16</v>
      </c>
      <c r="X480" s="28">
        <v>10.34</v>
      </c>
      <c r="Y480" s="28">
        <v>4.5599999999999996</v>
      </c>
      <c r="Z480" s="28">
        <v>0.93</v>
      </c>
      <c r="AA480" s="28">
        <f t="shared" si="929"/>
        <v>99.780000000000015</v>
      </c>
      <c r="AC480" s="30">
        <f t="shared" si="930"/>
        <v>0.98535286284953405</v>
      </c>
      <c r="AD480" s="30">
        <f t="shared" si="931"/>
        <v>7.0087609511889862E-3</v>
      </c>
      <c r="AE480" s="30">
        <f t="shared" si="932"/>
        <v>0.32169478226755588</v>
      </c>
      <c r="AF480" s="30">
        <f t="shared" si="933"/>
        <v>9.4224077940153098E-2</v>
      </c>
      <c r="AG480" s="30">
        <f t="shared" si="934"/>
        <v>1.8325345362277983E-3</v>
      </c>
      <c r="AH480" s="30">
        <f t="shared" si="935"/>
        <v>5.8312655086848644E-2</v>
      </c>
      <c r="AI480" s="30">
        <f t="shared" si="936"/>
        <v>8.0242510699001429E-2</v>
      </c>
      <c r="AJ480" s="30">
        <f t="shared" si="937"/>
        <v>0.13359148112294289</v>
      </c>
      <c r="AK480" s="30">
        <f t="shared" si="938"/>
        <v>0.11953290870488321</v>
      </c>
      <c r="AL480" s="30">
        <f t="shared" si="939"/>
        <v>5.354488258875416E-3</v>
      </c>
      <c r="AM480" s="30">
        <f t="shared" si="940"/>
        <v>1.8071470624172115</v>
      </c>
      <c r="AO480" s="30">
        <f t="shared" si="941"/>
        <v>0.54525327979203952</v>
      </c>
      <c r="AP480" s="30">
        <f t="shared" si="942"/>
        <v>3.8783567186912713E-3</v>
      </c>
      <c r="AQ480" s="30">
        <f t="shared" si="943"/>
        <v>0.17801250875358313</v>
      </c>
      <c r="AR480" s="30">
        <f t="shared" si="944"/>
        <v>5.2139684644215097E-2</v>
      </c>
      <c r="AS480" s="30">
        <f t="shared" si="945"/>
        <v>1.0140483717891941E-3</v>
      </c>
      <c r="AT480" s="30">
        <f t="shared" si="946"/>
        <v>3.2267797291965022E-2</v>
      </c>
      <c r="AU480" s="30">
        <f t="shared" si="947"/>
        <v>4.4402867020501537E-2</v>
      </c>
      <c r="AV480" s="30">
        <f t="shared" si="948"/>
        <v>7.3923967728588197E-2</v>
      </c>
      <c r="AW480" s="30">
        <f t="shared" si="949"/>
        <v>6.6144538643688397E-2</v>
      </c>
      <c r="AX480" s="30">
        <f t="shared" si="950"/>
        <v>2.9629510349386489E-3</v>
      </c>
      <c r="AY480" s="30">
        <f t="shared" si="951"/>
        <v>1.0000000000000002</v>
      </c>
      <c r="AZ480" s="30"/>
      <c r="BA480" s="30">
        <f t="shared" si="952"/>
        <v>0.90129826897470044</v>
      </c>
      <c r="BB480" s="30">
        <f t="shared" si="953"/>
        <v>1.8773466833541925E-3</v>
      </c>
      <c r="BC480" s="30">
        <f t="shared" si="954"/>
        <v>0.56512357787367595</v>
      </c>
      <c r="BD480" s="30">
        <f t="shared" si="955"/>
        <v>9.4641614474599879E-3</v>
      </c>
      <c r="BE480" s="30">
        <f t="shared" si="956"/>
        <v>0</v>
      </c>
      <c r="BF480" s="30">
        <f t="shared" si="957"/>
        <v>3.9702233250620347E-3</v>
      </c>
      <c r="BG480" s="30">
        <f t="shared" si="958"/>
        <v>0.18437945791726107</v>
      </c>
      <c r="BH480" s="30">
        <f t="shared" si="959"/>
        <v>0.14714424007744434</v>
      </c>
      <c r="BI480" s="30">
        <f t="shared" si="960"/>
        <v>1.9745222929936305E-2</v>
      </c>
      <c r="BJ480" s="30">
        <f t="shared" si="961"/>
        <v>1.8330024992288945</v>
      </c>
      <c r="BK480" s="30"/>
      <c r="BL480" s="30">
        <f t="shared" si="962"/>
        <v>0.49170596840640296</v>
      </c>
      <c r="BM480" s="30">
        <f t="shared" si="963"/>
        <v>1.024192102380631E-3</v>
      </c>
      <c r="BN480" s="30">
        <f t="shared" si="964"/>
        <v>0.30830485943767755</v>
      </c>
      <c r="BO480" s="30">
        <f t="shared" si="965"/>
        <v>5.1632016058032444E-3</v>
      </c>
      <c r="BP480" s="30">
        <f t="shared" si="966"/>
        <v>0</v>
      </c>
      <c r="BQ480" s="30">
        <f t="shared" si="967"/>
        <v>2.1659672186656724E-3</v>
      </c>
      <c r="BR480" s="30">
        <f t="shared" si="968"/>
        <v>0.10058876515161634</v>
      </c>
      <c r="BS480" s="30">
        <f t="shared" si="969"/>
        <v>8.0274980606597546E-2</v>
      </c>
      <c r="BT480" s="30">
        <f t="shared" si="970"/>
        <v>1.0772065470855989E-2</v>
      </c>
      <c r="BU480" s="30">
        <f t="shared" si="971"/>
        <v>0.99999999999999978</v>
      </c>
      <c r="BV480" s="30"/>
      <c r="BW480" s="28">
        <f t="shared" si="972"/>
        <v>0.52489544885417372</v>
      </c>
      <c r="BX480" s="28">
        <f t="shared" si="973"/>
        <v>0.41889342128565771</v>
      </c>
      <c r="BY480" s="28">
        <f t="shared" si="974"/>
        <v>5.6211129860168574E-2</v>
      </c>
      <c r="BZ480" s="28"/>
      <c r="CA480" s="28">
        <f t="shared" si="975"/>
        <v>59.164501299220483</v>
      </c>
      <c r="CB480" s="28">
        <f t="shared" si="976"/>
        <v>9.7641415150909481</v>
      </c>
      <c r="CC480" s="28">
        <f t="shared" si="977"/>
        <v>31.865885428725544</v>
      </c>
      <c r="CD480" s="28">
        <f t="shared" si="978"/>
        <v>52.489544885417374</v>
      </c>
      <c r="CF480" s="28">
        <f t="shared" si="979"/>
        <v>7.1347076897793205</v>
      </c>
      <c r="CG480" s="28">
        <f t="shared" si="980"/>
        <v>0.52777008653259827</v>
      </c>
      <c r="CH480" s="30"/>
      <c r="CI480" s="107">
        <f t="shared" si="981"/>
        <v>2.9208111513953301</v>
      </c>
    </row>
    <row r="481" spans="1:87" ht="15" customHeight="1" x14ac:dyDescent="0.3">
      <c r="A481" s="150" t="s">
        <v>194</v>
      </c>
      <c r="C481" s="145">
        <v>220</v>
      </c>
      <c r="D481" s="26">
        <f t="shared" si="927"/>
        <v>1008</v>
      </c>
      <c r="F481" s="28">
        <v>59.2</v>
      </c>
      <c r="G481" s="28">
        <v>0.56000000000000005</v>
      </c>
      <c r="H481" s="28">
        <v>16.399999999999999</v>
      </c>
      <c r="I481" s="28">
        <v>6.77</v>
      </c>
      <c r="J481" s="28">
        <v>0.13</v>
      </c>
      <c r="K481" s="28">
        <v>2.35</v>
      </c>
      <c r="L481" s="28">
        <v>4.5</v>
      </c>
      <c r="M481" s="28">
        <v>4.1399999999999997</v>
      </c>
      <c r="N481" s="28">
        <v>5.63</v>
      </c>
      <c r="O481" s="28">
        <v>0.38</v>
      </c>
      <c r="P481" s="28">
        <f t="shared" si="928"/>
        <v>100.05999999999997</v>
      </c>
      <c r="R481" s="28">
        <v>53.52</v>
      </c>
      <c r="S481" s="28">
        <v>0.28000000000000003</v>
      </c>
      <c r="T481" s="28">
        <v>29</v>
      </c>
      <c r="U481" s="28">
        <v>0.62</v>
      </c>
      <c r="V481" s="28">
        <v>0</v>
      </c>
      <c r="W481" s="28">
        <v>0.17</v>
      </c>
      <c r="X481" s="28">
        <v>10.85</v>
      </c>
      <c r="Y481" s="28">
        <v>4.22</v>
      </c>
      <c r="Z481" s="28">
        <v>0.95</v>
      </c>
      <c r="AA481" s="28">
        <f t="shared" si="929"/>
        <v>99.610000000000014</v>
      </c>
      <c r="AC481" s="30">
        <f t="shared" si="930"/>
        <v>0.98535286284953405</v>
      </c>
      <c r="AD481" s="30">
        <f t="shared" si="931"/>
        <v>7.0087609511889862E-3</v>
      </c>
      <c r="AE481" s="30">
        <f t="shared" si="932"/>
        <v>0.32169478226755588</v>
      </c>
      <c r="AF481" s="30">
        <f t="shared" si="933"/>
        <v>9.4224077940153098E-2</v>
      </c>
      <c r="AG481" s="30">
        <f t="shared" si="934"/>
        <v>1.8325345362277983E-3</v>
      </c>
      <c r="AH481" s="30">
        <f t="shared" si="935"/>
        <v>5.8312655086848644E-2</v>
      </c>
      <c r="AI481" s="30">
        <f t="shared" si="936"/>
        <v>8.0242510699001429E-2</v>
      </c>
      <c r="AJ481" s="30">
        <f t="shared" si="937"/>
        <v>0.13359148112294289</v>
      </c>
      <c r="AK481" s="30">
        <f t="shared" si="938"/>
        <v>0.11953290870488321</v>
      </c>
      <c r="AL481" s="30">
        <f t="shared" si="939"/>
        <v>5.354488258875416E-3</v>
      </c>
      <c r="AM481" s="30">
        <f t="shared" si="940"/>
        <v>1.8071470624172115</v>
      </c>
      <c r="AO481" s="30">
        <f t="shared" si="941"/>
        <v>0.54525327979203952</v>
      </c>
      <c r="AP481" s="30">
        <f t="shared" si="942"/>
        <v>3.8783567186912713E-3</v>
      </c>
      <c r="AQ481" s="30">
        <f t="shared" si="943"/>
        <v>0.17801250875358313</v>
      </c>
      <c r="AR481" s="30">
        <f t="shared" si="944"/>
        <v>5.2139684644215097E-2</v>
      </c>
      <c r="AS481" s="30">
        <f t="shared" si="945"/>
        <v>1.0140483717891941E-3</v>
      </c>
      <c r="AT481" s="30">
        <f t="shared" si="946"/>
        <v>3.2267797291965022E-2</v>
      </c>
      <c r="AU481" s="30">
        <f t="shared" si="947"/>
        <v>4.4402867020501537E-2</v>
      </c>
      <c r="AV481" s="30">
        <f t="shared" si="948"/>
        <v>7.3923967728588197E-2</v>
      </c>
      <c r="AW481" s="30">
        <f t="shared" si="949"/>
        <v>6.6144538643688397E-2</v>
      </c>
      <c r="AX481" s="30">
        <f t="shared" si="950"/>
        <v>2.9629510349386489E-3</v>
      </c>
      <c r="AY481" s="30">
        <f t="shared" si="951"/>
        <v>1.0000000000000002</v>
      </c>
      <c r="AZ481" s="30"/>
      <c r="BA481" s="30">
        <f t="shared" si="952"/>
        <v>0.89081225033288958</v>
      </c>
      <c r="BB481" s="30">
        <f t="shared" si="953"/>
        <v>3.5043804755944931E-3</v>
      </c>
      <c r="BC481" s="30">
        <f t="shared" si="954"/>
        <v>0.5688505296194587</v>
      </c>
      <c r="BD481" s="30">
        <f t="shared" si="955"/>
        <v>8.6290883785664577E-3</v>
      </c>
      <c r="BE481" s="30">
        <f t="shared" si="956"/>
        <v>0</v>
      </c>
      <c r="BF481" s="30">
        <f t="shared" si="957"/>
        <v>4.2183622828784123E-3</v>
      </c>
      <c r="BG481" s="30">
        <f t="shared" si="958"/>
        <v>0.19347360912981454</v>
      </c>
      <c r="BH481" s="30">
        <f t="shared" si="959"/>
        <v>0.13617295901903839</v>
      </c>
      <c r="BI481" s="30">
        <f t="shared" si="960"/>
        <v>2.0169851380042462E-2</v>
      </c>
      <c r="BJ481" s="30">
        <f t="shared" si="961"/>
        <v>1.8258310306182832</v>
      </c>
      <c r="BK481" s="30"/>
      <c r="BL481" s="30">
        <f t="shared" si="962"/>
        <v>0.48789413444859286</v>
      </c>
      <c r="BM481" s="30">
        <f t="shared" si="963"/>
        <v>1.9193344930761751E-3</v>
      </c>
      <c r="BN481" s="30">
        <f t="shared" si="964"/>
        <v>0.31155704995704242</v>
      </c>
      <c r="BO481" s="30">
        <f t="shared" si="965"/>
        <v>4.7261155243069671E-3</v>
      </c>
      <c r="BP481" s="30">
        <f t="shared" si="966"/>
        <v>0</v>
      </c>
      <c r="BQ481" s="30">
        <f t="shared" si="967"/>
        <v>2.3103793352936626E-3</v>
      </c>
      <c r="BR481" s="30">
        <f t="shared" si="968"/>
        <v>0.1059646845109749</v>
      </c>
      <c r="BS481" s="30">
        <f t="shared" si="969"/>
        <v>7.4581358699400566E-2</v>
      </c>
      <c r="BT481" s="30">
        <f t="shared" si="970"/>
        <v>1.1046943031312335E-2</v>
      </c>
      <c r="BU481" s="30">
        <f t="shared" si="971"/>
        <v>1</v>
      </c>
      <c r="BV481" s="30"/>
      <c r="BW481" s="28">
        <f t="shared" si="972"/>
        <v>0.553071835193926</v>
      </c>
      <c r="BX481" s="28">
        <f t="shared" si="973"/>
        <v>0.38926977527934553</v>
      </c>
      <c r="BY481" s="28">
        <f t="shared" si="974"/>
        <v>5.7658389526728471E-2</v>
      </c>
      <c r="BZ481" s="28"/>
      <c r="CA481" s="28">
        <f t="shared" si="975"/>
        <v>59.164501299220483</v>
      </c>
      <c r="CB481" s="28">
        <f t="shared" si="976"/>
        <v>9.7641415150909481</v>
      </c>
      <c r="CC481" s="28">
        <f t="shared" si="977"/>
        <v>33.419430712369149</v>
      </c>
      <c r="CD481" s="28">
        <f t="shared" si="978"/>
        <v>55.307183519392602</v>
      </c>
      <c r="CF481" s="28">
        <f t="shared" si="979"/>
        <v>7.1869964860384918</v>
      </c>
      <c r="CG481" s="28">
        <f t="shared" si="980"/>
        <v>0.52777008653259827</v>
      </c>
      <c r="CH481" s="30"/>
      <c r="CI481" s="107">
        <f t="shared" si="981"/>
        <v>3.2681835406303095</v>
      </c>
    </row>
    <row r="482" spans="1:87" ht="15" customHeight="1" x14ac:dyDescent="0.3">
      <c r="A482" s="150" t="s">
        <v>194</v>
      </c>
      <c r="C482" s="145">
        <v>230</v>
      </c>
      <c r="D482" s="26">
        <f t="shared" si="927"/>
        <v>1008</v>
      </c>
      <c r="F482" s="28">
        <v>59.2</v>
      </c>
      <c r="G482" s="28">
        <v>0.56000000000000005</v>
      </c>
      <c r="H482" s="28">
        <v>16.399999999999999</v>
      </c>
      <c r="I482" s="28">
        <v>6.77</v>
      </c>
      <c r="J482" s="28">
        <v>0.13</v>
      </c>
      <c r="K482" s="28">
        <v>2.35</v>
      </c>
      <c r="L482" s="28">
        <v>4.5</v>
      </c>
      <c r="M482" s="28">
        <v>4.1399999999999997</v>
      </c>
      <c r="N482" s="28">
        <v>5.63</v>
      </c>
      <c r="O482" s="28">
        <v>0.38</v>
      </c>
      <c r="P482" s="28">
        <f t="shared" si="928"/>
        <v>100.05999999999997</v>
      </c>
      <c r="R482" s="28">
        <v>53.56</v>
      </c>
      <c r="S482" s="28">
        <v>0.21</v>
      </c>
      <c r="T482" s="28">
        <v>29.06</v>
      </c>
      <c r="U482" s="28">
        <v>0.76</v>
      </c>
      <c r="V482" s="28">
        <v>0</v>
      </c>
      <c r="W482" s="28">
        <v>0.18</v>
      </c>
      <c r="X482" s="28">
        <v>10.44</v>
      </c>
      <c r="Y482" s="28">
        <v>4.4800000000000004</v>
      </c>
      <c r="Z482" s="28">
        <v>0.74</v>
      </c>
      <c r="AA482" s="28">
        <f t="shared" si="929"/>
        <v>99.43</v>
      </c>
      <c r="AC482" s="30">
        <f t="shared" si="930"/>
        <v>0.98535286284953405</v>
      </c>
      <c r="AD482" s="30">
        <f t="shared" si="931"/>
        <v>7.0087609511889862E-3</v>
      </c>
      <c r="AE482" s="30">
        <f t="shared" si="932"/>
        <v>0.32169478226755588</v>
      </c>
      <c r="AF482" s="30">
        <f t="shared" si="933"/>
        <v>9.4224077940153098E-2</v>
      </c>
      <c r="AG482" s="30">
        <f t="shared" si="934"/>
        <v>1.8325345362277983E-3</v>
      </c>
      <c r="AH482" s="30">
        <f t="shared" si="935"/>
        <v>5.8312655086848644E-2</v>
      </c>
      <c r="AI482" s="30">
        <f t="shared" si="936"/>
        <v>8.0242510699001429E-2</v>
      </c>
      <c r="AJ482" s="30">
        <f t="shared" si="937"/>
        <v>0.13359148112294289</v>
      </c>
      <c r="AK482" s="30">
        <f t="shared" si="938"/>
        <v>0.11953290870488321</v>
      </c>
      <c r="AL482" s="30">
        <f t="shared" si="939"/>
        <v>5.354488258875416E-3</v>
      </c>
      <c r="AM482" s="30">
        <f t="shared" si="940"/>
        <v>1.8071470624172115</v>
      </c>
      <c r="AO482" s="30">
        <f t="shared" si="941"/>
        <v>0.54525327979203952</v>
      </c>
      <c r="AP482" s="30">
        <f t="shared" si="942"/>
        <v>3.8783567186912713E-3</v>
      </c>
      <c r="AQ482" s="30">
        <f t="shared" si="943"/>
        <v>0.17801250875358313</v>
      </c>
      <c r="AR482" s="30">
        <f t="shared" si="944"/>
        <v>5.2139684644215097E-2</v>
      </c>
      <c r="AS482" s="30">
        <f t="shared" si="945"/>
        <v>1.0140483717891941E-3</v>
      </c>
      <c r="AT482" s="30">
        <f t="shared" si="946"/>
        <v>3.2267797291965022E-2</v>
      </c>
      <c r="AU482" s="30">
        <f t="shared" si="947"/>
        <v>4.4402867020501537E-2</v>
      </c>
      <c r="AV482" s="30">
        <f t="shared" si="948"/>
        <v>7.3923967728588197E-2</v>
      </c>
      <c r="AW482" s="30">
        <f t="shared" si="949"/>
        <v>6.6144538643688397E-2</v>
      </c>
      <c r="AX482" s="30">
        <f t="shared" si="950"/>
        <v>2.9629510349386489E-3</v>
      </c>
      <c r="AY482" s="30">
        <f t="shared" si="951"/>
        <v>1.0000000000000002</v>
      </c>
      <c r="AZ482" s="30"/>
      <c r="BA482" s="30">
        <f t="shared" si="952"/>
        <v>0.89147802929427433</v>
      </c>
      <c r="BB482" s="30">
        <f t="shared" si="953"/>
        <v>2.6282853566958696E-3</v>
      </c>
      <c r="BC482" s="30">
        <f t="shared" si="954"/>
        <v>0.57002746174970575</v>
      </c>
      <c r="BD482" s="30">
        <f t="shared" si="955"/>
        <v>1.0577592205984691E-2</v>
      </c>
      <c r="BE482" s="30">
        <f t="shared" si="956"/>
        <v>0</v>
      </c>
      <c r="BF482" s="30">
        <f t="shared" si="957"/>
        <v>4.4665012406947891E-3</v>
      </c>
      <c r="BG482" s="30">
        <f t="shared" si="958"/>
        <v>0.1861626248216833</v>
      </c>
      <c r="BH482" s="30">
        <f t="shared" si="959"/>
        <v>0.14456276218134884</v>
      </c>
      <c r="BI482" s="30">
        <f t="shared" si="960"/>
        <v>1.5711252653927813E-2</v>
      </c>
      <c r="BJ482" s="30">
        <f t="shared" si="961"/>
        <v>1.8256145095043155</v>
      </c>
      <c r="BK482" s="30"/>
      <c r="BL482" s="30">
        <f t="shared" si="962"/>
        <v>0.4883166871500848</v>
      </c>
      <c r="BM482" s="30">
        <f t="shared" si="963"/>
        <v>1.4396715971596284E-3</v>
      </c>
      <c r="BN482" s="30">
        <f t="shared" si="964"/>
        <v>0.31223867841874109</v>
      </c>
      <c r="BO482" s="30">
        <f t="shared" si="965"/>
        <v>5.7939899967472779E-3</v>
      </c>
      <c r="BP482" s="30">
        <f t="shared" si="966"/>
        <v>0</v>
      </c>
      <c r="BQ482" s="30">
        <f t="shared" si="967"/>
        <v>2.4465741356906271E-3</v>
      </c>
      <c r="BR482" s="30">
        <f t="shared" si="968"/>
        <v>0.10197258175398131</v>
      </c>
      <c r="BS482" s="30">
        <f t="shared" si="969"/>
        <v>7.9185809177535524E-2</v>
      </c>
      <c r="BT482" s="30">
        <f t="shared" si="970"/>
        <v>8.6060077700596711E-3</v>
      </c>
      <c r="BU482" s="30">
        <f t="shared" si="971"/>
        <v>0.99999999999999989</v>
      </c>
      <c r="BV482" s="30"/>
      <c r="BW482" s="28">
        <f t="shared" si="972"/>
        <v>0.53736413390344828</v>
      </c>
      <c r="BX482" s="28">
        <f t="shared" si="973"/>
        <v>0.41728485279297894</v>
      </c>
      <c r="BY482" s="28">
        <f t="shared" si="974"/>
        <v>4.5351013303572774E-2</v>
      </c>
      <c r="BZ482" s="28"/>
      <c r="CA482" s="28">
        <f t="shared" si="975"/>
        <v>59.164501299220483</v>
      </c>
      <c r="CB482" s="28">
        <f t="shared" si="976"/>
        <v>9.7641415150909481</v>
      </c>
      <c r="CC482" s="28">
        <f t="shared" si="977"/>
        <v>31.403308025529693</v>
      </c>
      <c r="CD482" s="28">
        <f t="shared" si="978"/>
        <v>53.736413390344829</v>
      </c>
      <c r="CF482" s="28">
        <f t="shared" si="979"/>
        <v>7.1581845459753044</v>
      </c>
      <c r="CG482" s="28">
        <f t="shared" si="980"/>
        <v>0.52777008653259827</v>
      </c>
      <c r="CH482" s="30"/>
      <c r="CI482" s="107">
        <f t="shared" si="981"/>
        <v>2.9328836024445626</v>
      </c>
    </row>
    <row r="483" spans="1:87" ht="15" customHeight="1" x14ac:dyDescent="0.3">
      <c r="A483" s="150" t="s">
        <v>194</v>
      </c>
      <c r="C483" s="145">
        <v>240</v>
      </c>
      <c r="D483" s="26">
        <f t="shared" si="927"/>
        <v>1008</v>
      </c>
      <c r="F483" s="28">
        <v>59.2</v>
      </c>
      <c r="G483" s="28">
        <v>0.56000000000000005</v>
      </c>
      <c r="H483" s="28">
        <v>16.399999999999999</v>
      </c>
      <c r="I483" s="28">
        <v>6.77</v>
      </c>
      <c r="J483" s="28">
        <v>0.13</v>
      </c>
      <c r="K483" s="28">
        <v>2.35</v>
      </c>
      <c r="L483" s="28">
        <v>4.5</v>
      </c>
      <c r="M483" s="28">
        <v>4.1399999999999997</v>
      </c>
      <c r="N483" s="28">
        <v>5.63</v>
      </c>
      <c r="O483" s="28">
        <v>0.38</v>
      </c>
      <c r="P483" s="28">
        <f t="shared" si="928"/>
        <v>100.05999999999997</v>
      </c>
      <c r="R483" s="28">
        <v>54.08</v>
      </c>
      <c r="S483" s="28">
        <v>0.23</v>
      </c>
      <c r="T483" s="28">
        <v>28.5</v>
      </c>
      <c r="U483" s="28">
        <v>0.74</v>
      </c>
      <c r="V483" s="28">
        <v>0</v>
      </c>
      <c r="W483" s="28">
        <v>0.26</v>
      </c>
      <c r="X483" s="28">
        <v>10.6</v>
      </c>
      <c r="Y483" s="28">
        <v>4.21</v>
      </c>
      <c r="Z483" s="28">
        <v>0.9</v>
      </c>
      <c r="AA483" s="28">
        <f t="shared" si="929"/>
        <v>99.52</v>
      </c>
      <c r="AC483" s="30">
        <f t="shared" si="930"/>
        <v>0.98535286284953405</v>
      </c>
      <c r="AD483" s="30">
        <f t="shared" si="931"/>
        <v>7.0087609511889862E-3</v>
      </c>
      <c r="AE483" s="30">
        <f t="shared" si="932"/>
        <v>0.32169478226755588</v>
      </c>
      <c r="AF483" s="30">
        <f t="shared" si="933"/>
        <v>9.4224077940153098E-2</v>
      </c>
      <c r="AG483" s="30">
        <f t="shared" si="934"/>
        <v>1.8325345362277983E-3</v>
      </c>
      <c r="AH483" s="30">
        <f t="shared" si="935"/>
        <v>5.8312655086848644E-2</v>
      </c>
      <c r="AI483" s="30">
        <f t="shared" si="936"/>
        <v>8.0242510699001429E-2</v>
      </c>
      <c r="AJ483" s="30">
        <f t="shared" si="937"/>
        <v>0.13359148112294289</v>
      </c>
      <c r="AK483" s="30">
        <f t="shared" si="938"/>
        <v>0.11953290870488321</v>
      </c>
      <c r="AL483" s="30">
        <f t="shared" si="939"/>
        <v>5.354488258875416E-3</v>
      </c>
      <c r="AM483" s="30">
        <f t="shared" si="940"/>
        <v>1.8071470624172115</v>
      </c>
      <c r="AO483" s="30">
        <f t="shared" si="941"/>
        <v>0.54525327979203952</v>
      </c>
      <c r="AP483" s="30">
        <f t="shared" si="942"/>
        <v>3.8783567186912713E-3</v>
      </c>
      <c r="AQ483" s="30">
        <f t="shared" si="943"/>
        <v>0.17801250875358313</v>
      </c>
      <c r="AR483" s="30">
        <f t="shared" si="944"/>
        <v>5.2139684644215097E-2</v>
      </c>
      <c r="AS483" s="30">
        <f t="shared" si="945"/>
        <v>1.0140483717891941E-3</v>
      </c>
      <c r="AT483" s="30">
        <f t="shared" si="946"/>
        <v>3.2267797291965022E-2</v>
      </c>
      <c r="AU483" s="30">
        <f t="shared" si="947"/>
        <v>4.4402867020501537E-2</v>
      </c>
      <c r="AV483" s="30">
        <f t="shared" si="948"/>
        <v>7.3923967728588197E-2</v>
      </c>
      <c r="AW483" s="30">
        <f t="shared" si="949"/>
        <v>6.6144538643688397E-2</v>
      </c>
      <c r="AX483" s="30">
        <f t="shared" si="950"/>
        <v>2.9629510349386489E-3</v>
      </c>
      <c r="AY483" s="30">
        <f t="shared" si="951"/>
        <v>1.0000000000000002</v>
      </c>
      <c r="AZ483" s="30"/>
      <c r="BA483" s="30">
        <f t="shared" si="952"/>
        <v>0.90013315579227693</v>
      </c>
      <c r="BB483" s="30">
        <f t="shared" si="953"/>
        <v>2.8785982478097623E-3</v>
      </c>
      <c r="BC483" s="30">
        <f t="shared" si="954"/>
        <v>0.55904276186739899</v>
      </c>
      <c r="BD483" s="30">
        <f t="shared" si="955"/>
        <v>1.0299234516353515E-2</v>
      </c>
      <c r="BE483" s="30">
        <f t="shared" si="956"/>
        <v>0</v>
      </c>
      <c r="BF483" s="30">
        <f t="shared" si="957"/>
        <v>6.4516129032258073E-3</v>
      </c>
      <c r="BG483" s="30">
        <f t="shared" si="958"/>
        <v>0.18901569186875891</v>
      </c>
      <c r="BH483" s="30">
        <f t="shared" si="959"/>
        <v>0.13585027428202648</v>
      </c>
      <c r="BI483" s="30">
        <f t="shared" si="960"/>
        <v>1.9108280254777069E-2</v>
      </c>
      <c r="BJ483" s="30">
        <f t="shared" si="961"/>
        <v>1.8227796097326274</v>
      </c>
      <c r="BK483" s="30"/>
      <c r="BL483" s="30">
        <f t="shared" si="962"/>
        <v>0.49382445962532578</v>
      </c>
      <c r="BM483" s="30">
        <f t="shared" si="963"/>
        <v>1.5792354887226364E-3</v>
      </c>
      <c r="BN483" s="30">
        <f t="shared" si="964"/>
        <v>0.30669794575406822</v>
      </c>
      <c r="BO483" s="30">
        <f t="shared" si="965"/>
        <v>5.65029061185529E-3</v>
      </c>
      <c r="BP483" s="30">
        <f t="shared" si="966"/>
        <v>0</v>
      </c>
      <c r="BQ483" s="30">
        <f t="shared" si="967"/>
        <v>3.5394366212886021E-3</v>
      </c>
      <c r="BR483" s="30">
        <f t="shared" si="968"/>
        <v>0.10369640457876556</v>
      </c>
      <c r="BS483" s="30">
        <f t="shared" si="969"/>
        <v>7.4529182549915363E-2</v>
      </c>
      <c r="BT483" s="30">
        <f t="shared" si="970"/>
        <v>1.0483044770058597E-2</v>
      </c>
      <c r="BU483" s="30">
        <f t="shared" si="971"/>
        <v>1.0000000000000002</v>
      </c>
      <c r="BV483" s="30"/>
      <c r="BW483" s="28">
        <f t="shared" si="972"/>
        <v>0.54950535932245392</v>
      </c>
      <c r="BX483" s="28">
        <f t="shared" si="973"/>
        <v>0.39494315548801973</v>
      </c>
      <c r="BY483" s="28">
        <f t="shared" si="974"/>
        <v>5.5551485189526351E-2</v>
      </c>
      <c r="BZ483" s="28"/>
      <c r="CA483" s="28">
        <f t="shared" si="975"/>
        <v>59.164501299220483</v>
      </c>
      <c r="CB483" s="28">
        <f t="shared" si="976"/>
        <v>9.7641415150909481</v>
      </c>
      <c r="CC483" s="28">
        <f t="shared" si="977"/>
        <v>33.030416485075335</v>
      </c>
      <c r="CD483" s="28">
        <f t="shared" si="978"/>
        <v>54.950535932245394</v>
      </c>
      <c r="CF483" s="28">
        <f t="shared" si="979"/>
        <v>7.1805271189445747</v>
      </c>
      <c r="CG483" s="28">
        <f t="shared" si="980"/>
        <v>0.52777008653259827</v>
      </c>
      <c r="CH483" s="30"/>
      <c r="CI483" s="107">
        <f t="shared" si="981"/>
        <v>3.2004901819540916</v>
      </c>
    </row>
    <row r="484" spans="1:87" ht="15" customHeight="1" x14ac:dyDescent="0.3">
      <c r="A484" s="150" t="s">
        <v>194</v>
      </c>
      <c r="C484" s="145">
        <v>250</v>
      </c>
      <c r="D484" s="26">
        <f t="shared" si="927"/>
        <v>1008</v>
      </c>
      <c r="F484" s="28">
        <v>59.2</v>
      </c>
      <c r="G484" s="28">
        <v>0.56000000000000005</v>
      </c>
      <c r="H484" s="28">
        <v>16.399999999999999</v>
      </c>
      <c r="I484" s="28">
        <v>6.77</v>
      </c>
      <c r="J484" s="28">
        <v>0.13</v>
      </c>
      <c r="K484" s="28">
        <v>2.35</v>
      </c>
      <c r="L484" s="28">
        <v>4.5</v>
      </c>
      <c r="M484" s="28">
        <v>4.1399999999999997</v>
      </c>
      <c r="N484" s="28">
        <v>5.63</v>
      </c>
      <c r="O484" s="28">
        <v>0.38</v>
      </c>
      <c r="P484" s="28">
        <f t="shared" si="928"/>
        <v>100.05999999999997</v>
      </c>
      <c r="R484" s="28">
        <v>54.25</v>
      </c>
      <c r="S484" s="28">
        <v>0.19</v>
      </c>
      <c r="T484" s="28">
        <v>29.18</v>
      </c>
      <c r="U484" s="28">
        <v>0.62</v>
      </c>
      <c r="V484" s="28">
        <v>0</v>
      </c>
      <c r="W484" s="28">
        <v>0.12</v>
      </c>
      <c r="X484" s="28">
        <v>10.35</v>
      </c>
      <c r="Y484" s="28">
        <v>4.2300000000000004</v>
      </c>
      <c r="Z484" s="28">
        <v>0.82</v>
      </c>
      <c r="AA484" s="28">
        <f t="shared" si="929"/>
        <v>99.76</v>
      </c>
      <c r="AC484" s="30">
        <f t="shared" si="930"/>
        <v>0.98535286284953405</v>
      </c>
      <c r="AD484" s="30">
        <f t="shared" si="931"/>
        <v>7.0087609511889862E-3</v>
      </c>
      <c r="AE484" s="30">
        <f t="shared" si="932"/>
        <v>0.32169478226755588</v>
      </c>
      <c r="AF484" s="30">
        <f t="shared" si="933"/>
        <v>9.4224077940153098E-2</v>
      </c>
      <c r="AG484" s="30">
        <f t="shared" si="934"/>
        <v>1.8325345362277983E-3</v>
      </c>
      <c r="AH484" s="30">
        <f t="shared" si="935"/>
        <v>5.8312655086848644E-2</v>
      </c>
      <c r="AI484" s="30">
        <f t="shared" si="936"/>
        <v>8.0242510699001429E-2</v>
      </c>
      <c r="AJ484" s="30">
        <f t="shared" si="937"/>
        <v>0.13359148112294289</v>
      </c>
      <c r="AK484" s="30">
        <f t="shared" si="938"/>
        <v>0.11953290870488321</v>
      </c>
      <c r="AL484" s="30">
        <f t="shared" si="939"/>
        <v>5.354488258875416E-3</v>
      </c>
      <c r="AM484" s="30">
        <f t="shared" si="940"/>
        <v>1.8071470624172115</v>
      </c>
      <c r="AO484" s="30">
        <f t="shared" si="941"/>
        <v>0.54525327979203952</v>
      </c>
      <c r="AP484" s="30">
        <f t="shared" si="942"/>
        <v>3.8783567186912713E-3</v>
      </c>
      <c r="AQ484" s="30">
        <f t="shared" si="943"/>
        <v>0.17801250875358313</v>
      </c>
      <c r="AR484" s="30">
        <f t="shared" si="944"/>
        <v>5.2139684644215097E-2</v>
      </c>
      <c r="AS484" s="30">
        <f t="shared" si="945"/>
        <v>1.0140483717891941E-3</v>
      </c>
      <c r="AT484" s="30">
        <f t="shared" si="946"/>
        <v>3.2267797291965022E-2</v>
      </c>
      <c r="AU484" s="30">
        <f t="shared" si="947"/>
        <v>4.4402867020501537E-2</v>
      </c>
      <c r="AV484" s="30">
        <f t="shared" si="948"/>
        <v>7.3923967728588197E-2</v>
      </c>
      <c r="AW484" s="30">
        <f t="shared" si="949"/>
        <v>6.6144538643688397E-2</v>
      </c>
      <c r="AX484" s="30">
        <f t="shared" si="950"/>
        <v>2.9629510349386489E-3</v>
      </c>
      <c r="AY484" s="30">
        <f t="shared" si="951"/>
        <v>1.0000000000000002</v>
      </c>
      <c r="AZ484" s="30"/>
      <c r="BA484" s="30">
        <f t="shared" si="952"/>
        <v>0.9029627163781625</v>
      </c>
      <c r="BB484" s="30">
        <f t="shared" si="953"/>
        <v>2.3779724655819774E-3</v>
      </c>
      <c r="BC484" s="30">
        <f t="shared" si="954"/>
        <v>0.57238132601020009</v>
      </c>
      <c r="BD484" s="30">
        <f t="shared" si="955"/>
        <v>8.6290883785664577E-3</v>
      </c>
      <c r="BE484" s="30">
        <f t="shared" si="956"/>
        <v>0</v>
      </c>
      <c r="BF484" s="30">
        <f t="shared" si="957"/>
        <v>2.9776674937965261E-3</v>
      </c>
      <c r="BG484" s="30">
        <f t="shared" si="958"/>
        <v>0.18455777460770328</v>
      </c>
      <c r="BH484" s="30">
        <f t="shared" si="959"/>
        <v>0.13649564375605036</v>
      </c>
      <c r="BI484" s="30">
        <f t="shared" si="960"/>
        <v>1.7409766454352441E-2</v>
      </c>
      <c r="BJ484" s="30">
        <f t="shared" si="961"/>
        <v>1.8277919555444135</v>
      </c>
      <c r="BK484" s="30"/>
      <c r="BL484" s="30">
        <f t="shared" si="962"/>
        <v>0.49401832283981806</v>
      </c>
      <c r="BM484" s="30">
        <f t="shared" si="963"/>
        <v>1.3010082785235209E-3</v>
      </c>
      <c r="BN484" s="30">
        <f t="shared" si="964"/>
        <v>0.3131545273924321</v>
      </c>
      <c r="BO484" s="30">
        <f t="shared" si="965"/>
        <v>4.7210451673074883E-3</v>
      </c>
      <c r="BP484" s="30">
        <f t="shared" si="966"/>
        <v>0</v>
      </c>
      <c r="BQ484" s="30">
        <f t="shared" si="967"/>
        <v>1.6291063568608488E-3</v>
      </c>
      <c r="BR484" s="30">
        <f t="shared" si="968"/>
        <v>0.1009730752167208</v>
      </c>
      <c r="BS484" s="30">
        <f t="shared" si="969"/>
        <v>7.4677888444582147E-2</v>
      </c>
      <c r="BT484" s="30">
        <f t="shared" si="970"/>
        <v>9.5250263037550617E-3</v>
      </c>
      <c r="BU484" s="30">
        <f t="shared" si="971"/>
        <v>1</v>
      </c>
      <c r="BV484" s="30"/>
      <c r="BW484" s="28">
        <f t="shared" si="972"/>
        <v>0.5452816816898024</v>
      </c>
      <c r="BX484" s="28">
        <f t="shared" si="973"/>
        <v>0.40328062217285066</v>
      </c>
      <c r="BY484" s="28">
        <f t="shared" si="974"/>
        <v>5.1437696137346944E-2</v>
      </c>
      <c r="BZ484" s="28"/>
      <c r="CA484" s="28">
        <f t="shared" si="975"/>
        <v>59.164501299220483</v>
      </c>
      <c r="CB484" s="28">
        <f t="shared" si="976"/>
        <v>9.7641415150909481</v>
      </c>
      <c r="CC484" s="28">
        <f t="shared" si="977"/>
        <v>32.407853698224812</v>
      </c>
      <c r="CD484" s="28">
        <f t="shared" si="978"/>
        <v>54.528168168980237</v>
      </c>
      <c r="CF484" s="28">
        <f t="shared" si="979"/>
        <v>7.1728111003403905</v>
      </c>
      <c r="CG484" s="28">
        <f t="shared" si="980"/>
        <v>0.52777008653259827</v>
      </c>
      <c r="CH484" s="30"/>
      <c r="CI484" s="107">
        <f t="shared" si="981"/>
        <v>3.100420284576376</v>
      </c>
    </row>
    <row r="485" spans="1:87" ht="15" customHeight="1" x14ac:dyDescent="0.3">
      <c r="A485" s="150" t="s">
        <v>194</v>
      </c>
      <c r="C485" s="145">
        <v>260</v>
      </c>
      <c r="D485" s="26">
        <f t="shared" si="927"/>
        <v>1008</v>
      </c>
      <c r="F485" s="28">
        <v>59.2</v>
      </c>
      <c r="G485" s="28">
        <v>0.56000000000000005</v>
      </c>
      <c r="H485" s="28">
        <v>16.399999999999999</v>
      </c>
      <c r="I485" s="28">
        <v>6.77</v>
      </c>
      <c r="J485" s="28">
        <v>0.13</v>
      </c>
      <c r="K485" s="28">
        <v>2.35</v>
      </c>
      <c r="L485" s="28">
        <v>4.5</v>
      </c>
      <c r="M485" s="28">
        <v>4.1399999999999997</v>
      </c>
      <c r="N485" s="28">
        <v>5.63</v>
      </c>
      <c r="O485" s="28">
        <v>0.38</v>
      </c>
      <c r="P485" s="28">
        <f t="shared" si="928"/>
        <v>100.05999999999997</v>
      </c>
      <c r="R485" s="28">
        <v>53.05</v>
      </c>
      <c r="S485" s="28">
        <v>0.18</v>
      </c>
      <c r="T485" s="28">
        <v>29.46</v>
      </c>
      <c r="U485" s="28">
        <v>0.82</v>
      </c>
      <c r="V485" s="28">
        <v>0</v>
      </c>
      <c r="W485" s="28">
        <v>0.17</v>
      </c>
      <c r="X485" s="28">
        <v>11.07</v>
      </c>
      <c r="Y485" s="28">
        <v>4.12</v>
      </c>
      <c r="Z485" s="28">
        <v>0.82</v>
      </c>
      <c r="AA485" s="28">
        <f t="shared" si="929"/>
        <v>99.69</v>
      </c>
      <c r="AC485" s="30">
        <f t="shared" si="930"/>
        <v>0.98535286284953405</v>
      </c>
      <c r="AD485" s="30">
        <f t="shared" si="931"/>
        <v>7.0087609511889862E-3</v>
      </c>
      <c r="AE485" s="30">
        <f t="shared" si="932"/>
        <v>0.32169478226755588</v>
      </c>
      <c r="AF485" s="30">
        <f t="shared" si="933"/>
        <v>9.4224077940153098E-2</v>
      </c>
      <c r="AG485" s="30">
        <f t="shared" si="934"/>
        <v>1.8325345362277983E-3</v>
      </c>
      <c r="AH485" s="30">
        <f t="shared" si="935"/>
        <v>5.8312655086848644E-2</v>
      </c>
      <c r="AI485" s="30">
        <f t="shared" si="936"/>
        <v>8.0242510699001429E-2</v>
      </c>
      <c r="AJ485" s="30">
        <f t="shared" si="937"/>
        <v>0.13359148112294289</v>
      </c>
      <c r="AK485" s="30">
        <f t="shared" si="938"/>
        <v>0.11953290870488321</v>
      </c>
      <c r="AL485" s="30">
        <f t="shared" si="939"/>
        <v>5.354488258875416E-3</v>
      </c>
      <c r="AM485" s="30">
        <f t="shared" si="940"/>
        <v>1.8071470624172115</v>
      </c>
      <c r="AO485" s="30">
        <f t="shared" si="941"/>
        <v>0.54525327979203952</v>
      </c>
      <c r="AP485" s="30">
        <f t="shared" si="942"/>
        <v>3.8783567186912713E-3</v>
      </c>
      <c r="AQ485" s="30">
        <f t="shared" si="943"/>
        <v>0.17801250875358313</v>
      </c>
      <c r="AR485" s="30">
        <f t="shared" si="944"/>
        <v>5.2139684644215097E-2</v>
      </c>
      <c r="AS485" s="30">
        <f t="shared" si="945"/>
        <v>1.0140483717891941E-3</v>
      </c>
      <c r="AT485" s="30">
        <f t="shared" si="946"/>
        <v>3.2267797291965022E-2</v>
      </c>
      <c r="AU485" s="30">
        <f t="shared" si="947"/>
        <v>4.4402867020501537E-2</v>
      </c>
      <c r="AV485" s="30">
        <f t="shared" si="948"/>
        <v>7.3923967728588197E-2</v>
      </c>
      <c r="AW485" s="30">
        <f t="shared" si="949"/>
        <v>6.6144538643688397E-2</v>
      </c>
      <c r="AX485" s="30">
        <f t="shared" si="950"/>
        <v>2.9629510349386489E-3</v>
      </c>
      <c r="AY485" s="30">
        <f t="shared" si="951"/>
        <v>1.0000000000000002</v>
      </c>
      <c r="AZ485" s="30"/>
      <c r="BA485" s="30">
        <f t="shared" si="952"/>
        <v>0.88298934753661784</v>
      </c>
      <c r="BB485" s="30">
        <f t="shared" si="953"/>
        <v>2.252816020025031E-3</v>
      </c>
      <c r="BC485" s="30">
        <f t="shared" si="954"/>
        <v>0.57787367595135353</v>
      </c>
      <c r="BD485" s="30">
        <f t="shared" si="955"/>
        <v>1.1412665274878218E-2</v>
      </c>
      <c r="BE485" s="30">
        <f t="shared" si="956"/>
        <v>0</v>
      </c>
      <c r="BF485" s="30">
        <f t="shared" si="957"/>
        <v>4.2183622828784123E-3</v>
      </c>
      <c r="BG485" s="30">
        <f t="shared" si="958"/>
        <v>0.19739657631954352</v>
      </c>
      <c r="BH485" s="30">
        <f t="shared" si="959"/>
        <v>0.13294611164891901</v>
      </c>
      <c r="BI485" s="30">
        <f t="shared" si="960"/>
        <v>1.7409766454352441E-2</v>
      </c>
      <c r="BJ485" s="30">
        <f t="shared" si="961"/>
        <v>1.8264993214885681</v>
      </c>
      <c r="BK485" s="30"/>
      <c r="BL485" s="30">
        <f t="shared" si="962"/>
        <v>0.48343261732886683</v>
      </c>
      <c r="BM485" s="30">
        <f t="shared" si="963"/>
        <v>1.2334064368493833E-3</v>
      </c>
      <c r="BN485" s="30">
        <f t="shared" si="964"/>
        <v>0.31638318676209287</v>
      </c>
      <c r="BO485" s="30">
        <f t="shared" si="965"/>
        <v>6.2483818858345246E-3</v>
      </c>
      <c r="BP485" s="30">
        <f t="shared" si="966"/>
        <v>0</v>
      </c>
      <c r="BQ485" s="30">
        <f t="shared" si="967"/>
        <v>2.3095339994106943E-3</v>
      </c>
      <c r="BR485" s="30">
        <f t="shared" si="968"/>
        <v>0.1080737200376666</v>
      </c>
      <c r="BS485" s="30">
        <f t="shared" si="969"/>
        <v>7.2787386277576069E-2</v>
      </c>
      <c r="BT485" s="30">
        <f t="shared" si="970"/>
        <v>9.5317672717029848E-3</v>
      </c>
      <c r="BU485" s="30">
        <f t="shared" si="971"/>
        <v>1</v>
      </c>
      <c r="BV485" s="30"/>
      <c r="BW485" s="28">
        <f t="shared" si="972"/>
        <v>0.56763532164618113</v>
      </c>
      <c r="BX485" s="28">
        <f t="shared" si="973"/>
        <v>0.38230100164088682</v>
      </c>
      <c r="BY485" s="28">
        <f t="shared" si="974"/>
        <v>5.0063676712932048E-2</v>
      </c>
      <c r="BZ485" s="28"/>
      <c r="CA485" s="28">
        <f t="shared" si="975"/>
        <v>59.164501299220483</v>
      </c>
      <c r="CB485" s="28">
        <f t="shared" si="976"/>
        <v>9.7641415150909481</v>
      </c>
      <c r="CC485" s="28">
        <f t="shared" si="977"/>
        <v>33.388133753602261</v>
      </c>
      <c r="CD485" s="28">
        <f t="shared" si="978"/>
        <v>56.763532164618113</v>
      </c>
      <c r="CF485" s="28">
        <f t="shared" si="979"/>
        <v>7.2129877652296797</v>
      </c>
      <c r="CG485" s="28">
        <f t="shared" si="980"/>
        <v>0.52777008653259827</v>
      </c>
      <c r="CH485" s="30"/>
      <c r="CI485" s="107">
        <f t="shared" si="981"/>
        <v>3.3453963380594876</v>
      </c>
    </row>
    <row r="486" spans="1:87" ht="15" customHeight="1" x14ac:dyDescent="0.3">
      <c r="A486" s="150" t="s">
        <v>194</v>
      </c>
      <c r="C486" s="145">
        <v>270</v>
      </c>
      <c r="D486" s="26">
        <f t="shared" si="927"/>
        <v>1008</v>
      </c>
      <c r="F486" s="28">
        <v>59.2</v>
      </c>
      <c r="G486" s="28">
        <v>0.56000000000000005</v>
      </c>
      <c r="H486" s="28">
        <v>16.399999999999999</v>
      </c>
      <c r="I486" s="28">
        <v>6.77</v>
      </c>
      <c r="J486" s="28">
        <v>0.13</v>
      </c>
      <c r="K486" s="28">
        <v>2.35</v>
      </c>
      <c r="L486" s="28">
        <v>4.5</v>
      </c>
      <c r="M486" s="28">
        <v>4.1399999999999997</v>
      </c>
      <c r="N486" s="28">
        <v>5.63</v>
      </c>
      <c r="O486" s="28">
        <v>0.38</v>
      </c>
      <c r="P486" s="28">
        <f t="shared" si="928"/>
        <v>100.05999999999997</v>
      </c>
      <c r="R486" s="28">
        <v>53.77</v>
      </c>
      <c r="S486" s="28">
        <v>0.19</v>
      </c>
      <c r="T486" s="28">
        <v>29.32</v>
      </c>
      <c r="U486" s="28">
        <v>0.64</v>
      </c>
      <c r="V486" s="28">
        <v>0</v>
      </c>
      <c r="W486" s="28">
        <v>0.08</v>
      </c>
      <c r="X486" s="28">
        <v>10.76</v>
      </c>
      <c r="Y486" s="28">
        <v>4.0199999999999996</v>
      </c>
      <c r="Z486" s="28">
        <v>0.84</v>
      </c>
      <c r="AA486" s="28">
        <f t="shared" si="929"/>
        <v>99.62</v>
      </c>
      <c r="AC486" s="30">
        <f t="shared" si="930"/>
        <v>0.98535286284953405</v>
      </c>
      <c r="AD486" s="30">
        <f t="shared" si="931"/>
        <v>7.0087609511889862E-3</v>
      </c>
      <c r="AE486" s="30">
        <f t="shared" si="932"/>
        <v>0.32169478226755588</v>
      </c>
      <c r="AF486" s="30">
        <f t="shared" si="933"/>
        <v>9.4224077940153098E-2</v>
      </c>
      <c r="AG486" s="30">
        <f t="shared" si="934"/>
        <v>1.8325345362277983E-3</v>
      </c>
      <c r="AH486" s="30">
        <f t="shared" si="935"/>
        <v>5.8312655086848644E-2</v>
      </c>
      <c r="AI486" s="30">
        <f t="shared" si="936"/>
        <v>8.0242510699001429E-2</v>
      </c>
      <c r="AJ486" s="30">
        <f t="shared" si="937"/>
        <v>0.13359148112294289</v>
      </c>
      <c r="AK486" s="30">
        <f t="shared" si="938"/>
        <v>0.11953290870488321</v>
      </c>
      <c r="AL486" s="30">
        <f t="shared" si="939"/>
        <v>5.354488258875416E-3</v>
      </c>
      <c r="AM486" s="30">
        <f t="shared" si="940"/>
        <v>1.8071470624172115</v>
      </c>
      <c r="AO486" s="30">
        <f t="shared" si="941"/>
        <v>0.54525327979203952</v>
      </c>
      <c r="AP486" s="30">
        <f t="shared" si="942"/>
        <v>3.8783567186912713E-3</v>
      </c>
      <c r="AQ486" s="30">
        <f t="shared" si="943"/>
        <v>0.17801250875358313</v>
      </c>
      <c r="AR486" s="30">
        <f t="shared" si="944"/>
        <v>5.2139684644215097E-2</v>
      </c>
      <c r="AS486" s="30">
        <f t="shared" si="945"/>
        <v>1.0140483717891941E-3</v>
      </c>
      <c r="AT486" s="30">
        <f t="shared" si="946"/>
        <v>3.2267797291965022E-2</v>
      </c>
      <c r="AU486" s="30">
        <f t="shared" si="947"/>
        <v>4.4402867020501537E-2</v>
      </c>
      <c r="AV486" s="30">
        <f t="shared" si="948"/>
        <v>7.3923967728588197E-2</v>
      </c>
      <c r="AW486" s="30">
        <f t="shared" si="949"/>
        <v>6.6144538643688397E-2</v>
      </c>
      <c r="AX486" s="30">
        <f t="shared" si="950"/>
        <v>2.9629510349386489E-3</v>
      </c>
      <c r="AY486" s="30">
        <f t="shared" si="951"/>
        <v>1.0000000000000002</v>
      </c>
      <c r="AZ486" s="30"/>
      <c r="BA486" s="30">
        <f t="shared" si="952"/>
        <v>0.89497336884154466</v>
      </c>
      <c r="BB486" s="30">
        <f t="shared" si="953"/>
        <v>2.3779724655819774E-3</v>
      </c>
      <c r="BC486" s="30">
        <f t="shared" si="954"/>
        <v>0.57512750098077681</v>
      </c>
      <c r="BD486" s="30">
        <f t="shared" si="955"/>
        <v>8.9074460681976345E-3</v>
      </c>
      <c r="BE486" s="30">
        <f t="shared" si="956"/>
        <v>0</v>
      </c>
      <c r="BF486" s="30">
        <f t="shared" si="957"/>
        <v>1.9851116625310174E-3</v>
      </c>
      <c r="BG486" s="30">
        <f t="shared" si="958"/>
        <v>0.19186875891583452</v>
      </c>
      <c r="BH486" s="30">
        <f t="shared" si="959"/>
        <v>0.1297192642787996</v>
      </c>
      <c r="BI486" s="30">
        <f t="shared" si="960"/>
        <v>1.7834394904458598E-2</v>
      </c>
      <c r="BJ486" s="30">
        <f t="shared" si="961"/>
        <v>1.8227938181177252</v>
      </c>
      <c r="BK486" s="30"/>
      <c r="BL486" s="30">
        <f t="shared" si="962"/>
        <v>0.49098990787982955</v>
      </c>
      <c r="BM486" s="30">
        <f t="shared" si="963"/>
        <v>1.3045756694728904E-3</v>
      </c>
      <c r="BN486" s="30">
        <f t="shared" si="964"/>
        <v>0.31551977808146819</v>
      </c>
      <c r="BO486" s="30">
        <f t="shared" si="965"/>
        <v>4.8866997351328231E-3</v>
      </c>
      <c r="BP486" s="30">
        <f t="shared" si="966"/>
        <v>0</v>
      </c>
      <c r="BQ486" s="30">
        <f t="shared" si="967"/>
        <v>1.0890489329072372E-3</v>
      </c>
      <c r="BR486" s="30">
        <f t="shared" si="968"/>
        <v>0.105260812829596</v>
      </c>
      <c r="BS486" s="30">
        <f t="shared" si="969"/>
        <v>7.1165078018945574E-2</v>
      </c>
      <c r="BT486" s="30">
        <f t="shared" si="970"/>
        <v>9.7840988526475044E-3</v>
      </c>
      <c r="BU486" s="30">
        <f t="shared" si="971"/>
        <v>0.99999999999999978</v>
      </c>
      <c r="BV486" s="30"/>
      <c r="BW486" s="28">
        <f t="shared" si="972"/>
        <v>0.56528016030991612</v>
      </c>
      <c r="BX486" s="28">
        <f t="shared" si="973"/>
        <v>0.38217647792765619</v>
      </c>
      <c r="BY486" s="28">
        <f t="shared" si="974"/>
        <v>5.2543361762427687E-2</v>
      </c>
      <c r="BZ486" s="28"/>
      <c r="CA486" s="28">
        <f t="shared" si="975"/>
        <v>59.164501299220483</v>
      </c>
      <c r="CB486" s="28">
        <f t="shared" si="976"/>
        <v>9.7641415150909481</v>
      </c>
      <c r="CC486" s="28">
        <f t="shared" si="977"/>
        <v>33.518344191738578</v>
      </c>
      <c r="CD486" s="28">
        <f t="shared" si="978"/>
        <v>56.528016030991616</v>
      </c>
      <c r="CF486" s="28">
        <f t="shared" si="979"/>
        <v>7.20883005926399</v>
      </c>
      <c r="CG486" s="28">
        <f t="shared" si="980"/>
        <v>0.52777008653259827</v>
      </c>
      <c r="CH486" s="30"/>
      <c r="CI486" s="107">
        <f t="shared" si="981"/>
        <v>3.3482967594769533</v>
      </c>
    </row>
    <row r="487" spans="1:87" ht="15" customHeight="1" x14ac:dyDescent="0.3">
      <c r="A487" s="150" t="s">
        <v>194</v>
      </c>
      <c r="C487" s="145">
        <v>280</v>
      </c>
      <c r="D487" s="26">
        <f t="shared" si="927"/>
        <v>1008</v>
      </c>
      <c r="F487" s="28">
        <v>59.2</v>
      </c>
      <c r="G487" s="28">
        <v>0.56000000000000005</v>
      </c>
      <c r="H487" s="28">
        <v>16.399999999999999</v>
      </c>
      <c r="I487" s="28">
        <v>6.77</v>
      </c>
      <c r="J487" s="28">
        <v>0.13</v>
      </c>
      <c r="K487" s="28">
        <v>2.35</v>
      </c>
      <c r="L487" s="28">
        <v>4.5</v>
      </c>
      <c r="M487" s="28">
        <v>4.1399999999999997</v>
      </c>
      <c r="N487" s="28">
        <v>5.63</v>
      </c>
      <c r="O487" s="28">
        <v>0.38</v>
      </c>
      <c r="P487" s="28">
        <f t="shared" si="928"/>
        <v>100.05999999999997</v>
      </c>
      <c r="R487" s="28">
        <v>53</v>
      </c>
      <c r="S487" s="28">
        <v>0.11</v>
      </c>
      <c r="T487" s="28">
        <v>29.74</v>
      </c>
      <c r="U487" s="28">
        <v>0.84</v>
      </c>
      <c r="V487" s="28">
        <v>0</v>
      </c>
      <c r="W487" s="28">
        <v>0.17</v>
      </c>
      <c r="X487" s="28">
        <v>11.19</v>
      </c>
      <c r="Y487" s="28">
        <v>4.03</v>
      </c>
      <c r="Z487" s="28">
        <v>0.66</v>
      </c>
      <c r="AA487" s="28">
        <f t="shared" si="929"/>
        <v>99.74</v>
      </c>
      <c r="AC487" s="30">
        <f t="shared" si="930"/>
        <v>0.98535286284953405</v>
      </c>
      <c r="AD487" s="30">
        <f t="shared" si="931"/>
        <v>7.0087609511889862E-3</v>
      </c>
      <c r="AE487" s="30">
        <f t="shared" si="932"/>
        <v>0.32169478226755588</v>
      </c>
      <c r="AF487" s="30">
        <f t="shared" si="933"/>
        <v>9.4224077940153098E-2</v>
      </c>
      <c r="AG487" s="30">
        <f t="shared" si="934"/>
        <v>1.8325345362277983E-3</v>
      </c>
      <c r="AH487" s="30">
        <f t="shared" si="935"/>
        <v>5.8312655086848644E-2</v>
      </c>
      <c r="AI487" s="30">
        <f t="shared" si="936"/>
        <v>8.0242510699001429E-2</v>
      </c>
      <c r="AJ487" s="30">
        <f t="shared" si="937"/>
        <v>0.13359148112294289</v>
      </c>
      <c r="AK487" s="30">
        <f t="shared" si="938"/>
        <v>0.11953290870488321</v>
      </c>
      <c r="AL487" s="30">
        <f t="shared" si="939"/>
        <v>5.354488258875416E-3</v>
      </c>
      <c r="AM487" s="30">
        <f t="shared" si="940"/>
        <v>1.8071470624172115</v>
      </c>
      <c r="AO487" s="30">
        <f t="shared" si="941"/>
        <v>0.54525327979203952</v>
      </c>
      <c r="AP487" s="30">
        <f t="shared" si="942"/>
        <v>3.8783567186912713E-3</v>
      </c>
      <c r="AQ487" s="30">
        <f t="shared" si="943"/>
        <v>0.17801250875358313</v>
      </c>
      <c r="AR487" s="30">
        <f t="shared" si="944"/>
        <v>5.2139684644215097E-2</v>
      </c>
      <c r="AS487" s="30">
        <f t="shared" si="945"/>
        <v>1.0140483717891941E-3</v>
      </c>
      <c r="AT487" s="30">
        <f t="shared" si="946"/>
        <v>3.2267797291965022E-2</v>
      </c>
      <c r="AU487" s="30">
        <f t="shared" si="947"/>
        <v>4.4402867020501537E-2</v>
      </c>
      <c r="AV487" s="30">
        <f t="shared" si="948"/>
        <v>7.3923967728588197E-2</v>
      </c>
      <c r="AW487" s="30">
        <f t="shared" si="949"/>
        <v>6.6144538643688397E-2</v>
      </c>
      <c r="AX487" s="30">
        <f t="shared" si="950"/>
        <v>2.9629510349386489E-3</v>
      </c>
      <c r="AY487" s="30">
        <f t="shared" si="951"/>
        <v>1.0000000000000002</v>
      </c>
      <c r="AZ487" s="30"/>
      <c r="BA487" s="30">
        <f t="shared" si="952"/>
        <v>0.88215712383488687</v>
      </c>
      <c r="BB487" s="30">
        <f t="shared" si="953"/>
        <v>1.376720901126408E-3</v>
      </c>
      <c r="BC487" s="30">
        <f t="shared" si="954"/>
        <v>0.58336602589250686</v>
      </c>
      <c r="BD487" s="30">
        <f t="shared" si="955"/>
        <v>1.1691022964509395E-2</v>
      </c>
      <c r="BE487" s="30">
        <f t="shared" si="956"/>
        <v>0</v>
      </c>
      <c r="BF487" s="30">
        <f t="shared" si="957"/>
        <v>4.2183622828784123E-3</v>
      </c>
      <c r="BG487" s="30">
        <f t="shared" si="958"/>
        <v>0.19953637660485021</v>
      </c>
      <c r="BH487" s="30">
        <f t="shared" si="959"/>
        <v>0.13004194901581156</v>
      </c>
      <c r="BI487" s="30">
        <f t="shared" si="960"/>
        <v>1.4012738853503185E-2</v>
      </c>
      <c r="BJ487" s="30">
        <f t="shared" si="961"/>
        <v>1.8264003203500727</v>
      </c>
      <c r="BK487" s="30"/>
      <c r="BL487" s="30">
        <f t="shared" si="962"/>
        <v>0.48300315873017402</v>
      </c>
      <c r="BM487" s="30">
        <f t="shared" si="963"/>
        <v>7.5378923546319076E-4</v>
      </c>
      <c r="BN487" s="30">
        <f t="shared" si="964"/>
        <v>0.31940753590137949</v>
      </c>
      <c r="BO487" s="30">
        <f t="shared" si="965"/>
        <v>6.4011284022708311E-3</v>
      </c>
      <c r="BP487" s="30">
        <f t="shared" si="966"/>
        <v>0</v>
      </c>
      <c r="BQ487" s="30">
        <f t="shared" si="967"/>
        <v>2.3096591891036593E-3</v>
      </c>
      <c r="BR487" s="30">
        <f t="shared" si="968"/>
        <v>0.10925117258334928</v>
      </c>
      <c r="BS487" s="30">
        <f t="shared" si="969"/>
        <v>7.1201229854627901E-2</v>
      </c>
      <c r="BT487" s="30">
        <f t="shared" si="970"/>
        <v>7.6723261036317127E-3</v>
      </c>
      <c r="BU487" s="30">
        <f t="shared" si="971"/>
        <v>0.99999999999999989</v>
      </c>
      <c r="BV487" s="30"/>
      <c r="BW487" s="28">
        <f t="shared" si="972"/>
        <v>0.5807379679975746</v>
      </c>
      <c r="BX487" s="28">
        <f t="shared" si="973"/>
        <v>0.37847884436351398</v>
      </c>
      <c r="BY487" s="28">
        <f t="shared" si="974"/>
        <v>4.0783187638911422E-2</v>
      </c>
      <c r="BZ487" s="28"/>
      <c r="CA487" s="28">
        <f t="shared" si="975"/>
        <v>59.164501299220483</v>
      </c>
      <c r="CB487" s="28">
        <f t="shared" si="976"/>
        <v>9.7641415150909481</v>
      </c>
      <c r="CC487" s="28">
        <f t="shared" si="977"/>
        <v>33.11521716376987</v>
      </c>
      <c r="CD487" s="28">
        <f t="shared" si="978"/>
        <v>58.07379679975746</v>
      </c>
      <c r="CF487" s="28">
        <f t="shared" si="979"/>
        <v>7.2358082454540718</v>
      </c>
      <c r="CG487" s="28">
        <f t="shared" si="980"/>
        <v>0.52777008653259827</v>
      </c>
      <c r="CH487" s="30"/>
      <c r="CI487" s="107">
        <f t="shared" si="981"/>
        <v>3.3849272002298556</v>
      </c>
    </row>
    <row r="488" spans="1:87" ht="15" customHeight="1" x14ac:dyDescent="0.3">
      <c r="A488" s="150" t="s">
        <v>194</v>
      </c>
      <c r="C488" s="145">
        <v>290</v>
      </c>
      <c r="D488" s="26">
        <f t="shared" si="927"/>
        <v>1008</v>
      </c>
      <c r="F488" s="28">
        <v>59.2</v>
      </c>
      <c r="G488" s="28">
        <v>0.56000000000000005</v>
      </c>
      <c r="H488" s="28">
        <v>16.399999999999999</v>
      </c>
      <c r="I488" s="28">
        <v>6.77</v>
      </c>
      <c r="J488" s="28">
        <v>0.13</v>
      </c>
      <c r="K488" s="28">
        <v>2.35</v>
      </c>
      <c r="L488" s="28">
        <v>4.5</v>
      </c>
      <c r="M488" s="28">
        <v>4.1399999999999997</v>
      </c>
      <c r="N488" s="28">
        <v>5.63</v>
      </c>
      <c r="O488" s="28">
        <v>0.38</v>
      </c>
      <c r="P488" s="28">
        <f t="shared" si="928"/>
        <v>100.05999999999997</v>
      </c>
      <c r="R488" s="28">
        <v>54.61</v>
      </c>
      <c r="S488" s="28">
        <v>0.28000000000000003</v>
      </c>
      <c r="T488" s="28">
        <v>28.44</v>
      </c>
      <c r="U488" s="28">
        <v>0.76</v>
      </c>
      <c r="V488" s="28">
        <v>0</v>
      </c>
      <c r="W488" s="28">
        <v>0.28999999999999998</v>
      </c>
      <c r="X488" s="28">
        <v>9.91</v>
      </c>
      <c r="Y488" s="28">
        <v>4.5</v>
      </c>
      <c r="Z488" s="28">
        <v>0.92</v>
      </c>
      <c r="AA488" s="28">
        <f t="shared" si="929"/>
        <v>99.710000000000008</v>
      </c>
      <c r="AC488" s="30">
        <f t="shared" si="930"/>
        <v>0.98535286284953405</v>
      </c>
      <c r="AD488" s="30">
        <f t="shared" si="931"/>
        <v>7.0087609511889862E-3</v>
      </c>
      <c r="AE488" s="30">
        <f t="shared" si="932"/>
        <v>0.32169478226755588</v>
      </c>
      <c r="AF488" s="30">
        <f t="shared" si="933"/>
        <v>9.4224077940153098E-2</v>
      </c>
      <c r="AG488" s="30">
        <f t="shared" si="934"/>
        <v>1.8325345362277983E-3</v>
      </c>
      <c r="AH488" s="30">
        <f t="shared" si="935"/>
        <v>5.8312655086848644E-2</v>
      </c>
      <c r="AI488" s="30">
        <f t="shared" si="936"/>
        <v>8.0242510699001429E-2</v>
      </c>
      <c r="AJ488" s="30">
        <f t="shared" si="937"/>
        <v>0.13359148112294289</v>
      </c>
      <c r="AK488" s="30">
        <f t="shared" si="938"/>
        <v>0.11953290870488321</v>
      </c>
      <c r="AL488" s="30">
        <f t="shared" si="939"/>
        <v>5.354488258875416E-3</v>
      </c>
      <c r="AM488" s="30">
        <f t="shared" si="940"/>
        <v>1.8071470624172115</v>
      </c>
      <c r="AO488" s="30">
        <f t="shared" si="941"/>
        <v>0.54525327979203952</v>
      </c>
      <c r="AP488" s="30">
        <f t="shared" si="942"/>
        <v>3.8783567186912713E-3</v>
      </c>
      <c r="AQ488" s="30">
        <f t="shared" si="943"/>
        <v>0.17801250875358313</v>
      </c>
      <c r="AR488" s="30">
        <f t="shared" si="944"/>
        <v>5.2139684644215097E-2</v>
      </c>
      <c r="AS488" s="30">
        <f t="shared" si="945"/>
        <v>1.0140483717891941E-3</v>
      </c>
      <c r="AT488" s="30">
        <f t="shared" si="946"/>
        <v>3.2267797291965022E-2</v>
      </c>
      <c r="AU488" s="30">
        <f t="shared" si="947"/>
        <v>4.4402867020501537E-2</v>
      </c>
      <c r="AV488" s="30">
        <f t="shared" si="948"/>
        <v>7.3923967728588197E-2</v>
      </c>
      <c r="AW488" s="30">
        <f t="shared" si="949"/>
        <v>6.6144538643688397E-2</v>
      </c>
      <c r="AX488" s="30">
        <f t="shared" si="950"/>
        <v>2.9629510349386489E-3</v>
      </c>
      <c r="AY488" s="30">
        <f t="shared" si="951"/>
        <v>1.0000000000000002</v>
      </c>
      <c r="AZ488" s="30"/>
      <c r="BA488" s="30">
        <f t="shared" si="952"/>
        <v>0.90895472703062585</v>
      </c>
      <c r="BB488" s="30">
        <f t="shared" si="953"/>
        <v>3.5043804755944931E-3</v>
      </c>
      <c r="BC488" s="30">
        <f t="shared" si="954"/>
        <v>0.55786582973715193</v>
      </c>
      <c r="BD488" s="30">
        <f t="shared" si="955"/>
        <v>1.0577592205984691E-2</v>
      </c>
      <c r="BE488" s="30">
        <f t="shared" si="956"/>
        <v>0</v>
      </c>
      <c r="BF488" s="30">
        <f t="shared" si="957"/>
        <v>7.1960297766749384E-3</v>
      </c>
      <c r="BG488" s="30">
        <f t="shared" si="958"/>
        <v>0.17671184022824538</v>
      </c>
      <c r="BH488" s="30">
        <f t="shared" si="959"/>
        <v>0.14520813165537272</v>
      </c>
      <c r="BI488" s="30">
        <f t="shared" si="960"/>
        <v>1.9532908704883226E-2</v>
      </c>
      <c r="BJ488" s="30">
        <f t="shared" si="961"/>
        <v>1.8295514398145332</v>
      </c>
      <c r="BK488" s="30"/>
      <c r="BL488" s="30">
        <f t="shared" si="962"/>
        <v>0.4968183497058542</v>
      </c>
      <c r="BM488" s="30">
        <f t="shared" si="963"/>
        <v>1.9154315092390856E-3</v>
      </c>
      <c r="BN488" s="30">
        <f t="shared" si="964"/>
        <v>0.30491945599173992</v>
      </c>
      <c r="BO488" s="30">
        <f t="shared" si="965"/>
        <v>5.78152216756309E-3</v>
      </c>
      <c r="BP488" s="30">
        <f t="shared" si="966"/>
        <v>0</v>
      </c>
      <c r="BQ488" s="30">
        <f t="shared" si="967"/>
        <v>3.9332207994132269E-3</v>
      </c>
      <c r="BR488" s="30">
        <f t="shared" si="968"/>
        <v>9.6587522155790903E-2</v>
      </c>
      <c r="BS488" s="30">
        <f t="shared" si="969"/>
        <v>7.9368160137707242E-2</v>
      </c>
      <c r="BT488" s="30">
        <f t="shared" si="970"/>
        <v>1.0676337532692348E-2</v>
      </c>
      <c r="BU488" s="30">
        <f t="shared" si="971"/>
        <v>1</v>
      </c>
      <c r="BV488" s="30"/>
      <c r="BW488" s="28">
        <f t="shared" si="972"/>
        <v>0.51752921200629132</v>
      </c>
      <c r="BX488" s="28">
        <f t="shared" si="973"/>
        <v>0.42526550487757908</v>
      </c>
      <c r="BY488" s="28">
        <f t="shared" si="974"/>
        <v>5.7205283116129602E-2</v>
      </c>
      <c r="BZ488" s="28"/>
      <c r="CA488" s="28">
        <f t="shared" si="975"/>
        <v>59.164501299220483</v>
      </c>
      <c r="CB488" s="28">
        <f t="shared" si="976"/>
        <v>9.7641415150909481</v>
      </c>
      <c r="CC488" s="28">
        <f t="shared" si="977"/>
        <v>31.596988911927525</v>
      </c>
      <c r="CD488" s="28">
        <f t="shared" si="978"/>
        <v>51.752921200629132</v>
      </c>
      <c r="CF488" s="28">
        <f t="shared" si="979"/>
        <v>7.1205745639270859</v>
      </c>
      <c r="CG488" s="28">
        <f t="shared" si="980"/>
        <v>0.52777008653259827</v>
      </c>
      <c r="CH488" s="30"/>
      <c r="CI488" s="107">
        <f t="shared" si="981"/>
        <v>2.8470403439037599</v>
      </c>
    </row>
    <row r="489" spans="1:87" ht="15" customHeight="1" x14ac:dyDescent="0.3">
      <c r="A489" s="150" t="s">
        <v>194</v>
      </c>
      <c r="C489" s="145">
        <v>300</v>
      </c>
      <c r="D489" s="26">
        <f t="shared" si="927"/>
        <v>1008</v>
      </c>
      <c r="F489" s="28">
        <v>59.2</v>
      </c>
      <c r="G489" s="28">
        <v>0.56000000000000005</v>
      </c>
      <c r="H489" s="28">
        <v>16.399999999999999</v>
      </c>
      <c r="I489" s="28">
        <v>6.77</v>
      </c>
      <c r="J489" s="28">
        <v>0.13</v>
      </c>
      <c r="K489" s="28">
        <v>2.35</v>
      </c>
      <c r="L489" s="28">
        <v>4.5</v>
      </c>
      <c r="M489" s="28">
        <v>4.1399999999999997</v>
      </c>
      <c r="N489" s="28">
        <v>5.63</v>
      </c>
      <c r="O489" s="28">
        <v>0.38</v>
      </c>
      <c r="P489" s="28">
        <f t="shared" si="928"/>
        <v>100.05999999999997</v>
      </c>
      <c r="R489" s="28">
        <v>53.2</v>
      </c>
      <c r="S489" s="28">
        <v>0.23</v>
      </c>
      <c r="T489" s="28">
        <v>29.17</v>
      </c>
      <c r="U489" s="28">
        <v>0.68</v>
      </c>
      <c r="V489" s="28">
        <v>0</v>
      </c>
      <c r="W489" s="28">
        <v>0.27</v>
      </c>
      <c r="X489" s="28">
        <v>10.74</v>
      </c>
      <c r="Y489" s="28">
        <v>4.37</v>
      </c>
      <c r="Z489" s="28">
        <v>0.92</v>
      </c>
      <c r="AA489" s="28">
        <f t="shared" si="929"/>
        <v>99.58</v>
      </c>
      <c r="AC489" s="30">
        <f t="shared" si="930"/>
        <v>0.98535286284953405</v>
      </c>
      <c r="AD489" s="30">
        <f t="shared" si="931"/>
        <v>7.0087609511889862E-3</v>
      </c>
      <c r="AE489" s="30">
        <f t="shared" si="932"/>
        <v>0.32169478226755588</v>
      </c>
      <c r="AF489" s="30">
        <f t="shared" si="933"/>
        <v>9.4224077940153098E-2</v>
      </c>
      <c r="AG489" s="30">
        <f t="shared" si="934"/>
        <v>1.8325345362277983E-3</v>
      </c>
      <c r="AH489" s="30">
        <f t="shared" si="935"/>
        <v>5.8312655086848644E-2</v>
      </c>
      <c r="AI489" s="30">
        <f t="shared" si="936"/>
        <v>8.0242510699001429E-2</v>
      </c>
      <c r="AJ489" s="30">
        <f t="shared" si="937"/>
        <v>0.13359148112294289</v>
      </c>
      <c r="AK489" s="30">
        <f t="shared" si="938"/>
        <v>0.11953290870488321</v>
      </c>
      <c r="AL489" s="30">
        <f t="shared" si="939"/>
        <v>5.354488258875416E-3</v>
      </c>
      <c r="AM489" s="30">
        <f t="shared" si="940"/>
        <v>1.8071470624172115</v>
      </c>
      <c r="AO489" s="30">
        <f t="shared" si="941"/>
        <v>0.54525327979203952</v>
      </c>
      <c r="AP489" s="30">
        <f t="shared" si="942"/>
        <v>3.8783567186912713E-3</v>
      </c>
      <c r="AQ489" s="30">
        <f t="shared" si="943"/>
        <v>0.17801250875358313</v>
      </c>
      <c r="AR489" s="30">
        <f t="shared" si="944"/>
        <v>5.2139684644215097E-2</v>
      </c>
      <c r="AS489" s="30">
        <f t="shared" si="945"/>
        <v>1.0140483717891941E-3</v>
      </c>
      <c r="AT489" s="30">
        <f t="shared" si="946"/>
        <v>3.2267797291965022E-2</v>
      </c>
      <c r="AU489" s="30">
        <f t="shared" si="947"/>
        <v>4.4402867020501537E-2</v>
      </c>
      <c r="AV489" s="30">
        <f t="shared" si="948"/>
        <v>7.3923967728588197E-2</v>
      </c>
      <c r="AW489" s="30">
        <f t="shared" si="949"/>
        <v>6.6144538643688397E-2</v>
      </c>
      <c r="AX489" s="30">
        <f t="shared" si="950"/>
        <v>2.9629510349386489E-3</v>
      </c>
      <c r="AY489" s="30">
        <f t="shared" si="951"/>
        <v>1.0000000000000002</v>
      </c>
      <c r="AZ489" s="30"/>
      <c r="BA489" s="30">
        <f t="shared" si="952"/>
        <v>0.88548601864181098</v>
      </c>
      <c r="BB489" s="30">
        <f t="shared" si="953"/>
        <v>2.8785982478097623E-3</v>
      </c>
      <c r="BC489" s="30">
        <f t="shared" si="954"/>
        <v>0.57218517065515895</v>
      </c>
      <c r="BD489" s="30">
        <f t="shared" si="955"/>
        <v>9.4641614474599879E-3</v>
      </c>
      <c r="BE489" s="30">
        <f t="shared" si="956"/>
        <v>0</v>
      </c>
      <c r="BF489" s="30">
        <f t="shared" si="957"/>
        <v>6.6997518610421849E-3</v>
      </c>
      <c r="BG489" s="30">
        <f t="shared" si="958"/>
        <v>0.19151212553495009</v>
      </c>
      <c r="BH489" s="30">
        <f t="shared" si="959"/>
        <v>0.14101323007421751</v>
      </c>
      <c r="BI489" s="30">
        <f t="shared" si="960"/>
        <v>1.9532908704883226E-2</v>
      </c>
      <c r="BJ489" s="30">
        <f t="shared" si="961"/>
        <v>1.8287719651673326</v>
      </c>
      <c r="BK489" s="30"/>
      <c r="BL489" s="30">
        <f t="shared" si="962"/>
        <v>0.48419706530266554</v>
      </c>
      <c r="BM489" s="30">
        <f t="shared" si="963"/>
        <v>1.5740607919623104E-3</v>
      </c>
      <c r="BN489" s="30">
        <f t="shared" si="964"/>
        <v>0.31287945219720381</v>
      </c>
      <c r="BO489" s="30">
        <f t="shared" si="965"/>
        <v>5.175145741363121E-3</v>
      </c>
      <c r="BP489" s="30">
        <f t="shared" si="966"/>
        <v>0</v>
      </c>
      <c r="BQ489" s="30">
        <f t="shared" si="967"/>
        <v>3.6635250258930767E-3</v>
      </c>
      <c r="BR489" s="30">
        <f t="shared" si="968"/>
        <v>0.10472170898432749</v>
      </c>
      <c r="BS489" s="30">
        <f t="shared" si="969"/>
        <v>7.7108153865052709E-2</v>
      </c>
      <c r="BT489" s="30">
        <f t="shared" si="970"/>
        <v>1.068088809153194E-2</v>
      </c>
      <c r="BU489" s="30">
        <f t="shared" si="971"/>
        <v>1</v>
      </c>
      <c r="BV489" s="30"/>
      <c r="BW489" s="28">
        <f t="shared" si="972"/>
        <v>0.5439784971618028</v>
      </c>
      <c r="BX489" s="28">
        <f t="shared" si="973"/>
        <v>0.40053946851373373</v>
      </c>
      <c r="BY489" s="28">
        <f t="shared" si="974"/>
        <v>5.5482034324463469E-2</v>
      </c>
      <c r="BZ489" s="28"/>
      <c r="CA489" s="28">
        <f t="shared" si="975"/>
        <v>59.164501299220483</v>
      </c>
      <c r="CB489" s="28">
        <f t="shared" si="976"/>
        <v>9.7641415150909481</v>
      </c>
      <c r="CC489" s="28">
        <f t="shared" si="977"/>
        <v>32.747128290536487</v>
      </c>
      <c r="CD489" s="28">
        <f t="shared" si="978"/>
        <v>54.397849716180282</v>
      </c>
      <c r="CF489" s="28">
        <f t="shared" si="979"/>
        <v>7.1704183108579933</v>
      </c>
      <c r="CG489" s="28">
        <f t="shared" si="980"/>
        <v>0.52777008653259827</v>
      </c>
      <c r="CH489" s="30"/>
      <c r="CI489" s="107">
        <f t="shared" si="981"/>
        <v>3.1349426877385844</v>
      </c>
    </row>
    <row r="490" spans="1:87" ht="15" customHeight="1" x14ac:dyDescent="0.3">
      <c r="A490" s="150" t="s">
        <v>194</v>
      </c>
      <c r="C490" s="145">
        <v>310</v>
      </c>
      <c r="D490" s="26">
        <f t="shared" si="927"/>
        <v>1008</v>
      </c>
      <c r="F490" s="28">
        <v>59.2</v>
      </c>
      <c r="G490" s="28">
        <v>0.56000000000000005</v>
      </c>
      <c r="H490" s="28">
        <v>16.399999999999999</v>
      </c>
      <c r="I490" s="28">
        <v>6.77</v>
      </c>
      <c r="J490" s="28">
        <v>0.13</v>
      </c>
      <c r="K490" s="28">
        <v>2.35</v>
      </c>
      <c r="L490" s="28">
        <v>4.5</v>
      </c>
      <c r="M490" s="28">
        <v>4.1399999999999997</v>
      </c>
      <c r="N490" s="28">
        <v>5.63</v>
      </c>
      <c r="O490" s="28">
        <v>0.38</v>
      </c>
      <c r="P490" s="28">
        <f t="shared" si="928"/>
        <v>100.05999999999997</v>
      </c>
      <c r="R490" s="28">
        <v>53.51</v>
      </c>
      <c r="S490" s="28">
        <v>0.19</v>
      </c>
      <c r="T490" s="28">
        <v>29.47</v>
      </c>
      <c r="U490" s="28">
        <v>0.56999999999999995</v>
      </c>
      <c r="V490" s="28">
        <v>0</v>
      </c>
      <c r="W490" s="28">
        <v>0.36</v>
      </c>
      <c r="X490" s="28">
        <v>10.51</v>
      </c>
      <c r="Y490" s="28">
        <v>4.29</v>
      </c>
      <c r="Z490" s="28">
        <v>0.77</v>
      </c>
      <c r="AA490" s="28">
        <f t="shared" si="929"/>
        <v>99.669999999999987</v>
      </c>
      <c r="AC490" s="30">
        <f t="shared" si="930"/>
        <v>0.98535286284953405</v>
      </c>
      <c r="AD490" s="30">
        <f t="shared" si="931"/>
        <v>7.0087609511889862E-3</v>
      </c>
      <c r="AE490" s="30">
        <f t="shared" si="932"/>
        <v>0.32169478226755588</v>
      </c>
      <c r="AF490" s="30">
        <f t="shared" si="933"/>
        <v>9.4224077940153098E-2</v>
      </c>
      <c r="AG490" s="30">
        <f t="shared" si="934"/>
        <v>1.8325345362277983E-3</v>
      </c>
      <c r="AH490" s="30">
        <f t="shared" si="935"/>
        <v>5.8312655086848644E-2</v>
      </c>
      <c r="AI490" s="30">
        <f t="shared" si="936"/>
        <v>8.0242510699001429E-2</v>
      </c>
      <c r="AJ490" s="30">
        <f t="shared" si="937"/>
        <v>0.13359148112294289</v>
      </c>
      <c r="AK490" s="30">
        <f t="shared" si="938"/>
        <v>0.11953290870488321</v>
      </c>
      <c r="AL490" s="30">
        <f t="shared" si="939"/>
        <v>5.354488258875416E-3</v>
      </c>
      <c r="AM490" s="30">
        <f t="shared" si="940"/>
        <v>1.8071470624172115</v>
      </c>
      <c r="AO490" s="30">
        <f t="shared" si="941"/>
        <v>0.54525327979203952</v>
      </c>
      <c r="AP490" s="30">
        <f t="shared" si="942"/>
        <v>3.8783567186912713E-3</v>
      </c>
      <c r="AQ490" s="30">
        <f t="shared" si="943"/>
        <v>0.17801250875358313</v>
      </c>
      <c r="AR490" s="30">
        <f t="shared" si="944"/>
        <v>5.2139684644215097E-2</v>
      </c>
      <c r="AS490" s="30">
        <f t="shared" si="945"/>
        <v>1.0140483717891941E-3</v>
      </c>
      <c r="AT490" s="30">
        <f t="shared" si="946"/>
        <v>3.2267797291965022E-2</v>
      </c>
      <c r="AU490" s="30">
        <f t="shared" si="947"/>
        <v>4.4402867020501537E-2</v>
      </c>
      <c r="AV490" s="30">
        <f t="shared" si="948"/>
        <v>7.3923967728588197E-2</v>
      </c>
      <c r="AW490" s="30">
        <f t="shared" si="949"/>
        <v>6.6144538643688397E-2</v>
      </c>
      <c r="AX490" s="30">
        <f t="shared" si="950"/>
        <v>2.9629510349386489E-3</v>
      </c>
      <c r="AY490" s="30">
        <f t="shared" si="951"/>
        <v>1.0000000000000002</v>
      </c>
      <c r="AZ490" s="30"/>
      <c r="BA490" s="30">
        <f t="shared" si="952"/>
        <v>0.89064580559254325</v>
      </c>
      <c r="BB490" s="30">
        <f t="shared" si="953"/>
        <v>2.3779724655819774E-3</v>
      </c>
      <c r="BC490" s="30">
        <f t="shared" si="954"/>
        <v>0.57806983130639467</v>
      </c>
      <c r="BD490" s="30">
        <f t="shared" si="955"/>
        <v>7.9331941544885185E-3</v>
      </c>
      <c r="BE490" s="30">
        <f t="shared" si="956"/>
        <v>0</v>
      </c>
      <c r="BF490" s="30">
        <f t="shared" si="957"/>
        <v>8.9330024813895782E-3</v>
      </c>
      <c r="BG490" s="30">
        <f t="shared" si="958"/>
        <v>0.18741084165477889</v>
      </c>
      <c r="BH490" s="30">
        <f t="shared" si="959"/>
        <v>0.13843175217812198</v>
      </c>
      <c r="BI490" s="30">
        <f t="shared" si="960"/>
        <v>1.6348195329087049E-2</v>
      </c>
      <c r="BJ490" s="30">
        <f t="shared" si="961"/>
        <v>1.830150595162386</v>
      </c>
      <c r="BK490" s="30"/>
      <c r="BL490" s="30">
        <f t="shared" si="962"/>
        <v>0.48665164929420351</v>
      </c>
      <c r="BM490" s="30">
        <f t="shared" si="963"/>
        <v>1.2993315806183613E-3</v>
      </c>
      <c r="BN490" s="30">
        <f t="shared" si="964"/>
        <v>0.31585916089878036</v>
      </c>
      <c r="BO490" s="30">
        <f t="shared" si="965"/>
        <v>4.334722058096329E-3</v>
      </c>
      <c r="BP490" s="30">
        <f t="shared" si="966"/>
        <v>0</v>
      </c>
      <c r="BQ490" s="30">
        <f t="shared" si="967"/>
        <v>4.8810204499029047E-3</v>
      </c>
      <c r="BR490" s="30">
        <f t="shared" si="968"/>
        <v>0.10240186908670773</v>
      </c>
      <c r="BS490" s="30">
        <f t="shared" si="969"/>
        <v>7.5639541655226017E-2</v>
      </c>
      <c r="BT490" s="30">
        <f t="shared" si="970"/>
        <v>8.9327049764647941E-3</v>
      </c>
      <c r="BU490" s="30">
        <f t="shared" si="971"/>
        <v>1</v>
      </c>
      <c r="BV490" s="30"/>
      <c r="BW490" s="28">
        <f t="shared" si="972"/>
        <v>0.54767938702774799</v>
      </c>
      <c r="BX490" s="28">
        <f t="shared" si="973"/>
        <v>0.40454552420050821</v>
      </c>
      <c r="BY490" s="28">
        <f t="shared" si="974"/>
        <v>4.7775088771743801E-2</v>
      </c>
      <c r="BZ490" s="28"/>
      <c r="CA490" s="28">
        <f t="shared" si="975"/>
        <v>59.164501299220483</v>
      </c>
      <c r="CB490" s="28">
        <f t="shared" si="976"/>
        <v>9.7641415150909481</v>
      </c>
      <c r="CC490" s="28">
        <f t="shared" si="977"/>
        <v>32.161478228561776</v>
      </c>
      <c r="CD490" s="28">
        <f t="shared" si="978"/>
        <v>54.767938702774799</v>
      </c>
      <c r="CF490" s="28">
        <f t="shared" si="979"/>
        <v>7.1771986476245608</v>
      </c>
      <c r="CG490" s="28">
        <f t="shared" si="980"/>
        <v>0.52777008653259827</v>
      </c>
      <c r="CH490" s="30"/>
      <c r="CI490" s="107">
        <f t="shared" si="981"/>
        <v>3.083409699815435</v>
      </c>
    </row>
    <row r="491" spans="1:87" ht="15" customHeight="1" x14ac:dyDescent="0.3">
      <c r="A491" s="150" t="s">
        <v>194</v>
      </c>
      <c r="C491" s="145">
        <v>320</v>
      </c>
      <c r="D491" s="26">
        <f t="shared" si="927"/>
        <v>1008</v>
      </c>
      <c r="F491" s="28">
        <v>59.2</v>
      </c>
      <c r="G491" s="28">
        <v>0.56000000000000005</v>
      </c>
      <c r="H491" s="28">
        <v>16.399999999999999</v>
      </c>
      <c r="I491" s="28">
        <v>6.77</v>
      </c>
      <c r="J491" s="28">
        <v>0.13</v>
      </c>
      <c r="K491" s="28">
        <v>2.35</v>
      </c>
      <c r="L491" s="28">
        <v>4.5</v>
      </c>
      <c r="M491" s="28">
        <v>4.1399999999999997</v>
      </c>
      <c r="N491" s="28">
        <v>5.63</v>
      </c>
      <c r="O491" s="28">
        <v>0.38</v>
      </c>
      <c r="P491" s="28">
        <f t="shared" si="928"/>
        <v>100.05999999999997</v>
      </c>
      <c r="R491" s="28">
        <v>54.41</v>
      </c>
      <c r="S491" s="28">
        <v>0.08</v>
      </c>
      <c r="T491" s="28">
        <v>28.77</v>
      </c>
      <c r="U491" s="28">
        <v>0.56000000000000005</v>
      </c>
      <c r="V491" s="28">
        <v>0</v>
      </c>
      <c r="W491" s="28">
        <v>0.31</v>
      </c>
      <c r="X491" s="28">
        <v>10.220000000000001</v>
      </c>
      <c r="Y491" s="28">
        <v>4.5199999999999996</v>
      </c>
      <c r="Z491" s="28">
        <v>0.96</v>
      </c>
      <c r="AA491" s="28">
        <f t="shared" si="929"/>
        <v>99.829999999999984</v>
      </c>
      <c r="AC491" s="30">
        <f t="shared" si="930"/>
        <v>0.98535286284953405</v>
      </c>
      <c r="AD491" s="30">
        <f t="shared" si="931"/>
        <v>7.0087609511889862E-3</v>
      </c>
      <c r="AE491" s="30">
        <f t="shared" si="932"/>
        <v>0.32169478226755588</v>
      </c>
      <c r="AF491" s="30">
        <f t="shared" si="933"/>
        <v>9.4224077940153098E-2</v>
      </c>
      <c r="AG491" s="30">
        <f t="shared" si="934"/>
        <v>1.8325345362277983E-3</v>
      </c>
      <c r="AH491" s="30">
        <f t="shared" si="935"/>
        <v>5.8312655086848644E-2</v>
      </c>
      <c r="AI491" s="30">
        <f t="shared" si="936"/>
        <v>8.0242510699001429E-2</v>
      </c>
      <c r="AJ491" s="30">
        <f t="shared" si="937"/>
        <v>0.13359148112294289</v>
      </c>
      <c r="AK491" s="30">
        <f t="shared" si="938"/>
        <v>0.11953290870488321</v>
      </c>
      <c r="AL491" s="30">
        <f t="shared" si="939"/>
        <v>5.354488258875416E-3</v>
      </c>
      <c r="AM491" s="30">
        <f t="shared" si="940"/>
        <v>1.8071470624172115</v>
      </c>
      <c r="AO491" s="30">
        <f t="shared" si="941"/>
        <v>0.54525327979203952</v>
      </c>
      <c r="AP491" s="30">
        <f t="shared" si="942"/>
        <v>3.8783567186912713E-3</v>
      </c>
      <c r="AQ491" s="30">
        <f t="shared" si="943"/>
        <v>0.17801250875358313</v>
      </c>
      <c r="AR491" s="30">
        <f t="shared" si="944"/>
        <v>5.2139684644215097E-2</v>
      </c>
      <c r="AS491" s="30">
        <f t="shared" si="945"/>
        <v>1.0140483717891941E-3</v>
      </c>
      <c r="AT491" s="30">
        <f t="shared" si="946"/>
        <v>3.2267797291965022E-2</v>
      </c>
      <c r="AU491" s="30">
        <f t="shared" si="947"/>
        <v>4.4402867020501537E-2</v>
      </c>
      <c r="AV491" s="30">
        <f t="shared" si="948"/>
        <v>7.3923967728588197E-2</v>
      </c>
      <c r="AW491" s="30">
        <f t="shared" si="949"/>
        <v>6.6144538643688397E-2</v>
      </c>
      <c r="AX491" s="30">
        <f t="shared" si="950"/>
        <v>2.9629510349386489E-3</v>
      </c>
      <c r="AY491" s="30">
        <f t="shared" si="951"/>
        <v>1.0000000000000002</v>
      </c>
      <c r="AZ491" s="30"/>
      <c r="BA491" s="30">
        <f t="shared" si="952"/>
        <v>0.90562583222370174</v>
      </c>
      <c r="BB491" s="30">
        <f t="shared" si="953"/>
        <v>1.0012515644555694E-3</v>
      </c>
      <c r="BC491" s="30">
        <f t="shared" si="954"/>
        <v>0.56433895645351118</v>
      </c>
      <c r="BD491" s="30">
        <f t="shared" si="955"/>
        <v>7.794015309672931E-3</v>
      </c>
      <c r="BE491" s="30">
        <f t="shared" si="956"/>
        <v>0</v>
      </c>
      <c r="BF491" s="30">
        <f t="shared" si="957"/>
        <v>7.6923076923076927E-3</v>
      </c>
      <c r="BG491" s="30">
        <f t="shared" si="958"/>
        <v>0.18223965763195438</v>
      </c>
      <c r="BH491" s="30">
        <f t="shared" si="959"/>
        <v>0.14585350112939657</v>
      </c>
      <c r="BI491" s="30">
        <f t="shared" si="960"/>
        <v>2.038216560509554E-2</v>
      </c>
      <c r="BJ491" s="30">
        <f t="shared" si="961"/>
        <v>1.8349276876100957</v>
      </c>
      <c r="BK491" s="30"/>
      <c r="BL491" s="30">
        <f t="shared" si="962"/>
        <v>0.4935485132949492</v>
      </c>
      <c r="BM491" s="30">
        <f t="shared" si="963"/>
        <v>5.4566268263118913E-4</v>
      </c>
      <c r="BN491" s="30">
        <f t="shared" si="964"/>
        <v>0.30755378550559409</v>
      </c>
      <c r="BO491" s="30">
        <f t="shared" si="965"/>
        <v>4.2475871732167592E-3</v>
      </c>
      <c r="BP491" s="30">
        <f t="shared" si="966"/>
        <v>0</v>
      </c>
      <c r="BQ491" s="30">
        <f t="shared" si="967"/>
        <v>4.1921584944453862E-3</v>
      </c>
      <c r="BR491" s="30">
        <f t="shared" si="968"/>
        <v>9.9317078739660142E-2</v>
      </c>
      <c r="BS491" s="30">
        <f t="shared" si="969"/>
        <v>7.948732918154594E-2</v>
      </c>
      <c r="BT491" s="30">
        <f t="shared" si="970"/>
        <v>1.1107884927957201E-2</v>
      </c>
      <c r="BU491" s="30">
        <f t="shared" si="971"/>
        <v>0.99999999999999989</v>
      </c>
      <c r="BV491" s="30"/>
      <c r="BW491" s="28">
        <f t="shared" si="972"/>
        <v>0.52296287538659836</v>
      </c>
      <c r="BX491" s="28">
        <f t="shared" si="973"/>
        <v>0.41854757261383962</v>
      </c>
      <c r="BY491" s="28">
        <f t="shared" si="974"/>
        <v>5.8489551999562017E-2</v>
      </c>
      <c r="BZ491" s="28"/>
      <c r="CA491" s="28">
        <f t="shared" si="975"/>
        <v>59.164501299220483</v>
      </c>
      <c r="CB491" s="28">
        <f t="shared" si="976"/>
        <v>9.7641415150909481</v>
      </c>
      <c r="CC491" s="28">
        <f t="shared" si="977"/>
        <v>31.997098969286117</v>
      </c>
      <c r="CD491" s="28">
        <f t="shared" si="978"/>
        <v>52.296287538659833</v>
      </c>
      <c r="CF491" s="28">
        <f t="shared" si="979"/>
        <v>7.1310190696403755</v>
      </c>
      <c r="CG491" s="28">
        <f t="shared" si="980"/>
        <v>0.52777008653259827</v>
      </c>
      <c r="CH491" s="30"/>
      <c r="CI491" s="107">
        <f t="shared" si="981"/>
        <v>2.9262810682402347</v>
      </c>
    </row>
    <row r="492" spans="1:87" ht="15" customHeight="1" x14ac:dyDescent="0.3">
      <c r="A492" s="150" t="s">
        <v>194</v>
      </c>
      <c r="C492" s="145">
        <v>330</v>
      </c>
      <c r="D492" s="26">
        <f t="shared" si="927"/>
        <v>1008</v>
      </c>
      <c r="F492" s="28">
        <v>59.2</v>
      </c>
      <c r="G492" s="28">
        <v>0.56000000000000005</v>
      </c>
      <c r="H492" s="28">
        <v>16.399999999999999</v>
      </c>
      <c r="I492" s="28">
        <v>6.77</v>
      </c>
      <c r="J492" s="28">
        <v>0.13</v>
      </c>
      <c r="K492" s="28">
        <v>2.35</v>
      </c>
      <c r="L492" s="28">
        <v>4.5</v>
      </c>
      <c r="M492" s="28">
        <v>4.1399999999999997</v>
      </c>
      <c r="N492" s="28">
        <v>5.63</v>
      </c>
      <c r="O492" s="28">
        <v>0.38</v>
      </c>
      <c r="P492" s="28">
        <f t="shared" si="928"/>
        <v>100.05999999999997</v>
      </c>
      <c r="R492" s="28">
        <v>54.54</v>
      </c>
      <c r="S492" s="28">
        <v>0.12</v>
      </c>
      <c r="T492" s="28">
        <v>28.89</v>
      </c>
      <c r="U492" s="28">
        <v>0.63</v>
      </c>
      <c r="V492" s="28">
        <v>0</v>
      </c>
      <c r="W492" s="28">
        <v>0.14000000000000001</v>
      </c>
      <c r="X492" s="28">
        <v>10.18</v>
      </c>
      <c r="Y492" s="28">
        <v>4.34</v>
      </c>
      <c r="Z492" s="28">
        <v>0.92</v>
      </c>
      <c r="AA492" s="28">
        <f t="shared" si="929"/>
        <v>99.76</v>
      </c>
      <c r="AC492" s="30">
        <f t="shared" si="930"/>
        <v>0.98535286284953405</v>
      </c>
      <c r="AD492" s="30">
        <f t="shared" si="931"/>
        <v>7.0087609511889862E-3</v>
      </c>
      <c r="AE492" s="30">
        <f t="shared" si="932"/>
        <v>0.32169478226755588</v>
      </c>
      <c r="AF492" s="30">
        <f t="shared" si="933"/>
        <v>9.4224077940153098E-2</v>
      </c>
      <c r="AG492" s="30">
        <f t="shared" si="934"/>
        <v>1.8325345362277983E-3</v>
      </c>
      <c r="AH492" s="30">
        <f t="shared" si="935"/>
        <v>5.8312655086848644E-2</v>
      </c>
      <c r="AI492" s="30">
        <f t="shared" si="936"/>
        <v>8.0242510699001429E-2</v>
      </c>
      <c r="AJ492" s="30">
        <f t="shared" si="937"/>
        <v>0.13359148112294289</v>
      </c>
      <c r="AK492" s="30">
        <f t="shared" si="938"/>
        <v>0.11953290870488321</v>
      </c>
      <c r="AL492" s="30">
        <f t="shared" si="939"/>
        <v>5.354488258875416E-3</v>
      </c>
      <c r="AM492" s="30">
        <f t="shared" si="940"/>
        <v>1.8071470624172115</v>
      </c>
      <c r="AO492" s="30">
        <f t="shared" si="941"/>
        <v>0.54525327979203952</v>
      </c>
      <c r="AP492" s="30">
        <f t="shared" si="942"/>
        <v>3.8783567186912713E-3</v>
      </c>
      <c r="AQ492" s="30">
        <f t="shared" si="943"/>
        <v>0.17801250875358313</v>
      </c>
      <c r="AR492" s="30">
        <f t="shared" si="944"/>
        <v>5.2139684644215097E-2</v>
      </c>
      <c r="AS492" s="30">
        <f t="shared" si="945"/>
        <v>1.0140483717891941E-3</v>
      </c>
      <c r="AT492" s="30">
        <f t="shared" si="946"/>
        <v>3.2267797291965022E-2</v>
      </c>
      <c r="AU492" s="30">
        <f t="shared" si="947"/>
        <v>4.4402867020501537E-2</v>
      </c>
      <c r="AV492" s="30">
        <f t="shared" si="948"/>
        <v>7.3923967728588197E-2</v>
      </c>
      <c r="AW492" s="30">
        <f t="shared" si="949"/>
        <v>6.6144538643688397E-2</v>
      </c>
      <c r="AX492" s="30">
        <f t="shared" si="950"/>
        <v>2.9629510349386489E-3</v>
      </c>
      <c r="AY492" s="30">
        <f t="shared" si="951"/>
        <v>1.0000000000000002</v>
      </c>
      <c r="AZ492" s="30"/>
      <c r="BA492" s="30">
        <f t="shared" si="952"/>
        <v>0.90778961384820245</v>
      </c>
      <c r="BB492" s="30">
        <f t="shared" si="953"/>
        <v>1.5018773466833541E-3</v>
      </c>
      <c r="BC492" s="30">
        <f t="shared" si="954"/>
        <v>0.56669282071400551</v>
      </c>
      <c r="BD492" s="30">
        <f t="shared" si="955"/>
        <v>8.768267223382047E-3</v>
      </c>
      <c r="BE492" s="30">
        <f t="shared" si="956"/>
        <v>0</v>
      </c>
      <c r="BF492" s="30">
        <f t="shared" si="957"/>
        <v>3.4739454094292808E-3</v>
      </c>
      <c r="BG492" s="30">
        <f t="shared" si="958"/>
        <v>0.18152639087018546</v>
      </c>
      <c r="BH492" s="30">
        <f t="shared" si="959"/>
        <v>0.14004517586318169</v>
      </c>
      <c r="BI492" s="30">
        <f t="shared" si="960"/>
        <v>1.9532908704883226E-2</v>
      </c>
      <c r="BJ492" s="30">
        <f t="shared" si="961"/>
        <v>1.829330999979953</v>
      </c>
      <c r="BK492" s="30"/>
      <c r="BL492" s="30">
        <f t="shared" si="962"/>
        <v>0.4962413110903115</v>
      </c>
      <c r="BM492" s="30">
        <f t="shared" si="963"/>
        <v>8.2099813904635774E-4</v>
      </c>
      <c r="BN492" s="30">
        <f t="shared" si="964"/>
        <v>0.30978145601873891</v>
      </c>
      <c r="BO492" s="30">
        <f t="shared" si="965"/>
        <v>4.7931551061443419E-3</v>
      </c>
      <c r="BP492" s="30">
        <f t="shared" si="966"/>
        <v>0</v>
      </c>
      <c r="BQ492" s="30">
        <f t="shared" si="967"/>
        <v>1.8990250585964763E-3</v>
      </c>
      <c r="BR492" s="30">
        <f t="shared" si="968"/>
        <v>9.923102537057249E-2</v>
      </c>
      <c r="BS492" s="30">
        <f t="shared" si="969"/>
        <v>7.6555405153422976E-2</v>
      </c>
      <c r="BT492" s="30">
        <f t="shared" si="970"/>
        <v>1.0677624063166961E-2</v>
      </c>
      <c r="BU492" s="30">
        <f t="shared" si="971"/>
        <v>1</v>
      </c>
      <c r="BV492" s="30"/>
      <c r="BW492" s="28">
        <f t="shared" si="972"/>
        <v>0.53217241033545715</v>
      </c>
      <c r="BX492" s="28">
        <f t="shared" si="973"/>
        <v>0.41056387689798535</v>
      </c>
      <c r="BY492" s="28">
        <f t="shared" si="974"/>
        <v>5.7263712766557506E-2</v>
      </c>
      <c r="BZ492" s="28"/>
      <c r="CA492" s="28">
        <f t="shared" si="975"/>
        <v>59.164501299220483</v>
      </c>
      <c r="CB492" s="28">
        <f t="shared" si="976"/>
        <v>9.7641415150909481</v>
      </c>
      <c r="CC492" s="28">
        <f t="shared" si="977"/>
        <v>32.334991793428607</v>
      </c>
      <c r="CD492" s="28">
        <f t="shared" si="978"/>
        <v>53.217241033545712</v>
      </c>
      <c r="CF492" s="28">
        <f t="shared" si="979"/>
        <v>7.1484761084765003</v>
      </c>
      <c r="CG492" s="28">
        <f t="shared" si="980"/>
        <v>0.52777008653259827</v>
      </c>
      <c r="CH492" s="30"/>
      <c r="CI492" s="107">
        <f t="shared" si="981"/>
        <v>3.0187922622051384</v>
      </c>
    </row>
    <row r="493" spans="1:87" ht="15" customHeight="1" x14ac:dyDescent="0.3">
      <c r="A493" s="150" t="s">
        <v>194</v>
      </c>
      <c r="C493" s="145">
        <v>340</v>
      </c>
      <c r="D493" s="26">
        <f t="shared" si="927"/>
        <v>1008</v>
      </c>
      <c r="F493" s="28">
        <v>59.2</v>
      </c>
      <c r="G493" s="28">
        <v>0.56000000000000005</v>
      </c>
      <c r="H493" s="28">
        <v>16.399999999999999</v>
      </c>
      <c r="I493" s="28">
        <v>6.77</v>
      </c>
      <c r="J493" s="28">
        <v>0.13</v>
      </c>
      <c r="K493" s="28">
        <v>2.35</v>
      </c>
      <c r="L493" s="28">
        <v>4.5</v>
      </c>
      <c r="M493" s="28">
        <v>4.1399999999999997</v>
      </c>
      <c r="N493" s="28">
        <v>5.63</v>
      </c>
      <c r="O493" s="28">
        <v>0.38</v>
      </c>
      <c r="P493" s="28">
        <f t="shared" si="928"/>
        <v>100.05999999999997</v>
      </c>
      <c r="R493" s="28">
        <v>53.81</v>
      </c>
      <c r="S493" s="28">
        <v>0.19</v>
      </c>
      <c r="T493" s="28">
        <v>29.02</v>
      </c>
      <c r="U493" s="28">
        <v>0.68</v>
      </c>
      <c r="V493" s="28">
        <v>0</v>
      </c>
      <c r="W493" s="28">
        <v>0.27</v>
      </c>
      <c r="X493" s="28">
        <v>10.48</v>
      </c>
      <c r="Y493" s="28">
        <v>4.26</v>
      </c>
      <c r="Z493" s="28">
        <v>0.89</v>
      </c>
      <c r="AA493" s="28">
        <f t="shared" si="929"/>
        <v>99.600000000000009</v>
      </c>
      <c r="AC493" s="30">
        <f t="shared" si="930"/>
        <v>0.98535286284953405</v>
      </c>
      <c r="AD493" s="30">
        <f t="shared" si="931"/>
        <v>7.0087609511889862E-3</v>
      </c>
      <c r="AE493" s="30">
        <f t="shared" si="932"/>
        <v>0.32169478226755588</v>
      </c>
      <c r="AF493" s="30">
        <f t="shared" si="933"/>
        <v>9.4224077940153098E-2</v>
      </c>
      <c r="AG493" s="30">
        <f t="shared" si="934"/>
        <v>1.8325345362277983E-3</v>
      </c>
      <c r="AH493" s="30">
        <f t="shared" si="935"/>
        <v>5.8312655086848644E-2</v>
      </c>
      <c r="AI493" s="30">
        <f t="shared" si="936"/>
        <v>8.0242510699001429E-2</v>
      </c>
      <c r="AJ493" s="30">
        <f t="shared" si="937"/>
        <v>0.13359148112294289</v>
      </c>
      <c r="AK493" s="30">
        <f t="shared" si="938"/>
        <v>0.11953290870488321</v>
      </c>
      <c r="AL493" s="30">
        <f t="shared" si="939"/>
        <v>5.354488258875416E-3</v>
      </c>
      <c r="AM493" s="30">
        <f t="shared" si="940"/>
        <v>1.8071470624172115</v>
      </c>
      <c r="AO493" s="30">
        <f t="shared" si="941"/>
        <v>0.54525327979203952</v>
      </c>
      <c r="AP493" s="30">
        <f t="shared" si="942"/>
        <v>3.8783567186912713E-3</v>
      </c>
      <c r="AQ493" s="30">
        <f t="shared" si="943"/>
        <v>0.17801250875358313</v>
      </c>
      <c r="AR493" s="30">
        <f t="shared" si="944"/>
        <v>5.2139684644215097E-2</v>
      </c>
      <c r="AS493" s="30">
        <f t="shared" si="945"/>
        <v>1.0140483717891941E-3</v>
      </c>
      <c r="AT493" s="30">
        <f t="shared" si="946"/>
        <v>3.2267797291965022E-2</v>
      </c>
      <c r="AU493" s="30">
        <f t="shared" si="947"/>
        <v>4.4402867020501537E-2</v>
      </c>
      <c r="AV493" s="30">
        <f t="shared" si="948"/>
        <v>7.3923967728588197E-2</v>
      </c>
      <c r="AW493" s="30">
        <f t="shared" si="949"/>
        <v>6.6144538643688397E-2</v>
      </c>
      <c r="AX493" s="30">
        <f t="shared" si="950"/>
        <v>2.9629510349386489E-3</v>
      </c>
      <c r="AY493" s="30">
        <f t="shared" si="951"/>
        <v>1.0000000000000002</v>
      </c>
      <c r="AZ493" s="30"/>
      <c r="BA493" s="30">
        <f t="shared" si="952"/>
        <v>0.89563914780292952</v>
      </c>
      <c r="BB493" s="30">
        <f t="shared" si="953"/>
        <v>2.3779724655819774E-3</v>
      </c>
      <c r="BC493" s="30">
        <f t="shared" si="954"/>
        <v>0.56924284032954098</v>
      </c>
      <c r="BD493" s="30">
        <f t="shared" si="955"/>
        <v>9.4641614474599879E-3</v>
      </c>
      <c r="BE493" s="30">
        <f t="shared" si="956"/>
        <v>0</v>
      </c>
      <c r="BF493" s="30">
        <f t="shared" si="957"/>
        <v>6.6997518610421849E-3</v>
      </c>
      <c r="BG493" s="30">
        <f t="shared" si="958"/>
        <v>0.18687589158345222</v>
      </c>
      <c r="BH493" s="30">
        <f t="shared" si="959"/>
        <v>0.13746369796708616</v>
      </c>
      <c r="BI493" s="30">
        <f t="shared" si="960"/>
        <v>1.8895966029723991E-2</v>
      </c>
      <c r="BJ493" s="30">
        <f t="shared" si="961"/>
        <v>1.8266594294868173</v>
      </c>
      <c r="BK493" s="30"/>
      <c r="BL493" s="30">
        <f t="shared" si="962"/>
        <v>0.49031534469156679</v>
      </c>
      <c r="BM493" s="30">
        <f t="shared" si="963"/>
        <v>1.3018149016700098E-3</v>
      </c>
      <c r="BN493" s="30">
        <f t="shared" si="964"/>
        <v>0.31163052681881942</v>
      </c>
      <c r="BO493" s="30">
        <f t="shared" si="965"/>
        <v>5.1811308088880337E-3</v>
      </c>
      <c r="BP493" s="30">
        <f t="shared" si="966"/>
        <v>0</v>
      </c>
      <c r="BQ493" s="30">
        <f t="shared" si="967"/>
        <v>3.6677619007087804E-3</v>
      </c>
      <c r="BR493" s="30">
        <f t="shared" si="968"/>
        <v>0.10230472553712612</v>
      </c>
      <c r="BS493" s="30">
        <f t="shared" si="969"/>
        <v>7.5254147405959135E-2</v>
      </c>
      <c r="BT493" s="30">
        <f t="shared" si="970"/>
        <v>1.0344547935261602E-2</v>
      </c>
      <c r="BU493" s="30">
        <f t="shared" si="971"/>
        <v>1</v>
      </c>
      <c r="BV493" s="30"/>
      <c r="BW493" s="28">
        <f t="shared" si="972"/>
        <v>0.54445376810548129</v>
      </c>
      <c r="BX493" s="28">
        <f t="shared" si="973"/>
        <v>0.40049375926306557</v>
      </c>
      <c r="BY493" s="28">
        <f t="shared" si="974"/>
        <v>5.5052472631453131E-2</v>
      </c>
      <c r="BZ493" s="28"/>
      <c r="CA493" s="28">
        <f t="shared" si="975"/>
        <v>59.164501299220483</v>
      </c>
      <c r="CB493" s="28">
        <f t="shared" si="976"/>
        <v>9.7641415150909481</v>
      </c>
      <c r="CC493" s="28">
        <f t="shared" si="977"/>
        <v>32.727935668419377</v>
      </c>
      <c r="CD493" s="28">
        <f t="shared" si="978"/>
        <v>54.445376810548126</v>
      </c>
      <c r="CF493" s="28">
        <f t="shared" si="979"/>
        <v>7.1712916237669386</v>
      </c>
      <c r="CG493" s="28">
        <f t="shared" si="980"/>
        <v>0.52777008653259827</v>
      </c>
      <c r="CH493" s="30"/>
      <c r="CI493" s="107">
        <f t="shared" si="981"/>
        <v>3.1352179009377861</v>
      </c>
    </row>
    <row r="494" spans="1:87" ht="15" customHeight="1" x14ac:dyDescent="0.3">
      <c r="A494" s="150" t="s">
        <v>194</v>
      </c>
      <c r="C494" s="145">
        <v>350</v>
      </c>
      <c r="D494" s="26">
        <f t="shared" si="927"/>
        <v>1008</v>
      </c>
      <c r="F494" s="28">
        <v>59.2</v>
      </c>
      <c r="G494" s="28">
        <v>0.56000000000000005</v>
      </c>
      <c r="H494" s="28">
        <v>16.399999999999999</v>
      </c>
      <c r="I494" s="28">
        <v>6.77</v>
      </c>
      <c r="J494" s="28">
        <v>0.13</v>
      </c>
      <c r="K494" s="28">
        <v>2.35</v>
      </c>
      <c r="L494" s="28">
        <v>4.5</v>
      </c>
      <c r="M494" s="28">
        <v>4.1399999999999997</v>
      </c>
      <c r="N494" s="28">
        <v>5.63</v>
      </c>
      <c r="O494" s="28">
        <v>0.38</v>
      </c>
      <c r="P494" s="28">
        <f t="shared" si="928"/>
        <v>100.05999999999997</v>
      </c>
      <c r="R494" s="28">
        <v>53.24</v>
      </c>
      <c r="S494" s="28">
        <v>0.13</v>
      </c>
      <c r="T494" s="28">
        <v>30.02</v>
      </c>
      <c r="U494" s="28">
        <v>0.76</v>
      </c>
      <c r="V494" s="28">
        <v>0</v>
      </c>
      <c r="W494" s="28">
        <v>0.13</v>
      </c>
      <c r="X494" s="28">
        <v>11.25</v>
      </c>
      <c r="Y494" s="28">
        <v>3.7</v>
      </c>
      <c r="Z494" s="28">
        <v>0.63</v>
      </c>
      <c r="AA494" s="28">
        <f t="shared" si="929"/>
        <v>99.86</v>
      </c>
      <c r="AC494" s="30">
        <f t="shared" si="930"/>
        <v>0.98535286284953405</v>
      </c>
      <c r="AD494" s="30">
        <f t="shared" si="931"/>
        <v>7.0087609511889862E-3</v>
      </c>
      <c r="AE494" s="30">
        <f t="shared" si="932"/>
        <v>0.32169478226755588</v>
      </c>
      <c r="AF494" s="30">
        <f t="shared" si="933"/>
        <v>9.4224077940153098E-2</v>
      </c>
      <c r="AG494" s="30">
        <f t="shared" si="934"/>
        <v>1.8325345362277983E-3</v>
      </c>
      <c r="AH494" s="30">
        <f t="shared" si="935"/>
        <v>5.8312655086848644E-2</v>
      </c>
      <c r="AI494" s="30">
        <f t="shared" si="936"/>
        <v>8.0242510699001429E-2</v>
      </c>
      <c r="AJ494" s="30">
        <f t="shared" si="937"/>
        <v>0.13359148112294289</v>
      </c>
      <c r="AK494" s="30">
        <f t="shared" si="938"/>
        <v>0.11953290870488321</v>
      </c>
      <c r="AL494" s="30">
        <f t="shared" si="939"/>
        <v>5.354488258875416E-3</v>
      </c>
      <c r="AM494" s="30">
        <f t="shared" si="940"/>
        <v>1.8071470624172115</v>
      </c>
      <c r="AO494" s="30">
        <f t="shared" si="941"/>
        <v>0.54525327979203952</v>
      </c>
      <c r="AP494" s="30">
        <f t="shared" si="942"/>
        <v>3.8783567186912713E-3</v>
      </c>
      <c r="AQ494" s="30">
        <f t="shared" si="943"/>
        <v>0.17801250875358313</v>
      </c>
      <c r="AR494" s="30">
        <f t="shared" si="944"/>
        <v>5.2139684644215097E-2</v>
      </c>
      <c r="AS494" s="30">
        <f t="shared" si="945"/>
        <v>1.0140483717891941E-3</v>
      </c>
      <c r="AT494" s="30">
        <f t="shared" si="946"/>
        <v>3.2267797291965022E-2</v>
      </c>
      <c r="AU494" s="30">
        <f t="shared" si="947"/>
        <v>4.4402867020501537E-2</v>
      </c>
      <c r="AV494" s="30">
        <f t="shared" si="948"/>
        <v>7.3923967728588197E-2</v>
      </c>
      <c r="AW494" s="30">
        <f t="shared" si="949"/>
        <v>6.6144538643688397E-2</v>
      </c>
      <c r="AX494" s="30">
        <f t="shared" si="950"/>
        <v>2.9629510349386489E-3</v>
      </c>
      <c r="AY494" s="30">
        <f t="shared" si="951"/>
        <v>1.0000000000000002</v>
      </c>
      <c r="AZ494" s="30"/>
      <c r="BA494" s="30">
        <f t="shared" si="952"/>
        <v>0.88615179760319585</v>
      </c>
      <c r="BB494" s="30">
        <f t="shared" si="953"/>
        <v>1.6270337922403002E-3</v>
      </c>
      <c r="BC494" s="30">
        <f t="shared" si="954"/>
        <v>0.5888583758336603</v>
      </c>
      <c r="BD494" s="30">
        <f t="shared" si="955"/>
        <v>1.0577592205984691E-2</v>
      </c>
      <c r="BE494" s="30">
        <f t="shared" si="956"/>
        <v>0</v>
      </c>
      <c r="BF494" s="30">
        <f t="shared" si="957"/>
        <v>3.2258064516129037E-3</v>
      </c>
      <c r="BG494" s="30">
        <f t="shared" si="958"/>
        <v>0.20060627674750356</v>
      </c>
      <c r="BH494" s="30">
        <f t="shared" si="959"/>
        <v>0.11939335269441756</v>
      </c>
      <c r="BI494" s="30">
        <f t="shared" si="960"/>
        <v>1.337579617834395E-2</v>
      </c>
      <c r="BJ494" s="30">
        <f t="shared" si="961"/>
        <v>1.8238160315069591</v>
      </c>
      <c r="BK494" s="30"/>
      <c r="BL494" s="30">
        <f t="shared" si="962"/>
        <v>0.48587784200525852</v>
      </c>
      <c r="BM494" s="30">
        <f t="shared" si="963"/>
        <v>8.9210411803208889E-4</v>
      </c>
      <c r="BN494" s="30">
        <f t="shared" si="964"/>
        <v>0.32287158664084448</v>
      </c>
      <c r="BO494" s="30">
        <f t="shared" si="965"/>
        <v>5.7997034916097189E-3</v>
      </c>
      <c r="BP494" s="30">
        <f t="shared" si="966"/>
        <v>0</v>
      </c>
      <c r="BQ494" s="30">
        <f t="shared" si="967"/>
        <v>1.7687126310363256E-3</v>
      </c>
      <c r="BR494" s="30">
        <f t="shared" si="968"/>
        <v>0.10999260522002825</v>
      </c>
      <c r="BS494" s="30">
        <f t="shared" si="969"/>
        <v>6.5463484601441274E-2</v>
      </c>
      <c r="BT494" s="30">
        <f t="shared" si="970"/>
        <v>7.3339612917493495E-3</v>
      </c>
      <c r="BU494" s="30">
        <f t="shared" si="971"/>
        <v>1</v>
      </c>
      <c r="BV494" s="30"/>
      <c r="BW494" s="28">
        <f t="shared" si="972"/>
        <v>0.60174284404515865</v>
      </c>
      <c r="BX494" s="28">
        <f t="shared" si="973"/>
        <v>0.35813483394068119</v>
      </c>
      <c r="BY494" s="28">
        <f t="shared" si="974"/>
        <v>4.0122322014160161E-2</v>
      </c>
      <c r="BZ494" s="28"/>
      <c r="CA494" s="28">
        <f t="shared" si="975"/>
        <v>59.164501299220483</v>
      </c>
      <c r="CB494" s="28">
        <f t="shared" si="976"/>
        <v>9.7641415150909481</v>
      </c>
      <c r="CC494" s="28">
        <f t="shared" si="977"/>
        <v>34.099374403673949</v>
      </c>
      <c r="CD494" s="28">
        <f t="shared" si="978"/>
        <v>60.174284404515866</v>
      </c>
      <c r="CF494" s="28">
        <f t="shared" si="979"/>
        <v>7.2713387767451696</v>
      </c>
      <c r="CG494" s="28">
        <f t="shared" si="980"/>
        <v>0.52777008653259827</v>
      </c>
      <c r="CH494" s="30"/>
      <c r="CI494" s="107">
        <f t="shared" si="981"/>
        <v>3.6236094661787814</v>
      </c>
    </row>
    <row r="495" spans="1:87" ht="15" customHeight="1" x14ac:dyDescent="0.3">
      <c r="A495" s="150" t="s">
        <v>194</v>
      </c>
      <c r="C495" s="145">
        <v>360</v>
      </c>
      <c r="D495" s="26">
        <f t="shared" si="927"/>
        <v>1008</v>
      </c>
      <c r="F495" s="28">
        <v>59.2</v>
      </c>
      <c r="G495" s="28">
        <v>0.56000000000000005</v>
      </c>
      <c r="H495" s="28">
        <v>16.399999999999999</v>
      </c>
      <c r="I495" s="28">
        <v>6.77</v>
      </c>
      <c r="J495" s="28">
        <v>0.13</v>
      </c>
      <c r="K495" s="28">
        <v>2.35</v>
      </c>
      <c r="L495" s="28">
        <v>4.5</v>
      </c>
      <c r="M495" s="28">
        <v>4.1399999999999997</v>
      </c>
      <c r="N495" s="28">
        <v>5.63</v>
      </c>
      <c r="O495" s="28">
        <v>0.38</v>
      </c>
      <c r="P495" s="28">
        <f t="shared" si="928"/>
        <v>100.05999999999997</v>
      </c>
      <c r="R495" s="28">
        <v>53.23</v>
      </c>
      <c r="S495" s="28">
        <v>0.19</v>
      </c>
      <c r="T495" s="28">
        <v>29.16</v>
      </c>
      <c r="U495" s="28">
        <v>0.63</v>
      </c>
      <c r="V495" s="28">
        <v>0</v>
      </c>
      <c r="W495" s="28">
        <v>0.38</v>
      </c>
      <c r="X495" s="28">
        <v>10.94</v>
      </c>
      <c r="Y495" s="28">
        <v>4.24</v>
      </c>
      <c r="Z495" s="28">
        <v>0.82</v>
      </c>
      <c r="AA495" s="28">
        <f t="shared" si="929"/>
        <v>99.589999999999975</v>
      </c>
      <c r="AC495" s="30">
        <f t="shared" si="930"/>
        <v>0.98535286284953405</v>
      </c>
      <c r="AD495" s="30">
        <f t="shared" si="931"/>
        <v>7.0087609511889862E-3</v>
      </c>
      <c r="AE495" s="30">
        <f t="shared" si="932"/>
        <v>0.32169478226755588</v>
      </c>
      <c r="AF495" s="30">
        <f t="shared" si="933"/>
        <v>9.4224077940153098E-2</v>
      </c>
      <c r="AG495" s="30">
        <f t="shared" si="934"/>
        <v>1.8325345362277983E-3</v>
      </c>
      <c r="AH495" s="30">
        <f t="shared" si="935"/>
        <v>5.8312655086848644E-2</v>
      </c>
      <c r="AI495" s="30">
        <f t="shared" si="936"/>
        <v>8.0242510699001429E-2</v>
      </c>
      <c r="AJ495" s="30">
        <f t="shared" si="937"/>
        <v>0.13359148112294289</v>
      </c>
      <c r="AK495" s="30">
        <f t="shared" si="938"/>
        <v>0.11953290870488321</v>
      </c>
      <c r="AL495" s="30">
        <f t="shared" si="939"/>
        <v>5.354488258875416E-3</v>
      </c>
      <c r="AM495" s="30">
        <f t="shared" si="940"/>
        <v>1.8071470624172115</v>
      </c>
      <c r="AO495" s="30">
        <f t="shared" si="941"/>
        <v>0.54525327979203952</v>
      </c>
      <c r="AP495" s="30">
        <f t="shared" si="942"/>
        <v>3.8783567186912713E-3</v>
      </c>
      <c r="AQ495" s="30">
        <f t="shared" si="943"/>
        <v>0.17801250875358313</v>
      </c>
      <c r="AR495" s="30">
        <f t="shared" si="944"/>
        <v>5.2139684644215097E-2</v>
      </c>
      <c r="AS495" s="30">
        <f t="shared" si="945"/>
        <v>1.0140483717891941E-3</v>
      </c>
      <c r="AT495" s="30">
        <f t="shared" si="946"/>
        <v>3.2267797291965022E-2</v>
      </c>
      <c r="AU495" s="30">
        <f t="shared" si="947"/>
        <v>4.4402867020501537E-2</v>
      </c>
      <c r="AV495" s="30">
        <f t="shared" si="948"/>
        <v>7.3923967728588197E-2</v>
      </c>
      <c r="AW495" s="30">
        <f t="shared" si="949"/>
        <v>6.6144538643688397E-2</v>
      </c>
      <c r="AX495" s="30">
        <f t="shared" si="950"/>
        <v>2.9629510349386489E-3</v>
      </c>
      <c r="AY495" s="30">
        <f t="shared" si="951"/>
        <v>1.0000000000000002</v>
      </c>
      <c r="AZ495" s="30"/>
      <c r="BA495" s="30">
        <f t="shared" si="952"/>
        <v>0.88598535286284952</v>
      </c>
      <c r="BB495" s="30">
        <f t="shared" si="953"/>
        <v>2.3779724655819774E-3</v>
      </c>
      <c r="BC495" s="30">
        <f t="shared" si="954"/>
        <v>0.5719890153001177</v>
      </c>
      <c r="BD495" s="30">
        <f t="shared" si="955"/>
        <v>8.768267223382047E-3</v>
      </c>
      <c r="BE495" s="30">
        <f t="shared" si="956"/>
        <v>0</v>
      </c>
      <c r="BF495" s="30">
        <f t="shared" si="957"/>
        <v>9.4292803970223334E-3</v>
      </c>
      <c r="BG495" s="30">
        <f t="shared" si="958"/>
        <v>0.19507845934379459</v>
      </c>
      <c r="BH495" s="30">
        <f t="shared" si="959"/>
        <v>0.1368183284930623</v>
      </c>
      <c r="BI495" s="30">
        <f t="shared" si="960"/>
        <v>1.7409766454352441E-2</v>
      </c>
      <c r="BJ495" s="30">
        <f t="shared" si="961"/>
        <v>1.8278564425401631</v>
      </c>
      <c r="BK495" s="30"/>
      <c r="BL495" s="30">
        <f t="shared" si="962"/>
        <v>0.48471276640937949</v>
      </c>
      <c r="BM495" s="30">
        <f t="shared" si="963"/>
        <v>1.3009623787945408E-3</v>
      </c>
      <c r="BN495" s="30">
        <f t="shared" si="964"/>
        <v>0.3129288504217691</v>
      </c>
      <c r="BO495" s="30">
        <f t="shared" si="965"/>
        <v>4.7970218116236904E-3</v>
      </c>
      <c r="BP495" s="30">
        <f t="shared" si="966"/>
        <v>0</v>
      </c>
      <c r="BQ495" s="30">
        <f t="shared" si="967"/>
        <v>5.1586547923416284E-3</v>
      </c>
      <c r="BR495" s="30">
        <f t="shared" si="968"/>
        <v>0.10672526288371696</v>
      </c>
      <c r="BS495" s="30">
        <f t="shared" si="969"/>
        <v>7.4851791042696195E-2</v>
      </c>
      <c r="BT495" s="30">
        <f t="shared" si="970"/>
        <v>9.5246902596782569E-3</v>
      </c>
      <c r="BU495" s="30">
        <f t="shared" si="971"/>
        <v>1</v>
      </c>
      <c r="BV495" s="30"/>
      <c r="BW495" s="28">
        <f t="shared" si="972"/>
        <v>0.55847351544729928</v>
      </c>
      <c r="BX495" s="28">
        <f t="shared" si="973"/>
        <v>0.39168554615496798</v>
      </c>
      <c r="BY495" s="28">
        <f t="shared" si="974"/>
        <v>4.9840938397732737E-2</v>
      </c>
      <c r="BZ495" s="28"/>
      <c r="CA495" s="28">
        <f t="shared" si="975"/>
        <v>59.164501299220483</v>
      </c>
      <c r="CB495" s="28">
        <f t="shared" si="976"/>
        <v>9.7641415150909481</v>
      </c>
      <c r="CC495" s="28">
        <f t="shared" si="977"/>
        <v>32.907769612138239</v>
      </c>
      <c r="CD495" s="28">
        <f t="shared" si="978"/>
        <v>55.847351544729932</v>
      </c>
      <c r="CF495" s="28">
        <f t="shared" si="979"/>
        <v>7.196715788579942</v>
      </c>
      <c r="CG495" s="28">
        <f t="shared" si="980"/>
        <v>0.52777008653259827</v>
      </c>
      <c r="CH495" s="30"/>
      <c r="CI495" s="107">
        <f t="shared" ref="CI495:CI516" si="982">$CK$1+$CK$2*CF495+$CK$3*D495+$CK$4*BX495+$CK$5*CG495</f>
        <v>3.2352551163423091</v>
      </c>
    </row>
    <row r="496" spans="1:87" ht="15" customHeight="1" x14ac:dyDescent="0.3">
      <c r="A496" s="150" t="s">
        <v>194</v>
      </c>
      <c r="C496" s="145">
        <v>370</v>
      </c>
      <c r="D496" s="26">
        <f t="shared" si="927"/>
        <v>1008</v>
      </c>
      <c r="F496" s="28">
        <v>59.2</v>
      </c>
      <c r="G496" s="28">
        <v>0.56000000000000005</v>
      </c>
      <c r="H496" s="28">
        <v>16.399999999999999</v>
      </c>
      <c r="I496" s="28">
        <v>6.77</v>
      </c>
      <c r="J496" s="28">
        <v>0.13</v>
      </c>
      <c r="K496" s="28">
        <v>2.35</v>
      </c>
      <c r="L496" s="28">
        <v>4.5</v>
      </c>
      <c r="M496" s="28">
        <v>4.1399999999999997</v>
      </c>
      <c r="N496" s="28">
        <v>5.63</v>
      </c>
      <c r="O496" s="28">
        <v>0.38</v>
      </c>
      <c r="P496" s="28">
        <f t="shared" si="928"/>
        <v>100.05999999999997</v>
      </c>
      <c r="R496" s="28">
        <v>53.27</v>
      </c>
      <c r="S496" s="28">
        <v>0.24</v>
      </c>
      <c r="T496" s="28">
        <v>29.33</v>
      </c>
      <c r="U496" s="28">
        <v>0.74</v>
      </c>
      <c r="V496" s="28">
        <v>0</v>
      </c>
      <c r="W496" s="28">
        <v>0.18</v>
      </c>
      <c r="X496" s="28">
        <v>11.04</v>
      </c>
      <c r="Y496" s="28">
        <v>4.07</v>
      </c>
      <c r="Z496" s="28">
        <v>0.84</v>
      </c>
      <c r="AA496" s="28">
        <f t="shared" si="929"/>
        <v>99.710000000000008</v>
      </c>
      <c r="AC496" s="30">
        <f t="shared" si="930"/>
        <v>0.98535286284953405</v>
      </c>
      <c r="AD496" s="30">
        <f t="shared" si="931"/>
        <v>7.0087609511889862E-3</v>
      </c>
      <c r="AE496" s="30">
        <f t="shared" si="932"/>
        <v>0.32169478226755588</v>
      </c>
      <c r="AF496" s="30">
        <f t="shared" si="933"/>
        <v>9.4224077940153098E-2</v>
      </c>
      <c r="AG496" s="30">
        <f t="shared" si="934"/>
        <v>1.8325345362277983E-3</v>
      </c>
      <c r="AH496" s="30">
        <f t="shared" si="935"/>
        <v>5.8312655086848644E-2</v>
      </c>
      <c r="AI496" s="30">
        <f t="shared" si="936"/>
        <v>8.0242510699001429E-2</v>
      </c>
      <c r="AJ496" s="30">
        <f t="shared" si="937"/>
        <v>0.13359148112294289</v>
      </c>
      <c r="AK496" s="30">
        <f t="shared" si="938"/>
        <v>0.11953290870488321</v>
      </c>
      <c r="AL496" s="30">
        <f t="shared" si="939"/>
        <v>5.354488258875416E-3</v>
      </c>
      <c r="AM496" s="30">
        <f t="shared" si="940"/>
        <v>1.8071470624172115</v>
      </c>
      <c r="AO496" s="30">
        <f t="shared" si="941"/>
        <v>0.54525327979203952</v>
      </c>
      <c r="AP496" s="30">
        <f t="shared" si="942"/>
        <v>3.8783567186912713E-3</v>
      </c>
      <c r="AQ496" s="30">
        <f t="shared" si="943"/>
        <v>0.17801250875358313</v>
      </c>
      <c r="AR496" s="30">
        <f t="shared" si="944"/>
        <v>5.2139684644215097E-2</v>
      </c>
      <c r="AS496" s="30">
        <f t="shared" si="945"/>
        <v>1.0140483717891941E-3</v>
      </c>
      <c r="AT496" s="30">
        <f t="shared" si="946"/>
        <v>3.2267797291965022E-2</v>
      </c>
      <c r="AU496" s="30">
        <f t="shared" si="947"/>
        <v>4.4402867020501537E-2</v>
      </c>
      <c r="AV496" s="30">
        <f t="shared" si="948"/>
        <v>7.3923967728588197E-2</v>
      </c>
      <c r="AW496" s="30">
        <f t="shared" si="949"/>
        <v>6.6144538643688397E-2</v>
      </c>
      <c r="AX496" s="30">
        <f t="shared" si="950"/>
        <v>2.9629510349386489E-3</v>
      </c>
      <c r="AY496" s="30">
        <f t="shared" si="951"/>
        <v>1.0000000000000002</v>
      </c>
      <c r="AZ496" s="30"/>
      <c r="BA496" s="30">
        <f t="shared" si="952"/>
        <v>0.88665113182423438</v>
      </c>
      <c r="BB496" s="30">
        <f t="shared" si="953"/>
        <v>3.0037546933667082E-3</v>
      </c>
      <c r="BC496" s="30">
        <f t="shared" si="954"/>
        <v>0.57532365633581795</v>
      </c>
      <c r="BD496" s="30">
        <f t="shared" si="955"/>
        <v>1.0299234516353515E-2</v>
      </c>
      <c r="BE496" s="30">
        <f t="shared" si="956"/>
        <v>0</v>
      </c>
      <c r="BF496" s="30">
        <f t="shared" si="957"/>
        <v>4.4665012406947891E-3</v>
      </c>
      <c r="BG496" s="30">
        <f t="shared" si="958"/>
        <v>0.19686162624821682</v>
      </c>
      <c r="BH496" s="30">
        <f t="shared" si="959"/>
        <v>0.13133268796385933</v>
      </c>
      <c r="BI496" s="30">
        <f t="shared" si="960"/>
        <v>1.7834394904458598E-2</v>
      </c>
      <c r="BJ496" s="30">
        <f t="shared" si="961"/>
        <v>1.8257729877270021</v>
      </c>
      <c r="BK496" s="30"/>
      <c r="BL496" s="30">
        <f t="shared" si="962"/>
        <v>0.48563054540973988</v>
      </c>
      <c r="BM496" s="30">
        <f t="shared" si="963"/>
        <v>1.6451961517440542E-3</v>
      </c>
      <c r="BN496" s="30">
        <f t="shared" si="964"/>
        <v>0.31511237169308093</v>
      </c>
      <c r="BO496" s="30">
        <f t="shared" si="965"/>
        <v>5.6410268886580234E-3</v>
      </c>
      <c r="BP496" s="30">
        <f t="shared" si="966"/>
        <v>0</v>
      </c>
      <c r="BQ496" s="30">
        <f t="shared" si="967"/>
        <v>2.4463617715449739E-3</v>
      </c>
      <c r="BR496" s="30">
        <f t="shared" si="968"/>
        <v>0.10782371498074353</v>
      </c>
      <c r="BS496" s="30">
        <f t="shared" si="969"/>
        <v>7.1932649265099541E-2</v>
      </c>
      <c r="BT496" s="30">
        <f t="shared" si="970"/>
        <v>9.7681338393890618E-3</v>
      </c>
      <c r="BU496" s="30">
        <f t="shared" si="971"/>
        <v>1</v>
      </c>
      <c r="BV496" s="30"/>
      <c r="BW496" s="28">
        <f t="shared" si="972"/>
        <v>0.56891703220474177</v>
      </c>
      <c r="BX496" s="28">
        <f t="shared" si="973"/>
        <v>0.37954275036650037</v>
      </c>
      <c r="BY496" s="28">
        <f t="shared" si="974"/>
        <v>5.1540217428757862E-2</v>
      </c>
      <c r="BZ496" s="28"/>
      <c r="CA496" s="28">
        <f t="shared" si="975"/>
        <v>59.164501299220483</v>
      </c>
      <c r="CB496" s="28">
        <f t="shared" si="976"/>
        <v>9.7641415150909481</v>
      </c>
      <c r="CC496" s="28">
        <f t="shared" si="977"/>
        <v>33.599873353112876</v>
      </c>
      <c r="CD496" s="28">
        <f t="shared" si="978"/>
        <v>56.891703220474177</v>
      </c>
      <c r="CF496" s="28">
        <f t="shared" si="979"/>
        <v>7.2152432022054702</v>
      </c>
      <c r="CG496" s="28">
        <f t="shared" si="980"/>
        <v>0.52777008653259827</v>
      </c>
      <c r="CH496" s="30"/>
      <c r="CI496" s="107">
        <f t="shared" si="982"/>
        <v>3.3785998569245534</v>
      </c>
    </row>
    <row r="497" spans="1:87" ht="15" customHeight="1" x14ac:dyDescent="0.3">
      <c r="A497" s="150" t="s">
        <v>194</v>
      </c>
      <c r="C497" s="145">
        <v>380</v>
      </c>
      <c r="D497" s="26">
        <f t="shared" si="927"/>
        <v>1008</v>
      </c>
      <c r="F497" s="28">
        <v>59.2</v>
      </c>
      <c r="G497" s="28">
        <v>0.56000000000000005</v>
      </c>
      <c r="H497" s="28">
        <v>16.399999999999999</v>
      </c>
      <c r="I497" s="28">
        <v>6.77</v>
      </c>
      <c r="J497" s="28">
        <v>0.13</v>
      </c>
      <c r="K497" s="28">
        <v>2.35</v>
      </c>
      <c r="L497" s="28">
        <v>4.5</v>
      </c>
      <c r="M497" s="28">
        <v>4.1399999999999997</v>
      </c>
      <c r="N497" s="28">
        <v>5.63</v>
      </c>
      <c r="O497" s="28">
        <v>0.38</v>
      </c>
      <c r="P497" s="28">
        <f t="shared" si="928"/>
        <v>100.05999999999997</v>
      </c>
      <c r="R497" s="28">
        <v>53.47</v>
      </c>
      <c r="S497" s="28">
        <v>0.22</v>
      </c>
      <c r="T497" s="28">
        <v>29.04</v>
      </c>
      <c r="U497" s="28">
        <v>0.66</v>
      </c>
      <c r="V497" s="28">
        <v>0</v>
      </c>
      <c r="W497" s="28">
        <v>0.28000000000000003</v>
      </c>
      <c r="X497" s="28">
        <v>11.38</v>
      </c>
      <c r="Y497" s="28">
        <v>3.94</v>
      </c>
      <c r="Z497" s="28">
        <v>0.9</v>
      </c>
      <c r="AA497" s="28">
        <f t="shared" si="929"/>
        <v>99.889999999999986</v>
      </c>
      <c r="AC497" s="30">
        <f t="shared" si="930"/>
        <v>0.98535286284953405</v>
      </c>
      <c r="AD497" s="30">
        <f t="shared" si="931"/>
        <v>7.0087609511889862E-3</v>
      </c>
      <c r="AE497" s="30">
        <f t="shared" si="932"/>
        <v>0.32169478226755588</v>
      </c>
      <c r="AF497" s="30">
        <f t="shared" si="933"/>
        <v>9.4224077940153098E-2</v>
      </c>
      <c r="AG497" s="30">
        <f t="shared" si="934"/>
        <v>1.8325345362277983E-3</v>
      </c>
      <c r="AH497" s="30">
        <f t="shared" si="935"/>
        <v>5.8312655086848644E-2</v>
      </c>
      <c r="AI497" s="30">
        <f t="shared" si="936"/>
        <v>8.0242510699001429E-2</v>
      </c>
      <c r="AJ497" s="30">
        <f t="shared" si="937"/>
        <v>0.13359148112294289</v>
      </c>
      <c r="AK497" s="30">
        <f t="shared" si="938"/>
        <v>0.11953290870488321</v>
      </c>
      <c r="AL497" s="30">
        <f t="shared" si="939"/>
        <v>5.354488258875416E-3</v>
      </c>
      <c r="AM497" s="30">
        <f t="shared" si="940"/>
        <v>1.8071470624172115</v>
      </c>
      <c r="AO497" s="30">
        <f t="shared" si="941"/>
        <v>0.54525327979203952</v>
      </c>
      <c r="AP497" s="30">
        <f t="shared" si="942"/>
        <v>3.8783567186912713E-3</v>
      </c>
      <c r="AQ497" s="30">
        <f t="shared" si="943"/>
        <v>0.17801250875358313</v>
      </c>
      <c r="AR497" s="30">
        <f t="shared" si="944"/>
        <v>5.2139684644215097E-2</v>
      </c>
      <c r="AS497" s="30">
        <f t="shared" si="945"/>
        <v>1.0140483717891941E-3</v>
      </c>
      <c r="AT497" s="30">
        <f t="shared" si="946"/>
        <v>3.2267797291965022E-2</v>
      </c>
      <c r="AU497" s="30">
        <f t="shared" si="947"/>
        <v>4.4402867020501537E-2</v>
      </c>
      <c r="AV497" s="30">
        <f t="shared" si="948"/>
        <v>7.3923967728588197E-2</v>
      </c>
      <c r="AW497" s="30">
        <f t="shared" si="949"/>
        <v>6.6144538643688397E-2</v>
      </c>
      <c r="AX497" s="30">
        <f t="shared" si="950"/>
        <v>2.9629510349386489E-3</v>
      </c>
      <c r="AY497" s="30">
        <f t="shared" si="951"/>
        <v>1.0000000000000002</v>
      </c>
      <c r="AZ497" s="30"/>
      <c r="BA497" s="30">
        <f t="shared" si="952"/>
        <v>0.88998002663115849</v>
      </c>
      <c r="BB497" s="30">
        <f t="shared" si="953"/>
        <v>2.753441802252816E-3</v>
      </c>
      <c r="BC497" s="30">
        <f t="shared" si="954"/>
        <v>0.56963515103962337</v>
      </c>
      <c r="BD497" s="30">
        <f t="shared" si="955"/>
        <v>9.1858037578288112E-3</v>
      </c>
      <c r="BE497" s="30">
        <f t="shared" si="956"/>
        <v>0</v>
      </c>
      <c r="BF497" s="30">
        <f t="shared" si="957"/>
        <v>6.9478908188585617E-3</v>
      </c>
      <c r="BG497" s="30">
        <f t="shared" si="958"/>
        <v>0.20292439372325252</v>
      </c>
      <c r="BH497" s="30">
        <f t="shared" si="959"/>
        <v>0.12713778638270409</v>
      </c>
      <c r="BI497" s="30">
        <f t="shared" si="960"/>
        <v>1.9108280254777069E-2</v>
      </c>
      <c r="BJ497" s="30">
        <f t="shared" si="961"/>
        <v>1.8276727744104557</v>
      </c>
      <c r="BK497" s="30"/>
      <c r="BL497" s="30">
        <f t="shared" si="962"/>
        <v>0.48694713796250283</v>
      </c>
      <c r="BM497" s="30">
        <f t="shared" si="963"/>
        <v>1.5065288714720727E-3</v>
      </c>
      <c r="BN497" s="30">
        <f t="shared" si="964"/>
        <v>0.31167239508908701</v>
      </c>
      <c r="BO497" s="30">
        <f t="shared" si="965"/>
        <v>5.0259564438671659E-3</v>
      </c>
      <c r="BP497" s="30">
        <f t="shared" si="966"/>
        <v>0</v>
      </c>
      <c r="BQ497" s="30">
        <f t="shared" si="967"/>
        <v>3.801496042473857E-3</v>
      </c>
      <c r="BR497" s="30">
        <f t="shared" si="968"/>
        <v>0.11102884310825768</v>
      </c>
      <c r="BS497" s="30">
        <f t="shared" si="969"/>
        <v>6.9562663603015246E-2</v>
      </c>
      <c r="BT497" s="30">
        <f t="shared" si="970"/>
        <v>1.0454978879324141E-2</v>
      </c>
      <c r="BU497" s="30">
        <f t="shared" si="971"/>
        <v>0.99999999999999989</v>
      </c>
      <c r="BV497" s="30"/>
      <c r="BW497" s="28">
        <f t="shared" si="972"/>
        <v>0.58116140040485675</v>
      </c>
      <c r="BX497" s="28">
        <f t="shared" si="973"/>
        <v>0.36411380920183217</v>
      </c>
      <c r="BY497" s="28">
        <f t="shared" si="974"/>
        <v>5.4724790393311074E-2</v>
      </c>
      <c r="BZ497" s="28"/>
      <c r="CA497" s="28">
        <f t="shared" si="975"/>
        <v>59.164501299220483</v>
      </c>
      <c r="CB497" s="28">
        <f t="shared" si="976"/>
        <v>9.7641415150909481</v>
      </c>
      <c r="CC497" s="28">
        <f t="shared" si="977"/>
        <v>34.530549059573943</v>
      </c>
      <c r="CD497" s="28">
        <f t="shared" si="978"/>
        <v>58.116140040485675</v>
      </c>
      <c r="CF497" s="28">
        <f t="shared" si="979"/>
        <v>7.2365371079313956</v>
      </c>
      <c r="CG497" s="28">
        <f t="shared" si="980"/>
        <v>0.52777008653259827</v>
      </c>
      <c r="CH497" s="30"/>
      <c r="CI497" s="107">
        <f t="shared" si="982"/>
        <v>3.5614767252322364</v>
      </c>
    </row>
    <row r="498" spans="1:87" ht="15" customHeight="1" x14ac:dyDescent="0.3">
      <c r="A498" s="150" t="s">
        <v>194</v>
      </c>
      <c r="C498" s="145">
        <v>390</v>
      </c>
      <c r="D498" s="26">
        <f t="shared" si="927"/>
        <v>1008</v>
      </c>
      <c r="F498" s="28">
        <v>59.2</v>
      </c>
      <c r="G498" s="28">
        <v>0.56000000000000005</v>
      </c>
      <c r="H498" s="28">
        <v>16.399999999999999</v>
      </c>
      <c r="I498" s="28">
        <v>6.77</v>
      </c>
      <c r="J498" s="28">
        <v>0.13</v>
      </c>
      <c r="K498" s="28">
        <v>2.35</v>
      </c>
      <c r="L498" s="28">
        <v>4.5</v>
      </c>
      <c r="M498" s="28">
        <v>4.1399999999999997</v>
      </c>
      <c r="N498" s="28">
        <v>5.63</v>
      </c>
      <c r="O498" s="28">
        <v>0.38</v>
      </c>
      <c r="P498" s="28">
        <f t="shared" si="928"/>
        <v>100.05999999999997</v>
      </c>
      <c r="R498" s="28">
        <v>53.6</v>
      </c>
      <c r="S498" s="28">
        <v>0.21</v>
      </c>
      <c r="T498" s="28">
        <v>28.98</v>
      </c>
      <c r="U498" s="28">
        <v>0.81</v>
      </c>
      <c r="V498" s="28">
        <v>0</v>
      </c>
      <c r="W498" s="28">
        <v>0.16</v>
      </c>
      <c r="X498" s="28">
        <v>11.09</v>
      </c>
      <c r="Y498" s="28">
        <v>4.04</v>
      </c>
      <c r="Z498" s="28">
        <v>0.93</v>
      </c>
      <c r="AA498" s="28">
        <f t="shared" si="929"/>
        <v>99.820000000000022</v>
      </c>
      <c r="AC498" s="30">
        <f t="shared" si="930"/>
        <v>0.98535286284953405</v>
      </c>
      <c r="AD498" s="30">
        <f t="shared" si="931"/>
        <v>7.0087609511889862E-3</v>
      </c>
      <c r="AE498" s="30">
        <f t="shared" si="932"/>
        <v>0.32169478226755588</v>
      </c>
      <c r="AF498" s="30">
        <f t="shared" si="933"/>
        <v>9.4224077940153098E-2</v>
      </c>
      <c r="AG498" s="30">
        <f t="shared" si="934"/>
        <v>1.8325345362277983E-3</v>
      </c>
      <c r="AH498" s="30">
        <f t="shared" si="935"/>
        <v>5.8312655086848644E-2</v>
      </c>
      <c r="AI498" s="30">
        <f t="shared" si="936"/>
        <v>8.0242510699001429E-2</v>
      </c>
      <c r="AJ498" s="30">
        <f t="shared" si="937"/>
        <v>0.13359148112294289</v>
      </c>
      <c r="AK498" s="30">
        <f t="shared" si="938"/>
        <v>0.11953290870488321</v>
      </c>
      <c r="AL498" s="30">
        <f t="shared" si="939"/>
        <v>5.354488258875416E-3</v>
      </c>
      <c r="AM498" s="30">
        <f t="shared" si="940"/>
        <v>1.8071470624172115</v>
      </c>
      <c r="AO498" s="30">
        <f t="shared" si="941"/>
        <v>0.54525327979203952</v>
      </c>
      <c r="AP498" s="30">
        <f t="shared" si="942"/>
        <v>3.8783567186912713E-3</v>
      </c>
      <c r="AQ498" s="30">
        <f t="shared" si="943"/>
        <v>0.17801250875358313</v>
      </c>
      <c r="AR498" s="30">
        <f t="shared" si="944"/>
        <v>5.2139684644215097E-2</v>
      </c>
      <c r="AS498" s="30">
        <f t="shared" si="945"/>
        <v>1.0140483717891941E-3</v>
      </c>
      <c r="AT498" s="30">
        <f t="shared" si="946"/>
        <v>3.2267797291965022E-2</v>
      </c>
      <c r="AU498" s="30">
        <f t="shared" si="947"/>
        <v>4.4402867020501537E-2</v>
      </c>
      <c r="AV498" s="30">
        <f t="shared" si="948"/>
        <v>7.3923967728588197E-2</v>
      </c>
      <c r="AW498" s="30">
        <f t="shared" si="949"/>
        <v>6.6144538643688397E-2</v>
      </c>
      <c r="AX498" s="30">
        <f t="shared" si="950"/>
        <v>2.9629510349386489E-3</v>
      </c>
      <c r="AY498" s="30">
        <f t="shared" si="951"/>
        <v>1.0000000000000002</v>
      </c>
      <c r="AZ498" s="30"/>
      <c r="BA498" s="30">
        <f t="shared" si="952"/>
        <v>0.8921438082556592</v>
      </c>
      <c r="BB498" s="30">
        <f t="shared" si="953"/>
        <v>2.6282853566958696E-3</v>
      </c>
      <c r="BC498" s="30">
        <f t="shared" si="954"/>
        <v>0.56845821890937631</v>
      </c>
      <c r="BD498" s="30">
        <f t="shared" si="955"/>
        <v>1.1273486430062632E-2</v>
      </c>
      <c r="BE498" s="30">
        <f t="shared" si="956"/>
        <v>0</v>
      </c>
      <c r="BF498" s="30">
        <f t="shared" si="957"/>
        <v>3.9702233250620347E-3</v>
      </c>
      <c r="BG498" s="30">
        <f t="shared" si="958"/>
        <v>0.19775320970042795</v>
      </c>
      <c r="BH498" s="30">
        <f t="shared" si="959"/>
        <v>0.13036463375282351</v>
      </c>
      <c r="BI498" s="30">
        <f t="shared" si="960"/>
        <v>1.9745222929936305E-2</v>
      </c>
      <c r="BJ498" s="30">
        <f t="shared" si="961"/>
        <v>1.8263370886600439</v>
      </c>
      <c r="BK498" s="30"/>
      <c r="BL498" s="30">
        <f t="shared" si="962"/>
        <v>0.48848803093092291</v>
      </c>
      <c r="BM498" s="30">
        <f t="shared" si="963"/>
        <v>1.4391019998527233E-3</v>
      </c>
      <c r="BN498" s="30">
        <f t="shared" si="964"/>
        <v>0.31125591351071208</v>
      </c>
      <c r="BO498" s="30">
        <f t="shared" si="965"/>
        <v>6.172730379326535E-3</v>
      </c>
      <c r="BP498" s="30">
        <f t="shared" si="966"/>
        <v>0</v>
      </c>
      <c r="BQ498" s="30">
        <f t="shared" si="967"/>
        <v>2.1738721453523828E-3</v>
      </c>
      <c r="BR498" s="30">
        <f t="shared" si="968"/>
        <v>0.10827859266961309</v>
      </c>
      <c r="BS498" s="30">
        <f t="shared" si="969"/>
        <v>7.1380379099933888E-2</v>
      </c>
      <c r="BT498" s="30">
        <f t="shared" si="970"/>
        <v>1.0811379264286353E-2</v>
      </c>
      <c r="BU498" s="30">
        <f t="shared" si="971"/>
        <v>1</v>
      </c>
      <c r="BV498" s="30"/>
      <c r="BW498" s="28">
        <f t="shared" si="972"/>
        <v>0.56848003944918191</v>
      </c>
      <c r="BX498" s="28">
        <f t="shared" si="973"/>
        <v>0.37475847927247513</v>
      </c>
      <c r="BY498" s="28">
        <f t="shared" si="974"/>
        <v>5.6761481278342962E-2</v>
      </c>
      <c r="BZ498" s="28"/>
      <c r="CA498" s="28">
        <f t="shared" si="975"/>
        <v>59.164501299220483</v>
      </c>
      <c r="CB498" s="28">
        <f t="shared" si="976"/>
        <v>9.7641415150909481</v>
      </c>
      <c r="CC498" s="28">
        <f t="shared" si="977"/>
        <v>34.100150100293391</v>
      </c>
      <c r="CD498" s="28">
        <f t="shared" si="978"/>
        <v>56.84800394491819</v>
      </c>
      <c r="CF498" s="28">
        <f t="shared" si="979"/>
        <v>7.2144747937262288</v>
      </c>
      <c r="CG498" s="28">
        <f t="shared" si="980"/>
        <v>0.52777008653259827</v>
      </c>
      <c r="CH498" s="30"/>
      <c r="CI498" s="107">
        <f t="shared" si="982"/>
        <v>3.4377323070038135</v>
      </c>
    </row>
    <row r="499" spans="1:87" ht="15" customHeight="1" x14ac:dyDescent="0.3">
      <c r="A499" s="150" t="s">
        <v>194</v>
      </c>
      <c r="C499" s="145">
        <v>400</v>
      </c>
      <c r="D499" s="26">
        <f t="shared" si="927"/>
        <v>1008</v>
      </c>
      <c r="F499" s="28">
        <v>59.2</v>
      </c>
      <c r="G499" s="28">
        <v>0.56000000000000005</v>
      </c>
      <c r="H499" s="28">
        <v>16.399999999999999</v>
      </c>
      <c r="I499" s="28">
        <v>6.77</v>
      </c>
      <c r="J499" s="28">
        <v>0.13</v>
      </c>
      <c r="K499" s="28">
        <v>2.35</v>
      </c>
      <c r="L499" s="28">
        <v>4.5</v>
      </c>
      <c r="M499" s="28">
        <v>4.1399999999999997</v>
      </c>
      <c r="N499" s="28">
        <v>5.63</v>
      </c>
      <c r="O499" s="28">
        <v>0.38</v>
      </c>
      <c r="P499" s="28">
        <f t="shared" si="928"/>
        <v>100.05999999999997</v>
      </c>
      <c r="R499" s="28">
        <v>54.31</v>
      </c>
      <c r="S499" s="28">
        <v>0.13</v>
      </c>
      <c r="T499" s="28">
        <v>28.66</v>
      </c>
      <c r="U499" s="28">
        <v>0.78</v>
      </c>
      <c r="V499" s="28">
        <v>0</v>
      </c>
      <c r="W499" s="28">
        <v>0.28999999999999998</v>
      </c>
      <c r="X499" s="28">
        <v>9.98</v>
      </c>
      <c r="Y499" s="28">
        <v>4.6500000000000004</v>
      </c>
      <c r="Z499" s="28">
        <v>0.93</v>
      </c>
      <c r="AA499" s="28">
        <f t="shared" si="929"/>
        <v>99.730000000000032</v>
      </c>
      <c r="AC499" s="30">
        <f t="shared" si="930"/>
        <v>0.98535286284953405</v>
      </c>
      <c r="AD499" s="30">
        <f t="shared" si="931"/>
        <v>7.0087609511889862E-3</v>
      </c>
      <c r="AE499" s="30">
        <f t="shared" si="932"/>
        <v>0.32169478226755588</v>
      </c>
      <c r="AF499" s="30">
        <f t="shared" si="933"/>
        <v>9.4224077940153098E-2</v>
      </c>
      <c r="AG499" s="30">
        <f t="shared" si="934"/>
        <v>1.8325345362277983E-3</v>
      </c>
      <c r="AH499" s="30">
        <f t="shared" si="935"/>
        <v>5.8312655086848644E-2</v>
      </c>
      <c r="AI499" s="30">
        <f t="shared" si="936"/>
        <v>8.0242510699001429E-2</v>
      </c>
      <c r="AJ499" s="30">
        <f t="shared" si="937"/>
        <v>0.13359148112294289</v>
      </c>
      <c r="AK499" s="30">
        <f t="shared" si="938"/>
        <v>0.11953290870488321</v>
      </c>
      <c r="AL499" s="30">
        <f t="shared" si="939"/>
        <v>5.354488258875416E-3</v>
      </c>
      <c r="AM499" s="30">
        <f t="shared" si="940"/>
        <v>1.8071470624172115</v>
      </c>
      <c r="AO499" s="30">
        <f t="shared" si="941"/>
        <v>0.54525327979203952</v>
      </c>
      <c r="AP499" s="30">
        <f t="shared" si="942"/>
        <v>3.8783567186912713E-3</v>
      </c>
      <c r="AQ499" s="30">
        <f t="shared" si="943"/>
        <v>0.17801250875358313</v>
      </c>
      <c r="AR499" s="30">
        <f t="shared" si="944"/>
        <v>5.2139684644215097E-2</v>
      </c>
      <c r="AS499" s="30">
        <f t="shared" si="945"/>
        <v>1.0140483717891941E-3</v>
      </c>
      <c r="AT499" s="30">
        <f t="shared" si="946"/>
        <v>3.2267797291965022E-2</v>
      </c>
      <c r="AU499" s="30">
        <f t="shared" si="947"/>
        <v>4.4402867020501537E-2</v>
      </c>
      <c r="AV499" s="30">
        <f t="shared" si="948"/>
        <v>7.3923967728588197E-2</v>
      </c>
      <c r="AW499" s="30">
        <f t="shared" si="949"/>
        <v>6.6144538643688397E-2</v>
      </c>
      <c r="AX499" s="30">
        <f t="shared" si="950"/>
        <v>2.9629510349386489E-3</v>
      </c>
      <c r="AY499" s="30">
        <f t="shared" si="951"/>
        <v>1.0000000000000002</v>
      </c>
      <c r="AZ499" s="30"/>
      <c r="BA499" s="30">
        <f t="shared" si="952"/>
        <v>0.90396138482023969</v>
      </c>
      <c r="BB499" s="30">
        <f t="shared" si="953"/>
        <v>1.6270337922403002E-3</v>
      </c>
      <c r="BC499" s="30">
        <f t="shared" si="954"/>
        <v>0.56218124754805809</v>
      </c>
      <c r="BD499" s="30">
        <f t="shared" si="955"/>
        <v>1.0855949895615868E-2</v>
      </c>
      <c r="BE499" s="30">
        <f t="shared" si="956"/>
        <v>0</v>
      </c>
      <c r="BF499" s="30">
        <f t="shared" si="957"/>
        <v>7.1960297766749384E-3</v>
      </c>
      <c r="BG499" s="30">
        <f t="shared" si="958"/>
        <v>0.17796005706134096</v>
      </c>
      <c r="BH499" s="30">
        <f t="shared" si="959"/>
        <v>0.15004840271055181</v>
      </c>
      <c r="BI499" s="30">
        <f t="shared" si="960"/>
        <v>1.9745222929936305E-2</v>
      </c>
      <c r="BJ499" s="30">
        <f t="shared" si="961"/>
        <v>1.8335753285346577</v>
      </c>
      <c r="BK499" s="30"/>
      <c r="BL499" s="30">
        <f t="shared" si="962"/>
        <v>0.49300477092624301</v>
      </c>
      <c r="BM499" s="30">
        <f t="shared" si="963"/>
        <v>8.8735584893617672E-4</v>
      </c>
      <c r="BN499" s="30">
        <f t="shared" si="964"/>
        <v>0.30660384593925449</v>
      </c>
      <c r="BO499" s="30">
        <f t="shared" si="965"/>
        <v>5.9206457060543248E-3</v>
      </c>
      <c r="BP499" s="30">
        <f t="shared" si="966"/>
        <v>0</v>
      </c>
      <c r="BQ499" s="30">
        <f t="shared" si="967"/>
        <v>3.9245891154228198E-3</v>
      </c>
      <c r="BR499" s="30">
        <f t="shared" si="968"/>
        <v>9.7056310854466879E-2</v>
      </c>
      <c r="BS499" s="30">
        <f t="shared" si="969"/>
        <v>8.1833781451709608E-2</v>
      </c>
      <c r="BT499" s="30">
        <f t="shared" si="970"/>
        <v>1.0768700157912868E-2</v>
      </c>
      <c r="BU499" s="30">
        <f t="shared" si="971"/>
        <v>1</v>
      </c>
      <c r="BV499" s="30"/>
      <c r="BW499" s="28">
        <f t="shared" si="972"/>
        <v>0.51174168934374009</v>
      </c>
      <c r="BX499" s="28">
        <f t="shared" si="973"/>
        <v>0.43147897541952507</v>
      </c>
      <c r="BY499" s="28">
        <f t="shared" si="974"/>
        <v>5.677933523673484E-2</v>
      </c>
      <c r="BZ499" s="28"/>
      <c r="CA499" s="28">
        <f t="shared" si="975"/>
        <v>59.164501299220483</v>
      </c>
      <c r="CB499" s="28">
        <f t="shared" si="976"/>
        <v>9.7641415150909481</v>
      </c>
      <c r="CC499" s="28">
        <f t="shared" si="977"/>
        <v>31.265017990860489</v>
      </c>
      <c r="CD499" s="28">
        <f t="shared" si="978"/>
        <v>51.174168934374009</v>
      </c>
      <c r="CF499" s="28">
        <f t="shared" si="979"/>
        <v>7.109328576788867</v>
      </c>
      <c r="CG499" s="28">
        <f t="shared" si="980"/>
        <v>0.52777008653259827</v>
      </c>
      <c r="CH499" s="30"/>
      <c r="CI499" s="107">
        <f t="shared" si="982"/>
        <v>2.7742716829261611</v>
      </c>
    </row>
    <row r="500" spans="1:87" ht="15" customHeight="1" x14ac:dyDescent="0.3">
      <c r="A500" s="150" t="s">
        <v>194</v>
      </c>
      <c r="C500" s="145">
        <v>410</v>
      </c>
      <c r="D500" s="26">
        <f t="shared" si="927"/>
        <v>1008</v>
      </c>
      <c r="F500" s="28">
        <v>59.2</v>
      </c>
      <c r="G500" s="28">
        <v>0.56000000000000005</v>
      </c>
      <c r="H500" s="28">
        <v>16.399999999999999</v>
      </c>
      <c r="I500" s="28">
        <v>6.77</v>
      </c>
      <c r="J500" s="28">
        <v>0.13</v>
      </c>
      <c r="K500" s="28">
        <v>2.35</v>
      </c>
      <c r="L500" s="28">
        <v>4.5</v>
      </c>
      <c r="M500" s="28">
        <v>4.1399999999999997</v>
      </c>
      <c r="N500" s="28">
        <v>5.63</v>
      </c>
      <c r="O500" s="28">
        <v>0.38</v>
      </c>
      <c r="P500" s="28">
        <f t="shared" si="928"/>
        <v>100.05999999999997</v>
      </c>
      <c r="R500" s="28">
        <v>54.32</v>
      </c>
      <c r="S500" s="28">
        <v>0.4</v>
      </c>
      <c r="T500" s="28">
        <v>28.69</v>
      </c>
      <c r="U500" s="28">
        <v>0.73</v>
      </c>
      <c r="V500" s="28">
        <v>0</v>
      </c>
      <c r="W500" s="28">
        <v>0</v>
      </c>
      <c r="X500" s="28">
        <v>10.18</v>
      </c>
      <c r="Y500" s="28">
        <v>4.53</v>
      </c>
      <c r="Z500" s="28">
        <v>0.66</v>
      </c>
      <c r="AA500" s="28">
        <f t="shared" si="929"/>
        <v>99.509999999999991</v>
      </c>
      <c r="AC500" s="30">
        <f t="shared" si="930"/>
        <v>0.98535286284953405</v>
      </c>
      <c r="AD500" s="30">
        <f t="shared" si="931"/>
        <v>7.0087609511889862E-3</v>
      </c>
      <c r="AE500" s="30">
        <f t="shared" si="932"/>
        <v>0.32169478226755588</v>
      </c>
      <c r="AF500" s="30">
        <f t="shared" si="933"/>
        <v>9.4224077940153098E-2</v>
      </c>
      <c r="AG500" s="30">
        <f t="shared" si="934"/>
        <v>1.8325345362277983E-3</v>
      </c>
      <c r="AH500" s="30">
        <f t="shared" si="935"/>
        <v>5.8312655086848644E-2</v>
      </c>
      <c r="AI500" s="30">
        <f t="shared" si="936"/>
        <v>8.0242510699001429E-2</v>
      </c>
      <c r="AJ500" s="30">
        <f t="shared" si="937"/>
        <v>0.13359148112294289</v>
      </c>
      <c r="AK500" s="30">
        <f t="shared" si="938"/>
        <v>0.11953290870488321</v>
      </c>
      <c r="AL500" s="30">
        <f t="shared" si="939"/>
        <v>5.354488258875416E-3</v>
      </c>
      <c r="AM500" s="30">
        <f t="shared" si="940"/>
        <v>1.8071470624172115</v>
      </c>
      <c r="AO500" s="30">
        <f t="shared" si="941"/>
        <v>0.54525327979203952</v>
      </c>
      <c r="AP500" s="30">
        <f t="shared" si="942"/>
        <v>3.8783567186912713E-3</v>
      </c>
      <c r="AQ500" s="30">
        <f t="shared" si="943"/>
        <v>0.17801250875358313</v>
      </c>
      <c r="AR500" s="30">
        <f t="shared" si="944"/>
        <v>5.2139684644215097E-2</v>
      </c>
      <c r="AS500" s="30">
        <f t="shared" si="945"/>
        <v>1.0140483717891941E-3</v>
      </c>
      <c r="AT500" s="30">
        <f t="shared" si="946"/>
        <v>3.2267797291965022E-2</v>
      </c>
      <c r="AU500" s="30">
        <f t="shared" si="947"/>
        <v>4.4402867020501537E-2</v>
      </c>
      <c r="AV500" s="30">
        <f t="shared" si="948"/>
        <v>7.3923967728588197E-2</v>
      </c>
      <c r="AW500" s="30">
        <f t="shared" si="949"/>
        <v>6.6144538643688397E-2</v>
      </c>
      <c r="AX500" s="30">
        <f t="shared" si="950"/>
        <v>2.9629510349386489E-3</v>
      </c>
      <c r="AY500" s="30">
        <f t="shared" si="951"/>
        <v>1.0000000000000002</v>
      </c>
      <c r="AZ500" s="30"/>
      <c r="BA500" s="30">
        <f t="shared" si="952"/>
        <v>0.9041278295605859</v>
      </c>
      <c r="BB500" s="30">
        <f t="shared" si="953"/>
        <v>5.0062578222778474E-3</v>
      </c>
      <c r="BC500" s="30">
        <f t="shared" si="954"/>
        <v>0.56276971361318173</v>
      </c>
      <c r="BD500" s="30">
        <f t="shared" si="955"/>
        <v>1.0160055671537927E-2</v>
      </c>
      <c r="BE500" s="30">
        <f t="shared" si="956"/>
        <v>0</v>
      </c>
      <c r="BF500" s="30">
        <f t="shared" si="957"/>
        <v>0</v>
      </c>
      <c r="BG500" s="30">
        <f t="shared" si="958"/>
        <v>0.18152639087018546</v>
      </c>
      <c r="BH500" s="30">
        <f t="shared" si="959"/>
        <v>0.14617618586640854</v>
      </c>
      <c r="BI500" s="30">
        <f t="shared" si="960"/>
        <v>1.4012738853503185E-2</v>
      </c>
      <c r="BJ500" s="30">
        <f t="shared" si="961"/>
        <v>1.8237791722576806</v>
      </c>
      <c r="BK500" s="30"/>
      <c r="BL500" s="30">
        <f t="shared" si="962"/>
        <v>0.49574413575595011</v>
      </c>
      <c r="BM500" s="30">
        <f t="shared" si="963"/>
        <v>2.7449912239542323E-3</v>
      </c>
      <c r="BN500" s="30">
        <f t="shared" si="964"/>
        <v>0.30857338551384023</v>
      </c>
      <c r="BO500" s="30">
        <f t="shared" si="965"/>
        <v>5.5708804147382926E-3</v>
      </c>
      <c r="BP500" s="30">
        <f t="shared" si="966"/>
        <v>0</v>
      </c>
      <c r="BQ500" s="30">
        <f t="shared" si="967"/>
        <v>0</v>
      </c>
      <c r="BR500" s="30">
        <f t="shared" si="968"/>
        <v>9.9533097883485272E-2</v>
      </c>
      <c r="BS500" s="30">
        <f t="shared" si="969"/>
        <v>8.015015638404023E-2</v>
      </c>
      <c r="BT500" s="30">
        <f t="shared" si="970"/>
        <v>7.6833528239916397E-3</v>
      </c>
      <c r="BU500" s="30">
        <f t="shared" si="971"/>
        <v>1</v>
      </c>
      <c r="BV500" s="30"/>
      <c r="BW500" s="28">
        <f t="shared" si="972"/>
        <v>0.5312211147361463</v>
      </c>
      <c r="BX500" s="28">
        <f t="shared" si="973"/>
        <v>0.42777182993387808</v>
      </c>
      <c r="BY500" s="28">
        <f t="shared" si="974"/>
        <v>4.1007055329975617E-2</v>
      </c>
      <c r="BZ500" s="28"/>
      <c r="CA500" s="28">
        <f t="shared" si="975"/>
        <v>59.164501299220483</v>
      </c>
      <c r="CB500" s="28">
        <f t="shared" si="976"/>
        <v>9.7641415150909481</v>
      </c>
      <c r="CC500" s="28">
        <f t="shared" si="977"/>
        <v>30.661761269804877</v>
      </c>
      <c r="CD500" s="28">
        <f t="shared" si="978"/>
        <v>53.12211147361463</v>
      </c>
      <c r="CF500" s="28">
        <f t="shared" si="979"/>
        <v>7.1466869385584024</v>
      </c>
      <c r="CG500" s="28">
        <f t="shared" si="980"/>
        <v>0.52777008653259827</v>
      </c>
      <c r="CH500" s="30"/>
      <c r="CI500" s="107">
        <f t="shared" si="982"/>
        <v>2.8076040262688218</v>
      </c>
    </row>
    <row r="501" spans="1:87" ht="15" customHeight="1" x14ac:dyDescent="0.3">
      <c r="A501" s="150" t="s">
        <v>194</v>
      </c>
      <c r="C501" s="145">
        <v>420</v>
      </c>
      <c r="D501" s="26">
        <f t="shared" si="927"/>
        <v>1008</v>
      </c>
      <c r="F501" s="28">
        <v>59.2</v>
      </c>
      <c r="G501" s="28">
        <v>0.56000000000000005</v>
      </c>
      <c r="H501" s="28">
        <v>16.399999999999999</v>
      </c>
      <c r="I501" s="28">
        <v>6.77</v>
      </c>
      <c r="J501" s="28">
        <v>0.13</v>
      </c>
      <c r="K501" s="28">
        <v>2.35</v>
      </c>
      <c r="L501" s="28">
        <v>4.5</v>
      </c>
      <c r="M501" s="28">
        <v>4.1399999999999997</v>
      </c>
      <c r="N501" s="28">
        <v>5.63</v>
      </c>
      <c r="O501" s="28">
        <v>0.38</v>
      </c>
      <c r="P501" s="28">
        <f t="shared" si="928"/>
        <v>100.05999999999997</v>
      </c>
      <c r="R501" s="28">
        <v>53.88</v>
      </c>
      <c r="S501" s="28">
        <v>0.28000000000000003</v>
      </c>
      <c r="T501" s="28">
        <v>28.54</v>
      </c>
      <c r="U501" s="28">
        <v>0.77</v>
      </c>
      <c r="V501" s="28">
        <v>0</v>
      </c>
      <c r="W501" s="28">
        <v>0.34</v>
      </c>
      <c r="X501" s="28">
        <v>10.62</v>
      </c>
      <c r="Y501" s="28">
        <v>4.08</v>
      </c>
      <c r="Z501" s="28">
        <v>1.03</v>
      </c>
      <c r="AA501" s="28">
        <f t="shared" si="929"/>
        <v>99.54</v>
      </c>
      <c r="AC501" s="30">
        <f t="shared" si="930"/>
        <v>0.98535286284953405</v>
      </c>
      <c r="AD501" s="30">
        <f t="shared" si="931"/>
        <v>7.0087609511889862E-3</v>
      </c>
      <c r="AE501" s="30">
        <f t="shared" si="932"/>
        <v>0.32169478226755588</v>
      </c>
      <c r="AF501" s="30">
        <f t="shared" si="933"/>
        <v>9.4224077940153098E-2</v>
      </c>
      <c r="AG501" s="30">
        <f t="shared" si="934"/>
        <v>1.8325345362277983E-3</v>
      </c>
      <c r="AH501" s="30">
        <f t="shared" si="935"/>
        <v>5.8312655086848644E-2</v>
      </c>
      <c r="AI501" s="30">
        <f t="shared" si="936"/>
        <v>8.0242510699001429E-2</v>
      </c>
      <c r="AJ501" s="30">
        <f t="shared" si="937"/>
        <v>0.13359148112294289</v>
      </c>
      <c r="AK501" s="30">
        <f t="shared" si="938"/>
        <v>0.11953290870488321</v>
      </c>
      <c r="AL501" s="30">
        <f t="shared" si="939"/>
        <v>5.354488258875416E-3</v>
      </c>
      <c r="AM501" s="30">
        <f t="shared" si="940"/>
        <v>1.8071470624172115</v>
      </c>
      <c r="AO501" s="30">
        <f t="shared" si="941"/>
        <v>0.54525327979203952</v>
      </c>
      <c r="AP501" s="30">
        <f t="shared" si="942"/>
        <v>3.8783567186912713E-3</v>
      </c>
      <c r="AQ501" s="30">
        <f t="shared" si="943"/>
        <v>0.17801250875358313</v>
      </c>
      <c r="AR501" s="30">
        <f t="shared" si="944"/>
        <v>5.2139684644215097E-2</v>
      </c>
      <c r="AS501" s="30">
        <f t="shared" si="945"/>
        <v>1.0140483717891941E-3</v>
      </c>
      <c r="AT501" s="30">
        <f t="shared" si="946"/>
        <v>3.2267797291965022E-2</v>
      </c>
      <c r="AU501" s="30">
        <f t="shared" si="947"/>
        <v>4.4402867020501537E-2</v>
      </c>
      <c r="AV501" s="30">
        <f t="shared" si="948"/>
        <v>7.3923967728588197E-2</v>
      </c>
      <c r="AW501" s="30">
        <f t="shared" si="949"/>
        <v>6.6144538643688397E-2</v>
      </c>
      <c r="AX501" s="30">
        <f t="shared" si="950"/>
        <v>2.9629510349386489E-3</v>
      </c>
      <c r="AY501" s="30">
        <f t="shared" si="951"/>
        <v>1.0000000000000002</v>
      </c>
      <c r="AZ501" s="30"/>
      <c r="BA501" s="30">
        <f t="shared" si="952"/>
        <v>0.89680426098535293</v>
      </c>
      <c r="BB501" s="30">
        <f t="shared" si="953"/>
        <v>3.5043804755944931E-3</v>
      </c>
      <c r="BC501" s="30">
        <f t="shared" si="954"/>
        <v>0.55982738328756376</v>
      </c>
      <c r="BD501" s="30">
        <f t="shared" si="955"/>
        <v>1.0716771050800279E-2</v>
      </c>
      <c r="BE501" s="30">
        <f t="shared" si="956"/>
        <v>0</v>
      </c>
      <c r="BF501" s="30">
        <f t="shared" si="957"/>
        <v>8.4367245657568247E-3</v>
      </c>
      <c r="BG501" s="30">
        <f t="shared" si="958"/>
        <v>0.18937232524964337</v>
      </c>
      <c r="BH501" s="30">
        <f t="shared" si="959"/>
        <v>0.13165537270087127</v>
      </c>
      <c r="BI501" s="30">
        <f t="shared" si="960"/>
        <v>2.186836518046709E-2</v>
      </c>
      <c r="BJ501" s="30">
        <f t="shared" si="961"/>
        <v>1.8221855834960501</v>
      </c>
      <c r="BK501" s="30"/>
      <c r="BL501" s="30">
        <f t="shared" si="962"/>
        <v>0.49215857545351771</v>
      </c>
      <c r="BM501" s="30">
        <f t="shared" si="963"/>
        <v>1.923174295381582E-3</v>
      </c>
      <c r="BN501" s="30">
        <f t="shared" si="964"/>
        <v>0.30722852181361104</v>
      </c>
      <c r="BO501" s="30">
        <f t="shared" si="965"/>
        <v>5.8812730974630223E-3</v>
      </c>
      <c r="BP501" s="30">
        <f t="shared" si="966"/>
        <v>0</v>
      </c>
      <c r="BQ501" s="30">
        <f t="shared" si="967"/>
        <v>4.630002916371505E-3</v>
      </c>
      <c r="BR501" s="30">
        <f t="shared" si="968"/>
        <v>0.10392592662615249</v>
      </c>
      <c r="BS501" s="30">
        <f t="shared" si="969"/>
        <v>7.2251352383261053E-2</v>
      </c>
      <c r="BT501" s="30">
        <f t="shared" si="970"/>
        <v>1.2001173414241588E-2</v>
      </c>
      <c r="BU501" s="30">
        <f t="shared" si="971"/>
        <v>1</v>
      </c>
      <c r="BV501" s="30"/>
      <c r="BW501" s="28">
        <f t="shared" si="972"/>
        <v>0.55227325598458576</v>
      </c>
      <c r="BX501" s="28">
        <f t="shared" si="973"/>
        <v>0.38395125187127233</v>
      </c>
      <c r="BY501" s="28">
        <f t="shared" si="974"/>
        <v>6.377549214414191E-2</v>
      </c>
      <c r="BZ501" s="28"/>
      <c r="CA501" s="28">
        <f t="shared" si="975"/>
        <v>59.164501299220483</v>
      </c>
      <c r="CB501" s="28">
        <f t="shared" si="976"/>
        <v>9.7641415150909481</v>
      </c>
      <c r="CC501" s="28">
        <f t="shared" si="977"/>
        <v>33.991212013643477</v>
      </c>
      <c r="CD501" s="28">
        <f t="shared" si="978"/>
        <v>55.227325598458577</v>
      </c>
      <c r="CF501" s="28">
        <f t="shared" si="979"/>
        <v>7.1855515448076366</v>
      </c>
      <c r="CG501" s="28">
        <f t="shared" si="980"/>
        <v>0.52777008653259827</v>
      </c>
      <c r="CH501" s="30"/>
      <c r="CI501" s="107">
        <f t="shared" si="982"/>
        <v>3.3341135753774647</v>
      </c>
    </row>
    <row r="502" spans="1:87" ht="15" customHeight="1" x14ac:dyDescent="0.3">
      <c r="A502" s="150" t="s">
        <v>194</v>
      </c>
      <c r="C502" s="145">
        <v>430</v>
      </c>
      <c r="D502" s="26">
        <f t="shared" si="927"/>
        <v>1008</v>
      </c>
      <c r="F502" s="28">
        <v>59.2</v>
      </c>
      <c r="G502" s="28">
        <v>0.56000000000000005</v>
      </c>
      <c r="H502" s="28">
        <v>16.399999999999999</v>
      </c>
      <c r="I502" s="28">
        <v>6.77</v>
      </c>
      <c r="J502" s="28">
        <v>0.13</v>
      </c>
      <c r="K502" s="28">
        <v>2.35</v>
      </c>
      <c r="L502" s="28">
        <v>4.5</v>
      </c>
      <c r="M502" s="28">
        <v>4.1399999999999997</v>
      </c>
      <c r="N502" s="28">
        <v>5.63</v>
      </c>
      <c r="O502" s="28">
        <v>0.38</v>
      </c>
      <c r="P502" s="28">
        <f t="shared" si="928"/>
        <v>100.05999999999997</v>
      </c>
      <c r="R502" s="28">
        <v>54.19</v>
      </c>
      <c r="S502" s="28">
        <v>0.26</v>
      </c>
      <c r="T502" s="28">
        <v>28.76</v>
      </c>
      <c r="U502" s="28">
        <v>0.75</v>
      </c>
      <c r="V502" s="28">
        <v>0</v>
      </c>
      <c r="W502" s="28">
        <v>0.11</v>
      </c>
      <c r="X502" s="28">
        <v>10.32</v>
      </c>
      <c r="Y502" s="28">
        <v>4.3899999999999997</v>
      </c>
      <c r="Z502" s="28">
        <v>0.92</v>
      </c>
      <c r="AA502" s="28">
        <f t="shared" si="929"/>
        <v>99.699999999999989</v>
      </c>
      <c r="AC502" s="30">
        <f t="shared" si="930"/>
        <v>0.98535286284953405</v>
      </c>
      <c r="AD502" s="30">
        <f t="shared" si="931"/>
        <v>7.0087609511889862E-3</v>
      </c>
      <c r="AE502" s="30">
        <f t="shared" si="932"/>
        <v>0.32169478226755588</v>
      </c>
      <c r="AF502" s="30">
        <f t="shared" si="933"/>
        <v>9.4224077940153098E-2</v>
      </c>
      <c r="AG502" s="30">
        <f t="shared" si="934"/>
        <v>1.8325345362277983E-3</v>
      </c>
      <c r="AH502" s="30">
        <f t="shared" si="935"/>
        <v>5.8312655086848644E-2</v>
      </c>
      <c r="AI502" s="30">
        <f t="shared" si="936"/>
        <v>8.0242510699001429E-2</v>
      </c>
      <c r="AJ502" s="30">
        <f t="shared" si="937"/>
        <v>0.13359148112294289</v>
      </c>
      <c r="AK502" s="30">
        <f t="shared" si="938"/>
        <v>0.11953290870488321</v>
      </c>
      <c r="AL502" s="30">
        <f t="shared" si="939"/>
        <v>5.354488258875416E-3</v>
      </c>
      <c r="AM502" s="30">
        <f t="shared" si="940"/>
        <v>1.8071470624172115</v>
      </c>
      <c r="AO502" s="30">
        <f t="shared" si="941"/>
        <v>0.54525327979203952</v>
      </c>
      <c r="AP502" s="30">
        <f t="shared" si="942"/>
        <v>3.8783567186912713E-3</v>
      </c>
      <c r="AQ502" s="30">
        <f t="shared" si="943"/>
        <v>0.17801250875358313</v>
      </c>
      <c r="AR502" s="30">
        <f t="shared" si="944"/>
        <v>5.2139684644215097E-2</v>
      </c>
      <c r="AS502" s="30">
        <f t="shared" si="945"/>
        <v>1.0140483717891941E-3</v>
      </c>
      <c r="AT502" s="30">
        <f t="shared" si="946"/>
        <v>3.2267797291965022E-2</v>
      </c>
      <c r="AU502" s="30">
        <f t="shared" si="947"/>
        <v>4.4402867020501537E-2</v>
      </c>
      <c r="AV502" s="30">
        <f t="shared" si="948"/>
        <v>7.3923967728588197E-2</v>
      </c>
      <c r="AW502" s="30">
        <f t="shared" si="949"/>
        <v>6.6144538643688397E-2</v>
      </c>
      <c r="AX502" s="30">
        <f t="shared" si="950"/>
        <v>2.9629510349386489E-3</v>
      </c>
      <c r="AY502" s="30">
        <f t="shared" si="951"/>
        <v>1.0000000000000002</v>
      </c>
      <c r="AZ502" s="30"/>
      <c r="BA502" s="30">
        <f t="shared" si="952"/>
        <v>0.9019640479360852</v>
      </c>
      <c r="BB502" s="30">
        <f t="shared" si="953"/>
        <v>3.2540675844806004E-3</v>
      </c>
      <c r="BC502" s="30">
        <f t="shared" si="954"/>
        <v>0.56414280109847004</v>
      </c>
      <c r="BD502" s="30">
        <f t="shared" si="955"/>
        <v>1.0438413361169104E-2</v>
      </c>
      <c r="BE502" s="30">
        <f t="shared" si="956"/>
        <v>0</v>
      </c>
      <c r="BF502" s="30">
        <f t="shared" si="957"/>
        <v>2.7295285359801489E-3</v>
      </c>
      <c r="BG502" s="30">
        <f t="shared" si="958"/>
        <v>0.18402282453637661</v>
      </c>
      <c r="BH502" s="30">
        <f t="shared" si="959"/>
        <v>0.14165859954824137</v>
      </c>
      <c r="BI502" s="30">
        <f t="shared" si="960"/>
        <v>1.9532908704883226E-2</v>
      </c>
      <c r="BJ502" s="30">
        <f t="shared" si="961"/>
        <v>1.8277431913056861</v>
      </c>
      <c r="BK502" s="30"/>
      <c r="BL502" s="30">
        <f t="shared" si="962"/>
        <v>0.49348510897296716</v>
      </c>
      <c r="BM502" s="30">
        <f t="shared" si="963"/>
        <v>1.7803746171561388E-3</v>
      </c>
      <c r="BN502" s="30">
        <f t="shared" si="964"/>
        <v>0.30865539742236053</v>
      </c>
      <c r="BO502" s="30">
        <f t="shared" si="965"/>
        <v>5.7110941027290647E-3</v>
      </c>
      <c r="BP502" s="30">
        <f t="shared" si="966"/>
        <v>0</v>
      </c>
      <c r="BQ502" s="30">
        <f t="shared" si="967"/>
        <v>1.4933873363414112E-3</v>
      </c>
      <c r="BR502" s="30">
        <f t="shared" si="968"/>
        <v>0.10068308579222014</v>
      </c>
      <c r="BS502" s="30">
        <f t="shared" si="969"/>
        <v>7.750465175966248E-2</v>
      </c>
      <c r="BT502" s="30">
        <f t="shared" si="970"/>
        <v>1.0686899996563243E-2</v>
      </c>
      <c r="BU502" s="30">
        <f t="shared" si="971"/>
        <v>1.0000000000000002</v>
      </c>
      <c r="BV502" s="30"/>
      <c r="BW502" s="28">
        <f t="shared" si="972"/>
        <v>0.53306832033705531</v>
      </c>
      <c r="BX502" s="28">
        <f t="shared" si="973"/>
        <v>0.41034970478650284</v>
      </c>
      <c r="BY502" s="28">
        <f t="shared" si="974"/>
        <v>5.6581974876441843E-2</v>
      </c>
      <c r="BZ502" s="28"/>
      <c r="CA502" s="28">
        <f t="shared" si="975"/>
        <v>59.164501299220483</v>
      </c>
      <c r="CB502" s="28">
        <f t="shared" si="976"/>
        <v>9.7641415150909481</v>
      </c>
      <c r="CC502" s="28">
        <f t="shared" si="977"/>
        <v>32.311613504496947</v>
      </c>
      <c r="CD502" s="28">
        <f t="shared" si="978"/>
        <v>53.306832033705533</v>
      </c>
      <c r="CF502" s="28">
        <f t="shared" si="979"/>
        <v>7.1501581887557109</v>
      </c>
      <c r="CG502" s="28">
        <f t="shared" si="980"/>
        <v>0.52777008653259827</v>
      </c>
      <c r="CH502" s="30"/>
      <c r="CI502" s="107">
        <f t="shared" si="982"/>
        <v>3.0208746433533951</v>
      </c>
    </row>
    <row r="503" spans="1:87" ht="15" customHeight="1" x14ac:dyDescent="0.3">
      <c r="A503" s="150" t="s">
        <v>194</v>
      </c>
      <c r="C503" s="145">
        <v>440</v>
      </c>
      <c r="D503" s="26">
        <f t="shared" si="927"/>
        <v>1008</v>
      </c>
      <c r="F503" s="28">
        <v>59.2</v>
      </c>
      <c r="G503" s="28">
        <v>0.56000000000000005</v>
      </c>
      <c r="H503" s="28">
        <v>16.399999999999999</v>
      </c>
      <c r="I503" s="28">
        <v>6.77</v>
      </c>
      <c r="J503" s="28">
        <v>0.13</v>
      </c>
      <c r="K503" s="28">
        <v>2.35</v>
      </c>
      <c r="L503" s="28">
        <v>4.5</v>
      </c>
      <c r="M503" s="28">
        <v>4.1399999999999997</v>
      </c>
      <c r="N503" s="28">
        <v>5.63</v>
      </c>
      <c r="O503" s="28">
        <v>0.38</v>
      </c>
      <c r="P503" s="28">
        <f t="shared" si="928"/>
        <v>100.05999999999997</v>
      </c>
      <c r="R503" s="28">
        <v>54.78</v>
      </c>
      <c r="S503" s="28">
        <v>0.14000000000000001</v>
      </c>
      <c r="T503" s="28">
        <v>28.66</v>
      </c>
      <c r="U503" s="28">
        <v>0.68</v>
      </c>
      <c r="V503" s="28">
        <v>0</v>
      </c>
      <c r="W503" s="28">
        <v>0.33</v>
      </c>
      <c r="X503" s="28">
        <v>9.39</v>
      </c>
      <c r="Y503" s="28">
        <v>4.79</v>
      </c>
      <c r="Z503" s="28">
        <v>0.99</v>
      </c>
      <c r="AA503" s="28">
        <f t="shared" si="929"/>
        <v>99.76</v>
      </c>
      <c r="AC503" s="30">
        <f t="shared" si="930"/>
        <v>0.98535286284953405</v>
      </c>
      <c r="AD503" s="30">
        <f t="shared" si="931"/>
        <v>7.0087609511889862E-3</v>
      </c>
      <c r="AE503" s="30">
        <f t="shared" si="932"/>
        <v>0.32169478226755588</v>
      </c>
      <c r="AF503" s="30">
        <f t="shared" si="933"/>
        <v>9.4224077940153098E-2</v>
      </c>
      <c r="AG503" s="30">
        <f t="shared" si="934"/>
        <v>1.8325345362277983E-3</v>
      </c>
      <c r="AH503" s="30">
        <f t="shared" si="935"/>
        <v>5.8312655086848644E-2</v>
      </c>
      <c r="AI503" s="30">
        <f t="shared" si="936"/>
        <v>8.0242510699001429E-2</v>
      </c>
      <c r="AJ503" s="30">
        <f t="shared" si="937"/>
        <v>0.13359148112294289</v>
      </c>
      <c r="AK503" s="30">
        <f t="shared" si="938"/>
        <v>0.11953290870488321</v>
      </c>
      <c r="AL503" s="30">
        <f t="shared" si="939"/>
        <v>5.354488258875416E-3</v>
      </c>
      <c r="AM503" s="30">
        <f t="shared" si="940"/>
        <v>1.8071470624172115</v>
      </c>
      <c r="AO503" s="30">
        <f t="shared" si="941"/>
        <v>0.54525327979203952</v>
      </c>
      <c r="AP503" s="30">
        <f t="shared" si="942"/>
        <v>3.8783567186912713E-3</v>
      </c>
      <c r="AQ503" s="30">
        <f t="shared" si="943"/>
        <v>0.17801250875358313</v>
      </c>
      <c r="AR503" s="30">
        <f t="shared" si="944"/>
        <v>5.2139684644215097E-2</v>
      </c>
      <c r="AS503" s="30">
        <f t="shared" si="945"/>
        <v>1.0140483717891941E-3</v>
      </c>
      <c r="AT503" s="30">
        <f t="shared" si="946"/>
        <v>3.2267797291965022E-2</v>
      </c>
      <c r="AU503" s="30">
        <f t="shared" si="947"/>
        <v>4.4402867020501537E-2</v>
      </c>
      <c r="AV503" s="30">
        <f t="shared" si="948"/>
        <v>7.3923967728588197E-2</v>
      </c>
      <c r="AW503" s="30">
        <f t="shared" si="949"/>
        <v>6.6144538643688397E-2</v>
      </c>
      <c r="AX503" s="30">
        <f t="shared" si="950"/>
        <v>2.9629510349386489E-3</v>
      </c>
      <c r="AY503" s="30">
        <f t="shared" si="951"/>
        <v>1.0000000000000002</v>
      </c>
      <c r="AZ503" s="30"/>
      <c r="BA503" s="30">
        <f t="shared" si="952"/>
        <v>0.91178428761651131</v>
      </c>
      <c r="BB503" s="30">
        <f t="shared" si="953"/>
        <v>1.7521902377972466E-3</v>
      </c>
      <c r="BC503" s="30">
        <f t="shared" si="954"/>
        <v>0.56218124754805809</v>
      </c>
      <c r="BD503" s="30">
        <f t="shared" si="955"/>
        <v>9.4641614474599879E-3</v>
      </c>
      <c r="BE503" s="30">
        <f t="shared" si="956"/>
        <v>0</v>
      </c>
      <c r="BF503" s="30">
        <f t="shared" si="957"/>
        <v>8.1885856079404479E-3</v>
      </c>
      <c r="BG503" s="30">
        <f t="shared" si="958"/>
        <v>0.16743937232524966</v>
      </c>
      <c r="BH503" s="30">
        <f t="shared" si="959"/>
        <v>0.15456598902871896</v>
      </c>
      <c r="BI503" s="30">
        <f t="shared" si="960"/>
        <v>2.1019108280254776E-2</v>
      </c>
      <c r="BJ503" s="30">
        <f t="shared" si="961"/>
        <v>1.8363949420919905</v>
      </c>
      <c r="BK503" s="30"/>
      <c r="BL503" s="30">
        <f t="shared" si="962"/>
        <v>0.49650773192493214</v>
      </c>
      <c r="BM503" s="30">
        <f t="shared" si="963"/>
        <v>9.5414673479833297E-4</v>
      </c>
      <c r="BN503" s="30">
        <f t="shared" si="964"/>
        <v>0.30613308426325253</v>
      </c>
      <c r="BO503" s="30">
        <f t="shared" si="965"/>
        <v>5.1536634252970512E-3</v>
      </c>
      <c r="BP503" s="30">
        <f t="shared" si="966"/>
        <v>0</v>
      </c>
      <c r="BQ503" s="30">
        <f t="shared" si="967"/>
        <v>4.4590547600899767E-3</v>
      </c>
      <c r="BR503" s="30">
        <f t="shared" si="968"/>
        <v>9.11783018387676E-2</v>
      </c>
      <c r="BS503" s="30">
        <f t="shared" si="969"/>
        <v>8.4168163114542213E-2</v>
      </c>
      <c r="BT503" s="30">
        <f t="shared" si="970"/>
        <v>1.1445853938320129E-2</v>
      </c>
      <c r="BU503" s="30">
        <f t="shared" si="971"/>
        <v>1.0000000000000002</v>
      </c>
      <c r="BV503" s="30"/>
      <c r="BW503" s="28">
        <f t="shared" si="972"/>
        <v>0.48812661237781368</v>
      </c>
      <c r="BX503" s="28">
        <f t="shared" si="973"/>
        <v>0.45059755997447359</v>
      </c>
      <c r="BY503" s="28">
        <f t="shared" si="974"/>
        <v>6.1275827647712777E-2</v>
      </c>
      <c r="BZ503" s="28"/>
      <c r="CA503" s="28">
        <f t="shared" si="975"/>
        <v>59.164501299220483</v>
      </c>
      <c r="CB503" s="28">
        <f t="shared" si="976"/>
        <v>9.7641415150909481</v>
      </c>
      <c r="CC503" s="28">
        <f t="shared" si="977"/>
        <v>30.533913383661961</v>
      </c>
      <c r="CD503" s="28">
        <f t="shared" si="978"/>
        <v>48.81266123778137</v>
      </c>
      <c r="CF503" s="28">
        <f t="shared" si="979"/>
        <v>7.0620834158546559</v>
      </c>
      <c r="CG503" s="28">
        <f t="shared" si="980"/>
        <v>0.52777008653259827</v>
      </c>
      <c r="CH503" s="30"/>
      <c r="CI503" s="107">
        <f t="shared" si="982"/>
        <v>2.5545248398747025</v>
      </c>
    </row>
    <row r="504" spans="1:87" ht="15" customHeight="1" x14ac:dyDescent="0.3">
      <c r="A504" s="150" t="s">
        <v>194</v>
      </c>
      <c r="C504" s="145">
        <v>450</v>
      </c>
      <c r="D504" s="26">
        <f t="shared" si="927"/>
        <v>1008</v>
      </c>
      <c r="F504" s="28">
        <v>59.2</v>
      </c>
      <c r="G504" s="28">
        <v>0.56000000000000005</v>
      </c>
      <c r="H504" s="28">
        <v>16.399999999999999</v>
      </c>
      <c r="I504" s="28">
        <v>6.77</v>
      </c>
      <c r="J504" s="28">
        <v>0.13</v>
      </c>
      <c r="K504" s="28">
        <v>2.35</v>
      </c>
      <c r="L504" s="28">
        <v>4.5</v>
      </c>
      <c r="M504" s="28">
        <v>4.1399999999999997</v>
      </c>
      <c r="N504" s="28">
        <v>5.63</v>
      </c>
      <c r="O504" s="28">
        <v>0.38</v>
      </c>
      <c r="P504" s="28">
        <f t="shared" si="928"/>
        <v>100.05999999999997</v>
      </c>
      <c r="R504" s="28">
        <v>54.28</v>
      </c>
      <c r="S504" s="28">
        <v>0.28999999999999998</v>
      </c>
      <c r="T504" s="28">
        <v>28.22</v>
      </c>
      <c r="U504" s="28">
        <v>0.85</v>
      </c>
      <c r="V504" s="28">
        <v>0</v>
      </c>
      <c r="W504" s="28">
        <v>0.26</v>
      </c>
      <c r="X504" s="28">
        <v>10.35</v>
      </c>
      <c r="Y504" s="28">
        <v>4.34</v>
      </c>
      <c r="Z504" s="28">
        <v>1.02</v>
      </c>
      <c r="AA504" s="28">
        <f t="shared" si="929"/>
        <v>99.609999999999985</v>
      </c>
      <c r="AC504" s="30">
        <f t="shared" si="930"/>
        <v>0.98535286284953405</v>
      </c>
      <c r="AD504" s="30">
        <f t="shared" si="931"/>
        <v>7.0087609511889862E-3</v>
      </c>
      <c r="AE504" s="30">
        <f t="shared" si="932"/>
        <v>0.32169478226755588</v>
      </c>
      <c r="AF504" s="30">
        <f t="shared" si="933"/>
        <v>9.4224077940153098E-2</v>
      </c>
      <c r="AG504" s="30">
        <f t="shared" si="934"/>
        <v>1.8325345362277983E-3</v>
      </c>
      <c r="AH504" s="30">
        <f t="shared" si="935"/>
        <v>5.8312655086848644E-2</v>
      </c>
      <c r="AI504" s="30">
        <f t="shared" si="936"/>
        <v>8.0242510699001429E-2</v>
      </c>
      <c r="AJ504" s="30">
        <f t="shared" si="937"/>
        <v>0.13359148112294289</v>
      </c>
      <c r="AK504" s="30">
        <f t="shared" si="938"/>
        <v>0.11953290870488321</v>
      </c>
      <c r="AL504" s="30">
        <f t="shared" si="939"/>
        <v>5.354488258875416E-3</v>
      </c>
      <c r="AM504" s="30">
        <f t="shared" si="940"/>
        <v>1.8071470624172115</v>
      </c>
      <c r="AO504" s="30">
        <f t="shared" si="941"/>
        <v>0.54525327979203952</v>
      </c>
      <c r="AP504" s="30">
        <f t="shared" si="942"/>
        <v>3.8783567186912713E-3</v>
      </c>
      <c r="AQ504" s="30">
        <f t="shared" si="943"/>
        <v>0.17801250875358313</v>
      </c>
      <c r="AR504" s="30">
        <f t="shared" si="944"/>
        <v>5.2139684644215097E-2</v>
      </c>
      <c r="AS504" s="30">
        <f t="shared" si="945"/>
        <v>1.0140483717891941E-3</v>
      </c>
      <c r="AT504" s="30">
        <f t="shared" si="946"/>
        <v>3.2267797291965022E-2</v>
      </c>
      <c r="AU504" s="30">
        <f t="shared" si="947"/>
        <v>4.4402867020501537E-2</v>
      </c>
      <c r="AV504" s="30">
        <f t="shared" si="948"/>
        <v>7.3923967728588197E-2</v>
      </c>
      <c r="AW504" s="30">
        <f t="shared" si="949"/>
        <v>6.6144538643688397E-2</v>
      </c>
      <c r="AX504" s="30">
        <f t="shared" si="950"/>
        <v>2.9629510349386489E-3</v>
      </c>
      <c r="AY504" s="30">
        <f t="shared" si="951"/>
        <v>1.0000000000000002</v>
      </c>
      <c r="AZ504" s="30"/>
      <c r="BA504" s="30">
        <f t="shared" si="952"/>
        <v>0.90346205059920115</v>
      </c>
      <c r="BB504" s="30">
        <f t="shared" si="953"/>
        <v>3.6295369211514386E-3</v>
      </c>
      <c r="BC504" s="30">
        <f t="shared" si="954"/>
        <v>0.55355041192624554</v>
      </c>
      <c r="BD504" s="30">
        <f t="shared" si="955"/>
        <v>1.1830201809324984E-2</v>
      </c>
      <c r="BE504" s="30">
        <f t="shared" si="956"/>
        <v>0</v>
      </c>
      <c r="BF504" s="30">
        <f t="shared" si="957"/>
        <v>6.4516129032258073E-3</v>
      </c>
      <c r="BG504" s="30">
        <f t="shared" si="958"/>
        <v>0.18455777460770328</v>
      </c>
      <c r="BH504" s="30">
        <f t="shared" si="959"/>
        <v>0.14004517586318169</v>
      </c>
      <c r="BI504" s="30">
        <f t="shared" si="960"/>
        <v>2.1656050955414011E-2</v>
      </c>
      <c r="BJ504" s="30">
        <f t="shared" si="961"/>
        <v>1.8251828155854479</v>
      </c>
      <c r="BK504" s="30"/>
      <c r="BL504" s="30">
        <f t="shared" si="962"/>
        <v>0.49499811355028867</v>
      </c>
      <c r="BM504" s="30">
        <f t="shared" si="963"/>
        <v>1.9885881513667571E-3</v>
      </c>
      <c r="BN504" s="30">
        <f t="shared" si="964"/>
        <v>0.30328491326973622</v>
      </c>
      <c r="BO504" s="30">
        <f t="shared" si="965"/>
        <v>6.4816530751361E-3</v>
      </c>
      <c r="BP504" s="30">
        <f t="shared" si="966"/>
        <v>0</v>
      </c>
      <c r="BQ504" s="30">
        <f t="shared" si="967"/>
        <v>3.5347762690590423E-3</v>
      </c>
      <c r="BR504" s="30">
        <f t="shared" si="968"/>
        <v>0.10111741850281683</v>
      </c>
      <c r="BS504" s="30">
        <f t="shared" si="969"/>
        <v>7.6729396456793081E-2</v>
      </c>
      <c r="BT504" s="30">
        <f t="shared" si="970"/>
        <v>1.186514072480328E-2</v>
      </c>
      <c r="BU504" s="30">
        <f t="shared" si="971"/>
        <v>1.0000000000000002</v>
      </c>
      <c r="BV504" s="30"/>
      <c r="BW504" s="28">
        <f t="shared" si="972"/>
        <v>0.53300498715550737</v>
      </c>
      <c r="BX504" s="28">
        <f t="shared" si="973"/>
        <v>0.40445208727083509</v>
      </c>
      <c r="BY504" s="28">
        <f t="shared" si="974"/>
        <v>6.2542925573657537E-2</v>
      </c>
      <c r="BZ504" s="28"/>
      <c r="CA504" s="28">
        <f t="shared" si="975"/>
        <v>59.164501299220483</v>
      </c>
      <c r="CB504" s="28">
        <f t="shared" si="976"/>
        <v>9.7641415150909481</v>
      </c>
      <c r="CC504" s="28">
        <f t="shared" si="977"/>
        <v>32.904541915141124</v>
      </c>
      <c r="CD504" s="28">
        <f t="shared" si="978"/>
        <v>53.300498715550738</v>
      </c>
      <c r="CF504" s="28">
        <f t="shared" si="979"/>
        <v>7.1500393729459963</v>
      </c>
      <c r="CG504" s="28">
        <f t="shared" si="980"/>
        <v>0.52777008653259827</v>
      </c>
      <c r="CH504" s="30"/>
      <c r="CI504" s="107">
        <f t="shared" si="982"/>
        <v>3.0934952367195447</v>
      </c>
    </row>
    <row r="505" spans="1:87" ht="15" customHeight="1" x14ac:dyDescent="0.3">
      <c r="A505" s="150" t="s">
        <v>194</v>
      </c>
      <c r="C505" s="145">
        <v>460</v>
      </c>
      <c r="D505" s="26">
        <f t="shared" si="927"/>
        <v>1008</v>
      </c>
      <c r="F505" s="28">
        <v>59.2</v>
      </c>
      <c r="G505" s="28">
        <v>0.56000000000000005</v>
      </c>
      <c r="H505" s="28">
        <v>16.399999999999999</v>
      </c>
      <c r="I505" s="28">
        <v>6.77</v>
      </c>
      <c r="J505" s="28">
        <v>0.13</v>
      </c>
      <c r="K505" s="28">
        <v>2.35</v>
      </c>
      <c r="L505" s="28">
        <v>4.5</v>
      </c>
      <c r="M505" s="28">
        <v>4.1399999999999997</v>
      </c>
      <c r="N505" s="28">
        <v>5.63</v>
      </c>
      <c r="O505" s="28">
        <v>0.38</v>
      </c>
      <c r="P505" s="28">
        <f t="shared" si="928"/>
        <v>100.05999999999997</v>
      </c>
      <c r="R505" s="28">
        <v>55.45</v>
      </c>
      <c r="S505" s="28">
        <v>7.0000000000000007E-2</v>
      </c>
      <c r="T505" s="28">
        <v>28.05</v>
      </c>
      <c r="U505" s="28">
        <v>0.69</v>
      </c>
      <c r="V505" s="28">
        <v>0</v>
      </c>
      <c r="W505" s="28">
        <v>0.28000000000000003</v>
      </c>
      <c r="X505" s="28">
        <v>9.76</v>
      </c>
      <c r="Y505" s="28">
        <v>4.47</v>
      </c>
      <c r="Z505" s="28">
        <v>1.0900000000000001</v>
      </c>
      <c r="AA505" s="28">
        <f t="shared" si="929"/>
        <v>99.860000000000014</v>
      </c>
      <c r="AC505" s="30">
        <f t="shared" si="930"/>
        <v>0.98535286284953405</v>
      </c>
      <c r="AD505" s="30">
        <f t="shared" si="931"/>
        <v>7.0087609511889862E-3</v>
      </c>
      <c r="AE505" s="30">
        <f t="shared" si="932"/>
        <v>0.32169478226755588</v>
      </c>
      <c r="AF505" s="30">
        <f t="shared" si="933"/>
        <v>9.4224077940153098E-2</v>
      </c>
      <c r="AG505" s="30">
        <f t="shared" si="934"/>
        <v>1.8325345362277983E-3</v>
      </c>
      <c r="AH505" s="30">
        <f t="shared" si="935"/>
        <v>5.8312655086848644E-2</v>
      </c>
      <c r="AI505" s="30">
        <f t="shared" si="936"/>
        <v>8.0242510699001429E-2</v>
      </c>
      <c r="AJ505" s="30">
        <f t="shared" si="937"/>
        <v>0.13359148112294289</v>
      </c>
      <c r="AK505" s="30">
        <f t="shared" si="938"/>
        <v>0.11953290870488321</v>
      </c>
      <c r="AL505" s="30">
        <f t="shared" si="939"/>
        <v>5.354488258875416E-3</v>
      </c>
      <c r="AM505" s="30">
        <f t="shared" si="940"/>
        <v>1.8071470624172115</v>
      </c>
      <c r="AO505" s="30">
        <f t="shared" si="941"/>
        <v>0.54525327979203952</v>
      </c>
      <c r="AP505" s="30">
        <f t="shared" si="942"/>
        <v>3.8783567186912713E-3</v>
      </c>
      <c r="AQ505" s="30">
        <f t="shared" si="943"/>
        <v>0.17801250875358313</v>
      </c>
      <c r="AR505" s="30">
        <f t="shared" si="944"/>
        <v>5.2139684644215097E-2</v>
      </c>
      <c r="AS505" s="30">
        <f t="shared" si="945"/>
        <v>1.0140483717891941E-3</v>
      </c>
      <c r="AT505" s="30">
        <f t="shared" si="946"/>
        <v>3.2267797291965022E-2</v>
      </c>
      <c r="AU505" s="30">
        <f t="shared" si="947"/>
        <v>4.4402867020501537E-2</v>
      </c>
      <c r="AV505" s="30">
        <f t="shared" si="948"/>
        <v>7.3923967728588197E-2</v>
      </c>
      <c r="AW505" s="30">
        <f t="shared" si="949"/>
        <v>6.6144538643688397E-2</v>
      </c>
      <c r="AX505" s="30">
        <f t="shared" si="950"/>
        <v>2.9629510349386489E-3</v>
      </c>
      <c r="AY505" s="30">
        <f t="shared" si="951"/>
        <v>1.0000000000000002</v>
      </c>
      <c r="AZ505" s="30"/>
      <c r="BA505" s="30">
        <f t="shared" si="952"/>
        <v>0.92293608521970716</v>
      </c>
      <c r="BB505" s="30">
        <f t="shared" si="953"/>
        <v>8.7609511889862328E-4</v>
      </c>
      <c r="BC505" s="30">
        <f t="shared" si="954"/>
        <v>0.55021577089054541</v>
      </c>
      <c r="BD505" s="30">
        <f t="shared" si="955"/>
        <v>9.6033402922755737E-3</v>
      </c>
      <c r="BE505" s="30">
        <f t="shared" si="956"/>
        <v>0</v>
      </c>
      <c r="BF505" s="30">
        <f t="shared" si="957"/>
        <v>6.9478908188585617E-3</v>
      </c>
      <c r="BG505" s="30">
        <f t="shared" si="958"/>
        <v>0.17403708987161198</v>
      </c>
      <c r="BH505" s="30">
        <f t="shared" si="959"/>
        <v>0.14424007744433689</v>
      </c>
      <c r="BI505" s="30">
        <f t="shared" si="960"/>
        <v>2.3142250530785564E-2</v>
      </c>
      <c r="BJ505" s="30">
        <f t="shared" si="961"/>
        <v>1.8319986001870197</v>
      </c>
      <c r="BK505" s="30"/>
      <c r="BL505" s="30">
        <f t="shared" si="962"/>
        <v>0.50378645765640284</v>
      </c>
      <c r="BM505" s="30">
        <f t="shared" si="963"/>
        <v>4.7821822506261035E-4</v>
      </c>
      <c r="BN505" s="30">
        <f t="shared" si="964"/>
        <v>0.30033634896575612</v>
      </c>
      <c r="BO505" s="30">
        <f t="shared" si="965"/>
        <v>5.2420019814945363E-3</v>
      </c>
      <c r="BP505" s="30">
        <f t="shared" si="966"/>
        <v>0</v>
      </c>
      <c r="BQ505" s="30">
        <f t="shared" si="967"/>
        <v>3.7925197203476499E-3</v>
      </c>
      <c r="BR505" s="30">
        <f t="shared" si="968"/>
        <v>9.4998484089368521E-2</v>
      </c>
      <c r="BS505" s="30">
        <f t="shared" si="969"/>
        <v>7.8733726886915822E-2</v>
      </c>
      <c r="BT505" s="30">
        <f t="shared" si="970"/>
        <v>1.2632242474652047E-2</v>
      </c>
      <c r="BU505" s="30">
        <f t="shared" si="971"/>
        <v>1.0000000000000002</v>
      </c>
      <c r="BV505" s="30"/>
      <c r="BW505" s="28">
        <f t="shared" si="972"/>
        <v>0.50974572849204036</v>
      </c>
      <c r="BX505" s="28">
        <f t="shared" si="973"/>
        <v>0.42247180419330244</v>
      </c>
      <c r="BY505" s="28">
        <f t="shared" si="974"/>
        <v>6.7782467314657202E-2</v>
      </c>
      <c r="BZ505" s="28"/>
      <c r="CA505" s="28">
        <f t="shared" si="975"/>
        <v>59.164501299220483</v>
      </c>
      <c r="CB505" s="28">
        <f t="shared" si="976"/>
        <v>9.7641415150909481</v>
      </c>
      <c r="CC505" s="28">
        <f t="shared" si="977"/>
        <v>32.26553315606774</v>
      </c>
      <c r="CD505" s="28">
        <f t="shared" si="978"/>
        <v>50.974572849204037</v>
      </c>
      <c r="CF505" s="28">
        <f t="shared" si="979"/>
        <v>7.1054206218653704</v>
      </c>
      <c r="CG505" s="28">
        <f t="shared" si="980"/>
        <v>0.52777008653259827</v>
      </c>
      <c r="CH505" s="30"/>
      <c r="CI505" s="107">
        <f t="shared" si="982"/>
        <v>2.8864079591795844</v>
      </c>
    </row>
    <row r="506" spans="1:87" ht="15" customHeight="1" x14ac:dyDescent="0.3">
      <c r="A506" s="150" t="s">
        <v>194</v>
      </c>
      <c r="C506" s="145">
        <v>470</v>
      </c>
      <c r="D506" s="26">
        <f t="shared" si="927"/>
        <v>1008</v>
      </c>
      <c r="F506" s="28">
        <v>59.2</v>
      </c>
      <c r="G506" s="28">
        <v>0.56000000000000005</v>
      </c>
      <c r="H506" s="28">
        <v>16.399999999999999</v>
      </c>
      <c r="I506" s="28">
        <v>6.77</v>
      </c>
      <c r="J506" s="28">
        <v>0.13</v>
      </c>
      <c r="K506" s="28">
        <v>2.35</v>
      </c>
      <c r="L506" s="28">
        <v>4.5</v>
      </c>
      <c r="M506" s="28">
        <v>4.1399999999999997</v>
      </c>
      <c r="N506" s="28">
        <v>5.63</v>
      </c>
      <c r="O506" s="28">
        <v>0.38</v>
      </c>
      <c r="P506" s="28">
        <f t="shared" si="928"/>
        <v>100.05999999999997</v>
      </c>
      <c r="R506" s="28">
        <v>54.78</v>
      </c>
      <c r="S506" s="28">
        <v>0</v>
      </c>
      <c r="T506" s="28">
        <v>28.71</v>
      </c>
      <c r="U506" s="28">
        <v>0.68</v>
      </c>
      <c r="V506" s="28">
        <v>0</v>
      </c>
      <c r="W506" s="28">
        <v>0.19</v>
      </c>
      <c r="X506" s="28">
        <v>9.92</v>
      </c>
      <c r="Y506" s="28">
        <v>4.58</v>
      </c>
      <c r="Z506" s="28">
        <v>0.93</v>
      </c>
      <c r="AA506" s="28">
        <f t="shared" si="929"/>
        <v>99.79000000000002</v>
      </c>
      <c r="AC506" s="30">
        <f t="shared" si="930"/>
        <v>0.98535286284953405</v>
      </c>
      <c r="AD506" s="30">
        <f t="shared" si="931"/>
        <v>7.0087609511889862E-3</v>
      </c>
      <c r="AE506" s="30">
        <f t="shared" si="932"/>
        <v>0.32169478226755588</v>
      </c>
      <c r="AF506" s="30">
        <f t="shared" si="933"/>
        <v>9.4224077940153098E-2</v>
      </c>
      <c r="AG506" s="30">
        <f t="shared" si="934"/>
        <v>1.8325345362277983E-3</v>
      </c>
      <c r="AH506" s="30">
        <f t="shared" si="935"/>
        <v>5.8312655086848644E-2</v>
      </c>
      <c r="AI506" s="30">
        <f t="shared" si="936"/>
        <v>8.0242510699001429E-2</v>
      </c>
      <c r="AJ506" s="30">
        <f t="shared" si="937"/>
        <v>0.13359148112294289</v>
      </c>
      <c r="AK506" s="30">
        <f t="shared" si="938"/>
        <v>0.11953290870488321</v>
      </c>
      <c r="AL506" s="30">
        <f t="shared" si="939"/>
        <v>5.354488258875416E-3</v>
      </c>
      <c r="AM506" s="30">
        <f t="shared" si="940"/>
        <v>1.8071470624172115</v>
      </c>
      <c r="AO506" s="30">
        <f t="shared" si="941"/>
        <v>0.54525327979203952</v>
      </c>
      <c r="AP506" s="30">
        <f t="shared" si="942"/>
        <v>3.8783567186912713E-3</v>
      </c>
      <c r="AQ506" s="30">
        <f t="shared" si="943"/>
        <v>0.17801250875358313</v>
      </c>
      <c r="AR506" s="30">
        <f t="shared" si="944"/>
        <v>5.2139684644215097E-2</v>
      </c>
      <c r="AS506" s="30">
        <f t="shared" si="945"/>
        <v>1.0140483717891941E-3</v>
      </c>
      <c r="AT506" s="30">
        <f t="shared" si="946"/>
        <v>3.2267797291965022E-2</v>
      </c>
      <c r="AU506" s="30">
        <f t="shared" si="947"/>
        <v>4.4402867020501537E-2</v>
      </c>
      <c r="AV506" s="30">
        <f t="shared" si="948"/>
        <v>7.3923967728588197E-2</v>
      </c>
      <c r="AW506" s="30">
        <f t="shared" si="949"/>
        <v>6.6144538643688397E-2</v>
      </c>
      <c r="AX506" s="30">
        <f t="shared" si="950"/>
        <v>2.9629510349386489E-3</v>
      </c>
      <c r="AY506" s="30">
        <f t="shared" si="951"/>
        <v>1.0000000000000002</v>
      </c>
      <c r="AZ506" s="30"/>
      <c r="BA506" s="30">
        <f t="shared" si="952"/>
        <v>0.91178428761651131</v>
      </c>
      <c r="BB506" s="30">
        <f t="shared" si="953"/>
        <v>0</v>
      </c>
      <c r="BC506" s="30">
        <f t="shared" si="954"/>
        <v>0.56316202432326412</v>
      </c>
      <c r="BD506" s="30">
        <f t="shared" si="955"/>
        <v>9.4641614474599879E-3</v>
      </c>
      <c r="BE506" s="30">
        <f t="shared" si="956"/>
        <v>0</v>
      </c>
      <c r="BF506" s="30">
        <f t="shared" si="957"/>
        <v>4.7146401985111667E-3</v>
      </c>
      <c r="BG506" s="30">
        <f t="shared" si="958"/>
        <v>0.17689015691868759</v>
      </c>
      <c r="BH506" s="30">
        <f t="shared" si="959"/>
        <v>0.14778960955146822</v>
      </c>
      <c r="BI506" s="30">
        <f t="shared" si="960"/>
        <v>1.9745222929936305E-2</v>
      </c>
      <c r="BJ506" s="30">
        <f t="shared" si="961"/>
        <v>1.8335501029858388</v>
      </c>
      <c r="BK506" s="30"/>
      <c r="BL506" s="30">
        <f t="shared" si="962"/>
        <v>0.49727808699185211</v>
      </c>
      <c r="BM506" s="30">
        <f t="shared" si="963"/>
        <v>0</v>
      </c>
      <c r="BN506" s="30">
        <f t="shared" si="964"/>
        <v>0.30714297002639018</v>
      </c>
      <c r="BO506" s="30">
        <f t="shared" si="965"/>
        <v>5.1616595761676239E-3</v>
      </c>
      <c r="BP506" s="30">
        <f t="shared" si="966"/>
        <v>0</v>
      </c>
      <c r="BQ506" s="30">
        <f t="shared" si="967"/>
        <v>2.5713178989947567E-3</v>
      </c>
      <c r="BR506" s="30">
        <f t="shared" si="968"/>
        <v>9.6474133229646347E-2</v>
      </c>
      <c r="BS506" s="30">
        <f t="shared" si="969"/>
        <v>8.06029839658053E-2</v>
      </c>
      <c r="BT506" s="30">
        <f t="shared" si="970"/>
        <v>1.0768848311143645E-2</v>
      </c>
      <c r="BU506" s="30">
        <f t="shared" si="971"/>
        <v>1</v>
      </c>
      <c r="BV506" s="30"/>
      <c r="BW506" s="28">
        <f t="shared" si="972"/>
        <v>0.51358107675865483</v>
      </c>
      <c r="BX506" s="28">
        <f t="shared" si="973"/>
        <v>0.4290908444502915</v>
      </c>
      <c r="BY506" s="28">
        <f t="shared" si="974"/>
        <v>5.7328078791053672E-2</v>
      </c>
      <c r="BZ506" s="28"/>
      <c r="CA506" s="28">
        <f t="shared" si="975"/>
        <v>59.164501299220483</v>
      </c>
      <c r="CB506" s="28">
        <f t="shared" si="976"/>
        <v>9.7641415150909481</v>
      </c>
      <c r="CC506" s="28">
        <f t="shared" si="977"/>
        <v>31.411861717038107</v>
      </c>
      <c r="CD506" s="28">
        <f t="shared" si="978"/>
        <v>51.358107675865483</v>
      </c>
      <c r="CF506" s="28">
        <f t="shared" si="979"/>
        <v>7.1129164994390939</v>
      </c>
      <c r="CG506" s="28">
        <f t="shared" si="980"/>
        <v>0.52777008653259827</v>
      </c>
      <c r="CH506" s="30"/>
      <c r="CI506" s="107">
        <f t="shared" si="982"/>
        <v>2.8024817627896739</v>
      </c>
    </row>
    <row r="507" spans="1:87" ht="15" customHeight="1" x14ac:dyDescent="0.3">
      <c r="A507" s="150" t="s">
        <v>194</v>
      </c>
      <c r="C507" s="145">
        <v>480</v>
      </c>
      <c r="D507" s="26">
        <f t="shared" si="927"/>
        <v>1008</v>
      </c>
      <c r="F507" s="28">
        <v>59.2</v>
      </c>
      <c r="G507" s="28">
        <v>0.56000000000000005</v>
      </c>
      <c r="H507" s="28">
        <v>16.399999999999999</v>
      </c>
      <c r="I507" s="28">
        <v>6.77</v>
      </c>
      <c r="J507" s="28">
        <v>0.13</v>
      </c>
      <c r="K507" s="28">
        <v>2.35</v>
      </c>
      <c r="L507" s="28">
        <v>4.5</v>
      </c>
      <c r="M507" s="28">
        <v>4.1399999999999997</v>
      </c>
      <c r="N507" s="28">
        <v>5.63</v>
      </c>
      <c r="O507" s="28">
        <v>0.38</v>
      </c>
      <c r="P507" s="28">
        <f t="shared" si="928"/>
        <v>100.05999999999997</v>
      </c>
      <c r="R507" s="28">
        <v>54.38</v>
      </c>
      <c r="S507" s="28">
        <v>0.1</v>
      </c>
      <c r="T507" s="28">
        <v>28.67</v>
      </c>
      <c r="U507" s="28">
        <v>0.68</v>
      </c>
      <c r="V507" s="28">
        <v>0</v>
      </c>
      <c r="W507" s="28">
        <v>0.16</v>
      </c>
      <c r="X507" s="28">
        <v>10.48</v>
      </c>
      <c r="Y507" s="28">
        <v>4.0999999999999996</v>
      </c>
      <c r="Z507" s="28">
        <v>1.07</v>
      </c>
      <c r="AA507" s="28">
        <f t="shared" si="929"/>
        <v>99.64</v>
      </c>
      <c r="AC507" s="30">
        <f t="shared" si="930"/>
        <v>0.98535286284953405</v>
      </c>
      <c r="AD507" s="30">
        <f t="shared" si="931"/>
        <v>7.0087609511889862E-3</v>
      </c>
      <c r="AE507" s="30">
        <f t="shared" si="932"/>
        <v>0.32169478226755588</v>
      </c>
      <c r="AF507" s="30">
        <f t="shared" si="933"/>
        <v>9.4224077940153098E-2</v>
      </c>
      <c r="AG507" s="30">
        <f t="shared" si="934"/>
        <v>1.8325345362277983E-3</v>
      </c>
      <c r="AH507" s="30">
        <f t="shared" si="935"/>
        <v>5.8312655086848644E-2</v>
      </c>
      <c r="AI507" s="30">
        <f t="shared" si="936"/>
        <v>8.0242510699001429E-2</v>
      </c>
      <c r="AJ507" s="30">
        <f t="shared" si="937"/>
        <v>0.13359148112294289</v>
      </c>
      <c r="AK507" s="30">
        <f t="shared" si="938"/>
        <v>0.11953290870488321</v>
      </c>
      <c r="AL507" s="30">
        <f t="shared" si="939"/>
        <v>5.354488258875416E-3</v>
      </c>
      <c r="AM507" s="30">
        <f t="shared" si="940"/>
        <v>1.8071470624172115</v>
      </c>
      <c r="AO507" s="30">
        <f t="shared" si="941"/>
        <v>0.54525327979203952</v>
      </c>
      <c r="AP507" s="30">
        <f t="shared" si="942"/>
        <v>3.8783567186912713E-3</v>
      </c>
      <c r="AQ507" s="30">
        <f t="shared" si="943"/>
        <v>0.17801250875358313</v>
      </c>
      <c r="AR507" s="30">
        <f t="shared" si="944"/>
        <v>5.2139684644215097E-2</v>
      </c>
      <c r="AS507" s="30">
        <f t="shared" si="945"/>
        <v>1.0140483717891941E-3</v>
      </c>
      <c r="AT507" s="30">
        <f t="shared" si="946"/>
        <v>3.2267797291965022E-2</v>
      </c>
      <c r="AU507" s="30">
        <f t="shared" si="947"/>
        <v>4.4402867020501537E-2</v>
      </c>
      <c r="AV507" s="30">
        <f t="shared" si="948"/>
        <v>7.3923967728588197E-2</v>
      </c>
      <c r="AW507" s="30">
        <f t="shared" si="949"/>
        <v>6.6144538643688397E-2</v>
      </c>
      <c r="AX507" s="30">
        <f t="shared" si="950"/>
        <v>2.9629510349386489E-3</v>
      </c>
      <c r="AY507" s="30">
        <f t="shared" si="951"/>
        <v>1.0000000000000002</v>
      </c>
      <c r="AZ507" s="30"/>
      <c r="BA507" s="30">
        <f t="shared" si="952"/>
        <v>0.9051264980026632</v>
      </c>
      <c r="BB507" s="30">
        <f t="shared" si="953"/>
        <v>1.2515644555694619E-3</v>
      </c>
      <c r="BC507" s="30">
        <f t="shared" si="954"/>
        <v>0.56237740290309934</v>
      </c>
      <c r="BD507" s="30">
        <f t="shared" si="955"/>
        <v>9.4641614474599879E-3</v>
      </c>
      <c r="BE507" s="30">
        <f t="shared" si="956"/>
        <v>0</v>
      </c>
      <c r="BF507" s="30">
        <f t="shared" si="957"/>
        <v>3.9702233250620347E-3</v>
      </c>
      <c r="BG507" s="30">
        <f t="shared" si="958"/>
        <v>0.18687589158345222</v>
      </c>
      <c r="BH507" s="30">
        <f t="shared" si="959"/>
        <v>0.13230074217489513</v>
      </c>
      <c r="BI507" s="30">
        <f t="shared" si="960"/>
        <v>2.2717622080679407E-2</v>
      </c>
      <c r="BJ507" s="30">
        <f t="shared" si="961"/>
        <v>1.824084105972881</v>
      </c>
      <c r="BK507" s="30"/>
      <c r="BL507" s="30">
        <f t="shared" si="962"/>
        <v>0.49620875212873539</v>
      </c>
      <c r="BM507" s="30">
        <f t="shared" si="963"/>
        <v>6.861330853502153E-4</v>
      </c>
      <c r="BN507" s="30">
        <f t="shared" si="964"/>
        <v>0.30830672832553058</v>
      </c>
      <c r="BO507" s="30">
        <f t="shared" si="965"/>
        <v>5.1884457610644266E-3</v>
      </c>
      <c r="BP507" s="30">
        <f t="shared" si="966"/>
        <v>0</v>
      </c>
      <c r="BQ507" s="30">
        <f t="shared" si="967"/>
        <v>2.1765571620638094E-3</v>
      </c>
      <c r="BR507" s="30">
        <f t="shared" si="968"/>
        <v>0.10244916392371139</v>
      </c>
      <c r="BS507" s="30">
        <f t="shared" si="969"/>
        <v>7.2529957221644722E-2</v>
      </c>
      <c r="BT507" s="30">
        <f t="shared" si="970"/>
        <v>1.2454262391899354E-2</v>
      </c>
      <c r="BU507" s="30">
        <f t="shared" si="971"/>
        <v>0.99999999999999989</v>
      </c>
      <c r="BV507" s="30"/>
      <c r="BW507" s="28">
        <f t="shared" si="972"/>
        <v>0.54658973759254548</v>
      </c>
      <c r="BX507" s="28">
        <f t="shared" si="973"/>
        <v>0.3869639220764971</v>
      </c>
      <c r="BY507" s="28">
        <f t="shared" si="974"/>
        <v>6.6446340330957421E-2</v>
      </c>
      <c r="BZ507" s="28"/>
      <c r="CA507" s="28">
        <f t="shared" si="975"/>
        <v>59.164501299220483</v>
      </c>
      <c r="CB507" s="28">
        <f t="shared" si="976"/>
        <v>9.7641415150909481</v>
      </c>
      <c r="CC507" s="28">
        <f t="shared" si="977"/>
        <v>33.974120912723016</v>
      </c>
      <c r="CD507" s="28">
        <f t="shared" si="978"/>
        <v>54.65897375925455</v>
      </c>
      <c r="CF507" s="28">
        <f t="shared" si="979"/>
        <v>7.1752070903908916</v>
      </c>
      <c r="CG507" s="28">
        <f t="shared" si="980"/>
        <v>0.52777008653259827</v>
      </c>
      <c r="CH507" s="30"/>
      <c r="CI507" s="107">
        <f t="shared" si="982"/>
        <v>3.3004402940084474</v>
      </c>
    </row>
    <row r="508" spans="1:87" ht="15" customHeight="1" x14ac:dyDescent="0.3">
      <c r="A508" s="150" t="s">
        <v>194</v>
      </c>
      <c r="C508" s="145">
        <v>490</v>
      </c>
      <c r="D508" s="26">
        <f t="shared" si="927"/>
        <v>1008</v>
      </c>
      <c r="F508" s="28">
        <v>59.2</v>
      </c>
      <c r="G508" s="28">
        <v>0.56000000000000005</v>
      </c>
      <c r="H508" s="28">
        <v>16.399999999999999</v>
      </c>
      <c r="I508" s="28">
        <v>6.77</v>
      </c>
      <c r="J508" s="28">
        <v>0.13</v>
      </c>
      <c r="K508" s="28">
        <v>2.35</v>
      </c>
      <c r="L508" s="28">
        <v>4.5</v>
      </c>
      <c r="M508" s="28">
        <v>4.1399999999999997</v>
      </c>
      <c r="N508" s="28">
        <v>5.63</v>
      </c>
      <c r="O508" s="28">
        <v>0.38</v>
      </c>
      <c r="P508" s="28">
        <f t="shared" si="928"/>
        <v>100.05999999999997</v>
      </c>
      <c r="R508" s="28">
        <v>55</v>
      </c>
      <c r="S508" s="28">
        <v>0.05</v>
      </c>
      <c r="T508" s="28">
        <v>28.34</v>
      </c>
      <c r="U508" s="28">
        <v>0.68</v>
      </c>
      <c r="V508" s="28">
        <v>0</v>
      </c>
      <c r="W508" s="28">
        <v>0.26</v>
      </c>
      <c r="X508" s="28">
        <v>9.82</v>
      </c>
      <c r="Y508" s="28">
        <v>4.62</v>
      </c>
      <c r="Z508" s="28">
        <v>1.01</v>
      </c>
      <c r="AA508" s="28">
        <f t="shared" si="929"/>
        <v>99.780000000000015</v>
      </c>
      <c r="AC508" s="30">
        <f t="shared" si="930"/>
        <v>0.98535286284953405</v>
      </c>
      <c r="AD508" s="30">
        <f t="shared" si="931"/>
        <v>7.0087609511889862E-3</v>
      </c>
      <c r="AE508" s="30">
        <f t="shared" si="932"/>
        <v>0.32169478226755588</v>
      </c>
      <c r="AF508" s="30">
        <f t="shared" si="933"/>
        <v>9.4224077940153098E-2</v>
      </c>
      <c r="AG508" s="30">
        <f t="shared" si="934"/>
        <v>1.8325345362277983E-3</v>
      </c>
      <c r="AH508" s="30">
        <f t="shared" si="935"/>
        <v>5.8312655086848644E-2</v>
      </c>
      <c r="AI508" s="30">
        <f t="shared" si="936"/>
        <v>8.0242510699001429E-2</v>
      </c>
      <c r="AJ508" s="30">
        <f t="shared" si="937"/>
        <v>0.13359148112294289</v>
      </c>
      <c r="AK508" s="30">
        <f t="shared" si="938"/>
        <v>0.11953290870488321</v>
      </c>
      <c r="AL508" s="30">
        <f t="shared" si="939"/>
        <v>5.354488258875416E-3</v>
      </c>
      <c r="AM508" s="30">
        <f t="shared" si="940"/>
        <v>1.8071470624172115</v>
      </c>
      <c r="AO508" s="30">
        <f t="shared" si="941"/>
        <v>0.54525327979203952</v>
      </c>
      <c r="AP508" s="30">
        <f t="shared" si="942"/>
        <v>3.8783567186912713E-3</v>
      </c>
      <c r="AQ508" s="30">
        <f t="shared" si="943"/>
        <v>0.17801250875358313</v>
      </c>
      <c r="AR508" s="30">
        <f t="shared" si="944"/>
        <v>5.2139684644215097E-2</v>
      </c>
      <c r="AS508" s="30">
        <f t="shared" si="945"/>
        <v>1.0140483717891941E-3</v>
      </c>
      <c r="AT508" s="30">
        <f t="shared" si="946"/>
        <v>3.2267797291965022E-2</v>
      </c>
      <c r="AU508" s="30">
        <f t="shared" si="947"/>
        <v>4.4402867020501537E-2</v>
      </c>
      <c r="AV508" s="30">
        <f t="shared" si="948"/>
        <v>7.3923967728588197E-2</v>
      </c>
      <c r="AW508" s="30">
        <f t="shared" si="949"/>
        <v>6.6144538643688397E-2</v>
      </c>
      <c r="AX508" s="30">
        <f t="shared" si="950"/>
        <v>2.9629510349386489E-3</v>
      </c>
      <c r="AY508" s="30">
        <f t="shared" si="951"/>
        <v>1.0000000000000002</v>
      </c>
      <c r="AZ508" s="30"/>
      <c r="BA508" s="30">
        <f t="shared" si="952"/>
        <v>0.91544607190412786</v>
      </c>
      <c r="BB508" s="30">
        <f t="shared" si="953"/>
        <v>6.2578222778473093E-4</v>
      </c>
      <c r="BC508" s="30">
        <f t="shared" si="954"/>
        <v>0.55590427618673988</v>
      </c>
      <c r="BD508" s="30">
        <f t="shared" si="955"/>
        <v>9.4641614474599879E-3</v>
      </c>
      <c r="BE508" s="30">
        <f t="shared" si="956"/>
        <v>0</v>
      </c>
      <c r="BF508" s="30">
        <f t="shared" si="957"/>
        <v>6.4516129032258073E-3</v>
      </c>
      <c r="BG508" s="30">
        <f t="shared" si="958"/>
        <v>0.17510699001426536</v>
      </c>
      <c r="BH508" s="30">
        <f t="shared" si="959"/>
        <v>0.14908034849951599</v>
      </c>
      <c r="BI508" s="30">
        <f t="shared" si="960"/>
        <v>2.1443736730360933E-2</v>
      </c>
      <c r="BJ508" s="30">
        <f t="shared" si="961"/>
        <v>1.8335229799134807</v>
      </c>
      <c r="BK508" s="30"/>
      <c r="BL508" s="30">
        <f t="shared" si="962"/>
        <v>0.49928257345720611</v>
      </c>
      <c r="BM508" s="30">
        <f t="shared" si="963"/>
        <v>3.4130045526577473E-4</v>
      </c>
      <c r="BN508" s="30">
        <f t="shared" si="964"/>
        <v>0.303189151309667</v>
      </c>
      <c r="BO508" s="30">
        <f t="shared" si="965"/>
        <v>5.1617359319415662E-3</v>
      </c>
      <c r="BP508" s="30">
        <f t="shared" si="966"/>
        <v>0</v>
      </c>
      <c r="BQ508" s="30">
        <f t="shared" si="967"/>
        <v>3.5186975968690844E-3</v>
      </c>
      <c r="BR508" s="30">
        <f t="shared" si="968"/>
        <v>9.5503024468517009E-2</v>
      </c>
      <c r="BS508" s="30">
        <f t="shared" si="969"/>
        <v>8.1308142920876139E-2</v>
      </c>
      <c r="BT508" s="30">
        <f t="shared" si="970"/>
        <v>1.1695373859657221E-2</v>
      </c>
      <c r="BU508" s="30">
        <f t="shared" si="971"/>
        <v>0.99999999999999989</v>
      </c>
      <c r="BV508" s="30"/>
      <c r="BW508" s="28">
        <f t="shared" si="972"/>
        <v>0.5066297638040087</v>
      </c>
      <c r="BX508" s="28">
        <f t="shared" si="973"/>
        <v>0.43132796550255387</v>
      </c>
      <c r="BY508" s="28">
        <f t="shared" si="974"/>
        <v>6.2042270693437429E-2</v>
      </c>
      <c r="BZ508" s="28"/>
      <c r="CA508" s="28">
        <f t="shared" si="975"/>
        <v>59.164501299220483</v>
      </c>
      <c r="CB508" s="28">
        <f t="shared" si="976"/>
        <v>9.7641415150909481</v>
      </c>
      <c r="CC508" s="28">
        <f t="shared" si="977"/>
        <v>31.53571525954418</v>
      </c>
      <c r="CD508" s="28">
        <f t="shared" si="978"/>
        <v>50.66297638040087</v>
      </c>
      <c r="CF508" s="28">
        <f t="shared" si="979"/>
        <v>7.0992890799816655</v>
      </c>
      <c r="CG508" s="28">
        <f t="shared" si="980"/>
        <v>0.52777008653259827</v>
      </c>
      <c r="CH508" s="30"/>
      <c r="CI508" s="107">
        <f t="shared" si="982"/>
        <v>2.7794332236161741</v>
      </c>
    </row>
    <row r="509" spans="1:87" ht="15" customHeight="1" x14ac:dyDescent="0.3">
      <c r="A509" s="150" t="s">
        <v>194</v>
      </c>
      <c r="C509" s="145">
        <v>500</v>
      </c>
      <c r="D509" s="26">
        <f t="shared" si="927"/>
        <v>1008</v>
      </c>
      <c r="F509" s="28">
        <v>59.2</v>
      </c>
      <c r="G509" s="28">
        <v>0.56000000000000005</v>
      </c>
      <c r="H509" s="28">
        <v>16.399999999999999</v>
      </c>
      <c r="I509" s="28">
        <v>6.77</v>
      </c>
      <c r="J509" s="28">
        <v>0.13</v>
      </c>
      <c r="K509" s="28">
        <v>2.35</v>
      </c>
      <c r="L509" s="28">
        <v>4.5</v>
      </c>
      <c r="M509" s="28">
        <v>4.1399999999999997</v>
      </c>
      <c r="N509" s="28">
        <v>5.63</v>
      </c>
      <c r="O509" s="28">
        <v>0.38</v>
      </c>
      <c r="P509" s="28">
        <f t="shared" si="928"/>
        <v>100.05999999999997</v>
      </c>
      <c r="R509" s="28">
        <v>54.75</v>
      </c>
      <c r="S509" s="28">
        <v>0.18</v>
      </c>
      <c r="T509" s="28">
        <v>28.15</v>
      </c>
      <c r="U509" s="28">
        <v>0.73</v>
      </c>
      <c r="V509" s="28">
        <v>0</v>
      </c>
      <c r="W509" s="28">
        <v>0.4</v>
      </c>
      <c r="X509" s="28">
        <v>9.65</v>
      </c>
      <c r="Y509" s="28">
        <v>4.7300000000000004</v>
      </c>
      <c r="Z509" s="28">
        <v>1.04</v>
      </c>
      <c r="AA509" s="28">
        <f t="shared" si="929"/>
        <v>99.630000000000024</v>
      </c>
      <c r="AC509" s="30">
        <f t="shared" si="930"/>
        <v>0.98535286284953405</v>
      </c>
      <c r="AD509" s="30">
        <f t="shared" si="931"/>
        <v>7.0087609511889862E-3</v>
      </c>
      <c r="AE509" s="30">
        <f t="shared" si="932"/>
        <v>0.32169478226755588</v>
      </c>
      <c r="AF509" s="30">
        <f t="shared" si="933"/>
        <v>9.4224077940153098E-2</v>
      </c>
      <c r="AG509" s="30">
        <f t="shared" si="934"/>
        <v>1.8325345362277983E-3</v>
      </c>
      <c r="AH509" s="30">
        <f t="shared" si="935"/>
        <v>5.8312655086848644E-2</v>
      </c>
      <c r="AI509" s="30">
        <f t="shared" si="936"/>
        <v>8.0242510699001429E-2</v>
      </c>
      <c r="AJ509" s="30">
        <f t="shared" si="937"/>
        <v>0.13359148112294289</v>
      </c>
      <c r="AK509" s="30">
        <f t="shared" si="938"/>
        <v>0.11953290870488321</v>
      </c>
      <c r="AL509" s="30">
        <f t="shared" si="939"/>
        <v>5.354488258875416E-3</v>
      </c>
      <c r="AM509" s="30">
        <f t="shared" si="940"/>
        <v>1.8071470624172115</v>
      </c>
      <c r="AO509" s="30">
        <f t="shared" si="941"/>
        <v>0.54525327979203952</v>
      </c>
      <c r="AP509" s="30">
        <f t="shared" si="942"/>
        <v>3.8783567186912713E-3</v>
      </c>
      <c r="AQ509" s="30">
        <f t="shared" si="943"/>
        <v>0.17801250875358313</v>
      </c>
      <c r="AR509" s="30">
        <f t="shared" si="944"/>
        <v>5.2139684644215097E-2</v>
      </c>
      <c r="AS509" s="30">
        <f t="shared" si="945"/>
        <v>1.0140483717891941E-3</v>
      </c>
      <c r="AT509" s="30">
        <f t="shared" si="946"/>
        <v>3.2267797291965022E-2</v>
      </c>
      <c r="AU509" s="30">
        <f t="shared" si="947"/>
        <v>4.4402867020501537E-2</v>
      </c>
      <c r="AV509" s="30">
        <f t="shared" si="948"/>
        <v>7.3923967728588197E-2</v>
      </c>
      <c r="AW509" s="30">
        <f t="shared" si="949"/>
        <v>6.6144538643688397E-2</v>
      </c>
      <c r="AX509" s="30">
        <f t="shared" si="950"/>
        <v>2.9629510349386489E-3</v>
      </c>
      <c r="AY509" s="30">
        <f t="shared" si="951"/>
        <v>1.0000000000000002</v>
      </c>
      <c r="AZ509" s="30"/>
      <c r="BA509" s="30">
        <f t="shared" si="952"/>
        <v>0.91128495339547277</v>
      </c>
      <c r="BB509" s="30">
        <f t="shared" si="953"/>
        <v>2.252816020025031E-3</v>
      </c>
      <c r="BC509" s="30">
        <f t="shared" si="954"/>
        <v>0.55217732444095724</v>
      </c>
      <c r="BD509" s="30">
        <f t="shared" si="955"/>
        <v>1.0160055671537927E-2</v>
      </c>
      <c r="BE509" s="30">
        <f t="shared" si="956"/>
        <v>0</v>
      </c>
      <c r="BF509" s="30">
        <f t="shared" si="957"/>
        <v>9.9255583126550886E-3</v>
      </c>
      <c r="BG509" s="30">
        <f t="shared" si="958"/>
        <v>0.17207560627674751</v>
      </c>
      <c r="BH509" s="30">
        <f t="shared" si="959"/>
        <v>0.15262988060664734</v>
      </c>
      <c r="BI509" s="30">
        <f t="shared" si="960"/>
        <v>2.2080679405520168E-2</v>
      </c>
      <c r="BJ509" s="30">
        <f t="shared" si="961"/>
        <v>1.832586874129563</v>
      </c>
      <c r="BK509" s="30"/>
      <c r="BL509" s="30">
        <f t="shared" si="962"/>
        <v>0.49726698704437267</v>
      </c>
      <c r="BM509" s="30">
        <f t="shared" si="963"/>
        <v>1.2293092632211869E-3</v>
      </c>
      <c r="BN509" s="30">
        <f t="shared" si="964"/>
        <v>0.30131031288938426</v>
      </c>
      <c r="BO509" s="30">
        <f t="shared" si="965"/>
        <v>5.5441058838554226E-3</v>
      </c>
      <c r="BP509" s="30">
        <f t="shared" si="966"/>
        <v>0</v>
      </c>
      <c r="BQ509" s="30">
        <f t="shared" si="967"/>
        <v>5.4161461335193199E-3</v>
      </c>
      <c r="BR509" s="30">
        <f t="shared" si="968"/>
        <v>9.3897652933086453E-2</v>
      </c>
      <c r="BS509" s="30">
        <f t="shared" si="969"/>
        <v>8.3286573074001224E-2</v>
      </c>
      <c r="BT509" s="30">
        <f t="shared" si="970"/>
        <v>1.2048912778559536E-2</v>
      </c>
      <c r="BU509" s="30">
        <f t="shared" si="971"/>
        <v>1.0000000000000002</v>
      </c>
      <c r="BV509" s="30"/>
      <c r="BW509" s="28">
        <f t="shared" si="972"/>
        <v>0.49620089554952901</v>
      </c>
      <c r="BX509" s="28">
        <f t="shared" si="973"/>
        <v>0.44012678544820644</v>
      </c>
      <c r="BY509" s="28">
        <f t="shared" si="974"/>
        <v>6.367231900226461E-2</v>
      </c>
      <c r="BZ509" s="28"/>
      <c r="CA509" s="28">
        <f t="shared" si="975"/>
        <v>59.164501299220483</v>
      </c>
      <c r="CB509" s="28">
        <f t="shared" si="976"/>
        <v>9.7641415150909481</v>
      </c>
      <c r="CC509" s="28">
        <f t="shared" si="977"/>
        <v>31.17727667770291</v>
      </c>
      <c r="CD509" s="28">
        <f t="shared" si="978"/>
        <v>49.620089554952898</v>
      </c>
      <c r="CF509" s="28">
        <f t="shared" si="979"/>
        <v>7.0784894681311012</v>
      </c>
      <c r="CG509" s="28">
        <f t="shared" si="980"/>
        <v>0.52777008653259827</v>
      </c>
      <c r="CH509" s="30"/>
      <c r="CI509" s="107">
        <f t="shared" si="982"/>
        <v>2.6779900946037363</v>
      </c>
    </row>
    <row r="510" spans="1:87" ht="15" customHeight="1" x14ac:dyDescent="0.3">
      <c r="A510" s="150" t="s">
        <v>194</v>
      </c>
      <c r="C510" s="145">
        <v>510</v>
      </c>
      <c r="D510" s="26">
        <f t="shared" si="927"/>
        <v>1008</v>
      </c>
      <c r="F510" s="28">
        <v>59.2</v>
      </c>
      <c r="G510" s="28">
        <v>0.56000000000000005</v>
      </c>
      <c r="H510" s="28">
        <v>16.399999999999999</v>
      </c>
      <c r="I510" s="28">
        <v>6.77</v>
      </c>
      <c r="J510" s="28">
        <v>0.13</v>
      </c>
      <c r="K510" s="28">
        <v>2.35</v>
      </c>
      <c r="L510" s="28">
        <v>4.5</v>
      </c>
      <c r="M510" s="28">
        <v>4.1399999999999997</v>
      </c>
      <c r="N510" s="28">
        <v>5.63</v>
      </c>
      <c r="O510" s="28">
        <v>0.38</v>
      </c>
      <c r="P510" s="28">
        <f t="shared" si="928"/>
        <v>100.05999999999997</v>
      </c>
      <c r="R510" s="28">
        <v>55.95</v>
      </c>
      <c r="S510" s="28">
        <v>0.33</v>
      </c>
      <c r="T510" s="28">
        <v>27.59</v>
      </c>
      <c r="U510" s="28">
        <v>0.72</v>
      </c>
      <c r="V510" s="28">
        <v>0</v>
      </c>
      <c r="W510" s="28">
        <v>0.12</v>
      </c>
      <c r="X510" s="28">
        <v>9.69</v>
      </c>
      <c r="Y510" s="28">
        <v>4.2300000000000004</v>
      </c>
      <c r="Z510" s="28">
        <v>1.1299999999999999</v>
      </c>
      <c r="AA510" s="28">
        <f t="shared" si="929"/>
        <v>99.76</v>
      </c>
      <c r="AC510" s="30">
        <f t="shared" si="930"/>
        <v>0.98535286284953405</v>
      </c>
      <c r="AD510" s="30">
        <f t="shared" si="931"/>
        <v>7.0087609511889862E-3</v>
      </c>
      <c r="AE510" s="30">
        <f t="shared" si="932"/>
        <v>0.32169478226755588</v>
      </c>
      <c r="AF510" s="30">
        <f t="shared" si="933"/>
        <v>9.4224077940153098E-2</v>
      </c>
      <c r="AG510" s="30">
        <f t="shared" si="934"/>
        <v>1.8325345362277983E-3</v>
      </c>
      <c r="AH510" s="30">
        <f t="shared" si="935"/>
        <v>5.8312655086848644E-2</v>
      </c>
      <c r="AI510" s="30">
        <f t="shared" si="936"/>
        <v>8.0242510699001429E-2</v>
      </c>
      <c r="AJ510" s="30">
        <f t="shared" si="937"/>
        <v>0.13359148112294289</v>
      </c>
      <c r="AK510" s="30">
        <f t="shared" si="938"/>
        <v>0.11953290870488321</v>
      </c>
      <c r="AL510" s="30">
        <f t="shared" si="939"/>
        <v>5.354488258875416E-3</v>
      </c>
      <c r="AM510" s="30">
        <f t="shared" si="940"/>
        <v>1.8071470624172115</v>
      </c>
      <c r="AO510" s="30">
        <f t="shared" si="941"/>
        <v>0.54525327979203952</v>
      </c>
      <c r="AP510" s="30">
        <f t="shared" si="942"/>
        <v>3.8783567186912713E-3</v>
      </c>
      <c r="AQ510" s="30">
        <f t="shared" si="943"/>
        <v>0.17801250875358313</v>
      </c>
      <c r="AR510" s="30">
        <f t="shared" si="944"/>
        <v>5.2139684644215097E-2</v>
      </c>
      <c r="AS510" s="30">
        <f t="shared" si="945"/>
        <v>1.0140483717891941E-3</v>
      </c>
      <c r="AT510" s="30">
        <f t="shared" si="946"/>
        <v>3.2267797291965022E-2</v>
      </c>
      <c r="AU510" s="30">
        <f t="shared" si="947"/>
        <v>4.4402867020501537E-2</v>
      </c>
      <c r="AV510" s="30">
        <f t="shared" si="948"/>
        <v>7.3923967728588197E-2</v>
      </c>
      <c r="AW510" s="30">
        <f t="shared" si="949"/>
        <v>6.6144538643688397E-2</v>
      </c>
      <c r="AX510" s="30">
        <f t="shared" si="950"/>
        <v>2.9629510349386489E-3</v>
      </c>
      <c r="AY510" s="30">
        <f t="shared" si="951"/>
        <v>1.0000000000000002</v>
      </c>
      <c r="AZ510" s="30"/>
      <c r="BA510" s="30">
        <f t="shared" si="952"/>
        <v>0.93125832223701743</v>
      </c>
      <c r="BB510" s="30">
        <f t="shared" si="953"/>
        <v>4.1301627033792235E-3</v>
      </c>
      <c r="BC510" s="30">
        <f t="shared" si="954"/>
        <v>0.54119262455865047</v>
      </c>
      <c r="BD510" s="30">
        <f t="shared" si="955"/>
        <v>1.0020876826722338E-2</v>
      </c>
      <c r="BE510" s="30">
        <f t="shared" si="956"/>
        <v>0</v>
      </c>
      <c r="BF510" s="30">
        <f t="shared" si="957"/>
        <v>2.9776674937965261E-3</v>
      </c>
      <c r="BG510" s="30">
        <f t="shared" si="958"/>
        <v>0.17278887303851639</v>
      </c>
      <c r="BH510" s="30">
        <f t="shared" si="959"/>
        <v>0.13649564375605036</v>
      </c>
      <c r="BI510" s="30">
        <f t="shared" si="960"/>
        <v>2.3991507430997875E-2</v>
      </c>
      <c r="BJ510" s="30">
        <f t="shared" si="961"/>
        <v>1.8228556780451304</v>
      </c>
      <c r="BK510" s="30"/>
      <c r="BL510" s="30">
        <f t="shared" si="962"/>
        <v>0.51087880047405554</v>
      </c>
      <c r="BM510" s="30">
        <f t="shared" si="963"/>
        <v>2.2657650592549919E-3</v>
      </c>
      <c r="BN510" s="30">
        <f t="shared" si="964"/>
        <v>0.29689274421277118</v>
      </c>
      <c r="BO510" s="30">
        <f t="shared" si="965"/>
        <v>5.4973506391185843E-3</v>
      </c>
      <c r="BP510" s="30">
        <f t="shared" si="966"/>
        <v>0</v>
      </c>
      <c r="BQ510" s="30">
        <f t="shared" si="967"/>
        <v>1.6335179628646414E-3</v>
      </c>
      <c r="BR510" s="30">
        <f t="shared" si="968"/>
        <v>9.4790210283580381E-2</v>
      </c>
      <c r="BS510" s="30">
        <f t="shared" si="969"/>
        <v>7.4880115524247767E-2</v>
      </c>
      <c r="BT510" s="30">
        <f t="shared" si="970"/>
        <v>1.3161495844107024E-2</v>
      </c>
      <c r="BU510" s="30">
        <f t="shared" si="971"/>
        <v>1.0000000000000002</v>
      </c>
      <c r="BV510" s="30"/>
      <c r="BW510" s="28">
        <f t="shared" si="972"/>
        <v>0.51845575582590098</v>
      </c>
      <c r="BX510" s="28">
        <f t="shared" si="973"/>
        <v>0.40955734536628025</v>
      </c>
      <c r="BY510" s="28">
        <f t="shared" si="974"/>
        <v>7.1986898807818778E-2</v>
      </c>
      <c r="BZ510" s="28"/>
      <c r="CA510" s="28">
        <f t="shared" si="975"/>
        <v>59.164501299220483</v>
      </c>
      <c r="CB510" s="28">
        <f t="shared" si="976"/>
        <v>9.7641415150909481</v>
      </c>
      <c r="CC510" s="28">
        <f t="shared" si="977"/>
        <v>33.121477672076928</v>
      </c>
      <c r="CD510" s="28">
        <f t="shared" si="978"/>
        <v>51.845575582590101</v>
      </c>
      <c r="CF510" s="28">
        <f t="shared" si="979"/>
        <v>7.1223632849904615</v>
      </c>
      <c r="CG510" s="28">
        <f t="shared" si="980"/>
        <v>0.52777008653259827</v>
      </c>
      <c r="CH510" s="30"/>
      <c r="CI510" s="107">
        <f t="shared" si="982"/>
        <v>3.039770889847063</v>
      </c>
    </row>
    <row r="511" spans="1:87" ht="15" customHeight="1" x14ac:dyDescent="0.3">
      <c r="A511" s="150" t="s">
        <v>194</v>
      </c>
      <c r="C511" s="145">
        <v>520</v>
      </c>
      <c r="D511" s="26">
        <f t="shared" si="927"/>
        <v>1008</v>
      </c>
      <c r="F511" s="28">
        <v>59.2</v>
      </c>
      <c r="G511" s="28">
        <v>0.56000000000000005</v>
      </c>
      <c r="H511" s="28">
        <v>16.399999999999999</v>
      </c>
      <c r="I511" s="28">
        <v>6.77</v>
      </c>
      <c r="J511" s="28">
        <v>0.13</v>
      </c>
      <c r="K511" s="28">
        <v>2.35</v>
      </c>
      <c r="L511" s="28">
        <v>4.5</v>
      </c>
      <c r="M511" s="28">
        <v>4.1399999999999997</v>
      </c>
      <c r="N511" s="28">
        <v>5.63</v>
      </c>
      <c r="O511" s="28">
        <v>0.38</v>
      </c>
      <c r="P511" s="28">
        <f t="shared" si="928"/>
        <v>100.05999999999997</v>
      </c>
      <c r="R511" s="28">
        <v>55.1</v>
      </c>
      <c r="S511" s="28">
        <v>0.18</v>
      </c>
      <c r="T511" s="28">
        <v>28.14</v>
      </c>
      <c r="U511" s="28">
        <v>0.7</v>
      </c>
      <c r="V511" s="28">
        <v>0</v>
      </c>
      <c r="W511" s="28">
        <v>0.35</v>
      </c>
      <c r="X511" s="28">
        <v>9.56</v>
      </c>
      <c r="Y511" s="28">
        <v>4.6399999999999997</v>
      </c>
      <c r="Z511" s="28">
        <v>1.06</v>
      </c>
      <c r="AA511" s="28">
        <f t="shared" si="929"/>
        <v>99.73</v>
      </c>
      <c r="AC511" s="30">
        <f t="shared" si="930"/>
        <v>0.98535286284953405</v>
      </c>
      <c r="AD511" s="30">
        <f t="shared" si="931"/>
        <v>7.0087609511889862E-3</v>
      </c>
      <c r="AE511" s="30">
        <f t="shared" si="932"/>
        <v>0.32169478226755588</v>
      </c>
      <c r="AF511" s="30">
        <f t="shared" si="933"/>
        <v>9.4224077940153098E-2</v>
      </c>
      <c r="AG511" s="30">
        <f t="shared" si="934"/>
        <v>1.8325345362277983E-3</v>
      </c>
      <c r="AH511" s="30">
        <f t="shared" si="935"/>
        <v>5.8312655086848644E-2</v>
      </c>
      <c r="AI511" s="30">
        <f t="shared" si="936"/>
        <v>8.0242510699001429E-2</v>
      </c>
      <c r="AJ511" s="30">
        <f t="shared" si="937"/>
        <v>0.13359148112294289</v>
      </c>
      <c r="AK511" s="30">
        <f t="shared" si="938"/>
        <v>0.11953290870488321</v>
      </c>
      <c r="AL511" s="30">
        <f t="shared" si="939"/>
        <v>5.354488258875416E-3</v>
      </c>
      <c r="AM511" s="30">
        <f t="shared" si="940"/>
        <v>1.8071470624172115</v>
      </c>
      <c r="AO511" s="30">
        <f t="shared" si="941"/>
        <v>0.54525327979203952</v>
      </c>
      <c r="AP511" s="30">
        <f t="shared" si="942"/>
        <v>3.8783567186912713E-3</v>
      </c>
      <c r="AQ511" s="30">
        <f t="shared" si="943"/>
        <v>0.17801250875358313</v>
      </c>
      <c r="AR511" s="30">
        <f t="shared" si="944"/>
        <v>5.2139684644215097E-2</v>
      </c>
      <c r="AS511" s="30">
        <f t="shared" si="945"/>
        <v>1.0140483717891941E-3</v>
      </c>
      <c r="AT511" s="30">
        <f t="shared" si="946"/>
        <v>3.2267797291965022E-2</v>
      </c>
      <c r="AU511" s="30">
        <f t="shared" si="947"/>
        <v>4.4402867020501537E-2</v>
      </c>
      <c r="AV511" s="30">
        <f t="shared" si="948"/>
        <v>7.3923967728588197E-2</v>
      </c>
      <c r="AW511" s="30">
        <f t="shared" si="949"/>
        <v>6.6144538643688397E-2</v>
      </c>
      <c r="AX511" s="30">
        <f t="shared" si="950"/>
        <v>2.9629510349386489E-3</v>
      </c>
      <c r="AY511" s="30">
        <f t="shared" si="951"/>
        <v>1.0000000000000002</v>
      </c>
      <c r="AZ511" s="30"/>
      <c r="BA511" s="30">
        <f t="shared" si="952"/>
        <v>0.91711051930758991</v>
      </c>
      <c r="BB511" s="30">
        <f t="shared" si="953"/>
        <v>2.252816020025031E-3</v>
      </c>
      <c r="BC511" s="30">
        <f t="shared" si="954"/>
        <v>0.5519811690859161</v>
      </c>
      <c r="BD511" s="30">
        <f t="shared" si="955"/>
        <v>9.7425191370911629E-3</v>
      </c>
      <c r="BE511" s="30">
        <f t="shared" si="956"/>
        <v>0</v>
      </c>
      <c r="BF511" s="30">
        <f t="shared" si="957"/>
        <v>8.6848635235732014E-3</v>
      </c>
      <c r="BG511" s="30">
        <f t="shared" si="958"/>
        <v>0.17047075606276749</v>
      </c>
      <c r="BH511" s="30">
        <f t="shared" si="959"/>
        <v>0.14972571797353984</v>
      </c>
      <c r="BI511" s="30">
        <f t="shared" si="960"/>
        <v>2.2505307855626329E-2</v>
      </c>
      <c r="BJ511" s="30">
        <f t="shared" si="961"/>
        <v>1.8324736689661292</v>
      </c>
      <c r="BK511" s="30"/>
      <c r="BL511" s="30">
        <f t="shared" si="962"/>
        <v>0.50047677892420595</v>
      </c>
      <c r="BM511" s="30">
        <f t="shared" si="963"/>
        <v>1.2293852065530942E-3</v>
      </c>
      <c r="BN511" s="30">
        <f t="shared" si="964"/>
        <v>0.30122188298473102</v>
      </c>
      <c r="BO511" s="30">
        <f t="shared" si="965"/>
        <v>5.3165943402547411E-3</v>
      </c>
      <c r="BP511" s="30">
        <f t="shared" si="966"/>
        <v>0</v>
      </c>
      <c r="BQ511" s="30">
        <f t="shared" si="967"/>
        <v>4.7394206370633147E-3</v>
      </c>
      <c r="BR511" s="30">
        <f t="shared" si="968"/>
        <v>9.3027670165075863E-2</v>
      </c>
      <c r="BS511" s="30">
        <f t="shared" si="969"/>
        <v>8.1706886439472937E-2</v>
      </c>
      <c r="BT511" s="30">
        <f t="shared" si="970"/>
        <v>1.228138130264305E-2</v>
      </c>
      <c r="BU511" s="30">
        <f t="shared" si="971"/>
        <v>1</v>
      </c>
      <c r="BV511" s="30"/>
      <c r="BW511" s="28">
        <f t="shared" si="972"/>
        <v>0.49743177616894657</v>
      </c>
      <c r="BX511" s="28">
        <f t="shared" si="973"/>
        <v>0.43689798502639188</v>
      </c>
      <c r="BY511" s="28">
        <f t="shared" si="974"/>
        <v>6.5670238804661496E-2</v>
      </c>
      <c r="BZ511" s="28"/>
      <c r="CA511" s="28">
        <f t="shared" si="975"/>
        <v>59.164501299220483</v>
      </c>
      <c r="CB511" s="28">
        <f t="shared" si="976"/>
        <v>9.7641415150909481</v>
      </c>
      <c r="CC511" s="28">
        <f t="shared" si="977"/>
        <v>31.43861268891348</v>
      </c>
      <c r="CD511" s="28">
        <f t="shared" si="978"/>
        <v>49.743177616894656</v>
      </c>
      <c r="CF511" s="28">
        <f t="shared" si="979"/>
        <v>7.0809670059256344</v>
      </c>
      <c r="CG511" s="28">
        <f t="shared" si="980"/>
        <v>0.52777008653259827</v>
      </c>
      <c r="CH511" s="30"/>
      <c r="CI511" s="107">
        <f t="shared" si="982"/>
        <v>2.7169115508629607</v>
      </c>
    </row>
    <row r="512" spans="1:87" ht="15" customHeight="1" x14ac:dyDescent="0.3">
      <c r="A512" s="150" t="s">
        <v>194</v>
      </c>
      <c r="C512" s="145">
        <v>530</v>
      </c>
      <c r="D512" s="26">
        <f t="shared" si="927"/>
        <v>1008</v>
      </c>
      <c r="F512" s="28">
        <v>59.2</v>
      </c>
      <c r="G512" s="28">
        <v>0.56000000000000005</v>
      </c>
      <c r="H512" s="28">
        <v>16.399999999999999</v>
      </c>
      <c r="I512" s="28">
        <v>6.77</v>
      </c>
      <c r="J512" s="28">
        <v>0.13</v>
      </c>
      <c r="K512" s="28">
        <v>2.35</v>
      </c>
      <c r="L512" s="28">
        <v>4.5</v>
      </c>
      <c r="M512" s="28">
        <v>4.1399999999999997</v>
      </c>
      <c r="N512" s="28">
        <v>5.63</v>
      </c>
      <c r="O512" s="28">
        <v>0.38</v>
      </c>
      <c r="P512" s="28">
        <f t="shared" si="928"/>
        <v>100.05999999999997</v>
      </c>
      <c r="R512" s="28">
        <v>54.76</v>
      </c>
      <c r="S512" s="28">
        <v>0.3</v>
      </c>
      <c r="T512" s="28">
        <v>28.22</v>
      </c>
      <c r="U512" s="28">
        <v>0.67</v>
      </c>
      <c r="V512" s="28">
        <v>0</v>
      </c>
      <c r="W512" s="28">
        <v>0.34</v>
      </c>
      <c r="X512" s="28">
        <v>9.43</v>
      </c>
      <c r="Y512" s="28">
        <v>4.78</v>
      </c>
      <c r="Z512" s="28">
        <v>1.19</v>
      </c>
      <c r="AA512" s="28">
        <f t="shared" si="929"/>
        <v>99.69</v>
      </c>
      <c r="AC512" s="30">
        <f t="shared" si="930"/>
        <v>0.98535286284953405</v>
      </c>
      <c r="AD512" s="30">
        <f t="shared" si="931"/>
        <v>7.0087609511889862E-3</v>
      </c>
      <c r="AE512" s="30">
        <f t="shared" si="932"/>
        <v>0.32169478226755588</v>
      </c>
      <c r="AF512" s="30">
        <f t="shared" si="933"/>
        <v>9.4224077940153098E-2</v>
      </c>
      <c r="AG512" s="30">
        <f t="shared" si="934"/>
        <v>1.8325345362277983E-3</v>
      </c>
      <c r="AH512" s="30">
        <f t="shared" si="935"/>
        <v>5.8312655086848644E-2</v>
      </c>
      <c r="AI512" s="30">
        <f t="shared" si="936"/>
        <v>8.0242510699001429E-2</v>
      </c>
      <c r="AJ512" s="30">
        <f t="shared" si="937"/>
        <v>0.13359148112294289</v>
      </c>
      <c r="AK512" s="30">
        <f t="shared" si="938"/>
        <v>0.11953290870488321</v>
      </c>
      <c r="AL512" s="30">
        <f t="shared" si="939"/>
        <v>5.354488258875416E-3</v>
      </c>
      <c r="AM512" s="30">
        <f t="shared" si="940"/>
        <v>1.8071470624172115</v>
      </c>
      <c r="AO512" s="30">
        <f t="shared" si="941"/>
        <v>0.54525327979203952</v>
      </c>
      <c r="AP512" s="30">
        <f t="shared" si="942"/>
        <v>3.8783567186912713E-3</v>
      </c>
      <c r="AQ512" s="30">
        <f t="shared" si="943"/>
        <v>0.17801250875358313</v>
      </c>
      <c r="AR512" s="30">
        <f t="shared" si="944"/>
        <v>5.2139684644215097E-2</v>
      </c>
      <c r="AS512" s="30">
        <f t="shared" si="945"/>
        <v>1.0140483717891941E-3</v>
      </c>
      <c r="AT512" s="30">
        <f t="shared" si="946"/>
        <v>3.2267797291965022E-2</v>
      </c>
      <c r="AU512" s="30">
        <f t="shared" si="947"/>
        <v>4.4402867020501537E-2</v>
      </c>
      <c r="AV512" s="30">
        <f t="shared" si="948"/>
        <v>7.3923967728588197E-2</v>
      </c>
      <c r="AW512" s="30">
        <f t="shared" si="949"/>
        <v>6.6144538643688397E-2</v>
      </c>
      <c r="AX512" s="30">
        <f t="shared" si="950"/>
        <v>2.9629510349386489E-3</v>
      </c>
      <c r="AY512" s="30">
        <f t="shared" si="951"/>
        <v>1.0000000000000002</v>
      </c>
      <c r="AZ512" s="30"/>
      <c r="BA512" s="30">
        <f t="shared" si="952"/>
        <v>0.91145139813581888</v>
      </c>
      <c r="BB512" s="30">
        <f t="shared" si="953"/>
        <v>3.7546933667083849E-3</v>
      </c>
      <c r="BC512" s="30">
        <f t="shared" si="954"/>
        <v>0.55355041192624554</v>
      </c>
      <c r="BD512" s="30">
        <f t="shared" si="955"/>
        <v>9.3249826026443987E-3</v>
      </c>
      <c r="BE512" s="30">
        <f t="shared" si="956"/>
        <v>0</v>
      </c>
      <c r="BF512" s="30">
        <f t="shared" si="957"/>
        <v>8.4367245657568247E-3</v>
      </c>
      <c r="BG512" s="30">
        <f t="shared" si="958"/>
        <v>0.16815263908701855</v>
      </c>
      <c r="BH512" s="30">
        <f t="shared" si="959"/>
        <v>0.15424330429170702</v>
      </c>
      <c r="BI512" s="30">
        <f t="shared" si="960"/>
        <v>2.5265392781316346E-2</v>
      </c>
      <c r="BJ512" s="30">
        <f t="shared" si="961"/>
        <v>1.8341795467572162</v>
      </c>
      <c r="BK512" s="30"/>
      <c r="BL512" s="30">
        <f t="shared" si="962"/>
        <v>0.49692594149097469</v>
      </c>
      <c r="BM512" s="30">
        <f t="shared" si="963"/>
        <v>2.047069695737579E-3</v>
      </c>
      <c r="BN512" s="30">
        <f t="shared" si="964"/>
        <v>0.30179728746016654</v>
      </c>
      <c r="BO512" s="30">
        <f t="shared" si="965"/>
        <v>5.0840075166745458E-3</v>
      </c>
      <c r="BP512" s="30">
        <f t="shared" si="966"/>
        <v>0</v>
      </c>
      <c r="BQ512" s="30">
        <f t="shared" si="967"/>
        <v>4.5997266628955407E-3</v>
      </c>
      <c r="BR512" s="30">
        <f t="shared" si="968"/>
        <v>9.1677305738311302E-2</v>
      </c>
      <c r="BS512" s="30">
        <f t="shared" si="969"/>
        <v>8.4093896131600288E-2</v>
      </c>
      <c r="BT512" s="30">
        <f t="shared" si="970"/>
        <v>1.3774765303639403E-2</v>
      </c>
      <c r="BU512" s="30">
        <f t="shared" si="971"/>
        <v>0.99999999999999989</v>
      </c>
      <c r="BV512" s="30"/>
      <c r="BW512" s="28">
        <f t="shared" si="972"/>
        <v>0.48366793082107756</v>
      </c>
      <c r="BX512" s="28">
        <f t="shared" si="973"/>
        <v>0.44365964301737276</v>
      </c>
      <c r="BY512" s="28">
        <f t="shared" si="974"/>
        <v>7.2672426161549619E-2</v>
      </c>
      <c r="BZ512" s="28"/>
      <c r="CA512" s="28">
        <f t="shared" si="975"/>
        <v>59.164501299220483</v>
      </c>
      <c r="CB512" s="28">
        <f t="shared" si="976"/>
        <v>9.7641415150909481</v>
      </c>
      <c r="CC512" s="28">
        <f t="shared" si="977"/>
        <v>31.45063915720884</v>
      </c>
      <c r="CD512" s="28">
        <f t="shared" si="978"/>
        <v>48.366793082107755</v>
      </c>
      <c r="CF512" s="28">
        <f t="shared" si="979"/>
        <v>7.052907169961375</v>
      </c>
      <c r="CG512" s="28">
        <f t="shared" si="980"/>
        <v>0.52777008653259827</v>
      </c>
      <c r="CH512" s="30"/>
      <c r="CI512" s="107">
        <f t="shared" si="982"/>
        <v>2.6429282805028032</v>
      </c>
    </row>
    <row r="513" spans="1:87" ht="15" customHeight="1" x14ac:dyDescent="0.3">
      <c r="A513" s="150" t="s">
        <v>194</v>
      </c>
      <c r="C513" s="145">
        <v>540</v>
      </c>
      <c r="D513" s="26">
        <f t="shared" si="927"/>
        <v>1008</v>
      </c>
      <c r="F513" s="28">
        <v>59.2</v>
      </c>
      <c r="G513" s="28">
        <v>0.56000000000000005</v>
      </c>
      <c r="H513" s="28">
        <v>16.399999999999999</v>
      </c>
      <c r="I513" s="28">
        <v>6.77</v>
      </c>
      <c r="J513" s="28">
        <v>0.13</v>
      </c>
      <c r="K513" s="28">
        <v>2.35</v>
      </c>
      <c r="L513" s="28">
        <v>4.5</v>
      </c>
      <c r="M513" s="28">
        <v>4.1399999999999997</v>
      </c>
      <c r="N513" s="28">
        <v>5.63</v>
      </c>
      <c r="O513" s="28">
        <v>0.38</v>
      </c>
      <c r="P513" s="28">
        <f t="shared" si="928"/>
        <v>100.05999999999997</v>
      </c>
      <c r="R513" s="28">
        <v>55</v>
      </c>
      <c r="S513" s="28">
        <v>0.23</v>
      </c>
      <c r="T513" s="28">
        <v>28.27</v>
      </c>
      <c r="U513" s="28">
        <v>0.76</v>
      </c>
      <c r="V513" s="28">
        <v>0</v>
      </c>
      <c r="W513" s="28">
        <v>0.09</v>
      </c>
      <c r="X513" s="28">
        <v>9.59</v>
      </c>
      <c r="Y513" s="28">
        <v>4.79</v>
      </c>
      <c r="Z513" s="28">
        <v>1.0900000000000001</v>
      </c>
      <c r="AA513" s="28">
        <f t="shared" si="929"/>
        <v>99.820000000000022</v>
      </c>
      <c r="AC513" s="30">
        <f t="shared" si="930"/>
        <v>0.98535286284953405</v>
      </c>
      <c r="AD513" s="30">
        <f t="shared" si="931"/>
        <v>7.0087609511889862E-3</v>
      </c>
      <c r="AE513" s="30">
        <f t="shared" si="932"/>
        <v>0.32169478226755588</v>
      </c>
      <c r="AF513" s="30">
        <f t="shared" si="933"/>
        <v>9.4224077940153098E-2</v>
      </c>
      <c r="AG513" s="30">
        <f t="shared" si="934"/>
        <v>1.8325345362277983E-3</v>
      </c>
      <c r="AH513" s="30">
        <f t="shared" si="935"/>
        <v>5.8312655086848644E-2</v>
      </c>
      <c r="AI513" s="30">
        <f t="shared" si="936"/>
        <v>8.0242510699001429E-2</v>
      </c>
      <c r="AJ513" s="30">
        <f t="shared" si="937"/>
        <v>0.13359148112294289</v>
      </c>
      <c r="AK513" s="30">
        <f t="shared" si="938"/>
        <v>0.11953290870488321</v>
      </c>
      <c r="AL513" s="30">
        <f t="shared" si="939"/>
        <v>5.354488258875416E-3</v>
      </c>
      <c r="AM513" s="30">
        <f t="shared" si="940"/>
        <v>1.8071470624172115</v>
      </c>
      <c r="AO513" s="30">
        <f t="shared" si="941"/>
        <v>0.54525327979203952</v>
      </c>
      <c r="AP513" s="30">
        <f t="shared" si="942"/>
        <v>3.8783567186912713E-3</v>
      </c>
      <c r="AQ513" s="30">
        <f t="shared" si="943"/>
        <v>0.17801250875358313</v>
      </c>
      <c r="AR513" s="30">
        <f t="shared" si="944"/>
        <v>5.2139684644215097E-2</v>
      </c>
      <c r="AS513" s="30">
        <f t="shared" si="945"/>
        <v>1.0140483717891941E-3</v>
      </c>
      <c r="AT513" s="30">
        <f t="shared" si="946"/>
        <v>3.2267797291965022E-2</v>
      </c>
      <c r="AU513" s="30">
        <f t="shared" si="947"/>
        <v>4.4402867020501537E-2</v>
      </c>
      <c r="AV513" s="30">
        <f t="shared" si="948"/>
        <v>7.3923967728588197E-2</v>
      </c>
      <c r="AW513" s="30">
        <f t="shared" si="949"/>
        <v>6.6144538643688397E-2</v>
      </c>
      <c r="AX513" s="30">
        <f t="shared" si="950"/>
        <v>2.9629510349386489E-3</v>
      </c>
      <c r="AY513" s="30">
        <f t="shared" si="951"/>
        <v>1.0000000000000002</v>
      </c>
      <c r="AZ513" s="30"/>
      <c r="BA513" s="30">
        <f t="shared" si="952"/>
        <v>0.91544607190412786</v>
      </c>
      <c r="BB513" s="30">
        <f t="shared" si="953"/>
        <v>2.8785982478097623E-3</v>
      </c>
      <c r="BC513" s="30">
        <f t="shared" si="954"/>
        <v>0.55453118870145157</v>
      </c>
      <c r="BD513" s="30">
        <f t="shared" si="955"/>
        <v>1.0577592205984691E-2</v>
      </c>
      <c r="BE513" s="30">
        <f t="shared" si="956"/>
        <v>0</v>
      </c>
      <c r="BF513" s="30">
        <f t="shared" si="957"/>
        <v>2.2332506203473945E-3</v>
      </c>
      <c r="BG513" s="30">
        <f t="shared" si="958"/>
        <v>0.17100570613409416</v>
      </c>
      <c r="BH513" s="30">
        <f t="shared" si="959"/>
        <v>0.15456598902871896</v>
      </c>
      <c r="BI513" s="30">
        <f t="shared" si="960"/>
        <v>2.3142250530785564E-2</v>
      </c>
      <c r="BJ513" s="30">
        <f t="shared" si="961"/>
        <v>1.8343806473733202</v>
      </c>
      <c r="BK513" s="30"/>
      <c r="BL513" s="30">
        <f t="shared" si="962"/>
        <v>0.4990491331311035</v>
      </c>
      <c r="BM513" s="30">
        <f t="shared" si="963"/>
        <v>1.5692480467081216E-3</v>
      </c>
      <c r="BN513" s="30">
        <f t="shared" si="964"/>
        <v>0.30229886555742608</v>
      </c>
      <c r="BO513" s="30">
        <f t="shared" si="965"/>
        <v>5.7663016785152637E-3</v>
      </c>
      <c r="BP513" s="30">
        <f t="shared" si="966"/>
        <v>0</v>
      </c>
      <c r="BQ513" s="30">
        <f t="shared" si="967"/>
        <v>1.2174412238513434E-3</v>
      </c>
      <c r="BR513" s="30">
        <f t="shared" si="968"/>
        <v>9.3222585170073632E-2</v>
      </c>
      <c r="BS513" s="30">
        <f t="shared" si="969"/>
        <v>8.4260586400126139E-2</v>
      </c>
      <c r="BT513" s="30">
        <f t="shared" si="970"/>
        <v>1.2615838792195792E-2</v>
      </c>
      <c r="BU513" s="30">
        <f t="shared" si="971"/>
        <v>0.99999999999999978</v>
      </c>
      <c r="BV513" s="30"/>
      <c r="BW513" s="28">
        <f t="shared" si="972"/>
        <v>0.4903896395481418</v>
      </c>
      <c r="BX513" s="28">
        <f t="shared" si="973"/>
        <v>0.44324579196649067</v>
      </c>
      <c r="BY513" s="28">
        <f t="shared" si="974"/>
        <v>6.6364568485367592E-2</v>
      </c>
      <c r="BZ513" s="28"/>
      <c r="CA513" s="28">
        <f t="shared" si="975"/>
        <v>59.164501299220483</v>
      </c>
      <c r="CB513" s="28">
        <f t="shared" si="976"/>
        <v>9.7641415150909481</v>
      </c>
      <c r="CC513" s="28">
        <f t="shared" si="977"/>
        <v>31.155938825943849</v>
      </c>
      <c r="CD513" s="28">
        <f t="shared" si="978"/>
        <v>49.038963954814179</v>
      </c>
      <c r="CF513" s="28">
        <f t="shared" si="979"/>
        <v>7.0667088499250523</v>
      </c>
      <c r="CG513" s="28">
        <f t="shared" si="980"/>
        <v>0.52777008653259827</v>
      </c>
      <c r="CH513" s="30"/>
      <c r="CI513" s="107">
        <f t="shared" si="982"/>
        <v>2.6434806500705714</v>
      </c>
    </row>
    <row r="514" spans="1:87" ht="15" customHeight="1" x14ac:dyDescent="0.3">
      <c r="A514" s="150" t="s">
        <v>194</v>
      </c>
      <c r="C514" s="145">
        <v>550</v>
      </c>
      <c r="D514" s="26">
        <f t="shared" si="927"/>
        <v>1008</v>
      </c>
      <c r="F514" s="28">
        <v>59.2</v>
      </c>
      <c r="G514" s="28">
        <v>0.56000000000000005</v>
      </c>
      <c r="H514" s="28">
        <v>16.399999999999999</v>
      </c>
      <c r="I514" s="28">
        <v>6.77</v>
      </c>
      <c r="J514" s="28">
        <v>0.13</v>
      </c>
      <c r="K514" s="28">
        <v>2.35</v>
      </c>
      <c r="L514" s="28">
        <v>4.5</v>
      </c>
      <c r="M514" s="28">
        <v>4.1399999999999997</v>
      </c>
      <c r="N514" s="28">
        <v>5.63</v>
      </c>
      <c r="O514" s="28">
        <v>0.38</v>
      </c>
      <c r="P514" s="28">
        <f t="shared" si="928"/>
        <v>100.05999999999997</v>
      </c>
      <c r="R514" s="28">
        <v>54.73</v>
      </c>
      <c r="S514" s="28">
        <v>0.22</v>
      </c>
      <c r="T514" s="28">
        <v>28.41</v>
      </c>
      <c r="U514" s="28">
        <v>0.76</v>
      </c>
      <c r="V514" s="28">
        <v>0</v>
      </c>
      <c r="W514" s="28">
        <v>0.31</v>
      </c>
      <c r="X514" s="28">
        <v>9.68</v>
      </c>
      <c r="Y514" s="28">
        <v>4.63</v>
      </c>
      <c r="Z514" s="28">
        <v>0.98</v>
      </c>
      <c r="AA514" s="28">
        <f t="shared" si="929"/>
        <v>99.720000000000013</v>
      </c>
      <c r="AC514" s="30">
        <f t="shared" si="930"/>
        <v>0.98535286284953405</v>
      </c>
      <c r="AD514" s="30">
        <f t="shared" si="931"/>
        <v>7.0087609511889862E-3</v>
      </c>
      <c r="AE514" s="30">
        <f t="shared" si="932"/>
        <v>0.32169478226755588</v>
      </c>
      <c r="AF514" s="30">
        <f t="shared" si="933"/>
        <v>9.4224077940153098E-2</v>
      </c>
      <c r="AG514" s="30">
        <f t="shared" si="934"/>
        <v>1.8325345362277983E-3</v>
      </c>
      <c r="AH514" s="30">
        <f t="shared" si="935"/>
        <v>5.8312655086848644E-2</v>
      </c>
      <c r="AI514" s="30">
        <f t="shared" si="936"/>
        <v>8.0242510699001429E-2</v>
      </c>
      <c r="AJ514" s="30">
        <f t="shared" si="937"/>
        <v>0.13359148112294289</v>
      </c>
      <c r="AK514" s="30">
        <f t="shared" si="938"/>
        <v>0.11953290870488321</v>
      </c>
      <c r="AL514" s="30">
        <f t="shared" si="939"/>
        <v>5.354488258875416E-3</v>
      </c>
      <c r="AM514" s="30">
        <f t="shared" si="940"/>
        <v>1.8071470624172115</v>
      </c>
      <c r="AO514" s="30">
        <f t="shared" si="941"/>
        <v>0.54525327979203952</v>
      </c>
      <c r="AP514" s="30">
        <f t="shared" si="942"/>
        <v>3.8783567186912713E-3</v>
      </c>
      <c r="AQ514" s="30">
        <f t="shared" si="943"/>
        <v>0.17801250875358313</v>
      </c>
      <c r="AR514" s="30">
        <f t="shared" si="944"/>
        <v>5.2139684644215097E-2</v>
      </c>
      <c r="AS514" s="30">
        <f t="shared" si="945"/>
        <v>1.0140483717891941E-3</v>
      </c>
      <c r="AT514" s="30">
        <f t="shared" si="946"/>
        <v>3.2267797291965022E-2</v>
      </c>
      <c r="AU514" s="30">
        <f t="shared" si="947"/>
        <v>4.4402867020501537E-2</v>
      </c>
      <c r="AV514" s="30">
        <f t="shared" si="948"/>
        <v>7.3923967728588197E-2</v>
      </c>
      <c r="AW514" s="30">
        <f t="shared" si="949"/>
        <v>6.6144538643688397E-2</v>
      </c>
      <c r="AX514" s="30">
        <f t="shared" si="950"/>
        <v>2.9629510349386489E-3</v>
      </c>
      <c r="AY514" s="30">
        <f t="shared" si="951"/>
        <v>1.0000000000000002</v>
      </c>
      <c r="AZ514" s="30"/>
      <c r="BA514" s="30">
        <f t="shared" si="952"/>
        <v>0.91095206391478023</v>
      </c>
      <c r="BB514" s="30">
        <f t="shared" si="953"/>
        <v>2.753441802252816E-3</v>
      </c>
      <c r="BC514" s="30">
        <f t="shared" si="954"/>
        <v>0.55727736367202829</v>
      </c>
      <c r="BD514" s="30">
        <f t="shared" si="955"/>
        <v>1.0577592205984691E-2</v>
      </c>
      <c r="BE514" s="30">
        <f t="shared" si="956"/>
        <v>0</v>
      </c>
      <c r="BF514" s="30">
        <f t="shared" si="957"/>
        <v>7.6923076923076927E-3</v>
      </c>
      <c r="BG514" s="30">
        <f t="shared" si="958"/>
        <v>0.17261055634807418</v>
      </c>
      <c r="BH514" s="30">
        <f t="shared" si="959"/>
        <v>0.14940303323652793</v>
      </c>
      <c r="BI514" s="30">
        <f t="shared" si="960"/>
        <v>2.0806794055201697E-2</v>
      </c>
      <c r="BJ514" s="30">
        <f t="shared" si="961"/>
        <v>1.8320731529271577</v>
      </c>
      <c r="BK514" s="30"/>
      <c r="BL514" s="30">
        <f t="shared" si="962"/>
        <v>0.49722472187277295</v>
      </c>
      <c r="BM514" s="30">
        <f t="shared" si="963"/>
        <v>1.5029104039069401E-3</v>
      </c>
      <c r="BN514" s="30">
        <f t="shared" si="964"/>
        <v>0.3041785546508608</v>
      </c>
      <c r="BO514" s="30">
        <f t="shared" si="965"/>
        <v>5.7735643301603749E-3</v>
      </c>
      <c r="BP514" s="30">
        <f t="shared" si="966"/>
        <v>0</v>
      </c>
      <c r="BQ514" s="30">
        <f t="shared" si="967"/>
        <v>4.1986902542714873E-3</v>
      </c>
      <c r="BR514" s="30">
        <f t="shared" si="968"/>
        <v>9.4215973893994998E-2</v>
      </c>
      <c r="BS514" s="30">
        <f t="shared" si="969"/>
        <v>8.1548617749145152E-2</v>
      </c>
      <c r="BT514" s="30">
        <f t="shared" si="970"/>
        <v>1.1356966844887207E-2</v>
      </c>
      <c r="BU514" s="30">
        <f t="shared" si="971"/>
        <v>0.99999999999999978</v>
      </c>
      <c r="BV514" s="30"/>
      <c r="BW514" s="28">
        <f t="shared" si="972"/>
        <v>0.50350143861175267</v>
      </c>
      <c r="BX514" s="28">
        <f t="shared" si="973"/>
        <v>0.43580557156573113</v>
      </c>
      <c r="BY514" s="28">
        <f t="shared" si="974"/>
        <v>6.0692989822516197E-2</v>
      </c>
      <c r="BZ514" s="28"/>
      <c r="CA514" s="28">
        <f t="shared" si="975"/>
        <v>59.164501299220483</v>
      </c>
      <c r="CB514" s="28">
        <f t="shared" si="976"/>
        <v>9.7641415150909481</v>
      </c>
      <c r="CC514" s="28">
        <f t="shared" si="977"/>
        <v>31.244370912839255</v>
      </c>
      <c r="CD514" s="28">
        <f t="shared" si="978"/>
        <v>50.350143861175269</v>
      </c>
      <c r="CF514" s="28">
        <f t="shared" si="979"/>
        <v>7.0930951614368523</v>
      </c>
      <c r="CG514" s="28">
        <f t="shared" si="980"/>
        <v>0.52777008653259827</v>
      </c>
      <c r="CH514" s="30"/>
      <c r="CI514" s="107">
        <f t="shared" si="982"/>
        <v>2.7263655359358112</v>
      </c>
    </row>
    <row r="515" spans="1:87" ht="15" customHeight="1" x14ac:dyDescent="0.3">
      <c r="A515" s="150" t="s">
        <v>194</v>
      </c>
      <c r="C515" s="145">
        <v>560</v>
      </c>
      <c r="D515" s="26">
        <f t="shared" si="927"/>
        <v>1008</v>
      </c>
      <c r="F515" s="28">
        <v>59.2</v>
      </c>
      <c r="G515" s="28">
        <v>0.56000000000000005</v>
      </c>
      <c r="H515" s="28">
        <v>16.399999999999999</v>
      </c>
      <c r="I515" s="28">
        <v>6.77</v>
      </c>
      <c r="J515" s="28">
        <v>0.13</v>
      </c>
      <c r="K515" s="28">
        <v>2.35</v>
      </c>
      <c r="L515" s="28">
        <v>4.5</v>
      </c>
      <c r="M515" s="28">
        <v>4.1399999999999997</v>
      </c>
      <c r="N515" s="28">
        <v>5.63</v>
      </c>
      <c r="O515" s="28">
        <v>0.38</v>
      </c>
      <c r="P515" s="28">
        <f t="shared" si="928"/>
        <v>100.05999999999997</v>
      </c>
      <c r="R515" s="28">
        <v>55.38</v>
      </c>
      <c r="S515" s="28">
        <v>0.13</v>
      </c>
      <c r="T515" s="28">
        <v>27.75</v>
      </c>
      <c r="U515" s="28">
        <v>0.81</v>
      </c>
      <c r="V515" s="28">
        <v>0</v>
      </c>
      <c r="W515" s="28">
        <v>0.25</v>
      </c>
      <c r="X515" s="28">
        <v>9.99</v>
      </c>
      <c r="Y515" s="28">
        <v>4.21</v>
      </c>
      <c r="Z515" s="28">
        <v>1.2</v>
      </c>
      <c r="AA515" s="28">
        <f t="shared" si="929"/>
        <v>99.72</v>
      </c>
      <c r="AC515" s="30">
        <f t="shared" si="930"/>
        <v>0.98535286284953405</v>
      </c>
      <c r="AD515" s="30">
        <f t="shared" si="931"/>
        <v>7.0087609511889862E-3</v>
      </c>
      <c r="AE515" s="30">
        <f t="shared" si="932"/>
        <v>0.32169478226755588</v>
      </c>
      <c r="AF515" s="30">
        <f t="shared" si="933"/>
        <v>9.4224077940153098E-2</v>
      </c>
      <c r="AG515" s="30">
        <f t="shared" si="934"/>
        <v>1.8325345362277983E-3</v>
      </c>
      <c r="AH515" s="30">
        <f t="shared" si="935"/>
        <v>5.8312655086848644E-2</v>
      </c>
      <c r="AI515" s="30">
        <f t="shared" si="936"/>
        <v>8.0242510699001429E-2</v>
      </c>
      <c r="AJ515" s="30">
        <f t="shared" si="937"/>
        <v>0.13359148112294289</v>
      </c>
      <c r="AK515" s="30">
        <f t="shared" si="938"/>
        <v>0.11953290870488321</v>
      </c>
      <c r="AL515" s="30">
        <f t="shared" si="939"/>
        <v>5.354488258875416E-3</v>
      </c>
      <c r="AM515" s="30">
        <f t="shared" si="940"/>
        <v>1.8071470624172115</v>
      </c>
      <c r="AO515" s="30">
        <f t="shared" si="941"/>
        <v>0.54525327979203952</v>
      </c>
      <c r="AP515" s="30">
        <f t="shared" si="942"/>
        <v>3.8783567186912713E-3</v>
      </c>
      <c r="AQ515" s="30">
        <f t="shared" si="943"/>
        <v>0.17801250875358313</v>
      </c>
      <c r="AR515" s="30">
        <f t="shared" si="944"/>
        <v>5.2139684644215097E-2</v>
      </c>
      <c r="AS515" s="30">
        <f t="shared" si="945"/>
        <v>1.0140483717891941E-3</v>
      </c>
      <c r="AT515" s="30">
        <f t="shared" si="946"/>
        <v>3.2267797291965022E-2</v>
      </c>
      <c r="AU515" s="30">
        <f t="shared" si="947"/>
        <v>4.4402867020501537E-2</v>
      </c>
      <c r="AV515" s="30">
        <f t="shared" si="948"/>
        <v>7.3923967728588197E-2</v>
      </c>
      <c r="AW515" s="30">
        <f t="shared" si="949"/>
        <v>6.6144538643688397E-2</v>
      </c>
      <c r="AX515" s="30">
        <f t="shared" si="950"/>
        <v>2.9629510349386489E-3</v>
      </c>
      <c r="AY515" s="30">
        <f t="shared" si="951"/>
        <v>1.0000000000000002</v>
      </c>
      <c r="AZ515" s="30"/>
      <c r="BA515" s="30">
        <f t="shared" si="952"/>
        <v>0.92177097203728364</v>
      </c>
      <c r="BB515" s="30">
        <f t="shared" si="953"/>
        <v>1.6270337922403002E-3</v>
      </c>
      <c r="BC515" s="30">
        <f t="shared" si="954"/>
        <v>0.54433111023930958</v>
      </c>
      <c r="BD515" s="30">
        <f t="shared" si="955"/>
        <v>1.1273486430062632E-2</v>
      </c>
      <c r="BE515" s="30">
        <f t="shared" si="956"/>
        <v>0</v>
      </c>
      <c r="BF515" s="30">
        <f t="shared" si="957"/>
        <v>6.2034739454094297E-3</v>
      </c>
      <c r="BG515" s="30">
        <f t="shared" si="958"/>
        <v>0.17813837375178318</v>
      </c>
      <c r="BH515" s="30">
        <f t="shared" si="959"/>
        <v>0.13585027428202648</v>
      </c>
      <c r="BI515" s="30">
        <f t="shared" si="960"/>
        <v>2.5477707006369425E-2</v>
      </c>
      <c r="BJ515" s="30">
        <f t="shared" si="961"/>
        <v>1.8246724314844844</v>
      </c>
      <c r="BK515" s="30"/>
      <c r="BL515" s="30">
        <f t="shared" si="962"/>
        <v>0.50517065755597879</v>
      </c>
      <c r="BM515" s="30">
        <f t="shared" si="963"/>
        <v>8.9168541386719315E-4</v>
      </c>
      <c r="BN515" s="30">
        <f t="shared" si="964"/>
        <v>0.29831716687715965</v>
      </c>
      <c r="BO515" s="30">
        <f t="shared" si="965"/>
        <v>6.1783617900616553E-3</v>
      </c>
      <c r="BP515" s="30">
        <f t="shared" si="966"/>
        <v>0</v>
      </c>
      <c r="BQ515" s="30">
        <f t="shared" si="967"/>
        <v>3.3997740297761381E-3</v>
      </c>
      <c r="BR515" s="30">
        <f t="shared" si="968"/>
        <v>9.7627590946204268E-2</v>
      </c>
      <c r="BS515" s="30">
        <f t="shared" si="969"/>
        <v>7.4451869792050207E-2</v>
      </c>
      <c r="BT515" s="30">
        <f t="shared" si="970"/>
        <v>1.3962893594902251E-2</v>
      </c>
      <c r="BU515" s="30">
        <f t="shared" si="971"/>
        <v>1.0000000000000002</v>
      </c>
      <c r="BV515" s="30"/>
      <c r="BW515" s="28">
        <f t="shared" si="972"/>
        <v>0.52476002733967197</v>
      </c>
      <c r="BX515" s="28">
        <f t="shared" si="973"/>
        <v>0.40018774251117556</v>
      </c>
      <c r="BY515" s="28">
        <f t="shared" si="974"/>
        <v>7.5052230149152466E-2</v>
      </c>
      <c r="BZ515" s="28"/>
      <c r="CA515" s="28">
        <f t="shared" si="975"/>
        <v>59.164501299220483</v>
      </c>
      <c r="CB515" s="28">
        <f t="shared" si="976"/>
        <v>9.7641415150909481</v>
      </c>
      <c r="CC515" s="28">
        <f t="shared" si="977"/>
        <v>33.743224381898848</v>
      </c>
      <c r="CD515" s="28">
        <f t="shared" si="978"/>
        <v>52.476002733967199</v>
      </c>
      <c r="CF515" s="28">
        <f t="shared" si="979"/>
        <v>7.1344496593715832</v>
      </c>
      <c r="CG515" s="28">
        <f t="shared" si="980"/>
        <v>0.52777008653259827</v>
      </c>
      <c r="CH515" s="30"/>
      <c r="CI515" s="107">
        <f t="shared" si="982"/>
        <v>3.1511053220240801</v>
      </c>
    </row>
    <row r="516" spans="1:87" ht="15" customHeight="1" x14ac:dyDescent="0.3">
      <c r="A516" s="150" t="s">
        <v>194</v>
      </c>
      <c r="C516" s="145">
        <v>570</v>
      </c>
      <c r="D516" s="26">
        <f t="shared" si="927"/>
        <v>1008</v>
      </c>
      <c r="F516" s="28">
        <v>59.2</v>
      </c>
      <c r="G516" s="28">
        <v>0.56000000000000005</v>
      </c>
      <c r="H516" s="28">
        <v>16.399999999999999</v>
      </c>
      <c r="I516" s="28">
        <v>6.77</v>
      </c>
      <c r="J516" s="28">
        <v>0.13</v>
      </c>
      <c r="K516" s="28">
        <v>2.35</v>
      </c>
      <c r="L516" s="28">
        <v>4.5</v>
      </c>
      <c r="M516" s="28">
        <v>4.1399999999999997</v>
      </c>
      <c r="N516" s="28">
        <v>5.63</v>
      </c>
      <c r="O516" s="28">
        <v>0.38</v>
      </c>
      <c r="P516" s="28">
        <f t="shared" si="928"/>
        <v>100.05999999999997</v>
      </c>
      <c r="R516" s="28">
        <v>56.2</v>
      </c>
      <c r="S516" s="28">
        <v>0.25</v>
      </c>
      <c r="T516" s="28">
        <v>27.21</v>
      </c>
      <c r="U516" s="28">
        <v>0.64</v>
      </c>
      <c r="V516" s="28">
        <v>0</v>
      </c>
      <c r="W516" s="28">
        <v>0.26</v>
      </c>
      <c r="X516" s="28">
        <v>8.61</v>
      </c>
      <c r="Y516" s="28">
        <v>5.13</v>
      </c>
      <c r="Z516" s="28">
        <v>1.37</v>
      </c>
      <c r="AA516" s="28">
        <f t="shared" si="929"/>
        <v>99.67</v>
      </c>
      <c r="AC516" s="30">
        <f t="shared" si="930"/>
        <v>0.98535286284953405</v>
      </c>
      <c r="AD516" s="30">
        <f t="shared" si="931"/>
        <v>7.0087609511889862E-3</v>
      </c>
      <c r="AE516" s="30">
        <f t="shared" si="932"/>
        <v>0.32169478226755588</v>
      </c>
      <c r="AF516" s="30">
        <f t="shared" si="933"/>
        <v>9.4224077940153098E-2</v>
      </c>
      <c r="AG516" s="30">
        <f t="shared" si="934"/>
        <v>1.8325345362277983E-3</v>
      </c>
      <c r="AH516" s="30">
        <f t="shared" si="935"/>
        <v>5.8312655086848644E-2</v>
      </c>
      <c r="AI516" s="30">
        <f t="shared" si="936"/>
        <v>8.0242510699001429E-2</v>
      </c>
      <c r="AJ516" s="30">
        <f t="shared" si="937"/>
        <v>0.13359148112294289</v>
      </c>
      <c r="AK516" s="30">
        <f t="shared" si="938"/>
        <v>0.11953290870488321</v>
      </c>
      <c r="AL516" s="30">
        <f t="shared" si="939"/>
        <v>5.354488258875416E-3</v>
      </c>
      <c r="AM516" s="30">
        <f t="shared" si="940"/>
        <v>1.8071470624172115</v>
      </c>
      <c r="AO516" s="30">
        <f t="shared" si="941"/>
        <v>0.54525327979203952</v>
      </c>
      <c r="AP516" s="30">
        <f t="shared" si="942"/>
        <v>3.8783567186912713E-3</v>
      </c>
      <c r="AQ516" s="30">
        <f t="shared" si="943"/>
        <v>0.17801250875358313</v>
      </c>
      <c r="AR516" s="30">
        <f t="shared" si="944"/>
        <v>5.2139684644215097E-2</v>
      </c>
      <c r="AS516" s="30">
        <f t="shared" si="945"/>
        <v>1.0140483717891941E-3</v>
      </c>
      <c r="AT516" s="30">
        <f t="shared" si="946"/>
        <v>3.2267797291965022E-2</v>
      </c>
      <c r="AU516" s="30">
        <f t="shared" si="947"/>
        <v>4.4402867020501537E-2</v>
      </c>
      <c r="AV516" s="30">
        <f t="shared" si="948"/>
        <v>7.3923967728588197E-2</v>
      </c>
      <c r="AW516" s="30">
        <f t="shared" si="949"/>
        <v>6.6144538643688397E-2</v>
      </c>
      <c r="AX516" s="30">
        <f t="shared" si="950"/>
        <v>2.9629510349386489E-3</v>
      </c>
      <c r="AY516" s="30">
        <f t="shared" si="951"/>
        <v>1.0000000000000002</v>
      </c>
      <c r="AZ516" s="30"/>
      <c r="BA516" s="30">
        <f t="shared" si="952"/>
        <v>0.93541944074567251</v>
      </c>
      <c r="BB516" s="30">
        <f t="shared" si="953"/>
        <v>3.1289111389236545E-3</v>
      </c>
      <c r="BC516" s="30">
        <f t="shared" si="954"/>
        <v>0.5337387210670852</v>
      </c>
      <c r="BD516" s="30">
        <f t="shared" si="955"/>
        <v>8.9074460681976345E-3</v>
      </c>
      <c r="BE516" s="30">
        <f t="shared" si="956"/>
        <v>0</v>
      </c>
      <c r="BF516" s="30">
        <f t="shared" si="957"/>
        <v>6.4516129032258073E-3</v>
      </c>
      <c r="BG516" s="30">
        <f t="shared" si="958"/>
        <v>0.15353067047075605</v>
      </c>
      <c r="BH516" s="30">
        <f t="shared" si="959"/>
        <v>0.16553727008712488</v>
      </c>
      <c r="BI516" s="30">
        <f t="shared" si="960"/>
        <v>2.9087048832271763E-2</v>
      </c>
      <c r="BJ516" s="30">
        <f t="shared" si="961"/>
        <v>1.8358011213132575</v>
      </c>
      <c r="BK516" s="30"/>
      <c r="BL516" s="30">
        <f t="shared" si="962"/>
        <v>0.50954290739103125</v>
      </c>
      <c r="BM516" s="30">
        <f t="shared" si="963"/>
        <v>1.7043845886123867E-3</v>
      </c>
      <c r="BN516" s="30">
        <f t="shared" si="964"/>
        <v>0.29073885775016317</v>
      </c>
      <c r="BO516" s="30">
        <f t="shared" si="965"/>
        <v>4.8520757312892418E-3</v>
      </c>
      <c r="BP516" s="30">
        <f t="shared" si="966"/>
        <v>0</v>
      </c>
      <c r="BQ516" s="30">
        <f t="shared" si="967"/>
        <v>3.5143310614227023E-3</v>
      </c>
      <c r="BR516" s="30">
        <f t="shared" si="968"/>
        <v>8.3631428638046831E-2</v>
      </c>
      <c r="BS516" s="30">
        <f t="shared" si="969"/>
        <v>9.0171679363996823E-2</v>
      </c>
      <c r="BT516" s="30">
        <f t="shared" si="970"/>
        <v>1.5844335475437597E-2</v>
      </c>
      <c r="BU516" s="30">
        <f t="shared" si="971"/>
        <v>1</v>
      </c>
      <c r="BV516" s="30"/>
      <c r="BW516" s="28">
        <f t="shared" si="972"/>
        <v>0.44098368585694769</v>
      </c>
      <c r="BX516" s="28">
        <f t="shared" si="973"/>
        <v>0.47547004963820572</v>
      </c>
      <c r="BY516" s="28">
        <f t="shared" si="974"/>
        <v>8.354626450484659E-2</v>
      </c>
      <c r="BZ516" s="28"/>
      <c r="CA516" s="28">
        <f t="shared" si="975"/>
        <v>59.164501299220483</v>
      </c>
      <c r="CB516" s="28">
        <f t="shared" si="976"/>
        <v>9.7641415150909481</v>
      </c>
      <c r="CC516" s="28">
        <f t="shared" si="977"/>
        <v>30.403810743332045</v>
      </c>
      <c r="CD516" s="28">
        <f t="shared" si="978"/>
        <v>44.098368585694772</v>
      </c>
      <c r="CF516" s="28">
        <f t="shared" si="979"/>
        <v>6.96051647330028</v>
      </c>
      <c r="CG516" s="28">
        <f t="shared" si="980"/>
        <v>0.52777008653259827</v>
      </c>
      <c r="CH516" s="30"/>
      <c r="CI516" s="107">
        <f t="shared" si="982"/>
        <v>2.2818374475400405</v>
      </c>
    </row>
    <row r="517" spans="1:87" ht="15" customHeight="1" x14ac:dyDescent="0.3">
      <c r="A517" s="150" t="s">
        <v>194</v>
      </c>
      <c r="C517" s="145">
        <v>580</v>
      </c>
      <c r="D517" s="26">
        <f t="shared" si="927"/>
        <v>1008</v>
      </c>
      <c r="F517" s="28">
        <v>59.2</v>
      </c>
      <c r="G517" s="28">
        <v>0.56000000000000005</v>
      </c>
      <c r="H517" s="28">
        <v>16.399999999999999</v>
      </c>
      <c r="I517" s="28">
        <v>6.77</v>
      </c>
      <c r="J517" s="28">
        <v>0.13</v>
      </c>
      <c r="K517" s="28">
        <v>2.35</v>
      </c>
      <c r="L517" s="28">
        <v>4.5</v>
      </c>
      <c r="M517" s="28">
        <v>4.1399999999999997</v>
      </c>
      <c r="N517" s="28">
        <v>5.63</v>
      </c>
      <c r="O517" s="28">
        <v>0.38</v>
      </c>
      <c r="P517" s="28">
        <f t="shared" si="928"/>
        <v>100.05999999999997</v>
      </c>
      <c r="R517" s="28">
        <v>57.15</v>
      </c>
      <c r="S517" s="28">
        <v>0.14000000000000001</v>
      </c>
      <c r="T517" s="28">
        <v>26.84</v>
      </c>
      <c r="U517" s="28">
        <v>0.55000000000000004</v>
      </c>
      <c r="V517" s="28">
        <v>0</v>
      </c>
      <c r="W517" s="28">
        <v>0.23</v>
      </c>
      <c r="X517" s="28">
        <v>7.68</v>
      </c>
      <c r="Y517" s="28">
        <v>5.7</v>
      </c>
      <c r="Z517" s="28">
        <v>1.47</v>
      </c>
      <c r="AA517" s="28">
        <f t="shared" si="929"/>
        <v>99.76</v>
      </c>
      <c r="AC517" s="30">
        <f t="shared" si="930"/>
        <v>0.98535286284953405</v>
      </c>
      <c r="AD517" s="30">
        <f t="shared" si="931"/>
        <v>7.0087609511889862E-3</v>
      </c>
      <c r="AE517" s="30">
        <f t="shared" si="932"/>
        <v>0.32169478226755588</v>
      </c>
      <c r="AF517" s="30">
        <f t="shared" si="933"/>
        <v>9.4224077940153098E-2</v>
      </c>
      <c r="AG517" s="30">
        <f t="shared" si="934"/>
        <v>1.8325345362277983E-3</v>
      </c>
      <c r="AH517" s="30">
        <f t="shared" si="935"/>
        <v>5.8312655086848644E-2</v>
      </c>
      <c r="AI517" s="30">
        <f t="shared" si="936"/>
        <v>8.0242510699001429E-2</v>
      </c>
      <c r="AJ517" s="30">
        <f t="shared" si="937"/>
        <v>0.13359148112294289</v>
      </c>
      <c r="AK517" s="30">
        <f t="shared" si="938"/>
        <v>0.11953290870488321</v>
      </c>
      <c r="AL517" s="30">
        <f t="shared" si="939"/>
        <v>5.354488258875416E-3</v>
      </c>
      <c r="AM517" s="30">
        <f t="shared" si="940"/>
        <v>1.8071470624172115</v>
      </c>
      <c r="AO517" s="30">
        <f t="shared" si="941"/>
        <v>0.54525327979203952</v>
      </c>
      <c r="AP517" s="30">
        <f t="shared" si="942"/>
        <v>3.8783567186912713E-3</v>
      </c>
      <c r="AQ517" s="30">
        <f t="shared" si="943"/>
        <v>0.17801250875358313</v>
      </c>
      <c r="AR517" s="30">
        <f t="shared" si="944"/>
        <v>5.2139684644215097E-2</v>
      </c>
      <c r="AS517" s="30">
        <f t="shared" si="945"/>
        <v>1.0140483717891941E-3</v>
      </c>
      <c r="AT517" s="30">
        <f t="shared" si="946"/>
        <v>3.2267797291965022E-2</v>
      </c>
      <c r="AU517" s="30">
        <f t="shared" si="947"/>
        <v>4.4402867020501537E-2</v>
      </c>
      <c r="AV517" s="30">
        <f t="shared" si="948"/>
        <v>7.3923967728588197E-2</v>
      </c>
      <c r="AW517" s="30">
        <f t="shared" si="949"/>
        <v>6.6144538643688397E-2</v>
      </c>
      <c r="AX517" s="30">
        <f t="shared" si="950"/>
        <v>2.9629510349386489E-3</v>
      </c>
      <c r="AY517" s="30">
        <f t="shared" si="951"/>
        <v>1.0000000000000002</v>
      </c>
      <c r="AZ517" s="30"/>
      <c r="BA517" s="30">
        <f t="shared" si="952"/>
        <v>0.95123169107856187</v>
      </c>
      <c r="BB517" s="30">
        <f t="shared" si="953"/>
        <v>1.7521902377972466E-3</v>
      </c>
      <c r="BC517" s="30">
        <f t="shared" si="954"/>
        <v>0.52648097293056106</v>
      </c>
      <c r="BD517" s="30">
        <f t="shared" si="955"/>
        <v>7.6548364648573427E-3</v>
      </c>
      <c r="BE517" s="30">
        <f t="shared" si="956"/>
        <v>0</v>
      </c>
      <c r="BF517" s="30">
        <f t="shared" si="957"/>
        <v>5.7071960297766754E-3</v>
      </c>
      <c r="BG517" s="30">
        <f t="shared" si="958"/>
        <v>0.13694721825962911</v>
      </c>
      <c r="BH517" s="30">
        <f t="shared" si="959"/>
        <v>0.18393030009680544</v>
      </c>
      <c r="BI517" s="30">
        <f t="shared" si="960"/>
        <v>3.1210191082802548E-2</v>
      </c>
      <c r="BJ517" s="30">
        <f t="shared" si="961"/>
        <v>1.8449145961807916</v>
      </c>
      <c r="BK517" s="30"/>
      <c r="BL517" s="30">
        <f t="shared" si="962"/>
        <v>0.51559659891451493</v>
      </c>
      <c r="BM517" s="30">
        <f t="shared" si="963"/>
        <v>9.4974056870952383E-4</v>
      </c>
      <c r="BN517" s="30">
        <f t="shared" si="964"/>
        <v>0.28536875041286131</v>
      </c>
      <c r="BO517" s="30">
        <f t="shared" si="965"/>
        <v>4.1491549151943564E-3</v>
      </c>
      <c r="BP517" s="30">
        <f t="shared" si="966"/>
        <v>0</v>
      </c>
      <c r="BQ517" s="30">
        <f t="shared" si="967"/>
        <v>3.0934743763160089E-3</v>
      </c>
      <c r="BR517" s="30">
        <f t="shared" si="968"/>
        <v>7.4229570595369193E-2</v>
      </c>
      <c r="BS517" s="30">
        <f t="shared" si="969"/>
        <v>9.9695834418332754E-2</v>
      </c>
      <c r="BT517" s="30">
        <f t="shared" si="970"/>
        <v>1.6916875798701807E-2</v>
      </c>
      <c r="BU517" s="30">
        <f t="shared" si="971"/>
        <v>1</v>
      </c>
      <c r="BV517" s="30"/>
      <c r="BW517" s="28">
        <f t="shared" si="972"/>
        <v>0.38895767897647476</v>
      </c>
      <c r="BX517" s="28">
        <f t="shared" si="973"/>
        <v>0.52239909308321908</v>
      </c>
      <c r="BY517" s="28">
        <f t="shared" si="974"/>
        <v>8.8643227940306102E-2</v>
      </c>
      <c r="BZ517" s="28"/>
      <c r="CA517" s="28">
        <f t="shared" si="975"/>
        <v>59.164501299220483</v>
      </c>
      <c r="CB517" s="28">
        <f t="shared" si="976"/>
        <v>9.7641415150909481</v>
      </c>
      <c r="CC517" s="28">
        <f t="shared" si="977"/>
        <v>28.31220674285435</v>
      </c>
      <c r="CD517" s="28">
        <f t="shared" si="978"/>
        <v>38.895767897647481</v>
      </c>
      <c r="CF517" s="28">
        <f t="shared" si="979"/>
        <v>6.8349791353543283</v>
      </c>
      <c r="CG517" s="28">
        <f t="shared" si="980"/>
        <v>0.52777008653259827</v>
      </c>
      <c r="CH517" s="30"/>
      <c r="CI517" s="107"/>
    </row>
    <row r="518" spans="1:87" ht="15" customHeight="1" x14ac:dyDescent="0.3">
      <c r="A518" s="150" t="s">
        <v>194</v>
      </c>
      <c r="C518" s="145">
        <v>590</v>
      </c>
      <c r="D518" s="26">
        <f t="shared" si="927"/>
        <v>1008</v>
      </c>
      <c r="F518" s="28">
        <v>59.2</v>
      </c>
      <c r="G518" s="28">
        <v>0.56000000000000005</v>
      </c>
      <c r="H518" s="28">
        <v>16.399999999999999</v>
      </c>
      <c r="I518" s="28">
        <v>6.77</v>
      </c>
      <c r="J518" s="28">
        <v>0.13</v>
      </c>
      <c r="K518" s="28">
        <v>2.35</v>
      </c>
      <c r="L518" s="28">
        <v>4.5</v>
      </c>
      <c r="M518" s="28">
        <v>4.1399999999999997</v>
      </c>
      <c r="N518" s="28">
        <v>5.63</v>
      </c>
      <c r="O518" s="28">
        <v>0.38</v>
      </c>
      <c r="P518" s="28">
        <f t="shared" si="928"/>
        <v>100.05999999999997</v>
      </c>
      <c r="R518" s="28">
        <v>57.73</v>
      </c>
      <c r="S518" s="28">
        <v>0.14000000000000001</v>
      </c>
      <c r="T518" s="28">
        <v>26.73</v>
      </c>
      <c r="U518" s="28">
        <v>0.54</v>
      </c>
      <c r="V518" s="28">
        <v>0</v>
      </c>
      <c r="W518" s="28">
        <v>7.0000000000000007E-2</v>
      </c>
      <c r="X518" s="28">
        <v>7.95</v>
      </c>
      <c r="Y518" s="28">
        <v>5.26</v>
      </c>
      <c r="Z518" s="28">
        <v>1.5</v>
      </c>
      <c r="AA518" s="28">
        <f t="shared" si="929"/>
        <v>99.92</v>
      </c>
      <c r="AC518" s="30">
        <f t="shared" si="930"/>
        <v>0.98535286284953405</v>
      </c>
      <c r="AD518" s="30">
        <f t="shared" si="931"/>
        <v>7.0087609511889862E-3</v>
      </c>
      <c r="AE518" s="30">
        <f t="shared" si="932"/>
        <v>0.32169478226755588</v>
      </c>
      <c r="AF518" s="30">
        <f t="shared" si="933"/>
        <v>9.4224077940153098E-2</v>
      </c>
      <c r="AG518" s="30">
        <f t="shared" si="934"/>
        <v>1.8325345362277983E-3</v>
      </c>
      <c r="AH518" s="30">
        <f t="shared" si="935"/>
        <v>5.8312655086848644E-2</v>
      </c>
      <c r="AI518" s="30">
        <f t="shared" si="936"/>
        <v>8.0242510699001429E-2</v>
      </c>
      <c r="AJ518" s="30">
        <f t="shared" si="937"/>
        <v>0.13359148112294289</v>
      </c>
      <c r="AK518" s="30">
        <f t="shared" si="938"/>
        <v>0.11953290870488321</v>
      </c>
      <c r="AL518" s="30">
        <f t="shared" si="939"/>
        <v>5.354488258875416E-3</v>
      </c>
      <c r="AM518" s="30">
        <f t="shared" si="940"/>
        <v>1.8071470624172115</v>
      </c>
      <c r="AO518" s="30">
        <f t="shared" si="941"/>
        <v>0.54525327979203952</v>
      </c>
      <c r="AP518" s="30">
        <f t="shared" si="942"/>
        <v>3.8783567186912713E-3</v>
      </c>
      <c r="AQ518" s="30">
        <f t="shared" si="943"/>
        <v>0.17801250875358313</v>
      </c>
      <c r="AR518" s="30">
        <f t="shared" si="944"/>
        <v>5.2139684644215097E-2</v>
      </c>
      <c r="AS518" s="30">
        <f t="shared" si="945"/>
        <v>1.0140483717891941E-3</v>
      </c>
      <c r="AT518" s="30">
        <f t="shared" si="946"/>
        <v>3.2267797291965022E-2</v>
      </c>
      <c r="AU518" s="30">
        <f t="shared" si="947"/>
        <v>4.4402867020501537E-2</v>
      </c>
      <c r="AV518" s="30">
        <f t="shared" si="948"/>
        <v>7.3923967728588197E-2</v>
      </c>
      <c r="AW518" s="30">
        <f t="shared" si="949"/>
        <v>6.6144538643688397E-2</v>
      </c>
      <c r="AX518" s="30">
        <f t="shared" si="950"/>
        <v>2.9629510349386489E-3</v>
      </c>
      <c r="AY518" s="30">
        <f t="shared" si="951"/>
        <v>1.0000000000000002</v>
      </c>
      <c r="AZ518" s="30"/>
      <c r="BA518" s="30">
        <f t="shared" si="952"/>
        <v>0.96088548601864177</v>
      </c>
      <c r="BB518" s="30">
        <f t="shared" si="953"/>
        <v>1.7521902377972466E-3</v>
      </c>
      <c r="BC518" s="30">
        <f t="shared" si="954"/>
        <v>0.52432326402510787</v>
      </c>
      <c r="BD518" s="30">
        <f t="shared" si="955"/>
        <v>7.5156576200417552E-3</v>
      </c>
      <c r="BE518" s="30">
        <f t="shared" si="956"/>
        <v>0</v>
      </c>
      <c r="BF518" s="30">
        <f t="shared" si="957"/>
        <v>1.7369727047146404E-3</v>
      </c>
      <c r="BG518" s="30">
        <f t="shared" si="958"/>
        <v>0.14176176890156919</v>
      </c>
      <c r="BH518" s="30">
        <f t="shared" si="959"/>
        <v>0.16973217166828009</v>
      </c>
      <c r="BI518" s="30">
        <f t="shared" si="960"/>
        <v>3.1847133757961783E-2</v>
      </c>
      <c r="BJ518" s="30">
        <f t="shared" si="961"/>
        <v>1.8395546449341142</v>
      </c>
      <c r="BK518" s="30"/>
      <c r="BL518" s="30">
        <f t="shared" si="962"/>
        <v>0.52234680207233364</v>
      </c>
      <c r="BM518" s="30">
        <f t="shared" si="963"/>
        <v>9.5250784890926862E-4</v>
      </c>
      <c r="BN518" s="30">
        <f t="shared" si="964"/>
        <v>0.28502728389668852</v>
      </c>
      <c r="BO518" s="30">
        <f t="shared" si="965"/>
        <v>4.0855854109791544E-3</v>
      </c>
      <c r="BP518" s="30">
        <f t="shared" si="966"/>
        <v>0</v>
      </c>
      <c r="BQ518" s="30">
        <f t="shared" si="967"/>
        <v>9.4423544823635946E-4</v>
      </c>
      <c r="BR518" s="30">
        <f t="shared" si="968"/>
        <v>7.7063092032608013E-2</v>
      </c>
      <c r="BS518" s="30">
        <f t="shared" si="969"/>
        <v>9.2268078111025206E-2</v>
      </c>
      <c r="BT518" s="30">
        <f t="shared" si="970"/>
        <v>1.7312415179219873E-2</v>
      </c>
      <c r="BU518" s="30">
        <f t="shared" si="971"/>
        <v>1</v>
      </c>
      <c r="BV518" s="30"/>
      <c r="BW518" s="28">
        <f t="shared" si="972"/>
        <v>0.41288904678564503</v>
      </c>
      <c r="BX518" s="28">
        <f t="shared" si="973"/>
        <v>0.49435440254440766</v>
      </c>
      <c r="BY518" s="28">
        <f t="shared" si="974"/>
        <v>9.2756550669947369E-2</v>
      </c>
      <c r="BZ518" s="28"/>
      <c r="CA518" s="28">
        <f t="shared" si="975"/>
        <v>59.164501299220483</v>
      </c>
      <c r="CB518" s="28">
        <f t="shared" si="976"/>
        <v>9.7641415150909481</v>
      </c>
      <c r="CC518" s="28">
        <f t="shared" si="977"/>
        <v>29.920107406276991</v>
      </c>
      <c r="CD518" s="28">
        <f t="shared" si="978"/>
        <v>41.288904678564506</v>
      </c>
      <c r="CF518" s="28">
        <f t="shared" si="979"/>
        <v>6.8946874970762932</v>
      </c>
      <c r="CG518" s="28">
        <f t="shared" si="980"/>
        <v>0.52777008653259827</v>
      </c>
      <c r="CH518" s="30"/>
      <c r="CI518" s="107"/>
    </row>
    <row r="519" spans="1:87" ht="15" customHeight="1" x14ac:dyDescent="0.3">
      <c r="A519" s="150" t="s">
        <v>194</v>
      </c>
      <c r="C519" s="145">
        <v>600</v>
      </c>
      <c r="D519" s="26">
        <f t="shared" si="927"/>
        <v>1008</v>
      </c>
      <c r="F519" s="28">
        <v>59.2</v>
      </c>
      <c r="G519" s="28">
        <v>0.56000000000000005</v>
      </c>
      <c r="H519" s="28">
        <v>16.399999999999999</v>
      </c>
      <c r="I519" s="28">
        <v>6.77</v>
      </c>
      <c r="J519" s="28">
        <v>0.13</v>
      </c>
      <c r="K519" s="28">
        <v>2.35</v>
      </c>
      <c r="L519" s="28">
        <v>4.5</v>
      </c>
      <c r="M519" s="28">
        <v>4.1399999999999997</v>
      </c>
      <c r="N519" s="28">
        <v>5.63</v>
      </c>
      <c r="O519" s="28">
        <v>0.38</v>
      </c>
      <c r="P519" s="28">
        <f t="shared" si="928"/>
        <v>100.05999999999997</v>
      </c>
      <c r="R519" s="28">
        <v>55.85</v>
      </c>
      <c r="S519" s="28">
        <v>0.28999999999999998</v>
      </c>
      <c r="T519" s="28">
        <v>27.68</v>
      </c>
      <c r="U519" s="28">
        <v>0.66</v>
      </c>
      <c r="V519" s="28">
        <v>0</v>
      </c>
      <c r="W519" s="28">
        <v>0.25</v>
      </c>
      <c r="X519" s="28">
        <v>9.19</v>
      </c>
      <c r="Y519" s="28">
        <v>4.67</v>
      </c>
      <c r="Z519" s="28">
        <v>1.31</v>
      </c>
      <c r="AA519" s="28">
        <f t="shared" si="929"/>
        <v>99.899999999999991</v>
      </c>
      <c r="AC519" s="30">
        <f t="shared" si="930"/>
        <v>0.98535286284953405</v>
      </c>
      <c r="AD519" s="30">
        <f t="shared" si="931"/>
        <v>7.0087609511889862E-3</v>
      </c>
      <c r="AE519" s="30">
        <f t="shared" si="932"/>
        <v>0.32169478226755588</v>
      </c>
      <c r="AF519" s="30">
        <f t="shared" si="933"/>
        <v>9.4224077940153098E-2</v>
      </c>
      <c r="AG519" s="30">
        <f t="shared" si="934"/>
        <v>1.8325345362277983E-3</v>
      </c>
      <c r="AH519" s="30">
        <f t="shared" si="935"/>
        <v>5.8312655086848644E-2</v>
      </c>
      <c r="AI519" s="30">
        <f t="shared" si="936"/>
        <v>8.0242510699001429E-2</v>
      </c>
      <c r="AJ519" s="30">
        <f t="shared" si="937"/>
        <v>0.13359148112294289</v>
      </c>
      <c r="AK519" s="30">
        <f t="shared" si="938"/>
        <v>0.11953290870488321</v>
      </c>
      <c r="AL519" s="30">
        <f t="shared" si="939"/>
        <v>5.354488258875416E-3</v>
      </c>
      <c r="AM519" s="30">
        <f t="shared" si="940"/>
        <v>1.8071470624172115</v>
      </c>
      <c r="AO519" s="30">
        <f t="shared" si="941"/>
        <v>0.54525327979203952</v>
      </c>
      <c r="AP519" s="30">
        <f t="shared" si="942"/>
        <v>3.8783567186912713E-3</v>
      </c>
      <c r="AQ519" s="30">
        <f t="shared" si="943"/>
        <v>0.17801250875358313</v>
      </c>
      <c r="AR519" s="30">
        <f t="shared" si="944"/>
        <v>5.2139684644215097E-2</v>
      </c>
      <c r="AS519" s="30">
        <f t="shared" si="945"/>
        <v>1.0140483717891941E-3</v>
      </c>
      <c r="AT519" s="30">
        <f t="shared" si="946"/>
        <v>3.2267797291965022E-2</v>
      </c>
      <c r="AU519" s="30">
        <f t="shared" si="947"/>
        <v>4.4402867020501537E-2</v>
      </c>
      <c r="AV519" s="30">
        <f t="shared" si="948"/>
        <v>7.3923967728588197E-2</v>
      </c>
      <c r="AW519" s="30">
        <f t="shared" si="949"/>
        <v>6.6144538643688397E-2</v>
      </c>
      <c r="AX519" s="30">
        <f t="shared" si="950"/>
        <v>2.9629510349386489E-3</v>
      </c>
      <c r="AY519" s="30">
        <f t="shared" si="951"/>
        <v>1.0000000000000002</v>
      </c>
      <c r="AZ519" s="30"/>
      <c r="BA519" s="30">
        <f t="shared" si="952"/>
        <v>0.92959387483355527</v>
      </c>
      <c r="BB519" s="30">
        <f t="shared" si="953"/>
        <v>3.6295369211514386E-3</v>
      </c>
      <c r="BC519" s="30">
        <f t="shared" si="954"/>
        <v>0.54295802275402116</v>
      </c>
      <c r="BD519" s="30">
        <f t="shared" si="955"/>
        <v>9.1858037578288112E-3</v>
      </c>
      <c r="BE519" s="30">
        <f t="shared" si="956"/>
        <v>0</v>
      </c>
      <c r="BF519" s="30">
        <f t="shared" si="957"/>
        <v>6.2034739454094297E-3</v>
      </c>
      <c r="BG519" s="30">
        <f t="shared" si="958"/>
        <v>0.16387303851640514</v>
      </c>
      <c r="BH519" s="30">
        <f t="shared" si="959"/>
        <v>0.15069377218457566</v>
      </c>
      <c r="BI519" s="30">
        <f t="shared" si="960"/>
        <v>2.7813163481953292E-2</v>
      </c>
      <c r="BJ519" s="30">
        <f t="shared" si="961"/>
        <v>1.8339506863949</v>
      </c>
      <c r="BK519" s="30"/>
      <c r="BL519" s="30">
        <f t="shared" si="962"/>
        <v>0.50688051850560401</v>
      </c>
      <c r="BM519" s="30">
        <f t="shared" si="963"/>
        <v>1.9790809796997452E-3</v>
      </c>
      <c r="BN519" s="30">
        <f t="shared" si="964"/>
        <v>0.29605922710023586</v>
      </c>
      <c r="BO519" s="30">
        <f t="shared" si="965"/>
        <v>5.0087517761373736E-3</v>
      </c>
      <c r="BP519" s="30">
        <f t="shared" si="966"/>
        <v>0</v>
      </c>
      <c r="BQ519" s="30">
        <f t="shared" si="967"/>
        <v>3.3825740198085408E-3</v>
      </c>
      <c r="BR519" s="30">
        <f t="shared" si="968"/>
        <v>8.9355204440387428E-2</v>
      </c>
      <c r="BS519" s="30">
        <f t="shared" si="969"/>
        <v>8.2168933604645E-2</v>
      </c>
      <c r="BT519" s="30">
        <f t="shared" si="970"/>
        <v>1.5165709573482148E-2</v>
      </c>
      <c r="BU519" s="30">
        <f t="shared" si="971"/>
        <v>1</v>
      </c>
      <c r="BV519" s="30"/>
      <c r="BW519" s="28">
        <f t="shared" si="972"/>
        <v>0.47862915729074612</v>
      </c>
      <c r="BX519" s="28">
        <f t="shared" si="973"/>
        <v>0.44013605802791428</v>
      </c>
      <c r="BY519" s="28">
        <f t="shared" si="974"/>
        <v>8.1234784681339545E-2</v>
      </c>
      <c r="BZ519" s="28"/>
      <c r="CA519" s="28">
        <f t="shared" si="975"/>
        <v>59.164501299220483</v>
      </c>
      <c r="CB519" s="28">
        <f t="shared" si="976"/>
        <v>9.7641415150909481</v>
      </c>
      <c r="CC519" s="28">
        <f t="shared" si="977"/>
        <v>32.054936332671261</v>
      </c>
      <c r="CD519" s="28">
        <f t="shared" si="978"/>
        <v>47.862915729074615</v>
      </c>
      <c r="CF519" s="28">
        <f t="shared" si="979"/>
        <v>7.0424346877229915</v>
      </c>
      <c r="CG519" s="28">
        <f t="shared" si="980"/>
        <v>0.52777008653259827</v>
      </c>
      <c r="CH519" s="30"/>
      <c r="CI519" s="107">
        <f t="shared" ref="CI519:CI526" si="983">$CK$1+$CK$2*CF519+$CK$3*D519+$CK$4*BX519+$CK$5*CG519</f>
        <v>2.6897382856153951</v>
      </c>
    </row>
    <row r="520" spans="1:87" ht="15" customHeight="1" x14ac:dyDescent="0.3">
      <c r="A520" s="150" t="s">
        <v>194</v>
      </c>
      <c r="C520" s="145">
        <v>610</v>
      </c>
      <c r="D520" s="26">
        <f t="shared" si="927"/>
        <v>1008</v>
      </c>
      <c r="F520" s="28">
        <v>59.2</v>
      </c>
      <c r="G520" s="28">
        <v>0.56000000000000005</v>
      </c>
      <c r="H520" s="28">
        <v>16.399999999999999</v>
      </c>
      <c r="I520" s="28">
        <v>6.77</v>
      </c>
      <c r="J520" s="28">
        <v>0.13</v>
      </c>
      <c r="K520" s="28">
        <v>2.35</v>
      </c>
      <c r="L520" s="28">
        <v>4.5</v>
      </c>
      <c r="M520" s="28">
        <v>4.1399999999999997</v>
      </c>
      <c r="N520" s="28">
        <v>5.63</v>
      </c>
      <c r="O520" s="28">
        <v>0.38</v>
      </c>
      <c r="P520" s="28">
        <f t="shared" si="928"/>
        <v>100.05999999999997</v>
      </c>
      <c r="R520" s="28">
        <v>56.27</v>
      </c>
      <c r="S520" s="28">
        <v>0.2</v>
      </c>
      <c r="T520" s="28">
        <v>27.21</v>
      </c>
      <c r="U520" s="28">
        <v>0.7</v>
      </c>
      <c r="V520" s="28">
        <v>0</v>
      </c>
      <c r="W520" s="28">
        <v>0.1</v>
      </c>
      <c r="X520" s="28">
        <v>8.59</v>
      </c>
      <c r="Y520" s="28">
        <v>5.29</v>
      </c>
      <c r="Z520" s="28">
        <v>1.45</v>
      </c>
      <c r="AA520" s="28">
        <f t="shared" si="929"/>
        <v>99.810000000000016</v>
      </c>
      <c r="AC520" s="30">
        <f t="shared" si="930"/>
        <v>0.98535286284953405</v>
      </c>
      <c r="AD520" s="30">
        <f t="shared" si="931"/>
        <v>7.0087609511889862E-3</v>
      </c>
      <c r="AE520" s="30">
        <f t="shared" si="932"/>
        <v>0.32169478226755588</v>
      </c>
      <c r="AF520" s="30">
        <f t="shared" si="933"/>
        <v>9.4224077940153098E-2</v>
      </c>
      <c r="AG520" s="30">
        <f t="shared" si="934"/>
        <v>1.8325345362277983E-3</v>
      </c>
      <c r="AH520" s="30">
        <f t="shared" si="935"/>
        <v>5.8312655086848644E-2</v>
      </c>
      <c r="AI520" s="30">
        <f t="shared" si="936"/>
        <v>8.0242510699001429E-2</v>
      </c>
      <c r="AJ520" s="30">
        <f t="shared" si="937"/>
        <v>0.13359148112294289</v>
      </c>
      <c r="AK520" s="30">
        <f t="shared" si="938"/>
        <v>0.11953290870488321</v>
      </c>
      <c r="AL520" s="30">
        <f t="shared" si="939"/>
        <v>5.354488258875416E-3</v>
      </c>
      <c r="AM520" s="30">
        <f t="shared" si="940"/>
        <v>1.8071470624172115</v>
      </c>
      <c r="AO520" s="30">
        <f t="shared" si="941"/>
        <v>0.54525327979203952</v>
      </c>
      <c r="AP520" s="30">
        <f t="shared" si="942"/>
        <v>3.8783567186912713E-3</v>
      </c>
      <c r="AQ520" s="30">
        <f t="shared" si="943"/>
        <v>0.17801250875358313</v>
      </c>
      <c r="AR520" s="30">
        <f t="shared" si="944"/>
        <v>5.2139684644215097E-2</v>
      </c>
      <c r="AS520" s="30">
        <f t="shared" si="945"/>
        <v>1.0140483717891941E-3</v>
      </c>
      <c r="AT520" s="30">
        <f t="shared" si="946"/>
        <v>3.2267797291965022E-2</v>
      </c>
      <c r="AU520" s="30">
        <f t="shared" si="947"/>
        <v>4.4402867020501537E-2</v>
      </c>
      <c r="AV520" s="30">
        <f t="shared" si="948"/>
        <v>7.3923967728588197E-2</v>
      </c>
      <c r="AW520" s="30">
        <f t="shared" si="949"/>
        <v>6.6144538643688397E-2</v>
      </c>
      <c r="AX520" s="30">
        <f t="shared" si="950"/>
        <v>2.9629510349386489E-3</v>
      </c>
      <c r="AY520" s="30">
        <f t="shared" si="951"/>
        <v>1.0000000000000002</v>
      </c>
      <c r="AZ520" s="30"/>
      <c r="BA520" s="30">
        <f t="shared" si="952"/>
        <v>0.93658455392809592</v>
      </c>
      <c r="BB520" s="30">
        <f t="shared" si="953"/>
        <v>2.5031289111389237E-3</v>
      </c>
      <c r="BC520" s="30">
        <f t="shared" si="954"/>
        <v>0.5337387210670852</v>
      </c>
      <c r="BD520" s="30">
        <f t="shared" si="955"/>
        <v>9.7425191370911629E-3</v>
      </c>
      <c r="BE520" s="30">
        <f t="shared" si="956"/>
        <v>0</v>
      </c>
      <c r="BF520" s="30">
        <f t="shared" si="957"/>
        <v>2.4813895781637721E-3</v>
      </c>
      <c r="BG520" s="30">
        <f t="shared" si="958"/>
        <v>0.15317403708987162</v>
      </c>
      <c r="BH520" s="30">
        <f t="shared" si="959"/>
        <v>0.17070022587931591</v>
      </c>
      <c r="BI520" s="30">
        <f t="shared" si="960"/>
        <v>3.0785562632696387E-2</v>
      </c>
      <c r="BJ520" s="30">
        <f t="shared" si="961"/>
        <v>1.8397101382234589</v>
      </c>
      <c r="BK520" s="30"/>
      <c r="BL520" s="30">
        <f t="shared" si="962"/>
        <v>0.5090935438517078</v>
      </c>
      <c r="BM520" s="30">
        <f t="shared" si="963"/>
        <v>1.3606104891915767E-3</v>
      </c>
      <c r="BN520" s="30">
        <f t="shared" si="964"/>
        <v>0.29012109569744354</v>
      </c>
      <c r="BO520" s="30">
        <f t="shared" si="965"/>
        <v>5.2956816047658242E-3</v>
      </c>
      <c r="BP520" s="30">
        <f t="shared" si="966"/>
        <v>0</v>
      </c>
      <c r="BQ520" s="30">
        <f t="shared" si="967"/>
        <v>1.348793772784206E-3</v>
      </c>
      <c r="BR520" s="30">
        <f t="shared" si="968"/>
        <v>8.3259875513751427E-2</v>
      </c>
      <c r="BS520" s="30">
        <f t="shared" si="969"/>
        <v>9.2786478876588085E-2</v>
      </c>
      <c r="BT520" s="30">
        <f t="shared" si="970"/>
        <v>1.6733920193767529E-2</v>
      </c>
      <c r="BU520" s="30">
        <f t="shared" si="971"/>
        <v>1</v>
      </c>
      <c r="BV520" s="30"/>
      <c r="BW520" s="28">
        <f t="shared" si="972"/>
        <v>0.43189001412811273</v>
      </c>
      <c r="BX520" s="28">
        <f t="shared" si="973"/>
        <v>0.48130691315156726</v>
      </c>
      <c r="BY520" s="28">
        <f t="shared" si="974"/>
        <v>8.6803072720319951E-2</v>
      </c>
      <c r="BZ520" s="28"/>
      <c r="CA520" s="28">
        <f t="shared" si="975"/>
        <v>59.164501299220483</v>
      </c>
      <c r="CB520" s="28">
        <f t="shared" si="976"/>
        <v>9.7641415150909481</v>
      </c>
      <c r="CC520" s="28">
        <f t="shared" si="977"/>
        <v>30.274807978437632</v>
      </c>
      <c r="CD520" s="28">
        <f t="shared" si="978"/>
        <v>43.189001412811272</v>
      </c>
      <c r="CF520" s="28">
        <f t="shared" si="979"/>
        <v>6.9396795509625182</v>
      </c>
      <c r="CG520" s="28">
        <f t="shared" si="980"/>
        <v>0.52777008653259827</v>
      </c>
      <c r="CH520" s="30"/>
      <c r="CI520" s="107">
        <f t="shared" si="983"/>
        <v>2.2168591523522356</v>
      </c>
    </row>
    <row r="521" spans="1:87" ht="15" customHeight="1" x14ac:dyDescent="0.3">
      <c r="A521" s="150" t="s">
        <v>194</v>
      </c>
      <c r="C521" s="145">
        <v>620</v>
      </c>
      <c r="D521" s="26">
        <f t="shared" si="927"/>
        <v>1008</v>
      </c>
      <c r="F521" s="28">
        <v>59.2</v>
      </c>
      <c r="G521" s="28">
        <v>0.56000000000000005</v>
      </c>
      <c r="H521" s="28">
        <v>16.399999999999999</v>
      </c>
      <c r="I521" s="28">
        <v>6.77</v>
      </c>
      <c r="J521" s="28">
        <v>0.13</v>
      </c>
      <c r="K521" s="28">
        <v>2.35</v>
      </c>
      <c r="L521" s="28">
        <v>4.5</v>
      </c>
      <c r="M521" s="28">
        <v>4.1399999999999997</v>
      </c>
      <c r="N521" s="28">
        <v>5.63</v>
      </c>
      <c r="O521" s="28">
        <v>0.38</v>
      </c>
      <c r="P521" s="28">
        <f t="shared" si="928"/>
        <v>100.05999999999997</v>
      </c>
      <c r="R521" s="28">
        <v>56.37</v>
      </c>
      <c r="S521" s="28">
        <v>0.19</v>
      </c>
      <c r="T521" s="28">
        <v>27.01</v>
      </c>
      <c r="U521" s="28">
        <v>0.67</v>
      </c>
      <c r="V521" s="28">
        <v>0</v>
      </c>
      <c r="W521" s="28">
        <v>0.2</v>
      </c>
      <c r="X521" s="28">
        <v>8.5</v>
      </c>
      <c r="Y521" s="28">
        <v>5.28</v>
      </c>
      <c r="Z521" s="28">
        <v>1.49</v>
      </c>
      <c r="AA521" s="28">
        <f t="shared" si="929"/>
        <v>99.71</v>
      </c>
      <c r="AC521" s="30">
        <f t="shared" si="930"/>
        <v>0.98535286284953405</v>
      </c>
      <c r="AD521" s="30">
        <f t="shared" si="931"/>
        <v>7.0087609511889862E-3</v>
      </c>
      <c r="AE521" s="30">
        <f t="shared" si="932"/>
        <v>0.32169478226755588</v>
      </c>
      <c r="AF521" s="30">
        <f t="shared" si="933"/>
        <v>9.4224077940153098E-2</v>
      </c>
      <c r="AG521" s="30">
        <f t="shared" si="934"/>
        <v>1.8325345362277983E-3</v>
      </c>
      <c r="AH521" s="30">
        <f t="shared" si="935"/>
        <v>5.8312655086848644E-2</v>
      </c>
      <c r="AI521" s="30">
        <f t="shared" si="936"/>
        <v>8.0242510699001429E-2</v>
      </c>
      <c r="AJ521" s="30">
        <f t="shared" si="937"/>
        <v>0.13359148112294289</v>
      </c>
      <c r="AK521" s="30">
        <f t="shared" si="938"/>
        <v>0.11953290870488321</v>
      </c>
      <c r="AL521" s="30">
        <f t="shared" si="939"/>
        <v>5.354488258875416E-3</v>
      </c>
      <c r="AM521" s="30">
        <f t="shared" si="940"/>
        <v>1.8071470624172115</v>
      </c>
      <c r="AO521" s="30">
        <f t="shared" si="941"/>
        <v>0.54525327979203952</v>
      </c>
      <c r="AP521" s="30">
        <f t="shared" si="942"/>
        <v>3.8783567186912713E-3</v>
      </c>
      <c r="AQ521" s="30">
        <f t="shared" si="943"/>
        <v>0.17801250875358313</v>
      </c>
      <c r="AR521" s="30">
        <f t="shared" si="944"/>
        <v>5.2139684644215097E-2</v>
      </c>
      <c r="AS521" s="30">
        <f t="shared" si="945"/>
        <v>1.0140483717891941E-3</v>
      </c>
      <c r="AT521" s="30">
        <f t="shared" si="946"/>
        <v>3.2267797291965022E-2</v>
      </c>
      <c r="AU521" s="30">
        <f t="shared" si="947"/>
        <v>4.4402867020501537E-2</v>
      </c>
      <c r="AV521" s="30">
        <f t="shared" si="948"/>
        <v>7.3923967728588197E-2</v>
      </c>
      <c r="AW521" s="30">
        <f t="shared" si="949"/>
        <v>6.6144538643688397E-2</v>
      </c>
      <c r="AX521" s="30">
        <f t="shared" si="950"/>
        <v>2.9629510349386489E-3</v>
      </c>
      <c r="AY521" s="30">
        <f t="shared" si="951"/>
        <v>1.0000000000000002</v>
      </c>
      <c r="AZ521" s="30"/>
      <c r="BA521" s="30">
        <f t="shared" si="952"/>
        <v>0.93824900133155786</v>
      </c>
      <c r="BB521" s="30">
        <f t="shared" si="953"/>
        <v>2.3779724655819774E-3</v>
      </c>
      <c r="BC521" s="30">
        <f t="shared" si="954"/>
        <v>0.52981561396626131</v>
      </c>
      <c r="BD521" s="30">
        <f t="shared" si="955"/>
        <v>9.3249826026443987E-3</v>
      </c>
      <c r="BE521" s="30">
        <f t="shared" si="956"/>
        <v>0</v>
      </c>
      <c r="BF521" s="30">
        <f t="shared" si="957"/>
        <v>4.9627791563275443E-3</v>
      </c>
      <c r="BG521" s="30">
        <f t="shared" si="958"/>
        <v>0.15156918687589158</v>
      </c>
      <c r="BH521" s="30">
        <f t="shared" si="959"/>
        <v>0.170377541142304</v>
      </c>
      <c r="BI521" s="30">
        <f t="shared" si="960"/>
        <v>3.1634819532908705E-2</v>
      </c>
      <c r="BJ521" s="30">
        <f t="shared" si="961"/>
        <v>1.8383118970734778</v>
      </c>
      <c r="BK521" s="30"/>
      <c r="BL521" s="30">
        <f t="shared" si="962"/>
        <v>0.51038618790707624</v>
      </c>
      <c r="BM521" s="30">
        <f t="shared" si="963"/>
        <v>1.2935631159041176E-3</v>
      </c>
      <c r="BN521" s="30">
        <f t="shared" si="964"/>
        <v>0.28820768380474909</v>
      </c>
      <c r="BO521" s="30">
        <f t="shared" si="965"/>
        <v>5.0725791512797229E-3</v>
      </c>
      <c r="BP521" s="30">
        <f t="shared" si="966"/>
        <v>0</v>
      </c>
      <c r="BQ521" s="30">
        <f t="shared" si="967"/>
        <v>2.6996393616491843E-3</v>
      </c>
      <c r="BR521" s="30">
        <f t="shared" si="968"/>
        <v>8.2450201795018524E-2</v>
      </c>
      <c r="BS521" s="30">
        <f t="shared" si="969"/>
        <v>9.2681520156366576E-2</v>
      </c>
      <c r="BT521" s="30">
        <f t="shared" si="970"/>
        <v>1.7208624707956321E-2</v>
      </c>
      <c r="BU521" s="30">
        <f t="shared" si="971"/>
        <v>0.99999999999999967</v>
      </c>
      <c r="BV521" s="30"/>
      <c r="BW521" s="28">
        <f t="shared" si="972"/>
        <v>0.42866826033670435</v>
      </c>
      <c r="BX521" s="28">
        <f t="shared" si="973"/>
        <v>0.48186208336474007</v>
      </c>
      <c r="BY521" s="28">
        <f t="shared" si="974"/>
        <v>8.9469656298555578E-2</v>
      </c>
      <c r="BZ521" s="28"/>
      <c r="CA521" s="28">
        <f t="shared" si="975"/>
        <v>59.164501299220483</v>
      </c>
      <c r="CB521" s="28">
        <f t="shared" si="976"/>
        <v>9.7641415150909481</v>
      </c>
      <c r="CC521" s="28">
        <f t="shared" si="977"/>
        <v>30.380378646690776</v>
      </c>
      <c r="CD521" s="28">
        <f t="shared" si="978"/>
        <v>42.866826033670435</v>
      </c>
      <c r="CF521" s="28">
        <f t="shared" si="979"/>
        <v>6.9321919259191738</v>
      </c>
      <c r="CG521" s="28">
        <f t="shared" si="980"/>
        <v>0.52777008653259827</v>
      </c>
      <c r="CH521" s="30"/>
      <c r="CI521" s="107">
        <f t="shared" si="983"/>
        <v>2.2124902052731144</v>
      </c>
    </row>
    <row r="522" spans="1:87" ht="15" customHeight="1" x14ac:dyDescent="0.3">
      <c r="A522" s="150" t="s">
        <v>194</v>
      </c>
      <c r="C522" s="145">
        <v>630</v>
      </c>
      <c r="D522" s="26">
        <f t="shared" si="927"/>
        <v>1008</v>
      </c>
      <c r="F522" s="28">
        <v>59.2</v>
      </c>
      <c r="G522" s="28">
        <v>0.56000000000000005</v>
      </c>
      <c r="H522" s="28">
        <v>16.399999999999999</v>
      </c>
      <c r="I522" s="28">
        <v>6.77</v>
      </c>
      <c r="J522" s="28">
        <v>0.13</v>
      </c>
      <c r="K522" s="28">
        <v>2.35</v>
      </c>
      <c r="L522" s="28">
        <v>4.5</v>
      </c>
      <c r="M522" s="28">
        <v>4.1399999999999997</v>
      </c>
      <c r="N522" s="28">
        <v>5.63</v>
      </c>
      <c r="O522" s="28">
        <v>0.38</v>
      </c>
      <c r="P522" s="28">
        <f t="shared" si="928"/>
        <v>100.05999999999997</v>
      </c>
      <c r="R522" s="28">
        <v>55.34</v>
      </c>
      <c r="S522" s="28">
        <v>0.13</v>
      </c>
      <c r="T522" s="28">
        <v>28.25</v>
      </c>
      <c r="U522" s="28">
        <v>0.5</v>
      </c>
      <c r="V522" s="28">
        <v>0</v>
      </c>
      <c r="W522" s="28">
        <v>0.16</v>
      </c>
      <c r="X522" s="28">
        <v>9.66</v>
      </c>
      <c r="Y522" s="28">
        <v>4.59</v>
      </c>
      <c r="Z522" s="28">
        <v>1.1200000000000001</v>
      </c>
      <c r="AA522" s="28">
        <f t="shared" si="929"/>
        <v>99.75</v>
      </c>
      <c r="AC522" s="30">
        <f t="shared" si="930"/>
        <v>0.98535286284953405</v>
      </c>
      <c r="AD522" s="30">
        <f t="shared" si="931"/>
        <v>7.0087609511889862E-3</v>
      </c>
      <c r="AE522" s="30">
        <f t="shared" si="932"/>
        <v>0.32169478226755588</v>
      </c>
      <c r="AF522" s="30">
        <f t="shared" si="933"/>
        <v>9.4224077940153098E-2</v>
      </c>
      <c r="AG522" s="30">
        <f t="shared" si="934"/>
        <v>1.8325345362277983E-3</v>
      </c>
      <c r="AH522" s="30">
        <f t="shared" si="935"/>
        <v>5.8312655086848644E-2</v>
      </c>
      <c r="AI522" s="30">
        <f t="shared" si="936"/>
        <v>8.0242510699001429E-2</v>
      </c>
      <c r="AJ522" s="30">
        <f t="shared" si="937"/>
        <v>0.13359148112294289</v>
      </c>
      <c r="AK522" s="30">
        <f t="shared" si="938"/>
        <v>0.11953290870488321</v>
      </c>
      <c r="AL522" s="30">
        <f t="shared" si="939"/>
        <v>5.354488258875416E-3</v>
      </c>
      <c r="AM522" s="30">
        <f t="shared" si="940"/>
        <v>1.8071470624172115</v>
      </c>
      <c r="AO522" s="30">
        <f t="shared" si="941"/>
        <v>0.54525327979203952</v>
      </c>
      <c r="AP522" s="30">
        <f t="shared" si="942"/>
        <v>3.8783567186912713E-3</v>
      </c>
      <c r="AQ522" s="30">
        <f t="shared" si="943"/>
        <v>0.17801250875358313</v>
      </c>
      <c r="AR522" s="30">
        <f t="shared" si="944"/>
        <v>5.2139684644215097E-2</v>
      </c>
      <c r="AS522" s="30">
        <f t="shared" si="945"/>
        <v>1.0140483717891941E-3</v>
      </c>
      <c r="AT522" s="30">
        <f t="shared" si="946"/>
        <v>3.2267797291965022E-2</v>
      </c>
      <c r="AU522" s="30">
        <f t="shared" si="947"/>
        <v>4.4402867020501537E-2</v>
      </c>
      <c r="AV522" s="30">
        <f t="shared" si="948"/>
        <v>7.3923967728588197E-2</v>
      </c>
      <c r="AW522" s="30">
        <f t="shared" si="949"/>
        <v>6.6144538643688397E-2</v>
      </c>
      <c r="AX522" s="30">
        <f t="shared" si="950"/>
        <v>2.9629510349386489E-3</v>
      </c>
      <c r="AY522" s="30">
        <f t="shared" si="951"/>
        <v>1.0000000000000002</v>
      </c>
      <c r="AZ522" s="30"/>
      <c r="BA522" s="30">
        <f t="shared" si="952"/>
        <v>0.92110519307589889</v>
      </c>
      <c r="BB522" s="30">
        <f t="shared" si="953"/>
        <v>1.6270337922403002E-3</v>
      </c>
      <c r="BC522" s="30">
        <f t="shared" si="954"/>
        <v>0.55413887799136918</v>
      </c>
      <c r="BD522" s="30">
        <f t="shared" si="955"/>
        <v>6.9589422407794017E-3</v>
      </c>
      <c r="BE522" s="30">
        <f t="shared" si="956"/>
        <v>0</v>
      </c>
      <c r="BF522" s="30">
        <f t="shared" si="957"/>
        <v>3.9702233250620347E-3</v>
      </c>
      <c r="BG522" s="30">
        <f t="shared" si="958"/>
        <v>0.17225392296718975</v>
      </c>
      <c r="BH522" s="30">
        <f t="shared" si="959"/>
        <v>0.14811229428848016</v>
      </c>
      <c r="BI522" s="30">
        <f t="shared" si="960"/>
        <v>2.37791932059448E-2</v>
      </c>
      <c r="BJ522" s="30">
        <f t="shared" si="961"/>
        <v>1.8319456808869643</v>
      </c>
      <c r="BK522" s="30"/>
      <c r="BL522" s="30">
        <f t="shared" si="962"/>
        <v>0.50280158559610344</v>
      </c>
      <c r="BM522" s="30">
        <f t="shared" si="963"/>
        <v>8.8814521588464741E-4</v>
      </c>
      <c r="BN522" s="30">
        <f t="shared" si="964"/>
        <v>0.30248652226581002</v>
      </c>
      <c r="BO522" s="30">
        <f t="shared" si="965"/>
        <v>3.7986618890414503E-3</v>
      </c>
      <c r="BP522" s="30">
        <f t="shared" si="966"/>
        <v>0</v>
      </c>
      <c r="BQ522" s="30">
        <f t="shared" si="967"/>
        <v>2.1672167283583381E-3</v>
      </c>
      <c r="BR522" s="30">
        <f t="shared" si="968"/>
        <v>9.4027855063797738E-2</v>
      </c>
      <c r="BS522" s="30">
        <f t="shared" si="969"/>
        <v>8.0849719417864702E-2</v>
      </c>
      <c r="BT522" s="30">
        <f t="shared" si="970"/>
        <v>1.2980293823139855E-2</v>
      </c>
      <c r="BU522" s="30">
        <f t="shared" si="971"/>
        <v>1</v>
      </c>
      <c r="BV522" s="30"/>
      <c r="BW522" s="28">
        <f t="shared" si="972"/>
        <v>0.50052657316027926</v>
      </c>
      <c r="BX522" s="28">
        <f t="shared" si="973"/>
        <v>0.43037707255724195</v>
      </c>
      <c r="BY522" s="28">
        <f t="shared" si="974"/>
        <v>6.9096354282478789E-2</v>
      </c>
      <c r="BZ522" s="28"/>
      <c r="CA522" s="28">
        <f t="shared" si="975"/>
        <v>59.164501299220483</v>
      </c>
      <c r="CB522" s="28">
        <f t="shared" si="976"/>
        <v>9.7641415150909481</v>
      </c>
      <c r="CC522" s="28">
        <f t="shared" si="977"/>
        <v>31.935964086261841</v>
      </c>
      <c r="CD522" s="28">
        <f t="shared" si="978"/>
        <v>50.052657316027926</v>
      </c>
      <c r="CF522" s="28">
        <f t="shared" si="979"/>
        <v>7.0871692826325834</v>
      </c>
      <c r="CG522" s="28">
        <f t="shared" si="980"/>
        <v>0.52777008653259827</v>
      </c>
      <c r="CH522" s="30"/>
      <c r="CI522" s="107">
        <f t="shared" si="983"/>
        <v>2.7951232954073197</v>
      </c>
    </row>
    <row r="523" spans="1:87" ht="15" customHeight="1" x14ac:dyDescent="0.3">
      <c r="A523" s="150" t="s">
        <v>194</v>
      </c>
      <c r="C523" s="145">
        <v>640</v>
      </c>
      <c r="D523" s="26">
        <f t="shared" si="927"/>
        <v>1008</v>
      </c>
      <c r="F523" s="28">
        <v>59.2</v>
      </c>
      <c r="G523" s="28">
        <v>0.56000000000000005</v>
      </c>
      <c r="H523" s="28">
        <v>16.399999999999999</v>
      </c>
      <c r="I523" s="28">
        <v>6.77</v>
      </c>
      <c r="J523" s="28">
        <v>0.13</v>
      </c>
      <c r="K523" s="28">
        <v>2.35</v>
      </c>
      <c r="L523" s="28">
        <v>4.5</v>
      </c>
      <c r="M523" s="28">
        <v>4.1399999999999997</v>
      </c>
      <c r="N523" s="28">
        <v>5.63</v>
      </c>
      <c r="O523" s="28">
        <v>0.38</v>
      </c>
      <c r="P523" s="28">
        <f t="shared" si="928"/>
        <v>100.05999999999997</v>
      </c>
      <c r="R523" s="28">
        <v>55.49</v>
      </c>
      <c r="S523" s="28">
        <v>0.23</v>
      </c>
      <c r="T523" s="28">
        <v>28.07</v>
      </c>
      <c r="U523" s="28">
        <v>0.61</v>
      </c>
      <c r="V523" s="28">
        <v>0</v>
      </c>
      <c r="W523" s="28">
        <v>0.33</v>
      </c>
      <c r="X523" s="28">
        <v>9.26</v>
      </c>
      <c r="Y523" s="28">
        <v>4.59</v>
      </c>
      <c r="Z523" s="28">
        <v>1.1100000000000001</v>
      </c>
      <c r="AA523" s="28">
        <f t="shared" si="929"/>
        <v>99.69</v>
      </c>
      <c r="AC523" s="30">
        <f t="shared" si="930"/>
        <v>0.98535286284953405</v>
      </c>
      <c r="AD523" s="30">
        <f t="shared" si="931"/>
        <v>7.0087609511889862E-3</v>
      </c>
      <c r="AE523" s="30">
        <f t="shared" si="932"/>
        <v>0.32169478226755588</v>
      </c>
      <c r="AF523" s="30">
        <f t="shared" si="933"/>
        <v>9.4224077940153098E-2</v>
      </c>
      <c r="AG523" s="30">
        <f t="shared" si="934"/>
        <v>1.8325345362277983E-3</v>
      </c>
      <c r="AH523" s="30">
        <f t="shared" si="935"/>
        <v>5.8312655086848644E-2</v>
      </c>
      <c r="AI523" s="30">
        <f t="shared" si="936"/>
        <v>8.0242510699001429E-2</v>
      </c>
      <c r="AJ523" s="30">
        <f t="shared" si="937"/>
        <v>0.13359148112294289</v>
      </c>
      <c r="AK523" s="30">
        <f t="shared" si="938"/>
        <v>0.11953290870488321</v>
      </c>
      <c r="AL523" s="30">
        <f t="shared" si="939"/>
        <v>5.354488258875416E-3</v>
      </c>
      <c r="AM523" s="30">
        <f t="shared" si="940"/>
        <v>1.8071470624172115</v>
      </c>
      <c r="AO523" s="30">
        <f t="shared" si="941"/>
        <v>0.54525327979203952</v>
      </c>
      <c r="AP523" s="30">
        <f t="shared" si="942"/>
        <v>3.8783567186912713E-3</v>
      </c>
      <c r="AQ523" s="30">
        <f t="shared" si="943"/>
        <v>0.17801250875358313</v>
      </c>
      <c r="AR523" s="30">
        <f t="shared" si="944"/>
        <v>5.2139684644215097E-2</v>
      </c>
      <c r="AS523" s="30">
        <f t="shared" si="945"/>
        <v>1.0140483717891941E-3</v>
      </c>
      <c r="AT523" s="30">
        <f t="shared" si="946"/>
        <v>3.2267797291965022E-2</v>
      </c>
      <c r="AU523" s="30">
        <f t="shared" si="947"/>
        <v>4.4402867020501537E-2</v>
      </c>
      <c r="AV523" s="30">
        <f t="shared" si="948"/>
        <v>7.3923967728588197E-2</v>
      </c>
      <c r="AW523" s="30">
        <f t="shared" si="949"/>
        <v>6.6144538643688397E-2</v>
      </c>
      <c r="AX523" s="30">
        <f t="shared" si="950"/>
        <v>2.9629510349386489E-3</v>
      </c>
      <c r="AY523" s="30">
        <f t="shared" si="951"/>
        <v>1.0000000000000002</v>
      </c>
      <c r="AZ523" s="30"/>
      <c r="BA523" s="30">
        <f t="shared" si="952"/>
        <v>0.92360186418109191</v>
      </c>
      <c r="BB523" s="30">
        <f t="shared" si="953"/>
        <v>2.8785982478097623E-3</v>
      </c>
      <c r="BC523" s="30">
        <f t="shared" si="954"/>
        <v>0.55060808160062769</v>
      </c>
      <c r="BD523" s="30">
        <f t="shared" si="955"/>
        <v>8.4899095337508702E-3</v>
      </c>
      <c r="BE523" s="30">
        <f t="shared" si="956"/>
        <v>0</v>
      </c>
      <c r="BF523" s="30">
        <f t="shared" si="957"/>
        <v>8.1885856079404479E-3</v>
      </c>
      <c r="BG523" s="30">
        <f t="shared" si="958"/>
        <v>0.1651212553495007</v>
      </c>
      <c r="BH523" s="30">
        <f t="shared" si="959"/>
        <v>0.14811229428848016</v>
      </c>
      <c r="BI523" s="30">
        <f t="shared" si="960"/>
        <v>2.3566878980891721E-2</v>
      </c>
      <c r="BJ523" s="30">
        <f t="shared" si="961"/>
        <v>1.8305674677900936</v>
      </c>
      <c r="BK523" s="30"/>
      <c r="BL523" s="30">
        <f t="shared" si="962"/>
        <v>0.50454401732381216</v>
      </c>
      <c r="BM523" s="30">
        <f t="shared" si="963"/>
        <v>1.5725168825844356E-3</v>
      </c>
      <c r="BN523" s="30">
        <f t="shared" si="964"/>
        <v>0.30078546204327306</v>
      </c>
      <c r="BO523" s="30">
        <f t="shared" si="965"/>
        <v>4.6378566663812177E-3</v>
      </c>
      <c r="BP523" s="30">
        <f t="shared" si="966"/>
        <v>0</v>
      </c>
      <c r="BQ523" s="30">
        <f t="shared" si="967"/>
        <v>4.4732498266375894E-3</v>
      </c>
      <c r="BR523" s="30">
        <f t="shared" si="968"/>
        <v>9.0202223220343339E-2</v>
      </c>
      <c r="BS523" s="30">
        <f t="shared" si="969"/>
        <v>8.0910590237509794E-2</v>
      </c>
      <c r="BT523" s="30">
        <f t="shared" si="970"/>
        <v>1.2874083799458232E-2</v>
      </c>
      <c r="BU523" s="30">
        <f t="shared" si="971"/>
        <v>0.99999999999999967</v>
      </c>
      <c r="BV523" s="30"/>
      <c r="BW523" s="28">
        <f t="shared" si="972"/>
        <v>0.49026438602414579</v>
      </c>
      <c r="BX523" s="28">
        <f t="shared" si="973"/>
        <v>0.43976278443542555</v>
      </c>
      <c r="BY523" s="28">
        <f t="shared" si="974"/>
        <v>6.997282954042866E-2</v>
      </c>
      <c r="BZ523" s="28"/>
      <c r="CA523" s="28">
        <f t="shared" si="975"/>
        <v>59.164501299220483</v>
      </c>
      <c r="CB523" s="28">
        <f t="shared" si="976"/>
        <v>9.7641415150909481</v>
      </c>
      <c r="CC523" s="28">
        <f t="shared" si="977"/>
        <v>31.510502255250156</v>
      </c>
      <c r="CD523" s="28">
        <f t="shared" si="978"/>
        <v>49.026438602414579</v>
      </c>
      <c r="CF523" s="28">
        <f t="shared" si="979"/>
        <v>7.0664534009666822</v>
      </c>
      <c r="CG523" s="28">
        <f t="shared" si="980"/>
        <v>0.52777008653259827</v>
      </c>
      <c r="CH523" s="30"/>
      <c r="CI523" s="107">
        <f t="shared" si="983"/>
        <v>2.6864297869303067</v>
      </c>
    </row>
    <row r="524" spans="1:87" ht="15" customHeight="1" x14ac:dyDescent="0.3">
      <c r="A524" s="150" t="s">
        <v>194</v>
      </c>
      <c r="C524" s="145">
        <v>650</v>
      </c>
      <c r="D524" s="26">
        <f t="shared" ref="D524:D547" si="984">$D$458</f>
        <v>1008</v>
      </c>
      <c r="F524" s="28">
        <v>59.2</v>
      </c>
      <c r="G524" s="28">
        <v>0.56000000000000005</v>
      </c>
      <c r="H524" s="28">
        <v>16.399999999999999</v>
      </c>
      <c r="I524" s="28">
        <v>6.77</v>
      </c>
      <c r="J524" s="28">
        <v>0.13</v>
      </c>
      <c r="K524" s="28">
        <v>2.35</v>
      </c>
      <c r="L524" s="28">
        <v>4.5</v>
      </c>
      <c r="M524" s="28">
        <v>4.1399999999999997</v>
      </c>
      <c r="N524" s="28">
        <v>5.63</v>
      </c>
      <c r="O524" s="28">
        <v>0.38</v>
      </c>
      <c r="P524" s="28">
        <f t="shared" ref="P524:P547" si="985">SUM(F524:O524)</f>
        <v>100.05999999999997</v>
      </c>
      <c r="R524" s="28">
        <v>55.12</v>
      </c>
      <c r="S524" s="28">
        <v>0.18</v>
      </c>
      <c r="T524" s="28">
        <v>27.86</v>
      </c>
      <c r="U524" s="28">
        <v>0.76</v>
      </c>
      <c r="V524" s="28">
        <v>0</v>
      </c>
      <c r="W524" s="28">
        <v>0.36</v>
      </c>
      <c r="X524" s="28">
        <v>9.44</v>
      </c>
      <c r="Y524" s="28">
        <v>5.01</v>
      </c>
      <c r="Z524" s="28">
        <v>1.03</v>
      </c>
      <c r="AA524" s="28">
        <f t="shared" ref="AA524:AA547" si="986">SUM(R524:Z524)</f>
        <v>99.76</v>
      </c>
      <c r="AC524" s="30">
        <f t="shared" ref="AC524:AC547" si="987">F524/AC$2</f>
        <v>0.98535286284953405</v>
      </c>
      <c r="AD524" s="30">
        <f t="shared" ref="AD524:AD547" si="988">G524/AD$2</f>
        <v>7.0087609511889862E-3</v>
      </c>
      <c r="AE524" s="30">
        <f t="shared" ref="AE524:AE547" si="989">H524*2/AE$2</f>
        <v>0.32169478226755588</v>
      </c>
      <c r="AF524" s="30">
        <f t="shared" ref="AF524:AF547" si="990">I524/AF$2</f>
        <v>9.4224077940153098E-2</v>
      </c>
      <c r="AG524" s="30">
        <f t="shared" ref="AG524:AG547" si="991">J524/AG$2</f>
        <v>1.8325345362277983E-3</v>
      </c>
      <c r="AH524" s="30">
        <f t="shared" ref="AH524:AH547" si="992">K524/AH$2</f>
        <v>5.8312655086848644E-2</v>
      </c>
      <c r="AI524" s="30">
        <f t="shared" ref="AI524:AI547" si="993">L524/AI$2</f>
        <v>8.0242510699001429E-2</v>
      </c>
      <c r="AJ524" s="30">
        <f t="shared" ref="AJ524:AJ547" si="994">M524*2/AJ$2</f>
        <v>0.13359148112294289</v>
      </c>
      <c r="AK524" s="30">
        <f t="shared" ref="AK524:AK547" si="995">N524*2/AK$2</f>
        <v>0.11953290870488321</v>
      </c>
      <c r="AL524" s="30">
        <f t="shared" ref="AL524:AL547" si="996">O524*2/AL$2</f>
        <v>5.354488258875416E-3</v>
      </c>
      <c r="AM524" s="30">
        <f t="shared" ref="AM524:AM547" si="997">SUM(AC524:AL524)</f>
        <v>1.8071470624172115</v>
      </c>
      <c r="AO524" s="30">
        <f t="shared" ref="AO524:AO547" si="998">AC524/$AM524</f>
        <v>0.54525327979203952</v>
      </c>
      <c r="AP524" s="30">
        <f t="shared" ref="AP524:AP547" si="999">AD524/$AM524</f>
        <v>3.8783567186912713E-3</v>
      </c>
      <c r="AQ524" s="30">
        <f t="shared" ref="AQ524:AQ547" si="1000">AE524/$AM524</f>
        <v>0.17801250875358313</v>
      </c>
      <c r="AR524" s="30">
        <f t="shared" ref="AR524:AR547" si="1001">AF524/$AM524</f>
        <v>5.2139684644215097E-2</v>
      </c>
      <c r="AS524" s="30">
        <f t="shared" ref="AS524:AS547" si="1002">AG524/$AM524</f>
        <v>1.0140483717891941E-3</v>
      </c>
      <c r="AT524" s="30">
        <f t="shared" ref="AT524:AT547" si="1003">AH524/$AM524</f>
        <v>3.2267797291965022E-2</v>
      </c>
      <c r="AU524" s="30">
        <f t="shared" ref="AU524:AU547" si="1004">AI524/$AM524</f>
        <v>4.4402867020501537E-2</v>
      </c>
      <c r="AV524" s="30">
        <f t="shared" ref="AV524:AV547" si="1005">AJ524/$AM524</f>
        <v>7.3923967728588197E-2</v>
      </c>
      <c r="AW524" s="30">
        <f t="shared" ref="AW524:AW547" si="1006">AK524/$AM524</f>
        <v>6.6144538643688397E-2</v>
      </c>
      <c r="AX524" s="30">
        <f t="shared" ref="AX524:AX547" si="1007">AL524/$AM524</f>
        <v>2.9629510349386489E-3</v>
      </c>
      <c r="AY524" s="30">
        <f t="shared" ref="AY524:AY547" si="1008">SUM(AO524:AX524)</f>
        <v>1.0000000000000002</v>
      </c>
      <c r="AZ524" s="30"/>
      <c r="BA524" s="30">
        <f t="shared" ref="BA524:BA547" si="1009">R524/AC$2</f>
        <v>0.91744340878828223</v>
      </c>
      <c r="BB524" s="30">
        <f t="shared" ref="BB524:BB547" si="1010">S524/AD$2</f>
        <v>2.252816020025031E-3</v>
      </c>
      <c r="BC524" s="30">
        <f t="shared" ref="BC524:BC547" si="1011">T524*2/AE$2</f>
        <v>0.54648881914476266</v>
      </c>
      <c r="BD524" s="30">
        <f t="shared" ref="BD524:BD547" si="1012">U524/AF$2</f>
        <v>1.0577592205984691E-2</v>
      </c>
      <c r="BE524" s="30">
        <f t="shared" ref="BE524:BE547" si="1013">V524/AG$2</f>
        <v>0</v>
      </c>
      <c r="BF524" s="30">
        <f t="shared" ref="BF524:BF547" si="1014">W524/AH$2</f>
        <v>8.9330024813895782E-3</v>
      </c>
      <c r="BG524" s="30">
        <f t="shared" ref="BG524:BG547" si="1015">X524/AI$2</f>
        <v>0.16833095577746077</v>
      </c>
      <c r="BH524" s="30">
        <f t="shared" ref="BH524:BH547" si="1016">Y524*2/AJ$2</f>
        <v>0.16166505324298161</v>
      </c>
      <c r="BI524" s="30">
        <f t="shared" ref="BI524:BI547" si="1017">Z524*2/AK$2</f>
        <v>2.186836518046709E-2</v>
      </c>
      <c r="BJ524" s="30">
        <f t="shared" ref="BJ524:BJ547" si="1018">SUM(BA524:BI524)</f>
        <v>1.8375600128413538</v>
      </c>
      <c r="BK524" s="30"/>
      <c r="BL524" s="30">
        <f t="shared" ref="BL524:BL547" si="1019">BA524/$BJ524</f>
        <v>0.49927262368409508</v>
      </c>
      <c r="BM524" s="30">
        <f t="shared" ref="BM524:BM547" si="1020">BB524/$BJ524</f>
        <v>1.225982283180826E-3</v>
      </c>
      <c r="BN524" s="30">
        <f t="shared" ref="BN524:BN547" si="1021">BC524/$BJ524</f>
        <v>0.29739916809560218</v>
      </c>
      <c r="BO524" s="30">
        <f t="shared" ref="BO524:BO547" si="1022">BD524/$BJ524</f>
        <v>5.7563247633087835E-3</v>
      </c>
      <c r="BP524" s="30">
        <f t="shared" ref="BP524:BP547" si="1023">BE524/$BJ524</f>
        <v>0</v>
      </c>
      <c r="BQ524" s="30">
        <f t="shared" ref="BQ524:BQ547" si="1024">BF524/$BJ524</f>
        <v>4.861339177476328E-3</v>
      </c>
      <c r="BR524" s="30">
        <f t="shared" ref="BR524:BR547" si="1025">BG524/$BJ524</f>
        <v>9.16056915698642E-2</v>
      </c>
      <c r="BS524" s="30">
        <f t="shared" ref="BS524:BS547" si="1026">BH524/$BJ524</f>
        <v>8.7978107987343873E-2</v>
      </c>
      <c r="BT524" s="30">
        <f t="shared" ref="BT524:BT547" si="1027">BI524/$BJ524</f>
        <v>1.1900762439128621E-2</v>
      </c>
      <c r="BU524" s="30">
        <f t="shared" ref="BU524:BU547" si="1028">SUM(BL524:BT524)</f>
        <v>0.99999999999999989</v>
      </c>
      <c r="BV524" s="30"/>
      <c r="BW524" s="28">
        <f t="shared" ref="BW524:BW547" si="1029">BR524/(BR524+BS524+BT524)</f>
        <v>0.47839726928804166</v>
      </c>
      <c r="BX524" s="28">
        <f t="shared" ref="BX524:BX547" si="1030">BS524/(BR524+BS524+BT524)</f>
        <v>0.45945274684351306</v>
      </c>
      <c r="BY524" s="28">
        <f t="shared" ref="BY524:BY547" si="1031">1-BW524-BX524</f>
        <v>6.2149983868445335E-2</v>
      </c>
      <c r="BZ524" s="28"/>
      <c r="CA524" s="28">
        <f t="shared" ref="CA524:CA547" si="1032">F524*100/P524</f>
        <v>59.164501299220483</v>
      </c>
      <c r="CB524" s="28">
        <f t="shared" ref="CB524:CB547" si="1033">(M524+N524)*100/P524</f>
        <v>9.7641415150909481</v>
      </c>
      <c r="CC524" s="28">
        <f t="shared" ref="CC524:CC547" si="1034">IF(BY524+BX524=0,CD524/2,+BY524/(BY524+BX524)*(100-CD524)+0.5*CD524)</f>
        <v>30.134861851246619</v>
      </c>
      <c r="CD524" s="28">
        <f t="shared" ref="CD524:CD547" si="1035">100*BW524/(BW524+BX524+BY524)</f>
        <v>47.839726928804168</v>
      </c>
      <c r="CF524" s="28">
        <f t="shared" ref="CF524:CF547" si="1036">LN(BW524/(AU524*AQ524^2*AO524^2))</f>
        <v>7.0419500866695568</v>
      </c>
      <c r="CG524" s="28">
        <f t="shared" ref="CG524:CG547" si="1037">AV524/(AV524+AW524)</f>
        <v>0.52777008653259827</v>
      </c>
      <c r="CH524" s="30"/>
      <c r="CI524" s="107">
        <f t="shared" si="983"/>
        <v>2.4521687954262501</v>
      </c>
    </row>
    <row r="525" spans="1:87" ht="15" customHeight="1" x14ac:dyDescent="0.3">
      <c r="A525" s="150" t="s">
        <v>194</v>
      </c>
      <c r="C525" s="145">
        <v>660</v>
      </c>
      <c r="D525" s="26">
        <f t="shared" si="984"/>
        <v>1008</v>
      </c>
      <c r="F525" s="28">
        <v>59.2</v>
      </c>
      <c r="G525" s="28">
        <v>0.56000000000000005</v>
      </c>
      <c r="H525" s="28">
        <v>16.399999999999999</v>
      </c>
      <c r="I525" s="28">
        <v>6.77</v>
      </c>
      <c r="J525" s="28">
        <v>0.13</v>
      </c>
      <c r="K525" s="28">
        <v>2.35</v>
      </c>
      <c r="L525" s="28">
        <v>4.5</v>
      </c>
      <c r="M525" s="28">
        <v>4.1399999999999997</v>
      </c>
      <c r="N525" s="28">
        <v>5.63</v>
      </c>
      <c r="O525" s="28">
        <v>0.38</v>
      </c>
      <c r="P525" s="28">
        <f t="shared" si="985"/>
        <v>100.05999999999997</v>
      </c>
      <c r="R525" s="28">
        <v>55.35</v>
      </c>
      <c r="S525" s="28">
        <v>0.25</v>
      </c>
      <c r="T525" s="28">
        <v>27.64</v>
      </c>
      <c r="U525" s="28">
        <v>0.71</v>
      </c>
      <c r="V525" s="28">
        <v>0</v>
      </c>
      <c r="W525" s="28">
        <v>0.24</v>
      </c>
      <c r="X525" s="28">
        <v>9.4700000000000006</v>
      </c>
      <c r="Y525" s="28">
        <v>4.83</v>
      </c>
      <c r="Z525" s="28">
        <v>1.1399999999999999</v>
      </c>
      <c r="AA525" s="28">
        <f t="shared" si="986"/>
        <v>99.63</v>
      </c>
      <c r="AC525" s="30">
        <f t="shared" si="987"/>
        <v>0.98535286284953405</v>
      </c>
      <c r="AD525" s="30">
        <f t="shared" si="988"/>
        <v>7.0087609511889862E-3</v>
      </c>
      <c r="AE525" s="30">
        <f t="shared" si="989"/>
        <v>0.32169478226755588</v>
      </c>
      <c r="AF525" s="30">
        <f t="shared" si="990"/>
        <v>9.4224077940153098E-2</v>
      </c>
      <c r="AG525" s="30">
        <f t="shared" si="991"/>
        <v>1.8325345362277983E-3</v>
      </c>
      <c r="AH525" s="30">
        <f t="shared" si="992"/>
        <v>5.8312655086848644E-2</v>
      </c>
      <c r="AI525" s="30">
        <f t="shared" si="993"/>
        <v>8.0242510699001429E-2</v>
      </c>
      <c r="AJ525" s="30">
        <f t="shared" si="994"/>
        <v>0.13359148112294289</v>
      </c>
      <c r="AK525" s="30">
        <f t="shared" si="995"/>
        <v>0.11953290870488321</v>
      </c>
      <c r="AL525" s="30">
        <f t="shared" si="996"/>
        <v>5.354488258875416E-3</v>
      </c>
      <c r="AM525" s="30">
        <f t="shared" si="997"/>
        <v>1.8071470624172115</v>
      </c>
      <c r="AO525" s="30">
        <f t="shared" si="998"/>
        <v>0.54525327979203952</v>
      </c>
      <c r="AP525" s="30">
        <f t="shared" si="999"/>
        <v>3.8783567186912713E-3</v>
      </c>
      <c r="AQ525" s="30">
        <f t="shared" si="1000"/>
        <v>0.17801250875358313</v>
      </c>
      <c r="AR525" s="30">
        <f t="shared" si="1001"/>
        <v>5.2139684644215097E-2</v>
      </c>
      <c r="AS525" s="30">
        <f t="shared" si="1002"/>
        <v>1.0140483717891941E-3</v>
      </c>
      <c r="AT525" s="30">
        <f t="shared" si="1003"/>
        <v>3.2267797291965022E-2</v>
      </c>
      <c r="AU525" s="30">
        <f t="shared" si="1004"/>
        <v>4.4402867020501537E-2</v>
      </c>
      <c r="AV525" s="30">
        <f t="shared" si="1005"/>
        <v>7.3923967728588197E-2</v>
      </c>
      <c r="AW525" s="30">
        <f t="shared" si="1006"/>
        <v>6.6144538643688397E-2</v>
      </c>
      <c r="AX525" s="30">
        <f t="shared" si="1007"/>
        <v>2.9629510349386489E-3</v>
      </c>
      <c r="AY525" s="30">
        <f t="shared" si="1008"/>
        <v>1.0000000000000002</v>
      </c>
      <c r="AZ525" s="30"/>
      <c r="BA525" s="30">
        <f t="shared" si="1009"/>
        <v>0.9212716378162451</v>
      </c>
      <c r="BB525" s="30">
        <f t="shared" si="1010"/>
        <v>3.1289111389236545E-3</v>
      </c>
      <c r="BC525" s="30">
        <f t="shared" si="1011"/>
        <v>0.5421734013338565</v>
      </c>
      <c r="BD525" s="30">
        <f t="shared" si="1012"/>
        <v>9.8816979819067504E-3</v>
      </c>
      <c r="BE525" s="30">
        <f t="shared" si="1013"/>
        <v>0</v>
      </c>
      <c r="BF525" s="30">
        <f t="shared" si="1014"/>
        <v>5.9553349875930521E-3</v>
      </c>
      <c r="BG525" s="30">
        <f t="shared" si="1015"/>
        <v>0.16886590584878747</v>
      </c>
      <c r="BH525" s="30">
        <f t="shared" si="1016"/>
        <v>0.1558567279767667</v>
      </c>
      <c r="BI525" s="30">
        <f t="shared" si="1017"/>
        <v>2.4203821656050954E-2</v>
      </c>
      <c r="BJ525" s="30">
        <f t="shared" si="1018"/>
        <v>1.83133743874013</v>
      </c>
      <c r="BK525" s="30"/>
      <c r="BL525" s="30">
        <f t="shared" si="1019"/>
        <v>0.50305946808472102</v>
      </c>
      <c r="BM525" s="30">
        <f t="shared" si="1020"/>
        <v>1.7085388376465406E-3</v>
      </c>
      <c r="BN525" s="30">
        <f t="shared" si="1021"/>
        <v>0.29605325040853481</v>
      </c>
      <c r="BO525" s="30">
        <f t="shared" si="1022"/>
        <v>5.395891424960368E-3</v>
      </c>
      <c r="BP525" s="30">
        <f t="shared" si="1023"/>
        <v>0</v>
      </c>
      <c r="BQ525" s="30">
        <f t="shared" si="1024"/>
        <v>3.2519047891523636E-3</v>
      </c>
      <c r="BR525" s="30">
        <f t="shared" si="1025"/>
        <v>9.2209061135646794E-2</v>
      </c>
      <c r="BS525" s="30">
        <f t="shared" si="1026"/>
        <v>8.5105412405039049E-2</v>
      </c>
      <c r="BT525" s="30">
        <f t="shared" si="1027"/>
        <v>1.3216472914299176E-2</v>
      </c>
      <c r="BU525" s="30">
        <f t="shared" si="1028"/>
        <v>1</v>
      </c>
      <c r="BV525" s="30"/>
      <c r="BW525" s="28">
        <f t="shared" si="1029"/>
        <v>0.48395844796494603</v>
      </c>
      <c r="BX525" s="28">
        <f t="shared" si="1030"/>
        <v>0.44667500995774517</v>
      </c>
      <c r="BY525" s="28">
        <f t="shared" si="1031"/>
        <v>6.9366542077308802E-2</v>
      </c>
      <c r="BZ525" s="28"/>
      <c r="CA525" s="28">
        <f t="shared" si="1032"/>
        <v>59.164501299220483</v>
      </c>
      <c r="CB525" s="28">
        <f t="shared" si="1033"/>
        <v>9.7641415150909481</v>
      </c>
      <c r="CC525" s="28">
        <f t="shared" si="1034"/>
        <v>31.134576605978182</v>
      </c>
      <c r="CD525" s="28">
        <f t="shared" si="1035"/>
        <v>48.3958447964946</v>
      </c>
      <c r="CF525" s="28">
        <f t="shared" si="1036"/>
        <v>7.0535076437784738</v>
      </c>
      <c r="CG525" s="28">
        <f t="shared" si="1037"/>
        <v>0.52777008653259827</v>
      </c>
      <c r="CH525" s="30"/>
      <c r="CI525" s="107">
        <f t="shared" si="983"/>
        <v>2.6056208426832765</v>
      </c>
    </row>
    <row r="526" spans="1:87" ht="15" customHeight="1" x14ac:dyDescent="0.3">
      <c r="A526" s="150" t="s">
        <v>194</v>
      </c>
      <c r="C526" s="145">
        <v>670</v>
      </c>
      <c r="D526" s="26">
        <f t="shared" si="984"/>
        <v>1008</v>
      </c>
      <c r="F526" s="28">
        <v>59.2</v>
      </c>
      <c r="G526" s="28">
        <v>0.56000000000000005</v>
      </c>
      <c r="H526" s="28">
        <v>16.399999999999999</v>
      </c>
      <c r="I526" s="28">
        <v>6.77</v>
      </c>
      <c r="J526" s="28">
        <v>0.13</v>
      </c>
      <c r="K526" s="28">
        <v>2.35</v>
      </c>
      <c r="L526" s="28">
        <v>4.5</v>
      </c>
      <c r="M526" s="28">
        <v>4.1399999999999997</v>
      </c>
      <c r="N526" s="28">
        <v>5.63</v>
      </c>
      <c r="O526" s="28">
        <v>0.38</v>
      </c>
      <c r="P526" s="28">
        <f t="shared" si="985"/>
        <v>100.05999999999997</v>
      </c>
      <c r="R526" s="28">
        <v>56.11</v>
      </c>
      <c r="S526" s="28">
        <v>0.31</v>
      </c>
      <c r="T526" s="28">
        <v>27.13</v>
      </c>
      <c r="U526" s="28">
        <v>0.76</v>
      </c>
      <c r="V526" s="28">
        <v>0</v>
      </c>
      <c r="W526" s="28">
        <v>0.17</v>
      </c>
      <c r="X526" s="28">
        <v>8.7799999999999994</v>
      </c>
      <c r="Y526" s="28">
        <v>5.03</v>
      </c>
      <c r="Z526" s="28">
        <v>1.34</v>
      </c>
      <c r="AA526" s="28">
        <f t="shared" si="986"/>
        <v>99.63000000000001</v>
      </c>
      <c r="AC526" s="30">
        <f t="shared" si="987"/>
        <v>0.98535286284953405</v>
      </c>
      <c r="AD526" s="30">
        <f t="shared" si="988"/>
        <v>7.0087609511889862E-3</v>
      </c>
      <c r="AE526" s="30">
        <f t="shared" si="989"/>
        <v>0.32169478226755588</v>
      </c>
      <c r="AF526" s="30">
        <f t="shared" si="990"/>
        <v>9.4224077940153098E-2</v>
      </c>
      <c r="AG526" s="30">
        <f t="shared" si="991"/>
        <v>1.8325345362277983E-3</v>
      </c>
      <c r="AH526" s="30">
        <f t="shared" si="992"/>
        <v>5.8312655086848644E-2</v>
      </c>
      <c r="AI526" s="30">
        <f t="shared" si="993"/>
        <v>8.0242510699001429E-2</v>
      </c>
      <c r="AJ526" s="30">
        <f t="shared" si="994"/>
        <v>0.13359148112294289</v>
      </c>
      <c r="AK526" s="30">
        <f t="shared" si="995"/>
        <v>0.11953290870488321</v>
      </c>
      <c r="AL526" s="30">
        <f t="shared" si="996"/>
        <v>5.354488258875416E-3</v>
      </c>
      <c r="AM526" s="30">
        <f t="shared" si="997"/>
        <v>1.8071470624172115</v>
      </c>
      <c r="AO526" s="30">
        <f t="shared" si="998"/>
        <v>0.54525327979203952</v>
      </c>
      <c r="AP526" s="30">
        <f t="shared" si="999"/>
        <v>3.8783567186912713E-3</v>
      </c>
      <c r="AQ526" s="30">
        <f t="shared" si="1000"/>
        <v>0.17801250875358313</v>
      </c>
      <c r="AR526" s="30">
        <f t="shared" si="1001"/>
        <v>5.2139684644215097E-2</v>
      </c>
      <c r="AS526" s="30">
        <f t="shared" si="1002"/>
        <v>1.0140483717891941E-3</v>
      </c>
      <c r="AT526" s="30">
        <f t="shared" si="1003"/>
        <v>3.2267797291965022E-2</v>
      </c>
      <c r="AU526" s="30">
        <f t="shared" si="1004"/>
        <v>4.4402867020501537E-2</v>
      </c>
      <c r="AV526" s="30">
        <f t="shared" si="1005"/>
        <v>7.3923967728588197E-2</v>
      </c>
      <c r="AW526" s="30">
        <f t="shared" si="1006"/>
        <v>6.6144538643688397E-2</v>
      </c>
      <c r="AX526" s="30">
        <f t="shared" si="1007"/>
        <v>2.9629510349386489E-3</v>
      </c>
      <c r="AY526" s="30">
        <f t="shared" si="1008"/>
        <v>1.0000000000000002</v>
      </c>
      <c r="AZ526" s="30"/>
      <c r="BA526" s="30">
        <f t="shared" si="1009"/>
        <v>0.93392143808255657</v>
      </c>
      <c r="BB526" s="30">
        <f t="shared" si="1010"/>
        <v>3.8798498122653313E-3</v>
      </c>
      <c r="BC526" s="30">
        <f t="shared" si="1011"/>
        <v>0.53216947822675564</v>
      </c>
      <c r="BD526" s="30">
        <f t="shared" si="1012"/>
        <v>1.0577592205984691E-2</v>
      </c>
      <c r="BE526" s="30">
        <f t="shared" si="1013"/>
        <v>0</v>
      </c>
      <c r="BF526" s="30">
        <f t="shared" si="1014"/>
        <v>4.2183622828784123E-3</v>
      </c>
      <c r="BG526" s="30">
        <f t="shared" si="1015"/>
        <v>0.15656205420827388</v>
      </c>
      <c r="BH526" s="30">
        <f t="shared" si="1016"/>
        <v>0.16231042271700549</v>
      </c>
      <c r="BI526" s="30">
        <f t="shared" si="1017"/>
        <v>2.8450106157112527E-2</v>
      </c>
      <c r="BJ526" s="30">
        <f t="shared" si="1018"/>
        <v>1.8320893036928327</v>
      </c>
      <c r="BK526" s="30"/>
      <c r="BL526" s="30">
        <f t="shared" si="1019"/>
        <v>0.50975759544041166</v>
      </c>
      <c r="BM526" s="30">
        <f t="shared" si="1020"/>
        <v>2.1177187184298007E-3</v>
      </c>
      <c r="BN526" s="30">
        <f t="shared" si="1021"/>
        <v>0.29047136357059311</v>
      </c>
      <c r="BO526" s="30">
        <f t="shared" si="1022"/>
        <v>5.7735134333594283E-3</v>
      </c>
      <c r="BP526" s="30">
        <f t="shared" si="1023"/>
        <v>0</v>
      </c>
      <c r="BQ526" s="30">
        <f t="shared" si="1024"/>
        <v>2.3024872610607531E-3</v>
      </c>
      <c r="BR526" s="30">
        <f t="shared" si="1025"/>
        <v>8.5455470916565648E-2</v>
      </c>
      <c r="BS526" s="30">
        <f t="shared" si="1026"/>
        <v>8.8593073705438966E-2</v>
      </c>
      <c r="BT526" s="30">
        <f t="shared" si="1027"/>
        <v>1.5528776954140473E-2</v>
      </c>
      <c r="BU526" s="30">
        <f t="shared" si="1028"/>
        <v>0.99999999999999989</v>
      </c>
      <c r="BV526" s="30"/>
      <c r="BW526" s="28">
        <f t="shared" si="1029"/>
        <v>0.45076842633965497</v>
      </c>
      <c r="BX526" s="28">
        <f t="shared" si="1030"/>
        <v>0.46731894389516904</v>
      </c>
      <c r="BY526" s="28">
        <f t="shared" si="1031"/>
        <v>8.1912629765175993E-2</v>
      </c>
      <c r="BZ526" s="28"/>
      <c r="CA526" s="28">
        <f t="shared" si="1032"/>
        <v>59.164501299220483</v>
      </c>
      <c r="CB526" s="28">
        <f t="shared" si="1033"/>
        <v>9.7641415150909481</v>
      </c>
      <c r="CC526" s="28">
        <f t="shared" si="1034"/>
        <v>30.729684293500348</v>
      </c>
      <c r="CD526" s="28">
        <f t="shared" si="1035"/>
        <v>45.076842633965498</v>
      </c>
      <c r="CF526" s="28">
        <f t="shared" si="1036"/>
        <v>6.9824623325965698</v>
      </c>
      <c r="CG526" s="28">
        <f t="shared" si="1037"/>
        <v>0.52777008653259827</v>
      </c>
      <c r="CH526" s="30"/>
      <c r="CI526" s="107">
        <f t="shared" si="983"/>
        <v>2.3749320857445917</v>
      </c>
    </row>
    <row r="527" spans="1:87" ht="15" customHeight="1" x14ac:dyDescent="0.3">
      <c r="A527" s="150" t="s">
        <v>194</v>
      </c>
      <c r="C527" s="145">
        <v>680</v>
      </c>
      <c r="D527" s="26">
        <f t="shared" si="984"/>
        <v>1008</v>
      </c>
      <c r="F527" s="28">
        <v>59.2</v>
      </c>
      <c r="G527" s="28">
        <v>0.56000000000000005</v>
      </c>
      <c r="H527" s="28">
        <v>16.399999999999999</v>
      </c>
      <c r="I527" s="28">
        <v>6.77</v>
      </c>
      <c r="J527" s="28">
        <v>0.13</v>
      </c>
      <c r="K527" s="28">
        <v>2.35</v>
      </c>
      <c r="L527" s="28">
        <v>4.5</v>
      </c>
      <c r="M527" s="28">
        <v>4.1399999999999997</v>
      </c>
      <c r="N527" s="28">
        <v>5.63</v>
      </c>
      <c r="O527" s="28">
        <v>0.38</v>
      </c>
      <c r="P527" s="28">
        <f t="shared" si="985"/>
        <v>100.05999999999997</v>
      </c>
      <c r="R527" s="28">
        <v>55.83</v>
      </c>
      <c r="S527" s="28">
        <v>0.27</v>
      </c>
      <c r="T527" s="28">
        <v>26.95</v>
      </c>
      <c r="U527" s="28">
        <v>0.84</v>
      </c>
      <c r="V527" s="28">
        <v>0</v>
      </c>
      <c r="W527" s="28">
        <v>0.27</v>
      </c>
      <c r="X527" s="28">
        <v>8.4700000000000006</v>
      </c>
      <c r="Y527" s="28">
        <v>5.8</v>
      </c>
      <c r="Z527" s="28">
        <v>0.94</v>
      </c>
      <c r="AA527" s="28">
        <f t="shared" si="986"/>
        <v>99.36999999999999</v>
      </c>
      <c r="AC527" s="30">
        <f t="shared" si="987"/>
        <v>0.98535286284953405</v>
      </c>
      <c r="AD527" s="30">
        <f t="shared" si="988"/>
        <v>7.0087609511889862E-3</v>
      </c>
      <c r="AE527" s="30">
        <f t="shared" si="989"/>
        <v>0.32169478226755588</v>
      </c>
      <c r="AF527" s="30">
        <f t="shared" si="990"/>
        <v>9.4224077940153098E-2</v>
      </c>
      <c r="AG527" s="30">
        <f t="shared" si="991"/>
        <v>1.8325345362277983E-3</v>
      </c>
      <c r="AH527" s="30">
        <f t="shared" si="992"/>
        <v>5.8312655086848644E-2</v>
      </c>
      <c r="AI527" s="30">
        <f t="shared" si="993"/>
        <v>8.0242510699001429E-2</v>
      </c>
      <c r="AJ527" s="30">
        <f t="shared" si="994"/>
        <v>0.13359148112294289</v>
      </c>
      <c r="AK527" s="30">
        <f t="shared" si="995"/>
        <v>0.11953290870488321</v>
      </c>
      <c r="AL527" s="30">
        <f t="shared" si="996"/>
        <v>5.354488258875416E-3</v>
      </c>
      <c r="AM527" s="30">
        <f t="shared" si="997"/>
        <v>1.8071470624172115</v>
      </c>
      <c r="AO527" s="30">
        <f t="shared" si="998"/>
        <v>0.54525327979203952</v>
      </c>
      <c r="AP527" s="30">
        <f t="shared" si="999"/>
        <v>3.8783567186912713E-3</v>
      </c>
      <c r="AQ527" s="30">
        <f t="shared" si="1000"/>
        <v>0.17801250875358313</v>
      </c>
      <c r="AR527" s="30">
        <f t="shared" si="1001"/>
        <v>5.2139684644215097E-2</v>
      </c>
      <c r="AS527" s="30">
        <f t="shared" si="1002"/>
        <v>1.0140483717891941E-3</v>
      </c>
      <c r="AT527" s="30">
        <f t="shared" si="1003"/>
        <v>3.2267797291965022E-2</v>
      </c>
      <c r="AU527" s="30">
        <f t="shared" si="1004"/>
        <v>4.4402867020501537E-2</v>
      </c>
      <c r="AV527" s="30">
        <f t="shared" si="1005"/>
        <v>7.3923967728588197E-2</v>
      </c>
      <c r="AW527" s="30">
        <f t="shared" si="1006"/>
        <v>6.6144538643688397E-2</v>
      </c>
      <c r="AX527" s="30">
        <f t="shared" si="1007"/>
        <v>2.9629510349386489E-3</v>
      </c>
      <c r="AY527" s="30">
        <f t="shared" si="1008"/>
        <v>1.0000000000000002</v>
      </c>
      <c r="AZ527" s="30"/>
      <c r="BA527" s="30">
        <f t="shared" si="1009"/>
        <v>0.92926098535286283</v>
      </c>
      <c r="BB527" s="30">
        <f t="shared" si="1010"/>
        <v>3.3792240300375468E-3</v>
      </c>
      <c r="BC527" s="30">
        <f t="shared" si="1011"/>
        <v>0.52863868183601415</v>
      </c>
      <c r="BD527" s="30">
        <f t="shared" si="1012"/>
        <v>1.1691022964509395E-2</v>
      </c>
      <c r="BE527" s="30">
        <f t="shared" si="1013"/>
        <v>0</v>
      </c>
      <c r="BF527" s="30">
        <f t="shared" si="1014"/>
        <v>6.6997518610421849E-3</v>
      </c>
      <c r="BG527" s="30">
        <f t="shared" si="1015"/>
        <v>0.15103423680456493</v>
      </c>
      <c r="BH527" s="30">
        <f t="shared" si="1016"/>
        <v>0.18715714746692483</v>
      </c>
      <c r="BI527" s="30">
        <f t="shared" si="1017"/>
        <v>1.9957537154989383E-2</v>
      </c>
      <c r="BJ527" s="30">
        <f t="shared" si="1018"/>
        <v>1.8378185874709452</v>
      </c>
      <c r="BK527" s="30"/>
      <c r="BL527" s="30">
        <f t="shared" si="1019"/>
        <v>0.50563259708437025</v>
      </c>
      <c r="BM527" s="30">
        <f t="shared" si="1020"/>
        <v>1.8387146876600901E-3</v>
      </c>
      <c r="BN527" s="30">
        <f t="shared" si="1021"/>
        <v>0.28764464862850431</v>
      </c>
      <c r="BO527" s="30">
        <f t="shared" si="1022"/>
        <v>6.3613585389826859E-3</v>
      </c>
      <c r="BP527" s="30">
        <f t="shared" si="1023"/>
        <v>0</v>
      </c>
      <c r="BQ527" s="30">
        <f t="shared" si="1024"/>
        <v>3.6454914030779463E-3</v>
      </c>
      <c r="BR527" s="30">
        <f t="shared" si="1025"/>
        <v>8.2181254360043129E-2</v>
      </c>
      <c r="BS527" s="30">
        <f t="shared" si="1026"/>
        <v>0.10183657339350077</v>
      </c>
      <c r="BT527" s="30">
        <f t="shared" si="1027"/>
        <v>1.0859361903860873E-2</v>
      </c>
      <c r="BU527" s="30">
        <f t="shared" si="1028"/>
        <v>1</v>
      </c>
      <c r="BV527" s="30"/>
      <c r="BW527" s="28">
        <f t="shared" si="1029"/>
        <v>0.42170792027798759</v>
      </c>
      <c r="BX527" s="28">
        <f t="shared" si="1030"/>
        <v>0.52256794944821428</v>
      </c>
      <c r="BY527" s="28">
        <f t="shared" si="1031"/>
        <v>5.5724130273798078E-2</v>
      </c>
      <c r="BZ527" s="28"/>
      <c r="CA527" s="28">
        <f t="shared" si="1032"/>
        <v>59.164501299220483</v>
      </c>
      <c r="CB527" s="28">
        <f t="shared" si="1033"/>
        <v>9.7641415150909481</v>
      </c>
      <c r="CC527" s="28">
        <f t="shared" si="1034"/>
        <v>26.65780904127919</v>
      </c>
      <c r="CD527" s="28">
        <f t="shared" si="1035"/>
        <v>42.170792027798761</v>
      </c>
      <c r="CF527" s="28">
        <f t="shared" si="1036"/>
        <v>6.9158215344187397</v>
      </c>
      <c r="CG527" s="28">
        <f t="shared" si="1037"/>
        <v>0.52777008653259827</v>
      </c>
      <c r="CH527" s="30"/>
      <c r="CI527" s="107"/>
    </row>
    <row r="528" spans="1:87" ht="15" customHeight="1" x14ac:dyDescent="0.3">
      <c r="A528" s="150" t="s">
        <v>194</v>
      </c>
      <c r="C528" s="145">
        <v>690</v>
      </c>
      <c r="D528" s="26">
        <f t="shared" si="984"/>
        <v>1008</v>
      </c>
      <c r="F528" s="28">
        <v>59.2</v>
      </c>
      <c r="G528" s="28">
        <v>0.56000000000000005</v>
      </c>
      <c r="H528" s="28">
        <v>16.399999999999999</v>
      </c>
      <c r="I528" s="28">
        <v>6.77</v>
      </c>
      <c r="J528" s="28">
        <v>0.13</v>
      </c>
      <c r="K528" s="28">
        <v>2.35</v>
      </c>
      <c r="L528" s="28">
        <v>4.5</v>
      </c>
      <c r="M528" s="28">
        <v>4.1399999999999997</v>
      </c>
      <c r="N528" s="28">
        <v>5.63</v>
      </c>
      <c r="O528" s="28">
        <v>0.38</v>
      </c>
      <c r="P528" s="28">
        <f t="shared" si="985"/>
        <v>100.05999999999997</v>
      </c>
      <c r="R528" s="28">
        <v>55.95</v>
      </c>
      <c r="S528" s="28">
        <v>0.24</v>
      </c>
      <c r="T528" s="28">
        <v>27.17</v>
      </c>
      <c r="U528" s="28">
        <v>0.7</v>
      </c>
      <c r="V528" s="28">
        <v>0</v>
      </c>
      <c r="W528" s="28">
        <v>0.27</v>
      </c>
      <c r="X528" s="28">
        <v>9.0399999999999991</v>
      </c>
      <c r="Y528" s="28">
        <v>5.0199999999999996</v>
      </c>
      <c r="Z528" s="28">
        <v>1.1299999999999999</v>
      </c>
      <c r="AA528" s="28">
        <f t="shared" si="986"/>
        <v>99.52</v>
      </c>
      <c r="AC528" s="30">
        <f t="shared" si="987"/>
        <v>0.98535286284953405</v>
      </c>
      <c r="AD528" s="30">
        <f t="shared" si="988"/>
        <v>7.0087609511889862E-3</v>
      </c>
      <c r="AE528" s="30">
        <f t="shared" si="989"/>
        <v>0.32169478226755588</v>
      </c>
      <c r="AF528" s="30">
        <f t="shared" si="990"/>
        <v>9.4224077940153098E-2</v>
      </c>
      <c r="AG528" s="30">
        <f t="shared" si="991"/>
        <v>1.8325345362277983E-3</v>
      </c>
      <c r="AH528" s="30">
        <f t="shared" si="992"/>
        <v>5.8312655086848644E-2</v>
      </c>
      <c r="AI528" s="30">
        <f t="shared" si="993"/>
        <v>8.0242510699001429E-2</v>
      </c>
      <c r="AJ528" s="30">
        <f t="shared" si="994"/>
        <v>0.13359148112294289</v>
      </c>
      <c r="AK528" s="30">
        <f t="shared" si="995"/>
        <v>0.11953290870488321</v>
      </c>
      <c r="AL528" s="30">
        <f t="shared" si="996"/>
        <v>5.354488258875416E-3</v>
      </c>
      <c r="AM528" s="30">
        <f t="shared" si="997"/>
        <v>1.8071470624172115</v>
      </c>
      <c r="AO528" s="30">
        <f t="shared" si="998"/>
        <v>0.54525327979203952</v>
      </c>
      <c r="AP528" s="30">
        <f t="shared" si="999"/>
        <v>3.8783567186912713E-3</v>
      </c>
      <c r="AQ528" s="30">
        <f t="shared" si="1000"/>
        <v>0.17801250875358313</v>
      </c>
      <c r="AR528" s="30">
        <f t="shared" si="1001"/>
        <v>5.2139684644215097E-2</v>
      </c>
      <c r="AS528" s="30">
        <f t="shared" si="1002"/>
        <v>1.0140483717891941E-3</v>
      </c>
      <c r="AT528" s="30">
        <f t="shared" si="1003"/>
        <v>3.2267797291965022E-2</v>
      </c>
      <c r="AU528" s="30">
        <f t="shared" si="1004"/>
        <v>4.4402867020501537E-2</v>
      </c>
      <c r="AV528" s="30">
        <f t="shared" si="1005"/>
        <v>7.3923967728588197E-2</v>
      </c>
      <c r="AW528" s="30">
        <f t="shared" si="1006"/>
        <v>6.6144538643688397E-2</v>
      </c>
      <c r="AX528" s="30">
        <f t="shared" si="1007"/>
        <v>2.9629510349386489E-3</v>
      </c>
      <c r="AY528" s="30">
        <f t="shared" si="1008"/>
        <v>1.0000000000000002</v>
      </c>
      <c r="AZ528" s="30"/>
      <c r="BA528" s="30">
        <f t="shared" si="1009"/>
        <v>0.93125832223701743</v>
      </c>
      <c r="BB528" s="30">
        <f t="shared" si="1010"/>
        <v>3.0037546933667082E-3</v>
      </c>
      <c r="BC528" s="30">
        <f t="shared" si="1011"/>
        <v>0.53295409964692042</v>
      </c>
      <c r="BD528" s="30">
        <f t="shared" si="1012"/>
        <v>9.7425191370911629E-3</v>
      </c>
      <c r="BE528" s="30">
        <f t="shared" si="1013"/>
        <v>0</v>
      </c>
      <c r="BF528" s="30">
        <f t="shared" si="1014"/>
        <v>6.6997518610421849E-3</v>
      </c>
      <c r="BG528" s="30">
        <f t="shared" si="1015"/>
        <v>0.16119828815977175</v>
      </c>
      <c r="BH528" s="30">
        <f t="shared" si="1016"/>
        <v>0.16198773797999355</v>
      </c>
      <c r="BI528" s="30">
        <f t="shared" si="1017"/>
        <v>2.3991507430997875E-2</v>
      </c>
      <c r="BJ528" s="30">
        <f t="shared" si="1018"/>
        <v>1.8308359811462009</v>
      </c>
      <c r="BK528" s="30"/>
      <c r="BL528" s="30">
        <f t="shared" si="1019"/>
        <v>0.50865196654809031</v>
      </c>
      <c r="BM528" s="30">
        <f t="shared" si="1020"/>
        <v>1.6406465266682151E-3</v>
      </c>
      <c r="BN528" s="30">
        <f t="shared" si="1021"/>
        <v>0.29109876861457723</v>
      </c>
      <c r="BO528" s="30">
        <f t="shared" si="1022"/>
        <v>5.3213500485127163E-3</v>
      </c>
      <c r="BP528" s="30">
        <f t="shared" si="1023"/>
        <v>0</v>
      </c>
      <c r="BQ528" s="30">
        <f t="shared" si="1024"/>
        <v>3.6593949048607747E-3</v>
      </c>
      <c r="BR528" s="30">
        <f t="shared" si="1025"/>
        <v>8.8046274936574617E-2</v>
      </c>
      <c r="BS528" s="30">
        <f t="shared" si="1026"/>
        <v>8.8477471301705898E-2</v>
      </c>
      <c r="BT528" s="30">
        <f t="shared" si="1027"/>
        <v>1.3104127119010362E-2</v>
      </c>
      <c r="BU528" s="30">
        <f t="shared" si="1028"/>
        <v>1</v>
      </c>
      <c r="BV528" s="30"/>
      <c r="BW528" s="28">
        <f t="shared" si="1029"/>
        <v>0.46431082824348613</v>
      </c>
      <c r="BX528" s="28">
        <f t="shared" si="1030"/>
        <v>0.4665847363852435</v>
      </c>
      <c r="BY528" s="28">
        <f t="shared" si="1031"/>
        <v>6.9104435371270367E-2</v>
      </c>
      <c r="BZ528" s="28"/>
      <c r="CA528" s="28">
        <f t="shared" si="1032"/>
        <v>59.164501299220483</v>
      </c>
      <c r="CB528" s="28">
        <f t="shared" si="1033"/>
        <v>9.7641415150909481</v>
      </c>
      <c r="CC528" s="28">
        <f t="shared" si="1034"/>
        <v>30.125984949301344</v>
      </c>
      <c r="CD528" s="28">
        <f t="shared" si="1035"/>
        <v>46.431082824348614</v>
      </c>
      <c r="CF528" s="28">
        <f t="shared" si="1036"/>
        <v>7.0120628084662986</v>
      </c>
      <c r="CG528" s="28">
        <f t="shared" si="1037"/>
        <v>0.52777008653259827</v>
      </c>
      <c r="CH528" s="30"/>
      <c r="CI528" s="107">
        <f>$CK$1+$CK$2*CF528+$CK$3*D528+$CK$4*BX528+$CK$5*CG528</f>
        <v>2.374229127556482</v>
      </c>
    </row>
    <row r="529" spans="1:87" ht="15" customHeight="1" x14ac:dyDescent="0.3">
      <c r="A529" s="150" t="s">
        <v>194</v>
      </c>
      <c r="C529" s="145">
        <v>700</v>
      </c>
      <c r="D529" s="26">
        <f t="shared" si="984"/>
        <v>1008</v>
      </c>
      <c r="F529" s="28">
        <v>59.2</v>
      </c>
      <c r="G529" s="28">
        <v>0.56000000000000005</v>
      </c>
      <c r="H529" s="28">
        <v>16.399999999999999</v>
      </c>
      <c r="I529" s="28">
        <v>6.77</v>
      </c>
      <c r="J529" s="28">
        <v>0.13</v>
      </c>
      <c r="K529" s="28">
        <v>2.35</v>
      </c>
      <c r="L529" s="28">
        <v>4.5</v>
      </c>
      <c r="M529" s="28">
        <v>4.1399999999999997</v>
      </c>
      <c r="N529" s="28">
        <v>5.63</v>
      </c>
      <c r="O529" s="28">
        <v>0.38</v>
      </c>
      <c r="P529" s="28">
        <f t="shared" si="985"/>
        <v>100.05999999999997</v>
      </c>
      <c r="R529" s="28">
        <v>55.27</v>
      </c>
      <c r="S529" s="28">
        <v>0.21</v>
      </c>
      <c r="T529" s="28">
        <v>27.84</v>
      </c>
      <c r="U529" s="28">
        <v>0.71</v>
      </c>
      <c r="V529" s="28">
        <v>0</v>
      </c>
      <c r="W529" s="28">
        <v>0.23</v>
      </c>
      <c r="X529" s="28">
        <v>9.16</v>
      </c>
      <c r="Y529" s="28">
        <v>5.08</v>
      </c>
      <c r="Z529" s="28">
        <v>1.23</v>
      </c>
      <c r="AA529" s="28">
        <f t="shared" si="986"/>
        <v>99.73</v>
      </c>
      <c r="AC529" s="30">
        <f t="shared" si="987"/>
        <v>0.98535286284953405</v>
      </c>
      <c r="AD529" s="30">
        <f t="shared" si="988"/>
        <v>7.0087609511889862E-3</v>
      </c>
      <c r="AE529" s="30">
        <f t="shared" si="989"/>
        <v>0.32169478226755588</v>
      </c>
      <c r="AF529" s="30">
        <f t="shared" si="990"/>
        <v>9.4224077940153098E-2</v>
      </c>
      <c r="AG529" s="30">
        <f t="shared" si="991"/>
        <v>1.8325345362277983E-3</v>
      </c>
      <c r="AH529" s="30">
        <f t="shared" si="992"/>
        <v>5.8312655086848644E-2</v>
      </c>
      <c r="AI529" s="30">
        <f t="shared" si="993"/>
        <v>8.0242510699001429E-2</v>
      </c>
      <c r="AJ529" s="30">
        <f t="shared" si="994"/>
        <v>0.13359148112294289</v>
      </c>
      <c r="AK529" s="30">
        <f t="shared" si="995"/>
        <v>0.11953290870488321</v>
      </c>
      <c r="AL529" s="30">
        <f t="shared" si="996"/>
        <v>5.354488258875416E-3</v>
      </c>
      <c r="AM529" s="30">
        <f t="shared" si="997"/>
        <v>1.8071470624172115</v>
      </c>
      <c r="AO529" s="30">
        <f t="shared" si="998"/>
        <v>0.54525327979203952</v>
      </c>
      <c r="AP529" s="30">
        <f t="shared" si="999"/>
        <v>3.8783567186912713E-3</v>
      </c>
      <c r="AQ529" s="30">
        <f t="shared" si="1000"/>
        <v>0.17801250875358313</v>
      </c>
      <c r="AR529" s="30">
        <f t="shared" si="1001"/>
        <v>5.2139684644215097E-2</v>
      </c>
      <c r="AS529" s="30">
        <f t="shared" si="1002"/>
        <v>1.0140483717891941E-3</v>
      </c>
      <c r="AT529" s="30">
        <f t="shared" si="1003"/>
        <v>3.2267797291965022E-2</v>
      </c>
      <c r="AU529" s="30">
        <f t="shared" si="1004"/>
        <v>4.4402867020501537E-2</v>
      </c>
      <c r="AV529" s="30">
        <f t="shared" si="1005"/>
        <v>7.3923967728588197E-2</v>
      </c>
      <c r="AW529" s="30">
        <f t="shared" si="1006"/>
        <v>6.6144538643688397E-2</v>
      </c>
      <c r="AX529" s="30">
        <f t="shared" si="1007"/>
        <v>2.9629510349386489E-3</v>
      </c>
      <c r="AY529" s="30">
        <f t="shared" si="1008"/>
        <v>1.0000000000000002</v>
      </c>
      <c r="AZ529" s="30"/>
      <c r="BA529" s="30">
        <f t="shared" si="1009"/>
        <v>0.91994007989347548</v>
      </c>
      <c r="BB529" s="30">
        <f t="shared" si="1010"/>
        <v>2.6282853566958696E-3</v>
      </c>
      <c r="BC529" s="30">
        <f t="shared" si="1011"/>
        <v>0.54609650843468027</v>
      </c>
      <c r="BD529" s="30">
        <f t="shared" si="1012"/>
        <v>9.8816979819067504E-3</v>
      </c>
      <c r="BE529" s="30">
        <f t="shared" si="1013"/>
        <v>0</v>
      </c>
      <c r="BF529" s="30">
        <f t="shared" si="1014"/>
        <v>5.7071960297766754E-3</v>
      </c>
      <c r="BG529" s="30">
        <f t="shared" si="1015"/>
        <v>0.16333808844507847</v>
      </c>
      <c r="BH529" s="30">
        <f t="shared" si="1016"/>
        <v>0.1639238464020652</v>
      </c>
      <c r="BI529" s="30">
        <f t="shared" si="1017"/>
        <v>2.611464968152866E-2</v>
      </c>
      <c r="BJ529" s="30">
        <f t="shared" si="1018"/>
        <v>1.8376303522252073</v>
      </c>
      <c r="BK529" s="30"/>
      <c r="BL529" s="30">
        <f t="shared" si="1019"/>
        <v>0.50061214910795837</v>
      </c>
      <c r="BM529" s="30">
        <f t="shared" si="1020"/>
        <v>1.430257915316456E-3</v>
      </c>
      <c r="BN529" s="30">
        <f t="shared" si="1021"/>
        <v>0.29717429719932836</v>
      </c>
      <c r="BO529" s="30">
        <f t="shared" si="1022"/>
        <v>5.3774133464550644E-3</v>
      </c>
      <c r="BP529" s="30">
        <f t="shared" si="1023"/>
        <v>0</v>
      </c>
      <c r="BQ529" s="30">
        <f t="shared" si="1024"/>
        <v>3.1057367020879728E-3</v>
      </c>
      <c r="BR529" s="30">
        <f t="shared" si="1025"/>
        <v>8.8885171191959544E-2</v>
      </c>
      <c r="BS529" s="30">
        <f t="shared" si="1026"/>
        <v>8.9203928419863091E-2</v>
      </c>
      <c r="BT529" s="30">
        <f t="shared" si="1027"/>
        <v>1.4211046117031173E-2</v>
      </c>
      <c r="BU529" s="30">
        <f t="shared" si="1028"/>
        <v>1.0000000000000002</v>
      </c>
      <c r="BV529" s="30"/>
      <c r="BW529" s="28">
        <f t="shared" si="1029"/>
        <v>0.46222102877284882</v>
      </c>
      <c r="BX529" s="28">
        <f t="shared" si="1030"/>
        <v>0.46387863140593782</v>
      </c>
      <c r="BY529" s="28">
        <f t="shared" si="1031"/>
        <v>7.3900339821213412E-2</v>
      </c>
      <c r="BZ529" s="28"/>
      <c r="CA529" s="28">
        <f t="shared" si="1032"/>
        <v>59.164501299220483</v>
      </c>
      <c r="CB529" s="28">
        <f t="shared" si="1033"/>
        <v>9.7641415150909481</v>
      </c>
      <c r="CC529" s="28">
        <f t="shared" si="1034"/>
        <v>30.501085420763783</v>
      </c>
      <c r="CD529" s="28">
        <f t="shared" si="1035"/>
        <v>46.222102877284883</v>
      </c>
      <c r="CF529" s="28">
        <f t="shared" si="1036"/>
        <v>7.0075517859933107</v>
      </c>
      <c r="CG529" s="28">
        <f t="shared" si="1037"/>
        <v>0.52777008653259827</v>
      </c>
      <c r="CH529" s="30"/>
      <c r="CI529" s="107">
        <f>$CK$1+$CK$2*CF529+$CK$3*D529+$CK$4*BX529+$CK$5*CG529</f>
        <v>2.4090171048558155</v>
      </c>
    </row>
    <row r="530" spans="1:87" ht="15" customHeight="1" x14ac:dyDescent="0.3">
      <c r="A530" s="150" t="s">
        <v>194</v>
      </c>
      <c r="C530" s="145">
        <v>710</v>
      </c>
      <c r="D530" s="26">
        <f t="shared" si="984"/>
        <v>1008</v>
      </c>
      <c r="F530" s="28">
        <v>59.2</v>
      </c>
      <c r="G530" s="28">
        <v>0.56000000000000005</v>
      </c>
      <c r="H530" s="28">
        <v>16.399999999999999</v>
      </c>
      <c r="I530" s="28">
        <v>6.77</v>
      </c>
      <c r="J530" s="28">
        <v>0.13</v>
      </c>
      <c r="K530" s="28">
        <v>2.35</v>
      </c>
      <c r="L530" s="28">
        <v>4.5</v>
      </c>
      <c r="M530" s="28">
        <v>4.1399999999999997</v>
      </c>
      <c r="N530" s="28">
        <v>5.63</v>
      </c>
      <c r="O530" s="28">
        <v>0.38</v>
      </c>
      <c r="P530" s="28">
        <f t="shared" si="985"/>
        <v>100.05999999999997</v>
      </c>
      <c r="R530" s="28">
        <v>56.7</v>
      </c>
      <c r="S530" s="28">
        <v>0.3</v>
      </c>
      <c r="T530" s="28">
        <v>26.79</v>
      </c>
      <c r="U530" s="28">
        <v>0.64</v>
      </c>
      <c r="V530" s="28">
        <v>0</v>
      </c>
      <c r="W530" s="28">
        <v>0.16</v>
      </c>
      <c r="X530" s="28">
        <v>8.3000000000000007</v>
      </c>
      <c r="Y530" s="28">
        <v>5.35</v>
      </c>
      <c r="Z530" s="28">
        <v>1.64</v>
      </c>
      <c r="AA530" s="28">
        <f t="shared" si="986"/>
        <v>99.879999999999981</v>
      </c>
      <c r="AC530" s="30">
        <f t="shared" si="987"/>
        <v>0.98535286284953405</v>
      </c>
      <c r="AD530" s="30">
        <f t="shared" si="988"/>
        <v>7.0087609511889862E-3</v>
      </c>
      <c r="AE530" s="30">
        <f t="shared" si="989"/>
        <v>0.32169478226755588</v>
      </c>
      <c r="AF530" s="30">
        <f t="shared" si="990"/>
        <v>9.4224077940153098E-2</v>
      </c>
      <c r="AG530" s="30">
        <f t="shared" si="991"/>
        <v>1.8325345362277983E-3</v>
      </c>
      <c r="AH530" s="30">
        <f t="shared" si="992"/>
        <v>5.8312655086848644E-2</v>
      </c>
      <c r="AI530" s="30">
        <f t="shared" si="993"/>
        <v>8.0242510699001429E-2</v>
      </c>
      <c r="AJ530" s="30">
        <f t="shared" si="994"/>
        <v>0.13359148112294289</v>
      </c>
      <c r="AK530" s="30">
        <f t="shared" si="995"/>
        <v>0.11953290870488321</v>
      </c>
      <c r="AL530" s="30">
        <f t="shared" si="996"/>
        <v>5.354488258875416E-3</v>
      </c>
      <c r="AM530" s="30">
        <f t="shared" si="997"/>
        <v>1.8071470624172115</v>
      </c>
      <c r="AO530" s="30">
        <f t="shared" si="998"/>
        <v>0.54525327979203952</v>
      </c>
      <c r="AP530" s="30">
        <f t="shared" si="999"/>
        <v>3.8783567186912713E-3</v>
      </c>
      <c r="AQ530" s="30">
        <f t="shared" si="1000"/>
        <v>0.17801250875358313</v>
      </c>
      <c r="AR530" s="30">
        <f t="shared" si="1001"/>
        <v>5.2139684644215097E-2</v>
      </c>
      <c r="AS530" s="30">
        <f t="shared" si="1002"/>
        <v>1.0140483717891941E-3</v>
      </c>
      <c r="AT530" s="30">
        <f t="shared" si="1003"/>
        <v>3.2267797291965022E-2</v>
      </c>
      <c r="AU530" s="30">
        <f t="shared" si="1004"/>
        <v>4.4402867020501537E-2</v>
      </c>
      <c r="AV530" s="30">
        <f t="shared" si="1005"/>
        <v>7.3923967728588197E-2</v>
      </c>
      <c r="AW530" s="30">
        <f t="shared" si="1006"/>
        <v>6.6144538643688397E-2</v>
      </c>
      <c r="AX530" s="30">
        <f t="shared" si="1007"/>
        <v>2.9629510349386489E-3</v>
      </c>
      <c r="AY530" s="30">
        <f t="shared" si="1008"/>
        <v>1.0000000000000002</v>
      </c>
      <c r="AZ530" s="30"/>
      <c r="BA530" s="30">
        <f t="shared" si="1009"/>
        <v>0.94374167776298279</v>
      </c>
      <c r="BB530" s="30">
        <f t="shared" si="1010"/>
        <v>3.7546933667083849E-3</v>
      </c>
      <c r="BC530" s="30">
        <f t="shared" si="1011"/>
        <v>0.52550019615535504</v>
      </c>
      <c r="BD530" s="30">
        <f t="shared" si="1012"/>
        <v>8.9074460681976345E-3</v>
      </c>
      <c r="BE530" s="30">
        <f t="shared" si="1013"/>
        <v>0</v>
      </c>
      <c r="BF530" s="30">
        <f t="shared" si="1014"/>
        <v>3.9702233250620347E-3</v>
      </c>
      <c r="BG530" s="30">
        <f t="shared" si="1015"/>
        <v>0.14800285306704708</v>
      </c>
      <c r="BH530" s="30">
        <f t="shared" si="1016"/>
        <v>0.17263633430138753</v>
      </c>
      <c r="BI530" s="30">
        <f t="shared" si="1017"/>
        <v>3.4819532908704882E-2</v>
      </c>
      <c r="BJ530" s="30">
        <f t="shared" si="1018"/>
        <v>1.8413329569554453</v>
      </c>
      <c r="BK530" s="30"/>
      <c r="BL530" s="30">
        <f t="shared" si="1019"/>
        <v>0.51253179073241262</v>
      </c>
      <c r="BM530" s="30">
        <f t="shared" si="1020"/>
        <v>2.0391170171181797E-3</v>
      </c>
      <c r="BN530" s="30">
        <f t="shared" si="1021"/>
        <v>0.28539118586366047</v>
      </c>
      <c r="BO530" s="30">
        <f t="shared" si="1022"/>
        <v>4.8374988535075502E-3</v>
      </c>
      <c r="BP530" s="30">
        <f t="shared" si="1023"/>
        <v>0</v>
      </c>
      <c r="BQ530" s="30">
        <f t="shared" si="1024"/>
        <v>2.1561680683903068E-3</v>
      </c>
      <c r="BR530" s="30">
        <f t="shared" si="1025"/>
        <v>8.0378104626858266E-2</v>
      </c>
      <c r="BS530" s="30">
        <f t="shared" si="1026"/>
        <v>9.3756174650147642E-2</v>
      </c>
      <c r="BT530" s="30">
        <f t="shared" si="1027"/>
        <v>1.8909960187905011E-2</v>
      </c>
      <c r="BU530" s="30">
        <f t="shared" si="1028"/>
        <v>1</v>
      </c>
      <c r="BV530" s="30"/>
      <c r="BW530" s="28">
        <f t="shared" si="1029"/>
        <v>0.41637142268349508</v>
      </c>
      <c r="BX530" s="28">
        <f t="shared" si="1030"/>
        <v>0.48567196260310802</v>
      </c>
      <c r="BY530" s="28">
        <f t="shared" si="1031"/>
        <v>9.7956614713396839E-2</v>
      </c>
      <c r="BZ530" s="28"/>
      <c r="CA530" s="28">
        <f t="shared" si="1032"/>
        <v>59.164501299220483</v>
      </c>
      <c r="CB530" s="28">
        <f t="shared" si="1033"/>
        <v>9.7641415150909481</v>
      </c>
      <c r="CC530" s="28">
        <f t="shared" si="1034"/>
        <v>30.614232605514438</v>
      </c>
      <c r="CD530" s="28">
        <f t="shared" si="1035"/>
        <v>41.637142268349507</v>
      </c>
      <c r="CF530" s="28">
        <f t="shared" si="1036"/>
        <v>6.903086296962595</v>
      </c>
      <c r="CG530" s="28">
        <f t="shared" si="1037"/>
        <v>0.52777008653259827</v>
      </c>
      <c r="CH530" s="30"/>
      <c r="CI530" s="107">
        <f>$CK$1+$CK$2*CF530+$CK$3*D530+$CK$4*BX530+$CK$5*CG530</f>
        <v>2.1751783115764849</v>
      </c>
    </row>
    <row r="531" spans="1:87" ht="15" customHeight="1" x14ac:dyDescent="0.3">
      <c r="A531" s="150" t="s">
        <v>194</v>
      </c>
      <c r="C531" s="145">
        <v>720</v>
      </c>
      <c r="D531" s="26">
        <f t="shared" si="984"/>
        <v>1008</v>
      </c>
      <c r="F531" s="28">
        <v>59.2</v>
      </c>
      <c r="G531" s="28">
        <v>0.56000000000000005</v>
      </c>
      <c r="H531" s="28">
        <v>16.399999999999999</v>
      </c>
      <c r="I531" s="28">
        <v>6.77</v>
      </c>
      <c r="J531" s="28">
        <v>0.13</v>
      </c>
      <c r="K531" s="28">
        <v>2.35</v>
      </c>
      <c r="L531" s="28">
        <v>4.5</v>
      </c>
      <c r="M531" s="28">
        <v>4.1399999999999997</v>
      </c>
      <c r="N531" s="28">
        <v>5.63</v>
      </c>
      <c r="O531" s="28">
        <v>0.38</v>
      </c>
      <c r="P531" s="28">
        <f t="shared" si="985"/>
        <v>100.05999999999997</v>
      </c>
      <c r="R531" s="28">
        <v>56.82</v>
      </c>
      <c r="S531" s="28">
        <v>0.16</v>
      </c>
      <c r="T531" s="28">
        <v>26.98</v>
      </c>
      <c r="U531" s="28">
        <v>0.73</v>
      </c>
      <c r="V531" s="28">
        <v>0</v>
      </c>
      <c r="W531" s="28">
        <v>0.23</v>
      </c>
      <c r="X531" s="28">
        <v>8.32</v>
      </c>
      <c r="Y531" s="28">
        <v>5.36</v>
      </c>
      <c r="Z531" s="28">
        <v>1.1599999999999999</v>
      </c>
      <c r="AA531" s="28">
        <f t="shared" si="986"/>
        <v>99.76</v>
      </c>
      <c r="AC531" s="30">
        <f t="shared" si="987"/>
        <v>0.98535286284953405</v>
      </c>
      <c r="AD531" s="30">
        <f t="shared" si="988"/>
        <v>7.0087609511889862E-3</v>
      </c>
      <c r="AE531" s="30">
        <f t="shared" si="989"/>
        <v>0.32169478226755588</v>
      </c>
      <c r="AF531" s="30">
        <f t="shared" si="990"/>
        <v>9.4224077940153098E-2</v>
      </c>
      <c r="AG531" s="30">
        <f t="shared" si="991"/>
        <v>1.8325345362277983E-3</v>
      </c>
      <c r="AH531" s="30">
        <f t="shared" si="992"/>
        <v>5.8312655086848644E-2</v>
      </c>
      <c r="AI531" s="30">
        <f t="shared" si="993"/>
        <v>8.0242510699001429E-2</v>
      </c>
      <c r="AJ531" s="30">
        <f t="shared" si="994"/>
        <v>0.13359148112294289</v>
      </c>
      <c r="AK531" s="30">
        <f t="shared" si="995"/>
        <v>0.11953290870488321</v>
      </c>
      <c r="AL531" s="30">
        <f t="shared" si="996"/>
        <v>5.354488258875416E-3</v>
      </c>
      <c r="AM531" s="30">
        <f t="shared" si="997"/>
        <v>1.8071470624172115</v>
      </c>
      <c r="AO531" s="30">
        <f t="shared" si="998"/>
        <v>0.54525327979203952</v>
      </c>
      <c r="AP531" s="30">
        <f t="shared" si="999"/>
        <v>3.8783567186912713E-3</v>
      </c>
      <c r="AQ531" s="30">
        <f t="shared" si="1000"/>
        <v>0.17801250875358313</v>
      </c>
      <c r="AR531" s="30">
        <f t="shared" si="1001"/>
        <v>5.2139684644215097E-2</v>
      </c>
      <c r="AS531" s="30">
        <f t="shared" si="1002"/>
        <v>1.0140483717891941E-3</v>
      </c>
      <c r="AT531" s="30">
        <f t="shared" si="1003"/>
        <v>3.2267797291965022E-2</v>
      </c>
      <c r="AU531" s="30">
        <f t="shared" si="1004"/>
        <v>4.4402867020501537E-2</v>
      </c>
      <c r="AV531" s="30">
        <f t="shared" si="1005"/>
        <v>7.3923967728588197E-2</v>
      </c>
      <c r="AW531" s="30">
        <f t="shared" si="1006"/>
        <v>6.6144538643688397E-2</v>
      </c>
      <c r="AX531" s="30">
        <f t="shared" si="1007"/>
        <v>2.9629510349386489E-3</v>
      </c>
      <c r="AY531" s="30">
        <f t="shared" si="1008"/>
        <v>1.0000000000000002</v>
      </c>
      <c r="AZ531" s="30"/>
      <c r="BA531" s="30">
        <f t="shared" si="1009"/>
        <v>0.94573901464713717</v>
      </c>
      <c r="BB531" s="30">
        <f t="shared" si="1010"/>
        <v>2.0025031289111388E-3</v>
      </c>
      <c r="BC531" s="30">
        <f t="shared" si="1011"/>
        <v>0.52922714790113778</v>
      </c>
      <c r="BD531" s="30">
        <f t="shared" si="1012"/>
        <v>1.0160055671537927E-2</v>
      </c>
      <c r="BE531" s="30">
        <f t="shared" si="1013"/>
        <v>0</v>
      </c>
      <c r="BF531" s="30">
        <f t="shared" si="1014"/>
        <v>5.7071960297766754E-3</v>
      </c>
      <c r="BG531" s="30">
        <f t="shared" si="1015"/>
        <v>0.14835948644793154</v>
      </c>
      <c r="BH531" s="30">
        <f t="shared" si="1016"/>
        <v>0.1729590190383995</v>
      </c>
      <c r="BI531" s="30">
        <f t="shared" si="1017"/>
        <v>2.4628450106157111E-2</v>
      </c>
      <c r="BJ531" s="30">
        <f t="shared" si="1018"/>
        <v>1.838782872970989</v>
      </c>
      <c r="BK531" s="30"/>
      <c r="BL531" s="30">
        <f t="shared" si="1019"/>
        <v>0.51432881421125698</v>
      </c>
      <c r="BM531" s="30">
        <f t="shared" si="1020"/>
        <v>1.0890372965436756E-3</v>
      </c>
      <c r="BN531" s="30">
        <f t="shared" si="1021"/>
        <v>0.28781383363988272</v>
      </c>
      <c r="BO531" s="30">
        <f t="shared" si="1022"/>
        <v>5.525424355906661E-3</v>
      </c>
      <c r="BP531" s="30">
        <f t="shared" si="1023"/>
        <v>0</v>
      </c>
      <c r="BQ531" s="30">
        <f t="shared" si="1024"/>
        <v>3.1037900742219497E-3</v>
      </c>
      <c r="BR531" s="30">
        <f t="shared" si="1025"/>
        <v>8.0683526385158064E-2</v>
      </c>
      <c r="BS531" s="30">
        <f t="shared" si="1026"/>
        <v>9.4061686989145854E-2</v>
      </c>
      <c r="BT531" s="30">
        <f t="shared" si="1027"/>
        <v>1.3393887047884028E-2</v>
      </c>
      <c r="BU531" s="30">
        <f t="shared" si="1028"/>
        <v>0.99999999999999978</v>
      </c>
      <c r="BV531" s="30"/>
      <c r="BW531" s="28">
        <f t="shared" si="1029"/>
        <v>0.42885038890960248</v>
      </c>
      <c r="BX531" s="28">
        <f t="shared" si="1030"/>
        <v>0.49995820527508383</v>
      </c>
      <c r="BY531" s="28">
        <f t="shared" si="1031"/>
        <v>7.1191405815313691E-2</v>
      </c>
      <c r="BZ531" s="28"/>
      <c r="CA531" s="28">
        <f t="shared" si="1032"/>
        <v>59.164501299220483</v>
      </c>
      <c r="CB531" s="28">
        <f t="shared" si="1033"/>
        <v>9.7641415150909481</v>
      </c>
      <c r="CC531" s="28">
        <f t="shared" si="1034"/>
        <v>28.561660027011492</v>
      </c>
      <c r="CD531" s="28">
        <f t="shared" si="1035"/>
        <v>42.885038890960246</v>
      </c>
      <c r="CF531" s="28">
        <f t="shared" si="1036"/>
        <v>6.9326167063616673</v>
      </c>
      <c r="CG531" s="28">
        <f t="shared" si="1037"/>
        <v>0.52777008653259827</v>
      </c>
      <c r="CH531" s="30"/>
      <c r="CI531" s="107"/>
    </row>
    <row r="532" spans="1:87" ht="15" customHeight="1" x14ac:dyDescent="0.3">
      <c r="A532" s="150" t="s">
        <v>194</v>
      </c>
      <c r="C532" s="145">
        <v>730</v>
      </c>
      <c r="D532" s="26">
        <f t="shared" si="984"/>
        <v>1008</v>
      </c>
      <c r="F532" s="28">
        <v>59.2</v>
      </c>
      <c r="G532" s="28">
        <v>0.56000000000000005</v>
      </c>
      <c r="H532" s="28">
        <v>16.399999999999999</v>
      </c>
      <c r="I532" s="28">
        <v>6.77</v>
      </c>
      <c r="J532" s="28">
        <v>0.13</v>
      </c>
      <c r="K532" s="28">
        <v>2.35</v>
      </c>
      <c r="L532" s="28">
        <v>4.5</v>
      </c>
      <c r="M532" s="28">
        <v>4.1399999999999997</v>
      </c>
      <c r="N532" s="28">
        <v>5.63</v>
      </c>
      <c r="O532" s="28">
        <v>0.38</v>
      </c>
      <c r="P532" s="28">
        <f t="shared" si="985"/>
        <v>100.05999999999997</v>
      </c>
      <c r="R532" s="28">
        <v>56.08</v>
      </c>
      <c r="S532" s="28">
        <v>0.17</v>
      </c>
      <c r="T532" s="28">
        <v>27.46</v>
      </c>
      <c r="U532" s="28">
        <v>0.72</v>
      </c>
      <c r="V532" s="28">
        <v>0</v>
      </c>
      <c r="W532" s="28">
        <v>0.1</v>
      </c>
      <c r="X532" s="28">
        <v>8.81</v>
      </c>
      <c r="Y532" s="28">
        <v>5.23</v>
      </c>
      <c r="Z532" s="28">
        <v>1.24</v>
      </c>
      <c r="AA532" s="28">
        <f t="shared" si="986"/>
        <v>99.81</v>
      </c>
      <c r="AC532" s="30">
        <f t="shared" si="987"/>
        <v>0.98535286284953405</v>
      </c>
      <c r="AD532" s="30">
        <f t="shared" si="988"/>
        <v>7.0087609511889862E-3</v>
      </c>
      <c r="AE532" s="30">
        <f t="shared" si="989"/>
        <v>0.32169478226755588</v>
      </c>
      <c r="AF532" s="30">
        <f t="shared" si="990"/>
        <v>9.4224077940153098E-2</v>
      </c>
      <c r="AG532" s="30">
        <f t="shared" si="991"/>
        <v>1.8325345362277983E-3</v>
      </c>
      <c r="AH532" s="30">
        <f t="shared" si="992"/>
        <v>5.8312655086848644E-2</v>
      </c>
      <c r="AI532" s="30">
        <f t="shared" si="993"/>
        <v>8.0242510699001429E-2</v>
      </c>
      <c r="AJ532" s="30">
        <f t="shared" si="994"/>
        <v>0.13359148112294289</v>
      </c>
      <c r="AK532" s="30">
        <f t="shared" si="995"/>
        <v>0.11953290870488321</v>
      </c>
      <c r="AL532" s="30">
        <f t="shared" si="996"/>
        <v>5.354488258875416E-3</v>
      </c>
      <c r="AM532" s="30">
        <f t="shared" si="997"/>
        <v>1.8071470624172115</v>
      </c>
      <c r="AO532" s="30">
        <f t="shared" si="998"/>
        <v>0.54525327979203952</v>
      </c>
      <c r="AP532" s="30">
        <f t="shared" si="999"/>
        <v>3.8783567186912713E-3</v>
      </c>
      <c r="AQ532" s="30">
        <f t="shared" si="1000"/>
        <v>0.17801250875358313</v>
      </c>
      <c r="AR532" s="30">
        <f t="shared" si="1001"/>
        <v>5.2139684644215097E-2</v>
      </c>
      <c r="AS532" s="30">
        <f t="shared" si="1002"/>
        <v>1.0140483717891941E-3</v>
      </c>
      <c r="AT532" s="30">
        <f t="shared" si="1003"/>
        <v>3.2267797291965022E-2</v>
      </c>
      <c r="AU532" s="30">
        <f t="shared" si="1004"/>
        <v>4.4402867020501537E-2</v>
      </c>
      <c r="AV532" s="30">
        <f t="shared" si="1005"/>
        <v>7.3923967728588197E-2</v>
      </c>
      <c r="AW532" s="30">
        <f t="shared" si="1006"/>
        <v>6.6144538643688397E-2</v>
      </c>
      <c r="AX532" s="30">
        <f t="shared" si="1007"/>
        <v>2.9629510349386489E-3</v>
      </c>
      <c r="AY532" s="30">
        <f t="shared" si="1008"/>
        <v>1.0000000000000002</v>
      </c>
      <c r="AZ532" s="30"/>
      <c r="BA532" s="30">
        <f t="shared" si="1009"/>
        <v>0.93342210386151803</v>
      </c>
      <c r="BB532" s="30">
        <f t="shared" si="1010"/>
        <v>2.1276595744680851E-3</v>
      </c>
      <c r="BC532" s="30">
        <f t="shared" si="1011"/>
        <v>0.538642604943115</v>
      </c>
      <c r="BD532" s="30">
        <f t="shared" si="1012"/>
        <v>1.0020876826722338E-2</v>
      </c>
      <c r="BE532" s="30">
        <f t="shared" si="1013"/>
        <v>0</v>
      </c>
      <c r="BF532" s="30">
        <f t="shared" si="1014"/>
        <v>2.4813895781637721E-3</v>
      </c>
      <c r="BG532" s="30">
        <f t="shared" si="1015"/>
        <v>0.15709700427960058</v>
      </c>
      <c r="BH532" s="30">
        <f t="shared" si="1016"/>
        <v>0.16876411745724429</v>
      </c>
      <c r="BI532" s="30">
        <f t="shared" si="1017"/>
        <v>2.6326963906581739E-2</v>
      </c>
      <c r="BJ532" s="30">
        <f t="shared" si="1018"/>
        <v>1.8388827204274134</v>
      </c>
      <c r="BK532" s="30"/>
      <c r="BL532" s="30">
        <f t="shared" si="1019"/>
        <v>0.50760284682242363</v>
      </c>
      <c r="BM532" s="30">
        <f t="shared" si="1020"/>
        <v>1.1570392993706261E-3</v>
      </c>
      <c r="BN532" s="30">
        <f t="shared" si="1021"/>
        <v>0.29291841125023882</v>
      </c>
      <c r="BO532" s="30">
        <f t="shared" si="1022"/>
        <v>5.4494377022549735E-3</v>
      </c>
      <c r="BP532" s="30">
        <f t="shared" si="1023"/>
        <v>0</v>
      </c>
      <c r="BQ532" s="30">
        <f t="shared" si="1024"/>
        <v>1.3494006717225666E-3</v>
      </c>
      <c r="BR532" s="30">
        <f t="shared" si="1025"/>
        <v>8.5430681649499837E-2</v>
      </c>
      <c r="BS532" s="30">
        <f t="shared" si="1026"/>
        <v>9.1775356624167026E-2</v>
      </c>
      <c r="BT532" s="30">
        <f t="shared" si="1027"/>
        <v>1.4316825980322734E-2</v>
      </c>
      <c r="BU532" s="30">
        <f t="shared" si="1028"/>
        <v>1.0000000000000002</v>
      </c>
      <c r="BV532" s="30"/>
      <c r="BW532" s="28">
        <f t="shared" si="1029"/>
        <v>0.44605996251291041</v>
      </c>
      <c r="BX532" s="28">
        <f t="shared" si="1030"/>
        <v>0.47918746924366368</v>
      </c>
      <c r="BY532" s="28">
        <f t="shared" si="1031"/>
        <v>7.4752568243425854E-2</v>
      </c>
      <c r="BZ532" s="28"/>
      <c r="CA532" s="28">
        <f t="shared" si="1032"/>
        <v>59.164501299220483</v>
      </c>
      <c r="CB532" s="28">
        <f t="shared" si="1033"/>
        <v>9.7641415150909481</v>
      </c>
      <c r="CC532" s="28">
        <f t="shared" si="1034"/>
        <v>29.778254949988106</v>
      </c>
      <c r="CD532" s="28">
        <f t="shared" si="1035"/>
        <v>44.605996251291039</v>
      </c>
      <c r="CF532" s="28">
        <f t="shared" si="1036"/>
        <v>6.9719619801387163</v>
      </c>
      <c r="CG532" s="28">
        <f t="shared" si="1037"/>
        <v>0.52777008653259827</v>
      </c>
      <c r="CH532" s="30"/>
      <c r="CI532" s="107">
        <f>$CK$1+$CK$2*CF532+$CK$3*D532+$CK$4*BX532+$CK$5*CG532</f>
        <v>2.2323218026883924</v>
      </c>
    </row>
    <row r="533" spans="1:87" ht="15" customHeight="1" x14ac:dyDescent="0.3">
      <c r="A533" s="150" t="s">
        <v>194</v>
      </c>
      <c r="C533" s="145">
        <v>740</v>
      </c>
      <c r="D533" s="26">
        <f t="shared" si="984"/>
        <v>1008</v>
      </c>
      <c r="F533" s="28">
        <v>59.2</v>
      </c>
      <c r="G533" s="28">
        <v>0.56000000000000005</v>
      </c>
      <c r="H533" s="28">
        <v>16.399999999999999</v>
      </c>
      <c r="I533" s="28">
        <v>6.77</v>
      </c>
      <c r="J533" s="28">
        <v>0.13</v>
      </c>
      <c r="K533" s="28">
        <v>2.35</v>
      </c>
      <c r="L533" s="28">
        <v>4.5</v>
      </c>
      <c r="M533" s="28">
        <v>4.1399999999999997</v>
      </c>
      <c r="N533" s="28">
        <v>5.63</v>
      </c>
      <c r="O533" s="28">
        <v>0.38</v>
      </c>
      <c r="P533" s="28">
        <f t="shared" si="985"/>
        <v>100.05999999999997</v>
      </c>
      <c r="R533" s="28">
        <v>56.73</v>
      </c>
      <c r="S533" s="28">
        <v>0.16</v>
      </c>
      <c r="T533" s="28">
        <v>27.01</v>
      </c>
      <c r="U533" s="28">
        <v>0.7</v>
      </c>
      <c r="V533" s="28">
        <v>0</v>
      </c>
      <c r="W533" s="28">
        <v>0.18</v>
      </c>
      <c r="X533" s="28">
        <v>8.1199999999999992</v>
      </c>
      <c r="Y533" s="28">
        <v>5.43</v>
      </c>
      <c r="Z533" s="28">
        <v>1.38</v>
      </c>
      <c r="AA533" s="28">
        <f t="shared" si="986"/>
        <v>99.710000000000008</v>
      </c>
      <c r="AC533" s="30">
        <f t="shared" si="987"/>
        <v>0.98535286284953405</v>
      </c>
      <c r="AD533" s="30">
        <f t="shared" si="988"/>
        <v>7.0087609511889862E-3</v>
      </c>
      <c r="AE533" s="30">
        <f t="shared" si="989"/>
        <v>0.32169478226755588</v>
      </c>
      <c r="AF533" s="30">
        <f t="shared" si="990"/>
        <v>9.4224077940153098E-2</v>
      </c>
      <c r="AG533" s="30">
        <f t="shared" si="991"/>
        <v>1.8325345362277983E-3</v>
      </c>
      <c r="AH533" s="30">
        <f t="shared" si="992"/>
        <v>5.8312655086848644E-2</v>
      </c>
      <c r="AI533" s="30">
        <f t="shared" si="993"/>
        <v>8.0242510699001429E-2</v>
      </c>
      <c r="AJ533" s="30">
        <f t="shared" si="994"/>
        <v>0.13359148112294289</v>
      </c>
      <c r="AK533" s="30">
        <f t="shared" si="995"/>
        <v>0.11953290870488321</v>
      </c>
      <c r="AL533" s="30">
        <f t="shared" si="996"/>
        <v>5.354488258875416E-3</v>
      </c>
      <c r="AM533" s="30">
        <f t="shared" si="997"/>
        <v>1.8071470624172115</v>
      </c>
      <c r="AO533" s="30">
        <f t="shared" si="998"/>
        <v>0.54525327979203952</v>
      </c>
      <c r="AP533" s="30">
        <f t="shared" si="999"/>
        <v>3.8783567186912713E-3</v>
      </c>
      <c r="AQ533" s="30">
        <f t="shared" si="1000"/>
        <v>0.17801250875358313</v>
      </c>
      <c r="AR533" s="30">
        <f t="shared" si="1001"/>
        <v>5.2139684644215097E-2</v>
      </c>
      <c r="AS533" s="30">
        <f t="shared" si="1002"/>
        <v>1.0140483717891941E-3</v>
      </c>
      <c r="AT533" s="30">
        <f t="shared" si="1003"/>
        <v>3.2267797291965022E-2</v>
      </c>
      <c r="AU533" s="30">
        <f t="shared" si="1004"/>
        <v>4.4402867020501537E-2</v>
      </c>
      <c r="AV533" s="30">
        <f t="shared" si="1005"/>
        <v>7.3923967728588197E-2</v>
      </c>
      <c r="AW533" s="30">
        <f t="shared" si="1006"/>
        <v>6.6144538643688397E-2</v>
      </c>
      <c r="AX533" s="30">
        <f t="shared" si="1007"/>
        <v>2.9629510349386489E-3</v>
      </c>
      <c r="AY533" s="30">
        <f t="shared" si="1008"/>
        <v>1.0000000000000002</v>
      </c>
      <c r="AZ533" s="30"/>
      <c r="BA533" s="30">
        <f t="shared" si="1009"/>
        <v>0.94424101198402133</v>
      </c>
      <c r="BB533" s="30">
        <f t="shared" si="1010"/>
        <v>2.0025031289111388E-3</v>
      </c>
      <c r="BC533" s="30">
        <f t="shared" si="1011"/>
        <v>0.52981561396626131</v>
      </c>
      <c r="BD533" s="30">
        <f t="shared" si="1012"/>
        <v>9.7425191370911629E-3</v>
      </c>
      <c r="BE533" s="30">
        <f t="shared" si="1013"/>
        <v>0</v>
      </c>
      <c r="BF533" s="30">
        <f t="shared" si="1014"/>
        <v>4.4665012406947891E-3</v>
      </c>
      <c r="BG533" s="30">
        <f t="shared" si="1015"/>
        <v>0.14479315263908701</v>
      </c>
      <c r="BH533" s="30">
        <f t="shared" si="1016"/>
        <v>0.17521781219748306</v>
      </c>
      <c r="BI533" s="30">
        <f t="shared" si="1017"/>
        <v>2.9299363057324838E-2</v>
      </c>
      <c r="BJ533" s="30">
        <f t="shared" si="1018"/>
        <v>1.8395784773508748</v>
      </c>
      <c r="BK533" s="30"/>
      <c r="BL533" s="30">
        <f t="shared" si="1019"/>
        <v>0.51329205228786778</v>
      </c>
      <c r="BM533" s="30">
        <f t="shared" si="1020"/>
        <v>1.0885662957934186E-3</v>
      </c>
      <c r="BN533" s="30">
        <f t="shared" si="1021"/>
        <v>0.28800924803666644</v>
      </c>
      <c r="BO533" s="30">
        <f t="shared" si="1022"/>
        <v>5.2960606231494348E-3</v>
      </c>
      <c r="BP533" s="30">
        <f t="shared" si="1023"/>
        <v>0</v>
      </c>
      <c r="BQ533" s="30">
        <f t="shared" si="1024"/>
        <v>2.428002553675705E-3</v>
      </c>
      <c r="BR533" s="30">
        <f t="shared" si="1025"/>
        <v>7.8709962321150642E-2</v>
      </c>
      <c r="BS533" s="30">
        <f t="shared" si="1026"/>
        <v>9.524889226243248E-2</v>
      </c>
      <c r="BT533" s="30">
        <f t="shared" si="1027"/>
        <v>1.5927215619264055E-2</v>
      </c>
      <c r="BU533" s="30">
        <f t="shared" si="1028"/>
        <v>1.0000000000000002</v>
      </c>
      <c r="BV533" s="30"/>
      <c r="BW533" s="28">
        <f t="shared" si="1029"/>
        <v>0.4145115133356973</v>
      </c>
      <c r="BX533" s="28">
        <f t="shared" si="1030"/>
        <v>0.50161074038070386</v>
      </c>
      <c r="BY533" s="28">
        <f t="shared" si="1031"/>
        <v>8.3877746283598786E-2</v>
      </c>
      <c r="BZ533" s="28"/>
      <c r="CA533" s="28">
        <f t="shared" si="1032"/>
        <v>59.164501299220483</v>
      </c>
      <c r="CB533" s="28">
        <f t="shared" si="1033"/>
        <v>9.7641415150909481</v>
      </c>
      <c r="CC533" s="28">
        <f t="shared" si="1034"/>
        <v>29.113350295144748</v>
      </c>
      <c r="CD533" s="28">
        <f t="shared" si="1035"/>
        <v>41.45115133356974</v>
      </c>
      <c r="CF533" s="28">
        <f t="shared" si="1036"/>
        <v>6.8986093426921418</v>
      </c>
      <c r="CG533" s="28">
        <f t="shared" si="1037"/>
        <v>0.52777008653259827</v>
      </c>
      <c r="CH533" s="30"/>
      <c r="CI533" s="107"/>
    </row>
    <row r="534" spans="1:87" ht="15" customHeight="1" x14ac:dyDescent="0.3">
      <c r="A534" s="150" t="s">
        <v>194</v>
      </c>
      <c r="C534" s="145">
        <v>750</v>
      </c>
      <c r="D534" s="26">
        <f t="shared" si="984"/>
        <v>1008</v>
      </c>
      <c r="F534" s="28">
        <v>59.2</v>
      </c>
      <c r="G534" s="28">
        <v>0.56000000000000005</v>
      </c>
      <c r="H534" s="28">
        <v>16.399999999999999</v>
      </c>
      <c r="I534" s="28">
        <v>6.77</v>
      </c>
      <c r="J534" s="28">
        <v>0.13</v>
      </c>
      <c r="K534" s="28">
        <v>2.35</v>
      </c>
      <c r="L534" s="28">
        <v>4.5</v>
      </c>
      <c r="M534" s="28">
        <v>4.1399999999999997</v>
      </c>
      <c r="N534" s="28">
        <v>5.63</v>
      </c>
      <c r="O534" s="28">
        <v>0.38</v>
      </c>
      <c r="P534" s="28">
        <f t="shared" si="985"/>
        <v>100.05999999999997</v>
      </c>
      <c r="R534" s="28">
        <v>55.08</v>
      </c>
      <c r="S534" s="28">
        <v>0.18</v>
      </c>
      <c r="T534" s="28">
        <v>28.2</v>
      </c>
      <c r="U534" s="28">
        <v>0.67</v>
      </c>
      <c r="V534" s="28">
        <v>0</v>
      </c>
      <c r="W534" s="28">
        <v>0.32</v>
      </c>
      <c r="X534" s="28">
        <v>9.7799999999999994</v>
      </c>
      <c r="Y534" s="28">
        <v>4.6500000000000004</v>
      </c>
      <c r="Z534" s="28">
        <v>0.88</v>
      </c>
      <c r="AA534" s="28">
        <f t="shared" si="986"/>
        <v>99.759999999999991</v>
      </c>
      <c r="AC534" s="30">
        <f t="shared" si="987"/>
        <v>0.98535286284953405</v>
      </c>
      <c r="AD534" s="30">
        <f t="shared" si="988"/>
        <v>7.0087609511889862E-3</v>
      </c>
      <c r="AE534" s="30">
        <f t="shared" si="989"/>
        <v>0.32169478226755588</v>
      </c>
      <c r="AF534" s="30">
        <f t="shared" si="990"/>
        <v>9.4224077940153098E-2</v>
      </c>
      <c r="AG534" s="30">
        <f t="shared" si="991"/>
        <v>1.8325345362277983E-3</v>
      </c>
      <c r="AH534" s="30">
        <f t="shared" si="992"/>
        <v>5.8312655086848644E-2</v>
      </c>
      <c r="AI534" s="30">
        <f t="shared" si="993"/>
        <v>8.0242510699001429E-2</v>
      </c>
      <c r="AJ534" s="30">
        <f t="shared" si="994"/>
        <v>0.13359148112294289</v>
      </c>
      <c r="AK534" s="30">
        <f t="shared" si="995"/>
        <v>0.11953290870488321</v>
      </c>
      <c r="AL534" s="30">
        <f t="shared" si="996"/>
        <v>5.354488258875416E-3</v>
      </c>
      <c r="AM534" s="30">
        <f t="shared" si="997"/>
        <v>1.8071470624172115</v>
      </c>
      <c r="AO534" s="30">
        <f t="shared" si="998"/>
        <v>0.54525327979203952</v>
      </c>
      <c r="AP534" s="30">
        <f t="shared" si="999"/>
        <v>3.8783567186912713E-3</v>
      </c>
      <c r="AQ534" s="30">
        <f t="shared" si="1000"/>
        <v>0.17801250875358313</v>
      </c>
      <c r="AR534" s="30">
        <f t="shared" si="1001"/>
        <v>5.2139684644215097E-2</v>
      </c>
      <c r="AS534" s="30">
        <f t="shared" si="1002"/>
        <v>1.0140483717891941E-3</v>
      </c>
      <c r="AT534" s="30">
        <f t="shared" si="1003"/>
        <v>3.2267797291965022E-2</v>
      </c>
      <c r="AU534" s="30">
        <f t="shared" si="1004"/>
        <v>4.4402867020501537E-2</v>
      </c>
      <c r="AV534" s="30">
        <f t="shared" si="1005"/>
        <v>7.3923967728588197E-2</v>
      </c>
      <c r="AW534" s="30">
        <f t="shared" si="1006"/>
        <v>6.6144538643688397E-2</v>
      </c>
      <c r="AX534" s="30">
        <f t="shared" si="1007"/>
        <v>2.9629510349386489E-3</v>
      </c>
      <c r="AY534" s="30">
        <f t="shared" si="1008"/>
        <v>1.0000000000000002</v>
      </c>
      <c r="AZ534" s="30"/>
      <c r="BA534" s="30">
        <f t="shared" si="1009"/>
        <v>0.91677762982689748</v>
      </c>
      <c r="BB534" s="30">
        <f t="shared" si="1010"/>
        <v>2.252816020025031E-3</v>
      </c>
      <c r="BC534" s="30">
        <f t="shared" si="1011"/>
        <v>0.55315810121616327</v>
      </c>
      <c r="BD534" s="30">
        <f t="shared" si="1012"/>
        <v>9.3249826026443987E-3</v>
      </c>
      <c r="BE534" s="30">
        <f t="shared" si="1013"/>
        <v>0</v>
      </c>
      <c r="BF534" s="30">
        <f t="shared" si="1014"/>
        <v>7.9404466501240695E-3</v>
      </c>
      <c r="BG534" s="30">
        <f t="shared" si="1015"/>
        <v>0.17439372325249644</v>
      </c>
      <c r="BH534" s="30">
        <f t="shared" si="1016"/>
        <v>0.15004840271055181</v>
      </c>
      <c r="BI534" s="30">
        <f t="shared" si="1017"/>
        <v>1.8683651804670912E-2</v>
      </c>
      <c r="BJ534" s="30">
        <f t="shared" si="1018"/>
        <v>1.8325797540835733</v>
      </c>
      <c r="BK534" s="30"/>
      <c r="BL534" s="30">
        <f t="shared" si="1019"/>
        <v>0.50026615637547234</v>
      </c>
      <c r="BM534" s="30">
        <f t="shared" si="1020"/>
        <v>1.2293140394053995E-3</v>
      </c>
      <c r="BN534" s="30">
        <f t="shared" si="1021"/>
        <v>0.30184667269380788</v>
      </c>
      <c r="BO534" s="30">
        <f t="shared" si="1022"/>
        <v>5.0884457180460268E-3</v>
      </c>
      <c r="BP534" s="30">
        <f t="shared" si="1023"/>
        <v>0</v>
      </c>
      <c r="BQ534" s="30">
        <f t="shared" si="1024"/>
        <v>4.3329337413175149E-3</v>
      </c>
      <c r="BR534" s="30">
        <f t="shared" si="1025"/>
        <v>9.5162965139111405E-2</v>
      </c>
      <c r="BS534" s="30">
        <f t="shared" si="1026"/>
        <v>8.1878238792170446E-2</v>
      </c>
      <c r="BT534" s="30">
        <f t="shared" si="1027"/>
        <v>1.0195273500669079E-2</v>
      </c>
      <c r="BU534" s="30">
        <f t="shared" si="1028"/>
        <v>1</v>
      </c>
      <c r="BV534" s="30"/>
      <c r="BW534" s="28">
        <f t="shared" si="1029"/>
        <v>0.50825013610767888</v>
      </c>
      <c r="BX534" s="28">
        <f t="shared" si="1030"/>
        <v>0.43729854307864879</v>
      </c>
      <c r="BY534" s="28">
        <f t="shared" si="1031"/>
        <v>5.4451320813672321E-2</v>
      </c>
      <c r="BZ534" s="28"/>
      <c r="CA534" s="28">
        <f t="shared" si="1032"/>
        <v>59.164501299220483</v>
      </c>
      <c r="CB534" s="28">
        <f t="shared" si="1033"/>
        <v>9.7641415150909481</v>
      </c>
      <c r="CC534" s="28">
        <f t="shared" si="1034"/>
        <v>30.857638886751175</v>
      </c>
      <c r="CD534" s="28">
        <f t="shared" si="1035"/>
        <v>50.82501361076789</v>
      </c>
      <c r="CF534" s="28">
        <f t="shared" si="1036"/>
        <v>7.1024823123645042</v>
      </c>
      <c r="CG534" s="28">
        <f t="shared" si="1037"/>
        <v>0.52777008653259827</v>
      </c>
      <c r="CH534" s="30"/>
      <c r="CI534" s="107">
        <f>$CK$1+$CK$2*CF534+$CK$3*D534+$CK$4*BX534+$CK$5*CG534</f>
        <v>2.7049032093169703</v>
      </c>
    </row>
    <row r="535" spans="1:87" ht="15" customHeight="1" x14ac:dyDescent="0.3">
      <c r="A535" s="150" t="s">
        <v>194</v>
      </c>
      <c r="C535" s="145">
        <v>760</v>
      </c>
      <c r="D535" s="26">
        <f t="shared" si="984"/>
        <v>1008</v>
      </c>
      <c r="F535" s="28">
        <v>59.2</v>
      </c>
      <c r="G535" s="28">
        <v>0.56000000000000005</v>
      </c>
      <c r="H535" s="28">
        <v>16.399999999999999</v>
      </c>
      <c r="I535" s="28">
        <v>6.77</v>
      </c>
      <c r="J535" s="28">
        <v>0.13</v>
      </c>
      <c r="K535" s="28">
        <v>2.35</v>
      </c>
      <c r="L535" s="28">
        <v>4.5</v>
      </c>
      <c r="M535" s="28">
        <v>4.1399999999999997</v>
      </c>
      <c r="N535" s="28">
        <v>5.63</v>
      </c>
      <c r="O535" s="28">
        <v>0.38</v>
      </c>
      <c r="P535" s="28">
        <f t="shared" si="985"/>
        <v>100.05999999999997</v>
      </c>
      <c r="R535" s="28">
        <v>55.28</v>
      </c>
      <c r="S535" s="28">
        <v>0.22</v>
      </c>
      <c r="T535" s="28">
        <v>28.08</v>
      </c>
      <c r="U535" s="28">
        <v>0.63</v>
      </c>
      <c r="V535" s="28">
        <v>0</v>
      </c>
      <c r="W535" s="28">
        <v>0.32</v>
      </c>
      <c r="X535" s="28">
        <v>9.1999999999999993</v>
      </c>
      <c r="Y535" s="28">
        <v>4.8</v>
      </c>
      <c r="Z535" s="28">
        <v>1.17</v>
      </c>
      <c r="AA535" s="28">
        <f t="shared" si="986"/>
        <v>99.699999999999989</v>
      </c>
      <c r="AC535" s="30">
        <f t="shared" si="987"/>
        <v>0.98535286284953405</v>
      </c>
      <c r="AD535" s="30">
        <f t="shared" si="988"/>
        <v>7.0087609511889862E-3</v>
      </c>
      <c r="AE535" s="30">
        <f t="shared" si="989"/>
        <v>0.32169478226755588</v>
      </c>
      <c r="AF535" s="30">
        <f t="shared" si="990"/>
        <v>9.4224077940153098E-2</v>
      </c>
      <c r="AG535" s="30">
        <f t="shared" si="991"/>
        <v>1.8325345362277983E-3</v>
      </c>
      <c r="AH535" s="30">
        <f t="shared" si="992"/>
        <v>5.8312655086848644E-2</v>
      </c>
      <c r="AI535" s="30">
        <f t="shared" si="993"/>
        <v>8.0242510699001429E-2</v>
      </c>
      <c r="AJ535" s="30">
        <f t="shared" si="994"/>
        <v>0.13359148112294289</v>
      </c>
      <c r="AK535" s="30">
        <f t="shared" si="995"/>
        <v>0.11953290870488321</v>
      </c>
      <c r="AL535" s="30">
        <f t="shared" si="996"/>
        <v>5.354488258875416E-3</v>
      </c>
      <c r="AM535" s="30">
        <f t="shared" si="997"/>
        <v>1.8071470624172115</v>
      </c>
      <c r="AO535" s="30">
        <f t="shared" si="998"/>
        <v>0.54525327979203952</v>
      </c>
      <c r="AP535" s="30">
        <f t="shared" si="999"/>
        <v>3.8783567186912713E-3</v>
      </c>
      <c r="AQ535" s="30">
        <f t="shared" si="1000"/>
        <v>0.17801250875358313</v>
      </c>
      <c r="AR535" s="30">
        <f t="shared" si="1001"/>
        <v>5.2139684644215097E-2</v>
      </c>
      <c r="AS535" s="30">
        <f t="shared" si="1002"/>
        <v>1.0140483717891941E-3</v>
      </c>
      <c r="AT535" s="30">
        <f t="shared" si="1003"/>
        <v>3.2267797291965022E-2</v>
      </c>
      <c r="AU535" s="30">
        <f t="shared" si="1004"/>
        <v>4.4402867020501537E-2</v>
      </c>
      <c r="AV535" s="30">
        <f t="shared" si="1005"/>
        <v>7.3923967728588197E-2</v>
      </c>
      <c r="AW535" s="30">
        <f t="shared" si="1006"/>
        <v>6.6144538643688397E-2</v>
      </c>
      <c r="AX535" s="30">
        <f t="shared" si="1007"/>
        <v>2.9629510349386489E-3</v>
      </c>
      <c r="AY535" s="30">
        <f t="shared" si="1008"/>
        <v>1.0000000000000002</v>
      </c>
      <c r="AZ535" s="30"/>
      <c r="BA535" s="30">
        <f t="shared" si="1009"/>
        <v>0.92010652463382159</v>
      </c>
      <c r="BB535" s="30">
        <f t="shared" si="1010"/>
        <v>2.753441802252816E-3</v>
      </c>
      <c r="BC535" s="30">
        <f t="shared" si="1011"/>
        <v>0.55080423695566894</v>
      </c>
      <c r="BD535" s="30">
        <f t="shared" si="1012"/>
        <v>8.768267223382047E-3</v>
      </c>
      <c r="BE535" s="30">
        <f t="shared" si="1013"/>
        <v>0</v>
      </c>
      <c r="BF535" s="30">
        <f t="shared" si="1014"/>
        <v>7.9404466501240695E-3</v>
      </c>
      <c r="BG535" s="30">
        <f t="shared" si="1015"/>
        <v>0.16405135520684735</v>
      </c>
      <c r="BH535" s="30">
        <f t="shared" si="1016"/>
        <v>0.15488867376573087</v>
      </c>
      <c r="BI535" s="30">
        <f t="shared" si="1017"/>
        <v>2.4840764331210189E-2</v>
      </c>
      <c r="BJ535" s="30">
        <f t="shared" si="1018"/>
        <v>1.834153710569038</v>
      </c>
      <c r="BK535" s="30"/>
      <c r="BL535" s="30">
        <f t="shared" si="1019"/>
        <v>0.50165180776935137</v>
      </c>
      <c r="BM535" s="30">
        <f t="shared" si="1020"/>
        <v>1.5012055894696923E-3</v>
      </c>
      <c r="BN535" s="30">
        <f t="shared" si="1021"/>
        <v>0.30030429498996808</v>
      </c>
      <c r="BO535" s="30">
        <f t="shared" si="1022"/>
        <v>4.7805520185446896E-3</v>
      </c>
      <c r="BP535" s="30">
        <f t="shared" si="1023"/>
        <v>0</v>
      </c>
      <c r="BQ535" s="30">
        <f t="shared" si="1024"/>
        <v>4.3292154874307572E-3</v>
      </c>
      <c r="BR535" s="30">
        <f t="shared" si="1025"/>
        <v>8.9442533775400512E-2</v>
      </c>
      <c r="BS535" s="30">
        <f t="shared" si="1026"/>
        <v>8.4446942954239837E-2</v>
      </c>
      <c r="BT535" s="30">
        <f t="shared" si="1027"/>
        <v>1.3543447415594984E-2</v>
      </c>
      <c r="BU535" s="30">
        <f t="shared" si="1028"/>
        <v>0.99999999999999967</v>
      </c>
      <c r="BV535" s="30"/>
      <c r="BW535" s="28">
        <f t="shared" si="1029"/>
        <v>0.47719755845080114</v>
      </c>
      <c r="BX535" s="28">
        <f t="shared" si="1030"/>
        <v>0.45054487272900257</v>
      </c>
      <c r="BY535" s="28">
        <f t="shared" si="1031"/>
        <v>7.2257568820196294E-2</v>
      </c>
      <c r="BZ535" s="28"/>
      <c r="CA535" s="28">
        <f t="shared" si="1032"/>
        <v>59.164501299220483</v>
      </c>
      <c r="CB535" s="28">
        <f t="shared" si="1033"/>
        <v>9.7641415150909481</v>
      </c>
      <c r="CC535" s="28">
        <f t="shared" si="1034"/>
        <v>31.085634804559689</v>
      </c>
      <c r="CD535" s="28">
        <f t="shared" si="1035"/>
        <v>47.719755845080115</v>
      </c>
      <c r="CF535" s="28">
        <f t="shared" si="1036"/>
        <v>7.0394391658635085</v>
      </c>
      <c r="CG535" s="28">
        <f t="shared" si="1037"/>
        <v>0.52777008653259827</v>
      </c>
      <c r="CH535" s="30"/>
      <c r="CI535" s="107">
        <f>$CK$1+$CK$2*CF535+$CK$3*D535+$CK$4*BX535+$CK$5*CG535</f>
        <v>2.5626233948792625</v>
      </c>
    </row>
    <row r="536" spans="1:87" ht="15" customHeight="1" x14ac:dyDescent="0.3">
      <c r="A536" s="150" t="s">
        <v>194</v>
      </c>
      <c r="C536" s="145">
        <v>770</v>
      </c>
      <c r="D536" s="26">
        <f t="shared" si="984"/>
        <v>1008</v>
      </c>
      <c r="F536" s="28">
        <v>59.2</v>
      </c>
      <c r="G536" s="28">
        <v>0.56000000000000005</v>
      </c>
      <c r="H536" s="28">
        <v>16.399999999999999</v>
      </c>
      <c r="I536" s="28">
        <v>6.77</v>
      </c>
      <c r="J536" s="28">
        <v>0.13</v>
      </c>
      <c r="K536" s="28">
        <v>2.35</v>
      </c>
      <c r="L536" s="28">
        <v>4.5</v>
      </c>
      <c r="M536" s="28">
        <v>4.1399999999999997</v>
      </c>
      <c r="N536" s="28">
        <v>5.63</v>
      </c>
      <c r="O536" s="28">
        <v>0.38</v>
      </c>
      <c r="P536" s="28">
        <f t="shared" si="985"/>
        <v>100.05999999999997</v>
      </c>
      <c r="R536" s="28">
        <v>56.81</v>
      </c>
      <c r="S536" s="28">
        <v>0.19</v>
      </c>
      <c r="T536" s="28">
        <v>27.01</v>
      </c>
      <c r="U536" s="28">
        <v>0.7</v>
      </c>
      <c r="V536" s="28">
        <v>0</v>
      </c>
      <c r="W536" s="28">
        <v>0.14000000000000001</v>
      </c>
      <c r="X536" s="28">
        <v>8.49</v>
      </c>
      <c r="Y536" s="28">
        <v>5.13</v>
      </c>
      <c r="Z536" s="28">
        <v>1.47</v>
      </c>
      <c r="AA536" s="28">
        <f t="shared" si="986"/>
        <v>99.94</v>
      </c>
      <c r="AC536" s="30">
        <f t="shared" si="987"/>
        <v>0.98535286284953405</v>
      </c>
      <c r="AD536" s="30">
        <f t="shared" si="988"/>
        <v>7.0087609511889862E-3</v>
      </c>
      <c r="AE536" s="30">
        <f t="shared" si="989"/>
        <v>0.32169478226755588</v>
      </c>
      <c r="AF536" s="30">
        <f t="shared" si="990"/>
        <v>9.4224077940153098E-2</v>
      </c>
      <c r="AG536" s="30">
        <f t="shared" si="991"/>
        <v>1.8325345362277983E-3</v>
      </c>
      <c r="AH536" s="30">
        <f t="shared" si="992"/>
        <v>5.8312655086848644E-2</v>
      </c>
      <c r="AI536" s="30">
        <f t="shared" si="993"/>
        <v>8.0242510699001429E-2</v>
      </c>
      <c r="AJ536" s="30">
        <f t="shared" si="994"/>
        <v>0.13359148112294289</v>
      </c>
      <c r="AK536" s="30">
        <f t="shared" si="995"/>
        <v>0.11953290870488321</v>
      </c>
      <c r="AL536" s="30">
        <f t="shared" si="996"/>
        <v>5.354488258875416E-3</v>
      </c>
      <c r="AM536" s="30">
        <f t="shared" si="997"/>
        <v>1.8071470624172115</v>
      </c>
      <c r="AO536" s="30">
        <f t="shared" si="998"/>
        <v>0.54525327979203952</v>
      </c>
      <c r="AP536" s="30">
        <f t="shared" si="999"/>
        <v>3.8783567186912713E-3</v>
      </c>
      <c r="AQ536" s="30">
        <f t="shared" si="1000"/>
        <v>0.17801250875358313</v>
      </c>
      <c r="AR536" s="30">
        <f t="shared" si="1001"/>
        <v>5.2139684644215097E-2</v>
      </c>
      <c r="AS536" s="30">
        <f t="shared" si="1002"/>
        <v>1.0140483717891941E-3</v>
      </c>
      <c r="AT536" s="30">
        <f t="shared" si="1003"/>
        <v>3.2267797291965022E-2</v>
      </c>
      <c r="AU536" s="30">
        <f t="shared" si="1004"/>
        <v>4.4402867020501537E-2</v>
      </c>
      <c r="AV536" s="30">
        <f t="shared" si="1005"/>
        <v>7.3923967728588197E-2</v>
      </c>
      <c r="AW536" s="30">
        <f t="shared" si="1006"/>
        <v>6.6144538643688397E-2</v>
      </c>
      <c r="AX536" s="30">
        <f t="shared" si="1007"/>
        <v>2.9629510349386489E-3</v>
      </c>
      <c r="AY536" s="30">
        <f t="shared" si="1008"/>
        <v>1.0000000000000002</v>
      </c>
      <c r="AZ536" s="30"/>
      <c r="BA536" s="30">
        <f t="shared" si="1009"/>
        <v>0.94557256990679106</v>
      </c>
      <c r="BB536" s="30">
        <f t="shared" si="1010"/>
        <v>2.3779724655819774E-3</v>
      </c>
      <c r="BC536" s="30">
        <f t="shared" si="1011"/>
        <v>0.52981561396626131</v>
      </c>
      <c r="BD536" s="30">
        <f t="shared" si="1012"/>
        <v>9.7425191370911629E-3</v>
      </c>
      <c r="BE536" s="30">
        <f t="shared" si="1013"/>
        <v>0</v>
      </c>
      <c r="BF536" s="30">
        <f t="shared" si="1014"/>
        <v>3.4739454094292808E-3</v>
      </c>
      <c r="BG536" s="30">
        <f t="shared" si="1015"/>
        <v>0.15139087018544936</v>
      </c>
      <c r="BH536" s="30">
        <f t="shared" si="1016"/>
        <v>0.16553727008712488</v>
      </c>
      <c r="BI536" s="30">
        <f t="shared" si="1017"/>
        <v>3.1210191082802548E-2</v>
      </c>
      <c r="BJ536" s="30">
        <f t="shared" si="1018"/>
        <v>1.8391209522405318</v>
      </c>
      <c r="BK536" s="30"/>
      <c r="BL536" s="30">
        <f t="shared" si="1019"/>
        <v>0.51414376458211497</v>
      </c>
      <c r="BM536" s="30">
        <f t="shared" si="1020"/>
        <v>1.2929940593004409E-3</v>
      </c>
      <c r="BN536" s="30">
        <f t="shared" si="1021"/>
        <v>0.28808089719211066</v>
      </c>
      <c r="BO536" s="30">
        <f t="shared" si="1022"/>
        <v>5.2973781442825817E-3</v>
      </c>
      <c r="BP536" s="30">
        <f t="shared" si="1023"/>
        <v>0</v>
      </c>
      <c r="BQ536" s="30">
        <f t="shared" si="1024"/>
        <v>1.8889162266337643E-3</v>
      </c>
      <c r="BR536" s="30">
        <f t="shared" si="1025"/>
        <v>8.2316973226266368E-2</v>
      </c>
      <c r="BS536" s="30">
        <f t="shared" si="1026"/>
        <v>9.0008908813450819E-2</v>
      </c>
      <c r="BT536" s="30">
        <f t="shared" si="1027"/>
        <v>1.6970167755840281E-2</v>
      </c>
      <c r="BU536" s="30">
        <f t="shared" si="1028"/>
        <v>0.99999999999999978</v>
      </c>
      <c r="BV536" s="30"/>
      <c r="BW536" s="28">
        <f t="shared" si="1029"/>
        <v>0.43485837826605422</v>
      </c>
      <c r="BX536" s="28">
        <f t="shared" si="1030"/>
        <v>0.47549280035511449</v>
      </c>
      <c r="BY536" s="28">
        <f t="shared" si="1031"/>
        <v>8.9648821378831289E-2</v>
      </c>
      <c r="BZ536" s="28"/>
      <c r="CA536" s="28">
        <f t="shared" si="1032"/>
        <v>59.164501299220483</v>
      </c>
      <c r="CB536" s="28">
        <f t="shared" si="1033"/>
        <v>9.7641415150909481</v>
      </c>
      <c r="CC536" s="28">
        <f t="shared" si="1034"/>
        <v>30.707801051185839</v>
      </c>
      <c r="CD536" s="28">
        <f t="shared" si="1035"/>
        <v>43.485837826605419</v>
      </c>
      <c r="CF536" s="28">
        <f t="shared" si="1036"/>
        <v>6.9465290029350752</v>
      </c>
      <c r="CG536" s="28">
        <f t="shared" si="1037"/>
        <v>0.52777008653259827</v>
      </c>
      <c r="CH536" s="30"/>
      <c r="CI536" s="107">
        <f>$CK$1+$CK$2*CF536+$CK$3*D536+$CK$4*BX536+$CK$5*CG536</f>
        <v>2.2861594446789204</v>
      </c>
    </row>
    <row r="537" spans="1:87" ht="15" customHeight="1" x14ac:dyDescent="0.3">
      <c r="A537" s="150" t="s">
        <v>194</v>
      </c>
      <c r="C537" s="145">
        <v>780</v>
      </c>
      <c r="D537" s="26">
        <f t="shared" si="984"/>
        <v>1008</v>
      </c>
      <c r="F537" s="28">
        <v>59.2</v>
      </c>
      <c r="G537" s="28">
        <v>0.56000000000000005</v>
      </c>
      <c r="H537" s="28">
        <v>16.399999999999999</v>
      </c>
      <c r="I537" s="28">
        <v>6.77</v>
      </c>
      <c r="J537" s="28">
        <v>0.13</v>
      </c>
      <c r="K537" s="28">
        <v>2.35</v>
      </c>
      <c r="L537" s="28">
        <v>4.5</v>
      </c>
      <c r="M537" s="28">
        <v>4.1399999999999997</v>
      </c>
      <c r="N537" s="28">
        <v>5.63</v>
      </c>
      <c r="O537" s="28">
        <v>0.38</v>
      </c>
      <c r="P537" s="28">
        <f t="shared" si="985"/>
        <v>100.05999999999997</v>
      </c>
      <c r="R537" s="28">
        <v>57.15</v>
      </c>
      <c r="S537" s="28">
        <v>0.25</v>
      </c>
      <c r="T537" s="28">
        <v>26.45</v>
      </c>
      <c r="U537" s="28">
        <v>0.71</v>
      </c>
      <c r="V537" s="28">
        <v>0</v>
      </c>
      <c r="W537" s="28">
        <v>0.17</v>
      </c>
      <c r="X537" s="28">
        <v>7.55</v>
      </c>
      <c r="Y537" s="28">
        <v>5.52</v>
      </c>
      <c r="Z537" s="28">
        <v>1.85</v>
      </c>
      <c r="AA537" s="28">
        <f t="shared" si="986"/>
        <v>99.649999999999977</v>
      </c>
      <c r="AC537" s="30">
        <f t="shared" si="987"/>
        <v>0.98535286284953405</v>
      </c>
      <c r="AD537" s="30">
        <f t="shared" si="988"/>
        <v>7.0087609511889862E-3</v>
      </c>
      <c r="AE537" s="30">
        <f t="shared" si="989"/>
        <v>0.32169478226755588</v>
      </c>
      <c r="AF537" s="30">
        <f t="shared" si="990"/>
        <v>9.4224077940153098E-2</v>
      </c>
      <c r="AG537" s="30">
        <f t="shared" si="991"/>
        <v>1.8325345362277983E-3</v>
      </c>
      <c r="AH537" s="30">
        <f t="shared" si="992"/>
        <v>5.8312655086848644E-2</v>
      </c>
      <c r="AI537" s="30">
        <f t="shared" si="993"/>
        <v>8.0242510699001429E-2</v>
      </c>
      <c r="AJ537" s="30">
        <f t="shared" si="994"/>
        <v>0.13359148112294289</v>
      </c>
      <c r="AK537" s="30">
        <f t="shared" si="995"/>
        <v>0.11953290870488321</v>
      </c>
      <c r="AL537" s="30">
        <f t="shared" si="996"/>
        <v>5.354488258875416E-3</v>
      </c>
      <c r="AM537" s="30">
        <f t="shared" si="997"/>
        <v>1.8071470624172115</v>
      </c>
      <c r="AO537" s="30">
        <f t="shared" si="998"/>
        <v>0.54525327979203952</v>
      </c>
      <c r="AP537" s="30">
        <f t="shared" si="999"/>
        <v>3.8783567186912713E-3</v>
      </c>
      <c r="AQ537" s="30">
        <f t="shared" si="1000"/>
        <v>0.17801250875358313</v>
      </c>
      <c r="AR537" s="30">
        <f t="shared" si="1001"/>
        <v>5.2139684644215097E-2</v>
      </c>
      <c r="AS537" s="30">
        <f t="shared" si="1002"/>
        <v>1.0140483717891941E-3</v>
      </c>
      <c r="AT537" s="30">
        <f t="shared" si="1003"/>
        <v>3.2267797291965022E-2</v>
      </c>
      <c r="AU537" s="30">
        <f t="shared" si="1004"/>
        <v>4.4402867020501537E-2</v>
      </c>
      <c r="AV537" s="30">
        <f t="shared" si="1005"/>
        <v>7.3923967728588197E-2</v>
      </c>
      <c r="AW537" s="30">
        <f t="shared" si="1006"/>
        <v>6.6144538643688397E-2</v>
      </c>
      <c r="AX537" s="30">
        <f t="shared" si="1007"/>
        <v>2.9629510349386489E-3</v>
      </c>
      <c r="AY537" s="30">
        <f t="shared" si="1008"/>
        <v>1.0000000000000002</v>
      </c>
      <c r="AZ537" s="30"/>
      <c r="BA537" s="30">
        <f t="shared" si="1009"/>
        <v>0.95123169107856187</v>
      </c>
      <c r="BB537" s="30">
        <f t="shared" si="1010"/>
        <v>3.1289111389236545E-3</v>
      </c>
      <c r="BC537" s="30">
        <f t="shared" si="1011"/>
        <v>0.51883091408395454</v>
      </c>
      <c r="BD537" s="30">
        <f t="shared" si="1012"/>
        <v>9.8816979819067504E-3</v>
      </c>
      <c r="BE537" s="30">
        <f t="shared" si="1013"/>
        <v>0</v>
      </c>
      <c r="BF537" s="30">
        <f t="shared" si="1014"/>
        <v>4.2183622828784123E-3</v>
      </c>
      <c r="BG537" s="30">
        <f t="shared" si="1015"/>
        <v>0.13462910128388017</v>
      </c>
      <c r="BH537" s="30">
        <f t="shared" si="1016"/>
        <v>0.1781219748305905</v>
      </c>
      <c r="BI537" s="30">
        <f t="shared" si="1017"/>
        <v>3.9278131634819531E-2</v>
      </c>
      <c r="BJ537" s="30">
        <f t="shared" si="1018"/>
        <v>1.8393207843155157</v>
      </c>
      <c r="BK537" s="30"/>
      <c r="BL537" s="30">
        <f t="shared" si="1019"/>
        <v>0.51716465077218865</v>
      </c>
      <c r="BM537" s="30">
        <f t="shared" si="1020"/>
        <v>1.7011231350207608E-3</v>
      </c>
      <c r="BN537" s="30">
        <f t="shared" si="1021"/>
        <v>0.28207744864745393</v>
      </c>
      <c r="BO537" s="30">
        <f t="shared" si="1022"/>
        <v>5.3724712220789275E-3</v>
      </c>
      <c r="BP537" s="30">
        <f t="shared" si="1023"/>
        <v>0</v>
      </c>
      <c r="BQ537" s="30">
        <f t="shared" si="1024"/>
        <v>2.2934347933485852E-3</v>
      </c>
      <c r="BR537" s="30">
        <f t="shared" si="1025"/>
        <v>7.3195008957603336E-2</v>
      </c>
      <c r="BS537" s="30">
        <f t="shared" si="1026"/>
        <v>9.6841168951873044E-2</v>
      </c>
      <c r="BT537" s="30">
        <f t="shared" si="1027"/>
        <v>2.135469352043259E-2</v>
      </c>
      <c r="BU537" s="30">
        <f t="shared" si="1028"/>
        <v>0.99999999999999978</v>
      </c>
      <c r="BV537" s="30"/>
      <c r="BW537" s="28">
        <f t="shared" si="1029"/>
        <v>0.38243730440617568</v>
      </c>
      <c r="BX537" s="28">
        <f t="shared" si="1030"/>
        <v>0.50598635257971614</v>
      </c>
      <c r="BY537" s="28">
        <f t="shared" si="1031"/>
        <v>0.11157634301410813</v>
      </c>
      <c r="BZ537" s="28"/>
      <c r="CA537" s="28">
        <f t="shared" si="1032"/>
        <v>59.164501299220483</v>
      </c>
      <c r="CB537" s="28">
        <f t="shared" si="1033"/>
        <v>9.7641415150909481</v>
      </c>
      <c r="CC537" s="28">
        <f t="shared" si="1034"/>
        <v>30.2794995217196</v>
      </c>
      <c r="CD537" s="28">
        <f t="shared" si="1035"/>
        <v>38.243730440617568</v>
      </c>
      <c r="CF537" s="28">
        <f t="shared" si="1036"/>
        <v>6.8180733218420286</v>
      </c>
      <c r="CG537" s="28">
        <f t="shared" si="1037"/>
        <v>0.52777008653259827</v>
      </c>
      <c r="CH537" s="30"/>
      <c r="CI537" s="107"/>
    </row>
    <row r="538" spans="1:87" ht="15" customHeight="1" x14ac:dyDescent="0.3">
      <c r="A538" s="150" t="s">
        <v>194</v>
      </c>
      <c r="C538" s="145">
        <v>790</v>
      </c>
      <c r="D538" s="26">
        <f t="shared" si="984"/>
        <v>1008</v>
      </c>
      <c r="F538" s="28">
        <v>59.2</v>
      </c>
      <c r="G538" s="28">
        <v>0.56000000000000005</v>
      </c>
      <c r="H538" s="28">
        <v>16.399999999999999</v>
      </c>
      <c r="I538" s="28">
        <v>6.77</v>
      </c>
      <c r="J538" s="28">
        <v>0.13</v>
      </c>
      <c r="K538" s="28">
        <v>2.35</v>
      </c>
      <c r="L538" s="28">
        <v>4.5</v>
      </c>
      <c r="M538" s="28">
        <v>4.1399999999999997</v>
      </c>
      <c r="N538" s="28">
        <v>5.63</v>
      </c>
      <c r="O538" s="28">
        <v>0.38</v>
      </c>
      <c r="P538" s="28">
        <f t="shared" si="985"/>
        <v>100.05999999999997</v>
      </c>
      <c r="R538" s="28">
        <v>56.67</v>
      </c>
      <c r="S538" s="28">
        <v>0.21</v>
      </c>
      <c r="T538" s="28">
        <v>27.03</v>
      </c>
      <c r="U538" s="28">
        <v>0.72</v>
      </c>
      <c r="V538" s="28">
        <v>0</v>
      </c>
      <c r="W538" s="28">
        <v>0.19</v>
      </c>
      <c r="X538" s="28">
        <v>8.39</v>
      </c>
      <c r="Y538" s="28">
        <v>5.33</v>
      </c>
      <c r="Z538" s="28">
        <v>1.39</v>
      </c>
      <c r="AA538" s="28">
        <f t="shared" si="986"/>
        <v>99.929999999999993</v>
      </c>
      <c r="AC538" s="30">
        <f t="shared" si="987"/>
        <v>0.98535286284953405</v>
      </c>
      <c r="AD538" s="30">
        <f t="shared" si="988"/>
        <v>7.0087609511889862E-3</v>
      </c>
      <c r="AE538" s="30">
        <f t="shared" si="989"/>
        <v>0.32169478226755588</v>
      </c>
      <c r="AF538" s="30">
        <f t="shared" si="990"/>
        <v>9.4224077940153098E-2</v>
      </c>
      <c r="AG538" s="30">
        <f t="shared" si="991"/>
        <v>1.8325345362277983E-3</v>
      </c>
      <c r="AH538" s="30">
        <f t="shared" si="992"/>
        <v>5.8312655086848644E-2</v>
      </c>
      <c r="AI538" s="30">
        <f t="shared" si="993"/>
        <v>8.0242510699001429E-2</v>
      </c>
      <c r="AJ538" s="30">
        <f t="shared" si="994"/>
        <v>0.13359148112294289</v>
      </c>
      <c r="AK538" s="30">
        <f t="shared" si="995"/>
        <v>0.11953290870488321</v>
      </c>
      <c r="AL538" s="30">
        <f t="shared" si="996"/>
        <v>5.354488258875416E-3</v>
      </c>
      <c r="AM538" s="30">
        <f t="shared" si="997"/>
        <v>1.8071470624172115</v>
      </c>
      <c r="AO538" s="30">
        <f t="shared" si="998"/>
        <v>0.54525327979203952</v>
      </c>
      <c r="AP538" s="30">
        <f t="shared" si="999"/>
        <v>3.8783567186912713E-3</v>
      </c>
      <c r="AQ538" s="30">
        <f t="shared" si="1000"/>
        <v>0.17801250875358313</v>
      </c>
      <c r="AR538" s="30">
        <f t="shared" si="1001"/>
        <v>5.2139684644215097E-2</v>
      </c>
      <c r="AS538" s="30">
        <f t="shared" si="1002"/>
        <v>1.0140483717891941E-3</v>
      </c>
      <c r="AT538" s="30">
        <f t="shared" si="1003"/>
        <v>3.2267797291965022E-2</v>
      </c>
      <c r="AU538" s="30">
        <f t="shared" si="1004"/>
        <v>4.4402867020501537E-2</v>
      </c>
      <c r="AV538" s="30">
        <f t="shared" si="1005"/>
        <v>7.3923967728588197E-2</v>
      </c>
      <c r="AW538" s="30">
        <f t="shared" si="1006"/>
        <v>6.6144538643688397E-2</v>
      </c>
      <c r="AX538" s="30">
        <f t="shared" si="1007"/>
        <v>2.9629510349386489E-3</v>
      </c>
      <c r="AY538" s="30">
        <f t="shared" si="1008"/>
        <v>1.0000000000000002</v>
      </c>
      <c r="AZ538" s="30"/>
      <c r="BA538" s="30">
        <f t="shared" si="1009"/>
        <v>0.94324234354194414</v>
      </c>
      <c r="BB538" s="30">
        <f t="shared" si="1010"/>
        <v>2.6282853566958696E-3</v>
      </c>
      <c r="BC538" s="30">
        <f t="shared" si="1011"/>
        <v>0.5302079246763437</v>
      </c>
      <c r="BD538" s="30">
        <f t="shared" si="1012"/>
        <v>1.0020876826722338E-2</v>
      </c>
      <c r="BE538" s="30">
        <f t="shared" si="1013"/>
        <v>0</v>
      </c>
      <c r="BF538" s="30">
        <f t="shared" si="1014"/>
        <v>4.7146401985111667E-3</v>
      </c>
      <c r="BG538" s="30">
        <f t="shared" si="1015"/>
        <v>0.14960770328102713</v>
      </c>
      <c r="BH538" s="30">
        <f t="shared" si="1016"/>
        <v>0.17199096482736367</v>
      </c>
      <c r="BI538" s="30">
        <f t="shared" si="1017"/>
        <v>2.9511677282377916E-2</v>
      </c>
      <c r="BJ538" s="30">
        <f t="shared" si="1018"/>
        <v>1.841924415990986</v>
      </c>
      <c r="BK538" s="30"/>
      <c r="BL538" s="30">
        <f t="shared" si="1019"/>
        <v>0.51209611825166235</v>
      </c>
      <c r="BM538" s="30">
        <f t="shared" si="1020"/>
        <v>1.4269235663949915E-3</v>
      </c>
      <c r="BN538" s="30">
        <f t="shared" si="1021"/>
        <v>0.28785541907868301</v>
      </c>
      <c r="BO538" s="30">
        <f t="shared" si="1022"/>
        <v>5.4404386736634572E-3</v>
      </c>
      <c r="BP538" s="30">
        <f t="shared" si="1023"/>
        <v>0</v>
      </c>
      <c r="BQ538" s="30">
        <f t="shared" si="1024"/>
        <v>2.5596273970746033E-3</v>
      </c>
      <c r="BR538" s="30">
        <f t="shared" si="1025"/>
        <v>8.1223584411055053E-2</v>
      </c>
      <c r="BS538" s="30">
        <f t="shared" si="1026"/>
        <v>9.337569084496318E-2</v>
      </c>
      <c r="BT538" s="30">
        <f t="shared" si="1027"/>
        <v>1.6022197776503301E-2</v>
      </c>
      <c r="BU538" s="30">
        <f t="shared" si="1028"/>
        <v>0.99999999999999989</v>
      </c>
      <c r="BV538" s="30"/>
      <c r="BW538" s="28">
        <f t="shared" si="1029"/>
        <v>0.42609881834874747</v>
      </c>
      <c r="BX538" s="28">
        <f t="shared" si="1030"/>
        <v>0.48984875292109692</v>
      </c>
      <c r="BY538" s="28">
        <f t="shared" si="1031"/>
        <v>8.4052428730155559E-2</v>
      </c>
      <c r="BZ538" s="28"/>
      <c r="CA538" s="28">
        <f t="shared" si="1032"/>
        <v>59.164501299220483</v>
      </c>
      <c r="CB538" s="28">
        <f t="shared" si="1033"/>
        <v>9.7641415150909481</v>
      </c>
      <c r="CC538" s="28">
        <f t="shared" si="1034"/>
        <v>29.71018379045293</v>
      </c>
      <c r="CD538" s="28">
        <f t="shared" si="1035"/>
        <v>42.609881834874749</v>
      </c>
      <c r="CF538" s="28">
        <f t="shared" si="1036"/>
        <v>6.9261798793831426</v>
      </c>
      <c r="CG538" s="28">
        <f t="shared" si="1037"/>
        <v>0.52777008653259827</v>
      </c>
      <c r="CH538" s="30"/>
      <c r="CI538" s="107"/>
    </row>
    <row r="539" spans="1:87" ht="15" customHeight="1" x14ac:dyDescent="0.3">
      <c r="A539" s="150" t="s">
        <v>194</v>
      </c>
      <c r="C539" s="145">
        <v>800</v>
      </c>
      <c r="D539" s="26">
        <f t="shared" si="984"/>
        <v>1008</v>
      </c>
      <c r="F539" s="28">
        <v>59.2</v>
      </c>
      <c r="G539" s="28">
        <v>0.56000000000000005</v>
      </c>
      <c r="H539" s="28">
        <v>16.399999999999999</v>
      </c>
      <c r="I539" s="28">
        <v>6.77</v>
      </c>
      <c r="J539" s="28">
        <v>0.13</v>
      </c>
      <c r="K539" s="28">
        <v>2.35</v>
      </c>
      <c r="L539" s="28">
        <v>4.5</v>
      </c>
      <c r="M539" s="28">
        <v>4.1399999999999997</v>
      </c>
      <c r="N539" s="28">
        <v>5.63</v>
      </c>
      <c r="O539" s="28">
        <v>0.38</v>
      </c>
      <c r="P539" s="28">
        <f t="shared" si="985"/>
        <v>100.05999999999997</v>
      </c>
      <c r="R539" s="28">
        <v>56.68</v>
      </c>
      <c r="S539" s="28">
        <v>0.19</v>
      </c>
      <c r="T539" s="28">
        <v>26.8</v>
      </c>
      <c r="U539" s="28">
        <v>0.65</v>
      </c>
      <c r="V539" s="28">
        <v>0</v>
      </c>
      <c r="W539" s="28">
        <v>0.3</v>
      </c>
      <c r="X539" s="28">
        <v>8.34</v>
      </c>
      <c r="Y539" s="28">
        <v>5.21</v>
      </c>
      <c r="Z539" s="28">
        <v>1.58</v>
      </c>
      <c r="AA539" s="28">
        <f t="shared" si="986"/>
        <v>99.75</v>
      </c>
      <c r="AC539" s="30">
        <f t="shared" si="987"/>
        <v>0.98535286284953405</v>
      </c>
      <c r="AD539" s="30">
        <f t="shared" si="988"/>
        <v>7.0087609511889862E-3</v>
      </c>
      <c r="AE539" s="30">
        <f t="shared" si="989"/>
        <v>0.32169478226755588</v>
      </c>
      <c r="AF539" s="30">
        <f t="shared" si="990"/>
        <v>9.4224077940153098E-2</v>
      </c>
      <c r="AG539" s="30">
        <f t="shared" si="991"/>
        <v>1.8325345362277983E-3</v>
      </c>
      <c r="AH539" s="30">
        <f t="shared" si="992"/>
        <v>5.8312655086848644E-2</v>
      </c>
      <c r="AI539" s="30">
        <f t="shared" si="993"/>
        <v>8.0242510699001429E-2</v>
      </c>
      <c r="AJ539" s="30">
        <f t="shared" si="994"/>
        <v>0.13359148112294289</v>
      </c>
      <c r="AK539" s="30">
        <f t="shared" si="995"/>
        <v>0.11953290870488321</v>
      </c>
      <c r="AL539" s="30">
        <f t="shared" si="996"/>
        <v>5.354488258875416E-3</v>
      </c>
      <c r="AM539" s="30">
        <f t="shared" si="997"/>
        <v>1.8071470624172115</v>
      </c>
      <c r="AO539" s="30">
        <f t="shared" si="998"/>
        <v>0.54525327979203952</v>
      </c>
      <c r="AP539" s="30">
        <f t="shared" si="999"/>
        <v>3.8783567186912713E-3</v>
      </c>
      <c r="AQ539" s="30">
        <f t="shared" si="1000"/>
        <v>0.17801250875358313</v>
      </c>
      <c r="AR539" s="30">
        <f t="shared" si="1001"/>
        <v>5.2139684644215097E-2</v>
      </c>
      <c r="AS539" s="30">
        <f t="shared" si="1002"/>
        <v>1.0140483717891941E-3</v>
      </c>
      <c r="AT539" s="30">
        <f t="shared" si="1003"/>
        <v>3.2267797291965022E-2</v>
      </c>
      <c r="AU539" s="30">
        <f t="shared" si="1004"/>
        <v>4.4402867020501537E-2</v>
      </c>
      <c r="AV539" s="30">
        <f t="shared" si="1005"/>
        <v>7.3923967728588197E-2</v>
      </c>
      <c r="AW539" s="30">
        <f t="shared" si="1006"/>
        <v>6.6144538643688397E-2</v>
      </c>
      <c r="AX539" s="30">
        <f t="shared" si="1007"/>
        <v>2.9629510349386489E-3</v>
      </c>
      <c r="AY539" s="30">
        <f t="shared" si="1008"/>
        <v>1.0000000000000002</v>
      </c>
      <c r="AZ539" s="30"/>
      <c r="BA539" s="30">
        <f t="shared" si="1009"/>
        <v>0.94340878828229036</v>
      </c>
      <c r="BB539" s="30">
        <f t="shared" si="1010"/>
        <v>2.3779724655819774E-3</v>
      </c>
      <c r="BC539" s="30">
        <f t="shared" si="1011"/>
        <v>0.52569635151039629</v>
      </c>
      <c r="BD539" s="30">
        <f t="shared" si="1012"/>
        <v>9.0466249130132237E-3</v>
      </c>
      <c r="BE539" s="30">
        <f t="shared" si="1013"/>
        <v>0</v>
      </c>
      <c r="BF539" s="30">
        <f t="shared" si="1014"/>
        <v>7.4441687344913151E-3</v>
      </c>
      <c r="BG539" s="30">
        <f t="shared" si="1015"/>
        <v>0.14871611982881597</v>
      </c>
      <c r="BH539" s="30">
        <f t="shared" si="1016"/>
        <v>0.16811874798322041</v>
      </c>
      <c r="BI539" s="30">
        <f t="shared" si="1017"/>
        <v>3.3545647558386411E-2</v>
      </c>
      <c r="BJ539" s="30">
        <f t="shared" si="1018"/>
        <v>1.838354421276196</v>
      </c>
      <c r="BK539" s="30"/>
      <c r="BL539" s="30">
        <f t="shared" si="1019"/>
        <v>0.51318112403340088</v>
      </c>
      <c r="BM539" s="30">
        <f t="shared" si="1020"/>
        <v>1.2935331936325834E-3</v>
      </c>
      <c r="BN539" s="30">
        <f t="shared" si="1021"/>
        <v>0.28596028351565361</v>
      </c>
      <c r="BO539" s="30">
        <f t="shared" si="1022"/>
        <v>4.9210450434976549E-3</v>
      </c>
      <c r="BP539" s="30">
        <f t="shared" si="1023"/>
        <v>0</v>
      </c>
      <c r="BQ539" s="30">
        <f t="shared" si="1024"/>
        <v>4.0493653717347559E-3</v>
      </c>
      <c r="BR539" s="30">
        <f t="shared" si="1025"/>
        <v>8.0896326686328748E-2</v>
      </c>
      <c r="BS539" s="30">
        <f t="shared" si="1026"/>
        <v>9.1450672426109991E-2</v>
      </c>
      <c r="BT539" s="30">
        <f t="shared" si="1027"/>
        <v>1.8247649729641813E-2</v>
      </c>
      <c r="BU539" s="30">
        <f t="shared" si="1028"/>
        <v>1</v>
      </c>
      <c r="BV539" s="30"/>
      <c r="BW539" s="28">
        <f t="shared" si="1029"/>
        <v>0.42444175205231682</v>
      </c>
      <c r="BX539" s="28">
        <f t="shared" si="1030"/>
        <v>0.47981762857299592</v>
      </c>
      <c r="BY539" s="28">
        <f t="shared" si="1031"/>
        <v>9.5740619374687252E-2</v>
      </c>
      <c r="BZ539" s="28"/>
      <c r="CA539" s="28">
        <f t="shared" si="1032"/>
        <v>59.164501299220483</v>
      </c>
      <c r="CB539" s="28">
        <f t="shared" si="1033"/>
        <v>9.7641415150909481</v>
      </c>
      <c r="CC539" s="28">
        <f t="shared" si="1034"/>
        <v>30.796149540084564</v>
      </c>
      <c r="CD539" s="28">
        <f t="shared" si="1035"/>
        <v>42.44417520523168</v>
      </c>
      <c r="CF539" s="28">
        <f t="shared" si="1036"/>
        <v>6.9222833729714166</v>
      </c>
      <c r="CG539" s="28">
        <f t="shared" si="1037"/>
        <v>0.52777008653259827</v>
      </c>
      <c r="CH539" s="30"/>
      <c r="CI539" s="107">
        <f>$CK$1+$CK$2*CF539+$CK$3*D539+$CK$4*BX539+$CK$5*CG539</f>
        <v>2.2409111374129567</v>
      </c>
    </row>
    <row r="540" spans="1:87" ht="15" customHeight="1" x14ac:dyDescent="0.3">
      <c r="A540" s="150" t="s">
        <v>194</v>
      </c>
      <c r="C540" s="145">
        <v>810</v>
      </c>
      <c r="D540" s="26">
        <f t="shared" si="984"/>
        <v>1008</v>
      </c>
      <c r="F540" s="28">
        <v>59.2</v>
      </c>
      <c r="G540" s="28">
        <v>0.56000000000000005</v>
      </c>
      <c r="H540" s="28">
        <v>16.399999999999999</v>
      </c>
      <c r="I540" s="28">
        <v>6.77</v>
      </c>
      <c r="J540" s="28">
        <v>0.13</v>
      </c>
      <c r="K540" s="28">
        <v>2.35</v>
      </c>
      <c r="L540" s="28">
        <v>4.5</v>
      </c>
      <c r="M540" s="28">
        <v>4.1399999999999997</v>
      </c>
      <c r="N540" s="28">
        <v>5.63</v>
      </c>
      <c r="O540" s="28">
        <v>0.38</v>
      </c>
      <c r="P540" s="28">
        <f t="shared" si="985"/>
        <v>100.05999999999997</v>
      </c>
      <c r="R540" s="28">
        <v>56.82</v>
      </c>
      <c r="S540" s="28">
        <v>0.2</v>
      </c>
      <c r="T540" s="28">
        <v>26.74</v>
      </c>
      <c r="U540" s="28">
        <v>0.72</v>
      </c>
      <c r="V540" s="28">
        <v>0</v>
      </c>
      <c r="W540" s="28">
        <v>0.3</v>
      </c>
      <c r="X540" s="28">
        <v>8.11</v>
      </c>
      <c r="Y540" s="28">
        <v>5.52</v>
      </c>
      <c r="Z540" s="28">
        <v>1.3</v>
      </c>
      <c r="AA540" s="28">
        <f t="shared" si="986"/>
        <v>99.71</v>
      </c>
      <c r="AC540" s="30">
        <f t="shared" si="987"/>
        <v>0.98535286284953405</v>
      </c>
      <c r="AD540" s="30">
        <f t="shared" si="988"/>
        <v>7.0087609511889862E-3</v>
      </c>
      <c r="AE540" s="30">
        <f t="shared" si="989"/>
        <v>0.32169478226755588</v>
      </c>
      <c r="AF540" s="30">
        <f t="shared" si="990"/>
        <v>9.4224077940153098E-2</v>
      </c>
      <c r="AG540" s="30">
        <f t="shared" si="991"/>
        <v>1.8325345362277983E-3</v>
      </c>
      <c r="AH540" s="30">
        <f t="shared" si="992"/>
        <v>5.8312655086848644E-2</v>
      </c>
      <c r="AI540" s="30">
        <f t="shared" si="993"/>
        <v>8.0242510699001429E-2</v>
      </c>
      <c r="AJ540" s="30">
        <f t="shared" si="994"/>
        <v>0.13359148112294289</v>
      </c>
      <c r="AK540" s="30">
        <f t="shared" si="995"/>
        <v>0.11953290870488321</v>
      </c>
      <c r="AL540" s="30">
        <f t="shared" si="996"/>
        <v>5.354488258875416E-3</v>
      </c>
      <c r="AM540" s="30">
        <f t="shared" si="997"/>
        <v>1.8071470624172115</v>
      </c>
      <c r="AO540" s="30">
        <f t="shared" si="998"/>
        <v>0.54525327979203952</v>
      </c>
      <c r="AP540" s="30">
        <f t="shared" si="999"/>
        <v>3.8783567186912713E-3</v>
      </c>
      <c r="AQ540" s="30">
        <f t="shared" si="1000"/>
        <v>0.17801250875358313</v>
      </c>
      <c r="AR540" s="30">
        <f t="shared" si="1001"/>
        <v>5.2139684644215097E-2</v>
      </c>
      <c r="AS540" s="30">
        <f t="shared" si="1002"/>
        <v>1.0140483717891941E-3</v>
      </c>
      <c r="AT540" s="30">
        <f t="shared" si="1003"/>
        <v>3.2267797291965022E-2</v>
      </c>
      <c r="AU540" s="30">
        <f t="shared" si="1004"/>
        <v>4.4402867020501537E-2</v>
      </c>
      <c r="AV540" s="30">
        <f t="shared" si="1005"/>
        <v>7.3923967728588197E-2</v>
      </c>
      <c r="AW540" s="30">
        <f t="shared" si="1006"/>
        <v>6.6144538643688397E-2</v>
      </c>
      <c r="AX540" s="30">
        <f t="shared" si="1007"/>
        <v>2.9629510349386489E-3</v>
      </c>
      <c r="AY540" s="30">
        <f t="shared" si="1008"/>
        <v>1.0000000000000002</v>
      </c>
      <c r="AZ540" s="30"/>
      <c r="BA540" s="30">
        <f t="shared" si="1009"/>
        <v>0.94573901464713717</v>
      </c>
      <c r="BB540" s="30">
        <f t="shared" si="1010"/>
        <v>2.5031289111389237E-3</v>
      </c>
      <c r="BC540" s="30">
        <f t="shared" si="1011"/>
        <v>0.52451941938014912</v>
      </c>
      <c r="BD540" s="30">
        <f t="shared" si="1012"/>
        <v>1.0020876826722338E-2</v>
      </c>
      <c r="BE540" s="30">
        <f t="shared" si="1013"/>
        <v>0</v>
      </c>
      <c r="BF540" s="30">
        <f t="shared" si="1014"/>
        <v>7.4441687344913151E-3</v>
      </c>
      <c r="BG540" s="30">
        <f t="shared" si="1015"/>
        <v>0.1446148359486448</v>
      </c>
      <c r="BH540" s="30">
        <f t="shared" si="1016"/>
        <v>0.1781219748305905</v>
      </c>
      <c r="BI540" s="30">
        <f t="shared" si="1017"/>
        <v>2.7600849256900213E-2</v>
      </c>
      <c r="BJ540" s="30">
        <f t="shared" si="1018"/>
        <v>1.8405642685357742</v>
      </c>
      <c r="BK540" s="30"/>
      <c r="BL540" s="30">
        <f t="shared" si="1019"/>
        <v>0.51383101954896793</v>
      </c>
      <c r="BM540" s="30">
        <f t="shared" si="1020"/>
        <v>1.3599790857236624E-3</v>
      </c>
      <c r="BN540" s="30">
        <f t="shared" si="1021"/>
        <v>0.28497750844496211</v>
      </c>
      <c r="BO540" s="30">
        <f t="shared" si="1022"/>
        <v>5.4444590705296347E-3</v>
      </c>
      <c r="BP540" s="30">
        <f t="shared" si="1023"/>
        <v>0</v>
      </c>
      <c r="BQ540" s="30">
        <f t="shared" si="1024"/>
        <v>4.0445035589077158E-3</v>
      </c>
      <c r="BR540" s="30">
        <f t="shared" si="1025"/>
        <v>7.85709243740184E-2</v>
      </c>
      <c r="BS540" s="30">
        <f t="shared" si="1026"/>
        <v>9.677574311072118E-2</v>
      </c>
      <c r="BT540" s="30">
        <f t="shared" si="1027"/>
        <v>1.4995862806169514E-2</v>
      </c>
      <c r="BU540" s="30">
        <f t="shared" si="1028"/>
        <v>1.0000000000000002</v>
      </c>
      <c r="BV540" s="30"/>
      <c r="BW540" s="28">
        <f t="shared" si="1029"/>
        <v>0.41278701220339403</v>
      </c>
      <c r="BX540" s="28">
        <f t="shared" si="1030"/>
        <v>0.50842942437937766</v>
      </c>
      <c r="BY540" s="28">
        <f t="shared" si="1031"/>
        <v>7.8783563417228253E-2</v>
      </c>
      <c r="BZ540" s="28"/>
      <c r="CA540" s="28">
        <f t="shared" si="1032"/>
        <v>59.164501299220483</v>
      </c>
      <c r="CB540" s="28">
        <f t="shared" si="1033"/>
        <v>9.7641415150909481</v>
      </c>
      <c r="CC540" s="28">
        <f t="shared" si="1034"/>
        <v>28.517706951892528</v>
      </c>
      <c r="CD540" s="28">
        <f t="shared" si="1035"/>
        <v>41.2787012203394</v>
      </c>
      <c r="CF540" s="28">
        <f t="shared" si="1036"/>
        <v>6.8944403430461882</v>
      </c>
      <c r="CG540" s="28">
        <f t="shared" si="1037"/>
        <v>0.52777008653259827</v>
      </c>
      <c r="CH540" s="30"/>
      <c r="CI540" s="107"/>
    </row>
    <row r="541" spans="1:87" ht="15" customHeight="1" x14ac:dyDescent="0.3">
      <c r="A541" s="150" t="s">
        <v>194</v>
      </c>
      <c r="C541" s="145">
        <v>820</v>
      </c>
      <c r="D541" s="26">
        <f t="shared" si="984"/>
        <v>1008</v>
      </c>
      <c r="F541" s="28">
        <v>59.2</v>
      </c>
      <c r="G541" s="28">
        <v>0.56000000000000005</v>
      </c>
      <c r="H541" s="28">
        <v>16.399999999999999</v>
      </c>
      <c r="I541" s="28">
        <v>6.77</v>
      </c>
      <c r="J541" s="28">
        <v>0.13</v>
      </c>
      <c r="K541" s="28">
        <v>2.35</v>
      </c>
      <c r="L541" s="28">
        <v>4.5</v>
      </c>
      <c r="M541" s="28">
        <v>4.1399999999999997</v>
      </c>
      <c r="N541" s="28">
        <v>5.63</v>
      </c>
      <c r="O541" s="28">
        <v>0.38</v>
      </c>
      <c r="P541" s="28">
        <f t="shared" si="985"/>
        <v>100.05999999999997</v>
      </c>
      <c r="R541" s="28">
        <v>56.61</v>
      </c>
      <c r="S541" s="28">
        <v>0.31</v>
      </c>
      <c r="T541" s="28">
        <v>26.09</v>
      </c>
      <c r="U541" s="28">
        <v>0.81</v>
      </c>
      <c r="V541" s="28">
        <v>0</v>
      </c>
      <c r="W541" s="28">
        <v>0.33</v>
      </c>
      <c r="X541" s="28">
        <v>8.83</v>
      </c>
      <c r="Y541" s="28">
        <v>4.33</v>
      </c>
      <c r="Z541" s="28">
        <v>2.06</v>
      </c>
      <c r="AA541" s="28">
        <f t="shared" si="986"/>
        <v>99.37</v>
      </c>
      <c r="AC541" s="30">
        <f t="shared" si="987"/>
        <v>0.98535286284953405</v>
      </c>
      <c r="AD541" s="30">
        <f t="shared" si="988"/>
        <v>7.0087609511889862E-3</v>
      </c>
      <c r="AE541" s="30">
        <f t="shared" si="989"/>
        <v>0.32169478226755588</v>
      </c>
      <c r="AF541" s="30">
        <f t="shared" si="990"/>
        <v>9.4224077940153098E-2</v>
      </c>
      <c r="AG541" s="30">
        <f t="shared" si="991"/>
        <v>1.8325345362277983E-3</v>
      </c>
      <c r="AH541" s="30">
        <f t="shared" si="992"/>
        <v>5.8312655086848644E-2</v>
      </c>
      <c r="AI541" s="30">
        <f t="shared" si="993"/>
        <v>8.0242510699001429E-2</v>
      </c>
      <c r="AJ541" s="30">
        <f t="shared" si="994"/>
        <v>0.13359148112294289</v>
      </c>
      <c r="AK541" s="30">
        <f t="shared" si="995"/>
        <v>0.11953290870488321</v>
      </c>
      <c r="AL541" s="30">
        <f t="shared" si="996"/>
        <v>5.354488258875416E-3</v>
      </c>
      <c r="AM541" s="30">
        <f t="shared" si="997"/>
        <v>1.8071470624172115</v>
      </c>
      <c r="AO541" s="30">
        <f t="shared" si="998"/>
        <v>0.54525327979203952</v>
      </c>
      <c r="AP541" s="30">
        <f t="shared" si="999"/>
        <v>3.8783567186912713E-3</v>
      </c>
      <c r="AQ541" s="30">
        <f t="shared" si="1000"/>
        <v>0.17801250875358313</v>
      </c>
      <c r="AR541" s="30">
        <f t="shared" si="1001"/>
        <v>5.2139684644215097E-2</v>
      </c>
      <c r="AS541" s="30">
        <f t="shared" si="1002"/>
        <v>1.0140483717891941E-3</v>
      </c>
      <c r="AT541" s="30">
        <f t="shared" si="1003"/>
        <v>3.2267797291965022E-2</v>
      </c>
      <c r="AU541" s="30">
        <f t="shared" si="1004"/>
        <v>4.4402867020501537E-2</v>
      </c>
      <c r="AV541" s="30">
        <f t="shared" si="1005"/>
        <v>7.3923967728588197E-2</v>
      </c>
      <c r="AW541" s="30">
        <f t="shared" si="1006"/>
        <v>6.6144538643688397E-2</v>
      </c>
      <c r="AX541" s="30">
        <f t="shared" si="1007"/>
        <v>2.9629510349386489E-3</v>
      </c>
      <c r="AY541" s="30">
        <f t="shared" si="1008"/>
        <v>1.0000000000000002</v>
      </c>
      <c r="AZ541" s="30"/>
      <c r="BA541" s="30">
        <f t="shared" si="1009"/>
        <v>0.94224367509986684</v>
      </c>
      <c r="BB541" s="30">
        <f t="shared" si="1010"/>
        <v>3.8798498122653313E-3</v>
      </c>
      <c r="BC541" s="30">
        <f t="shared" si="1011"/>
        <v>0.51176932130247155</v>
      </c>
      <c r="BD541" s="30">
        <f t="shared" si="1012"/>
        <v>1.1273486430062632E-2</v>
      </c>
      <c r="BE541" s="30">
        <f t="shared" si="1013"/>
        <v>0</v>
      </c>
      <c r="BF541" s="30">
        <f t="shared" si="1014"/>
        <v>8.1885856079404479E-3</v>
      </c>
      <c r="BG541" s="30">
        <f t="shared" si="1015"/>
        <v>0.15745363766048504</v>
      </c>
      <c r="BH541" s="30">
        <f t="shared" si="1016"/>
        <v>0.13972249112616975</v>
      </c>
      <c r="BI541" s="30">
        <f t="shared" si="1017"/>
        <v>4.373673036093418E-2</v>
      </c>
      <c r="BJ541" s="30">
        <f t="shared" si="1018"/>
        <v>1.8182677774001956</v>
      </c>
      <c r="BK541" s="30"/>
      <c r="BL541" s="30">
        <f t="shared" si="1019"/>
        <v>0.5182095216179381</v>
      </c>
      <c r="BM541" s="30">
        <f t="shared" si="1020"/>
        <v>2.1338165150860434E-3</v>
      </c>
      <c r="BN541" s="30">
        <f t="shared" si="1021"/>
        <v>0.28145981997998776</v>
      </c>
      <c r="BO541" s="30">
        <f t="shared" si="1022"/>
        <v>6.2001244097179917E-3</v>
      </c>
      <c r="BP541" s="30">
        <f t="shared" si="1023"/>
        <v>0</v>
      </c>
      <c r="BQ541" s="30">
        <f t="shared" si="1024"/>
        <v>4.5035091693967598E-3</v>
      </c>
      <c r="BR541" s="30">
        <f t="shared" si="1025"/>
        <v>8.6595406692855856E-2</v>
      </c>
      <c r="BS541" s="30">
        <f t="shared" si="1026"/>
        <v>7.6843737134223669E-2</v>
      </c>
      <c r="BT541" s="30">
        <f t="shared" si="1027"/>
        <v>2.4054064480793936E-2</v>
      </c>
      <c r="BU541" s="30">
        <f t="shared" si="1028"/>
        <v>1</v>
      </c>
      <c r="BV541" s="30"/>
      <c r="BW541" s="28">
        <f t="shared" si="1029"/>
        <v>0.46185889864694063</v>
      </c>
      <c r="BX541" s="28">
        <f t="shared" si="1030"/>
        <v>0.40984811038084273</v>
      </c>
      <c r="BY541" s="28">
        <f t="shared" si="1031"/>
        <v>0.12829299097221664</v>
      </c>
      <c r="BZ541" s="28"/>
      <c r="CA541" s="28">
        <f t="shared" si="1032"/>
        <v>59.164501299220483</v>
      </c>
      <c r="CB541" s="28">
        <f t="shared" si="1033"/>
        <v>9.7641415150909481</v>
      </c>
      <c r="CC541" s="28">
        <f t="shared" si="1034"/>
        <v>35.922244029568695</v>
      </c>
      <c r="CD541" s="28">
        <f t="shared" si="1035"/>
        <v>46.185889864694062</v>
      </c>
      <c r="CF541" s="28">
        <f t="shared" si="1036"/>
        <v>7.0067680223085897</v>
      </c>
      <c r="CG541" s="28">
        <f t="shared" si="1037"/>
        <v>0.52777008653259827</v>
      </c>
      <c r="CH541" s="30"/>
      <c r="CI541" s="107">
        <f>$CK$1+$CK$2*CF541+$CK$3*D541+$CK$4*BX541+$CK$5*CG541</f>
        <v>3.0742242239472888</v>
      </c>
    </row>
    <row r="542" spans="1:87" ht="15" customHeight="1" x14ac:dyDescent="0.3">
      <c r="A542" s="150" t="s">
        <v>194</v>
      </c>
      <c r="C542" s="145">
        <v>830</v>
      </c>
      <c r="D542" s="26">
        <f t="shared" si="984"/>
        <v>1008</v>
      </c>
      <c r="F542" s="28">
        <v>59.2</v>
      </c>
      <c r="G542" s="28">
        <v>0.56000000000000005</v>
      </c>
      <c r="H542" s="28">
        <v>16.399999999999999</v>
      </c>
      <c r="I542" s="28">
        <v>6.77</v>
      </c>
      <c r="J542" s="28">
        <v>0.13</v>
      </c>
      <c r="K542" s="28">
        <v>2.35</v>
      </c>
      <c r="L542" s="28">
        <v>4.5</v>
      </c>
      <c r="M542" s="28">
        <v>4.1399999999999997</v>
      </c>
      <c r="N542" s="28">
        <v>5.63</v>
      </c>
      <c r="O542" s="28">
        <v>0.38</v>
      </c>
      <c r="P542" s="28">
        <f t="shared" si="985"/>
        <v>100.05999999999997</v>
      </c>
      <c r="R542" s="28">
        <v>57.73</v>
      </c>
      <c r="S542" s="28">
        <v>0.13</v>
      </c>
      <c r="T542" s="28">
        <v>25.94</v>
      </c>
      <c r="U542" s="28">
        <v>0.61</v>
      </c>
      <c r="V542" s="28">
        <v>0</v>
      </c>
      <c r="W542" s="28">
        <v>0.31</v>
      </c>
      <c r="X542" s="28">
        <v>7.35</v>
      </c>
      <c r="Y542" s="28">
        <v>5.79</v>
      </c>
      <c r="Z542" s="28">
        <v>1.87</v>
      </c>
      <c r="AA542" s="28">
        <f t="shared" si="986"/>
        <v>99.73</v>
      </c>
      <c r="AC542" s="30">
        <f t="shared" si="987"/>
        <v>0.98535286284953405</v>
      </c>
      <c r="AD542" s="30">
        <f t="shared" si="988"/>
        <v>7.0087609511889862E-3</v>
      </c>
      <c r="AE542" s="30">
        <f t="shared" si="989"/>
        <v>0.32169478226755588</v>
      </c>
      <c r="AF542" s="30">
        <f t="shared" si="990"/>
        <v>9.4224077940153098E-2</v>
      </c>
      <c r="AG542" s="30">
        <f t="shared" si="991"/>
        <v>1.8325345362277983E-3</v>
      </c>
      <c r="AH542" s="30">
        <f t="shared" si="992"/>
        <v>5.8312655086848644E-2</v>
      </c>
      <c r="AI542" s="30">
        <f t="shared" si="993"/>
        <v>8.0242510699001429E-2</v>
      </c>
      <c r="AJ542" s="30">
        <f t="shared" si="994"/>
        <v>0.13359148112294289</v>
      </c>
      <c r="AK542" s="30">
        <f t="shared" si="995"/>
        <v>0.11953290870488321</v>
      </c>
      <c r="AL542" s="30">
        <f t="shared" si="996"/>
        <v>5.354488258875416E-3</v>
      </c>
      <c r="AM542" s="30">
        <f t="shared" si="997"/>
        <v>1.8071470624172115</v>
      </c>
      <c r="AO542" s="30">
        <f t="shared" si="998"/>
        <v>0.54525327979203952</v>
      </c>
      <c r="AP542" s="30">
        <f t="shared" si="999"/>
        <v>3.8783567186912713E-3</v>
      </c>
      <c r="AQ542" s="30">
        <f t="shared" si="1000"/>
        <v>0.17801250875358313</v>
      </c>
      <c r="AR542" s="30">
        <f t="shared" si="1001"/>
        <v>5.2139684644215097E-2</v>
      </c>
      <c r="AS542" s="30">
        <f t="shared" si="1002"/>
        <v>1.0140483717891941E-3</v>
      </c>
      <c r="AT542" s="30">
        <f t="shared" si="1003"/>
        <v>3.2267797291965022E-2</v>
      </c>
      <c r="AU542" s="30">
        <f t="shared" si="1004"/>
        <v>4.4402867020501537E-2</v>
      </c>
      <c r="AV542" s="30">
        <f t="shared" si="1005"/>
        <v>7.3923967728588197E-2</v>
      </c>
      <c r="AW542" s="30">
        <f t="shared" si="1006"/>
        <v>6.6144538643688397E-2</v>
      </c>
      <c r="AX542" s="30">
        <f t="shared" si="1007"/>
        <v>2.9629510349386489E-3</v>
      </c>
      <c r="AY542" s="30">
        <f t="shared" si="1008"/>
        <v>1.0000000000000002</v>
      </c>
      <c r="AZ542" s="30"/>
      <c r="BA542" s="30">
        <f t="shared" si="1009"/>
        <v>0.96088548601864177</v>
      </c>
      <c r="BB542" s="30">
        <f t="shared" si="1010"/>
        <v>1.6270337922403002E-3</v>
      </c>
      <c r="BC542" s="30">
        <f t="shared" si="1011"/>
        <v>0.50882699097685369</v>
      </c>
      <c r="BD542" s="30">
        <f t="shared" si="1012"/>
        <v>8.4899095337508702E-3</v>
      </c>
      <c r="BE542" s="30">
        <f t="shared" si="1013"/>
        <v>0</v>
      </c>
      <c r="BF542" s="30">
        <f t="shared" si="1014"/>
        <v>7.6923076923076927E-3</v>
      </c>
      <c r="BG542" s="30">
        <f t="shared" si="1015"/>
        <v>0.13106276747503567</v>
      </c>
      <c r="BH542" s="30">
        <f t="shared" si="1016"/>
        <v>0.18683446272991289</v>
      </c>
      <c r="BI542" s="30">
        <f t="shared" si="1017"/>
        <v>3.9702760084925688E-2</v>
      </c>
      <c r="BJ542" s="30">
        <f t="shared" si="1018"/>
        <v>1.8451217183036688</v>
      </c>
      <c r="BK542" s="30"/>
      <c r="BL542" s="30">
        <f t="shared" si="1019"/>
        <v>0.5207707851935327</v>
      </c>
      <c r="BM542" s="30">
        <f t="shared" si="1020"/>
        <v>8.8180295971808842E-4</v>
      </c>
      <c r="BN542" s="30">
        <f t="shared" si="1021"/>
        <v>0.27576879396587933</v>
      </c>
      <c r="BO542" s="30">
        <f t="shared" si="1022"/>
        <v>4.6012734279428213E-3</v>
      </c>
      <c r="BP542" s="30">
        <f t="shared" si="1023"/>
        <v>0</v>
      </c>
      <c r="BQ542" s="30">
        <f t="shared" si="1024"/>
        <v>4.1689974249393656E-3</v>
      </c>
      <c r="BR542" s="30">
        <f t="shared" si="1025"/>
        <v>7.1032044214150575E-2</v>
      </c>
      <c r="BS542" s="30">
        <f t="shared" si="1026"/>
        <v>0.10125861122142177</v>
      </c>
      <c r="BT542" s="30">
        <f t="shared" si="1027"/>
        <v>2.1517691592415279E-2</v>
      </c>
      <c r="BU542" s="30">
        <f t="shared" si="1028"/>
        <v>0.99999999999999978</v>
      </c>
      <c r="BV542" s="30"/>
      <c r="BW542" s="28">
        <f t="shared" si="1029"/>
        <v>0.36650663040788911</v>
      </c>
      <c r="BX542" s="28">
        <f t="shared" si="1030"/>
        <v>0.52246775112735022</v>
      </c>
      <c r="BY542" s="28">
        <f t="shared" si="1031"/>
        <v>0.11102561846476067</v>
      </c>
      <c r="BZ542" s="28"/>
      <c r="CA542" s="28">
        <f t="shared" si="1032"/>
        <v>59.164501299220483</v>
      </c>
      <c r="CB542" s="28">
        <f t="shared" si="1033"/>
        <v>9.7641415150909481</v>
      </c>
      <c r="CC542" s="28">
        <f t="shared" si="1034"/>
        <v>29.427893366870521</v>
      </c>
      <c r="CD542" s="28">
        <f t="shared" si="1035"/>
        <v>36.650663040788913</v>
      </c>
      <c r="CF542" s="28">
        <f t="shared" si="1036"/>
        <v>6.7755252043762937</v>
      </c>
      <c r="CG542" s="28">
        <f t="shared" si="1037"/>
        <v>0.52777008653259827</v>
      </c>
      <c r="CH542" s="30"/>
      <c r="CI542" s="107"/>
    </row>
    <row r="543" spans="1:87" ht="15" customHeight="1" x14ac:dyDescent="0.3">
      <c r="A543" s="150" t="s">
        <v>194</v>
      </c>
      <c r="C543" s="145">
        <v>840</v>
      </c>
      <c r="D543" s="26">
        <f t="shared" si="984"/>
        <v>1008</v>
      </c>
      <c r="F543" s="28">
        <v>59.2</v>
      </c>
      <c r="G543" s="28">
        <v>0.56000000000000005</v>
      </c>
      <c r="H543" s="28">
        <v>16.399999999999999</v>
      </c>
      <c r="I543" s="28">
        <v>6.77</v>
      </c>
      <c r="J543" s="28">
        <v>0.13</v>
      </c>
      <c r="K543" s="28">
        <v>2.35</v>
      </c>
      <c r="L543" s="28">
        <v>4.5</v>
      </c>
      <c r="M543" s="28">
        <v>4.1399999999999997</v>
      </c>
      <c r="N543" s="28">
        <v>5.63</v>
      </c>
      <c r="O543" s="28">
        <v>0.38</v>
      </c>
      <c r="P543" s="28">
        <f t="shared" si="985"/>
        <v>100.05999999999997</v>
      </c>
      <c r="R543" s="28">
        <v>57.72</v>
      </c>
      <c r="S543" s="28">
        <v>0.17</v>
      </c>
      <c r="T543" s="28">
        <v>25.89</v>
      </c>
      <c r="U543" s="28">
        <v>0.66</v>
      </c>
      <c r="V543" s="28">
        <v>0</v>
      </c>
      <c r="W543" s="28">
        <v>0.21</v>
      </c>
      <c r="X543" s="28">
        <v>7.78</v>
      </c>
      <c r="Y543" s="28">
        <v>5.31</v>
      </c>
      <c r="Z543" s="28">
        <v>1.85</v>
      </c>
      <c r="AA543" s="28">
        <f t="shared" si="986"/>
        <v>99.589999999999989</v>
      </c>
      <c r="AC543" s="30">
        <f t="shared" si="987"/>
        <v>0.98535286284953405</v>
      </c>
      <c r="AD543" s="30">
        <f t="shared" si="988"/>
        <v>7.0087609511889862E-3</v>
      </c>
      <c r="AE543" s="30">
        <f t="shared" si="989"/>
        <v>0.32169478226755588</v>
      </c>
      <c r="AF543" s="30">
        <f t="shared" si="990"/>
        <v>9.4224077940153098E-2</v>
      </c>
      <c r="AG543" s="30">
        <f t="shared" si="991"/>
        <v>1.8325345362277983E-3</v>
      </c>
      <c r="AH543" s="30">
        <f t="shared" si="992"/>
        <v>5.8312655086848644E-2</v>
      </c>
      <c r="AI543" s="30">
        <f t="shared" si="993"/>
        <v>8.0242510699001429E-2</v>
      </c>
      <c r="AJ543" s="30">
        <f t="shared" si="994"/>
        <v>0.13359148112294289</v>
      </c>
      <c r="AK543" s="30">
        <f t="shared" si="995"/>
        <v>0.11953290870488321</v>
      </c>
      <c r="AL543" s="30">
        <f t="shared" si="996"/>
        <v>5.354488258875416E-3</v>
      </c>
      <c r="AM543" s="30">
        <f t="shared" si="997"/>
        <v>1.8071470624172115</v>
      </c>
      <c r="AO543" s="30">
        <f t="shared" si="998"/>
        <v>0.54525327979203952</v>
      </c>
      <c r="AP543" s="30">
        <f t="shared" si="999"/>
        <v>3.8783567186912713E-3</v>
      </c>
      <c r="AQ543" s="30">
        <f t="shared" si="1000"/>
        <v>0.17801250875358313</v>
      </c>
      <c r="AR543" s="30">
        <f t="shared" si="1001"/>
        <v>5.2139684644215097E-2</v>
      </c>
      <c r="AS543" s="30">
        <f t="shared" si="1002"/>
        <v>1.0140483717891941E-3</v>
      </c>
      <c r="AT543" s="30">
        <f t="shared" si="1003"/>
        <v>3.2267797291965022E-2</v>
      </c>
      <c r="AU543" s="30">
        <f t="shared" si="1004"/>
        <v>4.4402867020501537E-2</v>
      </c>
      <c r="AV543" s="30">
        <f t="shared" si="1005"/>
        <v>7.3923967728588197E-2</v>
      </c>
      <c r="AW543" s="30">
        <f t="shared" si="1006"/>
        <v>6.6144538643688397E-2</v>
      </c>
      <c r="AX543" s="30">
        <f t="shared" si="1007"/>
        <v>2.9629510349386489E-3</v>
      </c>
      <c r="AY543" s="30">
        <f t="shared" si="1008"/>
        <v>1.0000000000000002</v>
      </c>
      <c r="AZ543" s="30"/>
      <c r="BA543" s="30">
        <f t="shared" si="1009"/>
        <v>0.96071904127829566</v>
      </c>
      <c r="BB543" s="30">
        <f t="shared" si="1010"/>
        <v>2.1276595744680851E-3</v>
      </c>
      <c r="BC543" s="30">
        <f t="shared" si="1011"/>
        <v>0.50784621420164777</v>
      </c>
      <c r="BD543" s="30">
        <f t="shared" si="1012"/>
        <v>9.1858037578288112E-3</v>
      </c>
      <c r="BE543" s="30">
        <f t="shared" si="1013"/>
        <v>0</v>
      </c>
      <c r="BF543" s="30">
        <f t="shared" si="1014"/>
        <v>5.210918114143921E-3</v>
      </c>
      <c r="BG543" s="30">
        <f t="shared" si="1015"/>
        <v>0.13873038516405137</v>
      </c>
      <c r="BH543" s="30">
        <f t="shared" si="1016"/>
        <v>0.17134559535333979</v>
      </c>
      <c r="BI543" s="30">
        <f t="shared" si="1017"/>
        <v>3.9278131634819531E-2</v>
      </c>
      <c r="BJ543" s="30">
        <f t="shared" si="1018"/>
        <v>1.834443749078595</v>
      </c>
      <c r="BK543" s="30"/>
      <c r="BL543" s="30">
        <f t="shared" si="1019"/>
        <v>0.52371136578096</v>
      </c>
      <c r="BM543" s="30">
        <f t="shared" si="1020"/>
        <v>1.1598390932056472E-3</v>
      </c>
      <c r="BN543" s="30">
        <f t="shared" si="1021"/>
        <v>0.27683934950675315</v>
      </c>
      <c r="BO543" s="30">
        <f t="shared" si="1022"/>
        <v>5.0074055213972408E-3</v>
      </c>
      <c r="BP543" s="30">
        <f t="shared" si="1023"/>
        <v>0</v>
      </c>
      <c r="BQ543" s="30">
        <f t="shared" si="1024"/>
        <v>2.8405984739304558E-3</v>
      </c>
      <c r="BR543" s="30">
        <f t="shared" si="1025"/>
        <v>7.5625314340509439E-2</v>
      </c>
      <c r="BS543" s="30">
        <f t="shared" si="1026"/>
        <v>9.3404660371517692E-2</v>
      </c>
      <c r="BT543" s="30">
        <f t="shared" si="1027"/>
        <v>2.1411466911726327E-2</v>
      </c>
      <c r="BU543" s="30">
        <f t="shared" si="1028"/>
        <v>1</v>
      </c>
      <c r="BV543" s="30"/>
      <c r="BW543" s="28">
        <f t="shared" si="1029"/>
        <v>0.397105344801574</v>
      </c>
      <c r="BX543" s="28">
        <f t="shared" si="1030"/>
        <v>0.49046394301117008</v>
      </c>
      <c r="BY543" s="28">
        <f t="shared" si="1031"/>
        <v>0.11243071218725592</v>
      </c>
      <c r="BZ543" s="28"/>
      <c r="CA543" s="28">
        <f t="shared" si="1032"/>
        <v>59.164501299220483</v>
      </c>
      <c r="CB543" s="28">
        <f t="shared" si="1033"/>
        <v>9.7641415150909481</v>
      </c>
      <c r="CC543" s="28">
        <f t="shared" si="1034"/>
        <v>31.098338458804292</v>
      </c>
      <c r="CD543" s="28">
        <f t="shared" si="1035"/>
        <v>39.710534480157399</v>
      </c>
      <c r="CF543" s="28">
        <f t="shared" si="1036"/>
        <v>6.8557101896919317</v>
      </c>
      <c r="CG543" s="28">
        <f t="shared" si="1037"/>
        <v>0.52777008653259827</v>
      </c>
      <c r="CH543" s="30"/>
      <c r="CI543" s="107"/>
    </row>
    <row r="544" spans="1:87" ht="15" customHeight="1" x14ac:dyDescent="0.3">
      <c r="A544" s="150" t="s">
        <v>194</v>
      </c>
      <c r="C544" s="145">
        <v>850</v>
      </c>
      <c r="D544" s="26">
        <f t="shared" si="984"/>
        <v>1008</v>
      </c>
      <c r="F544" s="28">
        <v>59.2</v>
      </c>
      <c r="G544" s="28">
        <v>0.56000000000000005</v>
      </c>
      <c r="H544" s="28">
        <v>16.399999999999999</v>
      </c>
      <c r="I544" s="28">
        <v>6.77</v>
      </c>
      <c r="J544" s="28">
        <v>0.13</v>
      </c>
      <c r="K544" s="28">
        <v>2.35</v>
      </c>
      <c r="L544" s="28">
        <v>4.5</v>
      </c>
      <c r="M544" s="28">
        <v>4.1399999999999997</v>
      </c>
      <c r="N544" s="28">
        <v>5.63</v>
      </c>
      <c r="O544" s="28">
        <v>0.38</v>
      </c>
      <c r="P544" s="28">
        <f t="shared" si="985"/>
        <v>100.05999999999997</v>
      </c>
      <c r="R544" s="28">
        <v>57.82</v>
      </c>
      <c r="S544" s="28">
        <v>0.18</v>
      </c>
      <c r="T544" s="28">
        <v>26.07</v>
      </c>
      <c r="U544" s="28">
        <v>0.66</v>
      </c>
      <c r="V544" s="28">
        <v>0</v>
      </c>
      <c r="W544" s="28">
        <v>0.23</v>
      </c>
      <c r="X544" s="28">
        <v>7.16</v>
      </c>
      <c r="Y544" s="28">
        <v>5.94</v>
      </c>
      <c r="Z544" s="28">
        <v>1.54</v>
      </c>
      <c r="AA544" s="28">
        <f t="shared" si="986"/>
        <v>99.6</v>
      </c>
      <c r="AC544" s="30">
        <f t="shared" si="987"/>
        <v>0.98535286284953405</v>
      </c>
      <c r="AD544" s="30">
        <f t="shared" si="988"/>
        <v>7.0087609511889862E-3</v>
      </c>
      <c r="AE544" s="30">
        <f t="shared" si="989"/>
        <v>0.32169478226755588</v>
      </c>
      <c r="AF544" s="30">
        <f t="shared" si="990"/>
        <v>9.4224077940153098E-2</v>
      </c>
      <c r="AG544" s="30">
        <f t="shared" si="991"/>
        <v>1.8325345362277983E-3</v>
      </c>
      <c r="AH544" s="30">
        <f t="shared" si="992"/>
        <v>5.8312655086848644E-2</v>
      </c>
      <c r="AI544" s="30">
        <f t="shared" si="993"/>
        <v>8.0242510699001429E-2</v>
      </c>
      <c r="AJ544" s="30">
        <f t="shared" si="994"/>
        <v>0.13359148112294289</v>
      </c>
      <c r="AK544" s="30">
        <f t="shared" si="995"/>
        <v>0.11953290870488321</v>
      </c>
      <c r="AL544" s="30">
        <f t="shared" si="996"/>
        <v>5.354488258875416E-3</v>
      </c>
      <c r="AM544" s="30">
        <f t="shared" si="997"/>
        <v>1.8071470624172115</v>
      </c>
      <c r="AO544" s="30">
        <f t="shared" si="998"/>
        <v>0.54525327979203952</v>
      </c>
      <c r="AP544" s="30">
        <f t="shared" si="999"/>
        <v>3.8783567186912713E-3</v>
      </c>
      <c r="AQ544" s="30">
        <f t="shared" si="1000"/>
        <v>0.17801250875358313</v>
      </c>
      <c r="AR544" s="30">
        <f t="shared" si="1001"/>
        <v>5.2139684644215097E-2</v>
      </c>
      <c r="AS544" s="30">
        <f t="shared" si="1002"/>
        <v>1.0140483717891941E-3</v>
      </c>
      <c r="AT544" s="30">
        <f t="shared" si="1003"/>
        <v>3.2267797291965022E-2</v>
      </c>
      <c r="AU544" s="30">
        <f t="shared" si="1004"/>
        <v>4.4402867020501537E-2</v>
      </c>
      <c r="AV544" s="30">
        <f t="shared" si="1005"/>
        <v>7.3923967728588197E-2</v>
      </c>
      <c r="AW544" s="30">
        <f t="shared" si="1006"/>
        <v>6.6144538643688397E-2</v>
      </c>
      <c r="AX544" s="30">
        <f t="shared" si="1007"/>
        <v>2.9629510349386489E-3</v>
      </c>
      <c r="AY544" s="30">
        <f t="shared" si="1008"/>
        <v>1.0000000000000002</v>
      </c>
      <c r="AZ544" s="30"/>
      <c r="BA544" s="30">
        <f t="shared" si="1009"/>
        <v>0.96238348868175771</v>
      </c>
      <c r="BB544" s="30">
        <f t="shared" si="1010"/>
        <v>2.252816020025031E-3</v>
      </c>
      <c r="BC544" s="30">
        <f t="shared" si="1011"/>
        <v>0.51137701059238916</v>
      </c>
      <c r="BD544" s="30">
        <f t="shared" si="1012"/>
        <v>9.1858037578288112E-3</v>
      </c>
      <c r="BE544" s="30">
        <f t="shared" si="1013"/>
        <v>0</v>
      </c>
      <c r="BF544" s="30">
        <f t="shared" si="1014"/>
        <v>5.7071960297766754E-3</v>
      </c>
      <c r="BG544" s="30">
        <f t="shared" si="1015"/>
        <v>0.12767475035663339</v>
      </c>
      <c r="BH544" s="30">
        <f t="shared" si="1016"/>
        <v>0.19167473378509198</v>
      </c>
      <c r="BI544" s="30">
        <f t="shared" si="1017"/>
        <v>3.2696390658174097E-2</v>
      </c>
      <c r="BJ544" s="30">
        <f t="shared" si="1018"/>
        <v>1.8429521898816768</v>
      </c>
      <c r="BK544" s="30"/>
      <c r="BL544" s="30">
        <f t="shared" si="1019"/>
        <v>0.52219666574396906</v>
      </c>
      <c r="BM544" s="30">
        <f t="shared" si="1020"/>
        <v>1.2223952592984352E-3</v>
      </c>
      <c r="BN544" s="30">
        <f t="shared" si="1021"/>
        <v>0.27747708996467302</v>
      </c>
      <c r="BO544" s="30">
        <f t="shared" si="1022"/>
        <v>4.9842876056478535E-3</v>
      </c>
      <c r="BP544" s="30">
        <f t="shared" si="1023"/>
        <v>0</v>
      </c>
      <c r="BQ544" s="30">
        <f t="shared" si="1024"/>
        <v>3.0967683595433341E-3</v>
      </c>
      <c r="BR544" s="30">
        <f t="shared" si="1025"/>
        <v>6.9277299247155463E-2</v>
      </c>
      <c r="BS544" s="30">
        <f t="shared" si="1026"/>
        <v>0.10400418135502369</v>
      </c>
      <c r="BT544" s="30">
        <f t="shared" si="1027"/>
        <v>1.7741312464689227E-2</v>
      </c>
      <c r="BU544" s="30">
        <f t="shared" si="1028"/>
        <v>1</v>
      </c>
      <c r="BV544" s="30"/>
      <c r="BW544" s="28">
        <f t="shared" si="1029"/>
        <v>0.36266509422728754</v>
      </c>
      <c r="BX544" s="28">
        <f t="shared" si="1030"/>
        <v>0.54445953640001787</v>
      </c>
      <c r="BY544" s="28">
        <f t="shared" si="1031"/>
        <v>9.2875369372694583E-2</v>
      </c>
      <c r="BZ544" s="28"/>
      <c r="CA544" s="28">
        <f t="shared" si="1032"/>
        <v>59.164501299220483</v>
      </c>
      <c r="CB544" s="28">
        <f t="shared" si="1033"/>
        <v>9.7641415150909481</v>
      </c>
      <c r="CC544" s="28">
        <f t="shared" si="1034"/>
        <v>27.420791648633838</v>
      </c>
      <c r="CD544" s="28">
        <f t="shared" si="1035"/>
        <v>36.266509422728753</v>
      </c>
      <c r="CF544" s="28">
        <f t="shared" si="1036"/>
        <v>6.7649883950274043</v>
      </c>
      <c r="CG544" s="28">
        <f t="shared" si="1037"/>
        <v>0.52777008653259827</v>
      </c>
      <c r="CH544" s="30"/>
      <c r="CI544" s="107"/>
    </row>
    <row r="545" spans="1:89" ht="15" customHeight="1" x14ac:dyDescent="0.3">
      <c r="A545" s="150" t="s">
        <v>194</v>
      </c>
      <c r="C545" s="145">
        <v>860</v>
      </c>
      <c r="D545" s="26">
        <f t="shared" si="984"/>
        <v>1008</v>
      </c>
      <c r="F545" s="28">
        <v>59.2</v>
      </c>
      <c r="G545" s="28">
        <v>0.56000000000000005</v>
      </c>
      <c r="H545" s="28">
        <v>16.399999999999999</v>
      </c>
      <c r="I545" s="28">
        <v>6.77</v>
      </c>
      <c r="J545" s="28">
        <v>0.13</v>
      </c>
      <c r="K545" s="28">
        <v>2.35</v>
      </c>
      <c r="L545" s="28">
        <v>4.5</v>
      </c>
      <c r="M545" s="28">
        <v>4.1399999999999997</v>
      </c>
      <c r="N545" s="28">
        <v>5.63</v>
      </c>
      <c r="O545" s="28">
        <v>0.38</v>
      </c>
      <c r="P545" s="28">
        <f t="shared" si="985"/>
        <v>100.05999999999997</v>
      </c>
      <c r="R545" s="28">
        <v>56.96</v>
      </c>
      <c r="S545" s="28">
        <v>0.22</v>
      </c>
      <c r="T545" s="28">
        <v>26.74</v>
      </c>
      <c r="U545" s="28">
        <v>0.73</v>
      </c>
      <c r="V545" s="28">
        <v>0</v>
      </c>
      <c r="W545" s="28">
        <v>0.27</v>
      </c>
      <c r="X545" s="28">
        <v>8.44</v>
      </c>
      <c r="Y545" s="28">
        <v>4.95</v>
      </c>
      <c r="Z545" s="28">
        <v>1.5</v>
      </c>
      <c r="AA545" s="28">
        <f t="shared" si="986"/>
        <v>99.81</v>
      </c>
      <c r="AC545" s="30">
        <f t="shared" si="987"/>
        <v>0.98535286284953405</v>
      </c>
      <c r="AD545" s="30">
        <f t="shared" si="988"/>
        <v>7.0087609511889862E-3</v>
      </c>
      <c r="AE545" s="30">
        <f t="shared" si="989"/>
        <v>0.32169478226755588</v>
      </c>
      <c r="AF545" s="30">
        <f t="shared" si="990"/>
        <v>9.4224077940153098E-2</v>
      </c>
      <c r="AG545" s="30">
        <f t="shared" si="991"/>
        <v>1.8325345362277983E-3</v>
      </c>
      <c r="AH545" s="30">
        <f t="shared" si="992"/>
        <v>5.8312655086848644E-2</v>
      </c>
      <c r="AI545" s="30">
        <f t="shared" si="993"/>
        <v>8.0242510699001429E-2</v>
      </c>
      <c r="AJ545" s="30">
        <f t="shared" si="994"/>
        <v>0.13359148112294289</v>
      </c>
      <c r="AK545" s="30">
        <f t="shared" si="995"/>
        <v>0.11953290870488321</v>
      </c>
      <c r="AL545" s="30">
        <f t="shared" si="996"/>
        <v>5.354488258875416E-3</v>
      </c>
      <c r="AM545" s="30">
        <f t="shared" si="997"/>
        <v>1.8071470624172115</v>
      </c>
      <c r="AO545" s="30">
        <f t="shared" si="998"/>
        <v>0.54525327979203952</v>
      </c>
      <c r="AP545" s="30">
        <f t="shared" si="999"/>
        <v>3.8783567186912713E-3</v>
      </c>
      <c r="AQ545" s="30">
        <f t="shared" si="1000"/>
        <v>0.17801250875358313</v>
      </c>
      <c r="AR545" s="30">
        <f t="shared" si="1001"/>
        <v>5.2139684644215097E-2</v>
      </c>
      <c r="AS545" s="30">
        <f t="shared" si="1002"/>
        <v>1.0140483717891941E-3</v>
      </c>
      <c r="AT545" s="30">
        <f t="shared" si="1003"/>
        <v>3.2267797291965022E-2</v>
      </c>
      <c r="AU545" s="30">
        <f t="shared" si="1004"/>
        <v>4.4402867020501537E-2</v>
      </c>
      <c r="AV545" s="30">
        <f t="shared" si="1005"/>
        <v>7.3923967728588197E-2</v>
      </c>
      <c r="AW545" s="30">
        <f t="shared" si="1006"/>
        <v>6.6144538643688397E-2</v>
      </c>
      <c r="AX545" s="30">
        <f t="shared" si="1007"/>
        <v>2.9629510349386489E-3</v>
      </c>
      <c r="AY545" s="30">
        <f t="shared" si="1008"/>
        <v>1.0000000000000002</v>
      </c>
      <c r="AZ545" s="30"/>
      <c r="BA545" s="30">
        <f t="shared" si="1009"/>
        <v>0.94806924101198409</v>
      </c>
      <c r="BB545" s="30">
        <f t="shared" si="1010"/>
        <v>2.753441802252816E-3</v>
      </c>
      <c r="BC545" s="30">
        <f t="shared" si="1011"/>
        <v>0.52451941938014912</v>
      </c>
      <c r="BD545" s="30">
        <f t="shared" si="1012"/>
        <v>1.0160055671537927E-2</v>
      </c>
      <c r="BE545" s="30">
        <f t="shared" si="1013"/>
        <v>0</v>
      </c>
      <c r="BF545" s="30">
        <f t="shared" si="1014"/>
        <v>6.6997518610421849E-3</v>
      </c>
      <c r="BG545" s="30">
        <f t="shared" si="1015"/>
        <v>0.15049928673323823</v>
      </c>
      <c r="BH545" s="30">
        <f t="shared" si="1016"/>
        <v>0.15972894482090999</v>
      </c>
      <c r="BI545" s="30">
        <f t="shared" si="1017"/>
        <v>3.1847133757961783E-2</v>
      </c>
      <c r="BJ545" s="30">
        <f t="shared" si="1018"/>
        <v>1.8342772750390761</v>
      </c>
      <c r="BK545" s="30"/>
      <c r="BL545" s="30">
        <f t="shared" si="1019"/>
        <v>0.51686255612134058</v>
      </c>
      <c r="BM545" s="30">
        <f t="shared" si="1020"/>
        <v>1.5011044620798449E-3</v>
      </c>
      <c r="BN545" s="30">
        <f t="shared" si="1021"/>
        <v>0.28595427011926272</v>
      </c>
      <c r="BO545" s="30">
        <f t="shared" si="1022"/>
        <v>5.5389966445075671E-3</v>
      </c>
      <c r="BP545" s="30">
        <f t="shared" si="1023"/>
        <v>0</v>
      </c>
      <c r="BQ545" s="30">
        <f t="shared" si="1024"/>
        <v>3.6525295015168622E-3</v>
      </c>
      <c r="BR545" s="30">
        <f t="shared" si="1025"/>
        <v>8.2048275242374194E-2</v>
      </c>
      <c r="BS545" s="30">
        <f t="shared" si="1026"/>
        <v>8.7080043456083944E-2</v>
      </c>
      <c r="BT545" s="30">
        <f t="shared" si="1027"/>
        <v>1.7362224452834338E-2</v>
      </c>
      <c r="BU545" s="30">
        <f t="shared" si="1028"/>
        <v>0.99999999999999989</v>
      </c>
      <c r="BV545" s="30"/>
      <c r="BW545" s="28">
        <f t="shared" si="1029"/>
        <v>0.43995944167427109</v>
      </c>
      <c r="BX545" s="28">
        <f t="shared" si="1030"/>
        <v>0.46694080023907336</v>
      </c>
      <c r="BY545" s="28">
        <f t="shared" si="1031"/>
        <v>9.3099758086655493E-2</v>
      </c>
      <c r="BZ545" s="28"/>
      <c r="CA545" s="28">
        <f t="shared" si="1032"/>
        <v>59.164501299220483</v>
      </c>
      <c r="CB545" s="28">
        <f t="shared" si="1033"/>
        <v>9.7641415150909481</v>
      </c>
      <c r="CC545" s="28">
        <f t="shared" si="1034"/>
        <v>31.307947892379104</v>
      </c>
      <c r="CD545" s="28">
        <f t="shared" si="1035"/>
        <v>43.995944167427112</v>
      </c>
      <c r="CF545" s="28">
        <f t="shared" si="1036"/>
        <v>6.9581911367100044</v>
      </c>
      <c r="CG545" s="28">
        <f t="shared" si="1037"/>
        <v>0.52777008653259827</v>
      </c>
      <c r="CH545" s="30"/>
      <c r="CI545" s="107">
        <f>$CK$1+$CK$2*CF545+$CK$3*D545+$CK$4*BX545+$CK$5*CG545</f>
        <v>2.3875712845527048</v>
      </c>
    </row>
    <row r="546" spans="1:89" ht="15" customHeight="1" x14ac:dyDescent="0.3">
      <c r="A546" s="150" t="s">
        <v>194</v>
      </c>
      <c r="C546" s="145">
        <v>870</v>
      </c>
      <c r="D546" s="26">
        <f t="shared" si="984"/>
        <v>1008</v>
      </c>
      <c r="F546" s="28">
        <v>59.2</v>
      </c>
      <c r="G546" s="28">
        <v>0.56000000000000005</v>
      </c>
      <c r="H546" s="28">
        <v>16.399999999999999</v>
      </c>
      <c r="I546" s="28">
        <v>6.77</v>
      </c>
      <c r="J546" s="28">
        <v>0.13</v>
      </c>
      <c r="K546" s="28">
        <v>2.35</v>
      </c>
      <c r="L546" s="28">
        <v>4.5</v>
      </c>
      <c r="M546" s="28">
        <v>4.1399999999999997</v>
      </c>
      <c r="N546" s="28">
        <v>5.63</v>
      </c>
      <c r="O546" s="28">
        <v>0.38</v>
      </c>
      <c r="P546" s="28">
        <f t="shared" si="985"/>
        <v>100.05999999999997</v>
      </c>
      <c r="R546" s="28">
        <v>56.68</v>
      </c>
      <c r="S546" s="28">
        <v>0.14000000000000001</v>
      </c>
      <c r="T546" s="28">
        <v>26.91</v>
      </c>
      <c r="U546" s="28">
        <v>0.77</v>
      </c>
      <c r="V546" s="28">
        <v>0</v>
      </c>
      <c r="W546" s="28">
        <v>0.27</v>
      </c>
      <c r="X546" s="28">
        <v>8.27</v>
      </c>
      <c r="Y546" s="28">
        <v>5.35</v>
      </c>
      <c r="Z546" s="28">
        <v>1.46</v>
      </c>
      <c r="AA546" s="28">
        <f t="shared" si="986"/>
        <v>99.84999999999998</v>
      </c>
      <c r="AC546" s="30">
        <f t="shared" si="987"/>
        <v>0.98535286284953405</v>
      </c>
      <c r="AD546" s="30">
        <f t="shared" si="988"/>
        <v>7.0087609511889862E-3</v>
      </c>
      <c r="AE546" s="30">
        <f t="shared" si="989"/>
        <v>0.32169478226755588</v>
      </c>
      <c r="AF546" s="30">
        <f t="shared" si="990"/>
        <v>9.4224077940153098E-2</v>
      </c>
      <c r="AG546" s="30">
        <f t="shared" si="991"/>
        <v>1.8325345362277983E-3</v>
      </c>
      <c r="AH546" s="30">
        <f t="shared" si="992"/>
        <v>5.8312655086848644E-2</v>
      </c>
      <c r="AI546" s="30">
        <f t="shared" si="993"/>
        <v>8.0242510699001429E-2</v>
      </c>
      <c r="AJ546" s="30">
        <f t="shared" si="994"/>
        <v>0.13359148112294289</v>
      </c>
      <c r="AK546" s="30">
        <f t="shared" si="995"/>
        <v>0.11953290870488321</v>
      </c>
      <c r="AL546" s="30">
        <f t="shared" si="996"/>
        <v>5.354488258875416E-3</v>
      </c>
      <c r="AM546" s="30">
        <f t="shared" si="997"/>
        <v>1.8071470624172115</v>
      </c>
      <c r="AO546" s="30">
        <f t="shared" si="998"/>
        <v>0.54525327979203952</v>
      </c>
      <c r="AP546" s="30">
        <f t="shared" si="999"/>
        <v>3.8783567186912713E-3</v>
      </c>
      <c r="AQ546" s="30">
        <f t="shared" si="1000"/>
        <v>0.17801250875358313</v>
      </c>
      <c r="AR546" s="30">
        <f t="shared" si="1001"/>
        <v>5.2139684644215097E-2</v>
      </c>
      <c r="AS546" s="30">
        <f t="shared" si="1002"/>
        <v>1.0140483717891941E-3</v>
      </c>
      <c r="AT546" s="30">
        <f t="shared" si="1003"/>
        <v>3.2267797291965022E-2</v>
      </c>
      <c r="AU546" s="30">
        <f t="shared" si="1004"/>
        <v>4.4402867020501537E-2</v>
      </c>
      <c r="AV546" s="30">
        <f t="shared" si="1005"/>
        <v>7.3923967728588197E-2</v>
      </c>
      <c r="AW546" s="30">
        <f t="shared" si="1006"/>
        <v>6.6144538643688397E-2</v>
      </c>
      <c r="AX546" s="30">
        <f t="shared" si="1007"/>
        <v>2.9629510349386489E-3</v>
      </c>
      <c r="AY546" s="30">
        <f t="shared" si="1008"/>
        <v>1.0000000000000002</v>
      </c>
      <c r="AZ546" s="30"/>
      <c r="BA546" s="30">
        <f t="shared" si="1009"/>
        <v>0.94340878828229036</v>
      </c>
      <c r="BB546" s="30">
        <f t="shared" si="1010"/>
        <v>1.7521902377972466E-3</v>
      </c>
      <c r="BC546" s="30">
        <f t="shared" si="1011"/>
        <v>0.52785406041584937</v>
      </c>
      <c r="BD546" s="30">
        <f t="shared" si="1012"/>
        <v>1.0716771050800279E-2</v>
      </c>
      <c r="BE546" s="30">
        <f t="shared" si="1013"/>
        <v>0</v>
      </c>
      <c r="BF546" s="30">
        <f t="shared" si="1014"/>
        <v>6.6997518610421849E-3</v>
      </c>
      <c r="BG546" s="30">
        <f t="shared" si="1015"/>
        <v>0.14746790299572041</v>
      </c>
      <c r="BH546" s="30">
        <f t="shared" si="1016"/>
        <v>0.17263633430138753</v>
      </c>
      <c r="BI546" s="30">
        <f t="shared" si="1017"/>
        <v>3.0997876857749466E-2</v>
      </c>
      <c r="BJ546" s="30">
        <f t="shared" si="1018"/>
        <v>1.8415336760026366</v>
      </c>
      <c r="BK546" s="30"/>
      <c r="BL546" s="30">
        <f t="shared" si="1019"/>
        <v>0.51229515950537508</v>
      </c>
      <c r="BM546" s="30">
        <f t="shared" si="1020"/>
        <v>9.5148422243391975E-4</v>
      </c>
      <c r="BN546" s="30">
        <f t="shared" si="1021"/>
        <v>0.28663828812604003</v>
      </c>
      <c r="BO546" s="30">
        <f t="shared" si="1022"/>
        <v>5.8194814411772584E-3</v>
      </c>
      <c r="BP546" s="30">
        <f t="shared" si="1023"/>
        <v>0</v>
      </c>
      <c r="BQ546" s="30">
        <f t="shared" si="1024"/>
        <v>3.6381370312950998E-3</v>
      </c>
      <c r="BR546" s="30">
        <f t="shared" si="1025"/>
        <v>8.0078852164042244E-2</v>
      </c>
      <c r="BS546" s="30">
        <f t="shared" si="1026"/>
        <v>9.3745955640694115E-2</v>
      </c>
      <c r="BT546" s="30">
        <f t="shared" si="1027"/>
        <v>1.6832641868942441E-2</v>
      </c>
      <c r="BU546" s="30">
        <f t="shared" si="1028"/>
        <v>1.0000000000000002</v>
      </c>
      <c r="BV546" s="30"/>
      <c r="BW546" s="28">
        <f t="shared" si="1029"/>
        <v>0.42001428373820066</v>
      </c>
      <c r="BX546" s="28">
        <f t="shared" si="1030"/>
        <v>0.4916983616488404</v>
      </c>
      <c r="BY546" s="28">
        <f t="shared" si="1031"/>
        <v>8.8287354612959001E-2</v>
      </c>
      <c r="BZ546" s="28"/>
      <c r="CA546" s="28">
        <f t="shared" si="1032"/>
        <v>59.164501299220483</v>
      </c>
      <c r="CB546" s="28">
        <f t="shared" si="1033"/>
        <v>9.7641415150909481</v>
      </c>
      <c r="CC546" s="28">
        <f t="shared" si="1034"/>
        <v>29.829449648205934</v>
      </c>
      <c r="CD546" s="28">
        <f t="shared" si="1035"/>
        <v>42.001428373820069</v>
      </c>
      <c r="CF546" s="28">
        <f t="shared" si="1036"/>
        <v>6.9117973116589742</v>
      </c>
      <c r="CG546" s="28">
        <f t="shared" si="1037"/>
        <v>0.52777008653259827</v>
      </c>
      <c r="CH546" s="30"/>
      <c r="CI546" s="107"/>
    </row>
    <row r="547" spans="1:89" ht="15" customHeight="1" x14ac:dyDescent="0.3">
      <c r="A547" s="150" t="s">
        <v>194</v>
      </c>
      <c r="C547" s="145">
        <v>880</v>
      </c>
      <c r="D547" s="26">
        <f t="shared" si="984"/>
        <v>1008</v>
      </c>
      <c r="F547" s="28">
        <v>59.2</v>
      </c>
      <c r="G547" s="28">
        <v>0.56000000000000005</v>
      </c>
      <c r="H547" s="28">
        <v>16.399999999999999</v>
      </c>
      <c r="I547" s="28">
        <v>6.77</v>
      </c>
      <c r="J547" s="28">
        <v>0.13</v>
      </c>
      <c r="K547" s="28">
        <v>2.35</v>
      </c>
      <c r="L547" s="28">
        <v>4.5</v>
      </c>
      <c r="M547" s="28">
        <v>4.1399999999999997</v>
      </c>
      <c r="N547" s="28">
        <v>5.63</v>
      </c>
      <c r="O547" s="28">
        <v>0.38</v>
      </c>
      <c r="P547" s="28">
        <f t="shared" si="985"/>
        <v>100.05999999999997</v>
      </c>
      <c r="R547" s="28">
        <v>56.45</v>
      </c>
      <c r="S547" s="28">
        <v>0.15</v>
      </c>
      <c r="T547" s="28">
        <v>26.99</v>
      </c>
      <c r="U547" s="28">
        <v>0.68</v>
      </c>
      <c r="V547" s="28">
        <v>0</v>
      </c>
      <c r="W547" s="28">
        <v>0.3</v>
      </c>
      <c r="X547" s="28">
        <v>8.39</v>
      </c>
      <c r="Y547" s="28">
        <v>5.41</v>
      </c>
      <c r="Z547" s="28">
        <v>1.44</v>
      </c>
      <c r="AA547" s="28">
        <f t="shared" si="986"/>
        <v>99.81</v>
      </c>
      <c r="AC547" s="30">
        <f t="shared" si="987"/>
        <v>0.98535286284953405</v>
      </c>
      <c r="AD547" s="30">
        <f t="shared" si="988"/>
        <v>7.0087609511889862E-3</v>
      </c>
      <c r="AE547" s="30">
        <f t="shared" si="989"/>
        <v>0.32169478226755588</v>
      </c>
      <c r="AF547" s="30">
        <f t="shared" si="990"/>
        <v>9.4224077940153098E-2</v>
      </c>
      <c r="AG547" s="30">
        <f t="shared" si="991"/>
        <v>1.8325345362277983E-3</v>
      </c>
      <c r="AH547" s="30">
        <f t="shared" si="992"/>
        <v>5.8312655086848644E-2</v>
      </c>
      <c r="AI547" s="30">
        <f t="shared" si="993"/>
        <v>8.0242510699001429E-2</v>
      </c>
      <c r="AJ547" s="30">
        <f t="shared" si="994"/>
        <v>0.13359148112294289</v>
      </c>
      <c r="AK547" s="30">
        <f t="shared" si="995"/>
        <v>0.11953290870488321</v>
      </c>
      <c r="AL547" s="30">
        <f t="shared" si="996"/>
        <v>5.354488258875416E-3</v>
      </c>
      <c r="AM547" s="30">
        <f t="shared" si="997"/>
        <v>1.8071470624172115</v>
      </c>
      <c r="AO547" s="30">
        <f t="shared" si="998"/>
        <v>0.54525327979203952</v>
      </c>
      <c r="AP547" s="30">
        <f t="shared" si="999"/>
        <v>3.8783567186912713E-3</v>
      </c>
      <c r="AQ547" s="30">
        <f t="shared" si="1000"/>
        <v>0.17801250875358313</v>
      </c>
      <c r="AR547" s="30">
        <f t="shared" si="1001"/>
        <v>5.2139684644215097E-2</v>
      </c>
      <c r="AS547" s="30">
        <f t="shared" si="1002"/>
        <v>1.0140483717891941E-3</v>
      </c>
      <c r="AT547" s="30">
        <f t="shared" si="1003"/>
        <v>3.2267797291965022E-2</v>
      </c>
      <c r="AU547" s="30">
        <f t="shared" si="1004"/>
        <v>4.4402867020501537E-2</v>
      </c>
      <c r="AV547" s="30">
        <f t="shared" si="1005"/>
        <v>7.3923967728588197E-2</v>
      </c>
      <c r="AW547" s="30">
        <f t="shared" si="1006"/>
        <v>6.6144538643688397E-2</v>
      </c>
      <c r="AX547" s="30">
        <f t="shared" si="1007"/>
        <v>2.9629510349386489E-3</v>
      </c>
      <c r="AY547" s="30">
        <f t="shared" si="1008"/>
        <v>1.0000000000000002</v>
      </c>
      <c r="AZ547" s="30"/>
      <c r="BA547" s="30">
        <f t="shared" si="1009"/>
        <v>0.9395805592543276</v>
      </c>
      <c r="BB547" s="30">
        <f t="shared" si="1010"/>
        <v>1.8773466833541925E-3</v>
      </c>
      <c r="BC547" s="30">
        <f t="shared" si="1011"/>
        <v>0.52942330325617892</v>
      </c>
      <c r="BD547" s="30">
        <f t="shared" si="1012"/>
        <v>9.4641614474599879E-3</v>
      </c>
      <c r="BE547" s="30">
        <f t="shared" si="1013"/>
        <v>0</v>
      </c>
      <c r="BF547" s="30">
        <f t="shared" si="1014"/>
        <v>7.4441687344913151E-3</v>
      </c>
      <c r="BG547" s="30">
        <f t="shared" si="1015"/>
        <v>0.14960770328102713</v>
      </c>
      <c r="BH547" s="30">
        <f t="shared" si="1016"/>
        <v>0.1745724427234592</v>
      </c>
      <c r="BI547" s="30">
        <f t="shared" si="1017"/>
        <v>3.0573248407643309E-2</v>
      </c>
      <c r="BJ547" s="30">
        <f t="shared" si="1018"/>
        <v>1.8425429337879415</v>
      </c>
      <c r="BK547" s="30"/>
      <c r="BL547" s="30">
        <f t="shared" si="1019"/>
        <v>0.50993686064221944</v>
      </c>
      <c r="BM547" s="30">
        <f t="shared" si="1020"/>
        <v>1.0188889761687673E-3</v>
      </c>
      <c r="BN547" s="30">
        <f t="shared" si="1021"/>
        <v>0.28733295357616362</v>
      </c>
      <c r="BO547" s="30">
        <f t="shared" si="1022"/>
        <v>5.1364672561541617E-3</v>
      </c>
      <c r="BP547" s="30">
        <f t="shared" si="1023"/>
        <v>0</v>
      </c>
      <c r="BQ547" s="30">
        <f t="shared" si="1024"/>
        <v>4.040160257860274E-3</v>
      </c>
      <c r="BR547" s="30">
        <f t="shared" si="1025"/>
        <v>8.1196318705833478E-2</v>
      </c>
      <c r="BS547" s="30">
        <f t="shared" si="1026"/>
        <v>9.4745386673063411E-2</v>
      </c>
      <c r="BT547" s="30">
        <f t="shared" si="1027"/>
        <v>1.6592963912536968E-2</v>
      </c>
      <c r="BU547" s="30">
        <f t="shared" si="1028"/>
        <v>1</v>
      </c>
      <c r="BV547" s="30"/>
      <c r="BW547" s="28">
        <f t="shared" si="1029"/>
        <v>0.42172310578999711</v>
      </c>
      <c r="BX547" s="28">
        <f t="shared" si="1030"/>
        <v>0.49209520042154176</v>
      </c>
      <c r="BY547" s="28">
        <f t="shared" si="1031"/>
        <v>8.6181693788461189E-2</v>
      </c>
      <c r="BZ547" s="28"/>
      <c r="CA547" s="28">
        <f t="shared" si="1032"/>
        <v>59.164501299220483</v>
      </c>
      <c r="CB547" s="28">
        <f t="shared" si="1033"/>
        <v>9.7641415150909481</v>
      </c>
      <c r="CC547" s="28">
        <f t="shared" si="1034"/>
        <v>29.704324668345976</v>
      </c>
      <c r="CD547" s="28">
        <f t="shared" si="1035"/>
        <v>42.172310578999713</v>
      </c>
      <c r="CF547" s="28">
        <f t="shared" si="1036"/>
        <v>6.9158575433193894</v>
      </c>
      <c r="CG547" s="28">
        <f t="shared" si="1037"/>
        <v>0.52777008653259827</v>
      </c>
      <c r="CH547" s="30"/>
      <c r="CI547" s="107"/>
    </row>
    <row r="548" spans="1:89" ht="15" customHeight="1" x14ac:dyDescent="0.3">
      <c r="A548" s="142"/>
      <c r="CI548" s="149">
        <f>AVERAGE(CI459:CI547)</f>
        <v>2.894734355147182</v>
      </c>
    </row>
    <row r="549" spans="1:89" s="51" customFormat="1" ht="19.95" customHeight="1" x14ac:dyDescent="0.2">
      <c r="A549" s="49" t="s">
        <v>200</v>
      </c>
      <c r="C549" s="52" t="s">
        <v>192</v>
      </c>
      <c r="D549" s="126">
        <v>1025</v>
      </c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2"/>
      <c r="BX549" s="52"/>
      <c r="BY549" s="52"/>
      <c r="BZ549" s="52"/>
      <c r="CA549" s="52"/>
      <c r="CB549" s="52"/>
      <c r="CC549" s="52"/>
      <c r="CD549" s="52"/>
      <c r="CH549" s="53"/>
      <c r="CJ549" s="55"/>
      <c r="CK549" s="56"/>
    </row>
    <row r="550" spans="1:89" ht="15" customHeight="1" x14ac:dyDescent="0.2">
      <c r="A550" s="150" t="s">
        <v>194</v>
      </c>
      <c r="C550" s="146">
        <v>0</v>
      </c>
      <c r="D550" s="26">
        <f>$D$549</f>
        <v>1025</v>
      </c>
      <c r="F550" s="28">
        <v>58.2</v>
      </c>
      <c r="G550" s="28">
        <v>0.67</v>
      </c>
      <c r="H550" s="28">
        <v>17.8</v>
      </c>
      <c r="I550" s="28">
        <v>6.98</v>
      </c>
      <c r="J550" s="28">
        <v>0.15</v>
      </c>
      <c r="K550" s="28">
        <v>2.15</v>
      </c>
      <c r="L550" s="28">
        <v>4.2</v>
      </c>
      <c r="M550" s="28">
        <v>3.55</v>
      </c>
      <c r="N550" s="28">
        <v>5.84</v>
      </c>
      <c r="O550" s="28">
        <v>0.43</v>
      </c>
      <c r="P550" s="28">
        <f t="shared" ref="P550" si="1038">SUM(F550:O550)</f>
        <v>99.970000000000027</v>
      </c>
      <c r="R550" s="28">
        <v>54.9</v>
      </c>
      <c r="S550" s="28">
        <v>0.12</v>
      </c>
      <c r="T550" s="28">
        <v>28.17</v>
      </c>
      <c r="U550" s="28">
        <v>0.74</v>
      </c>
      <c r="V550" s="28">
        <v>7.0000000000000007E-2</v>
      </c>
      <c r="W550" s="28">
        <v>0.24</v>
      </c>
      <c r="X550" s="28">
        <v>10.82</v>
      </c>
      <c r="Y550" s="28">
        <v>3.96</v>
      </c>
      <c r="Z550" s="28">
        <v>0.99</v>
      </c>
      <c r="AA550" s="28">
        <f t="shared" ref="AA550" si="1039">SUM(R550:Z550)</f>
        <v>100.00999999999996</v>
      </c>
      <c r="AC550" s="30">
        <f t="shared" ref="AC550" si="1040">F550/AC$2</f>
        <v>0.9687083888149135</v>
      </c>
      <c r="AD550" s="30">
        <f t="shared" ref="AD550" si="1041">G550/AD$2</f>
        <v>8.3854818523153938E-3</v>
      </c>
      <c r="AE550" s="30">
        <f t="shared" ref="AE550" si="1042">H550*2/AE$2</f>
        <v>0.34915653197332291</v>
      </c>
      <c r="AF550" s="30">
        <f t="shared" ref="AF550" si="1043">I550/AF$2</f>
        <v>9.7146833681280464E-2</v>
      </c>
      <c r="AG550" s="30">
        <f t="shared" ref="AG550" si="1044">J550/AG$2</f>
        <v>2.11446292641669E-3</v>
      </c>
      <c r="AH550" s="30">
        <f t="shared" ref="AH550" si="1045">K550/AH$2</f>
        <v>5.3349875930521096E-2</v>
      </c>
      <c r="AI550" s="30">
        <f t="shared" ref="AI550" si="1046">L550/AI$2</f>
        <v>7.4893009985734671E-2</v>
      </c>
      <c r="AJ550" s="30">
        <f t="shared" ref="AJ550" si="1047">M550*2/AJ$2</f>
        <v>0.11455308163923847</v>
      </c>
      <c r="AK550" s="30">
        <f t="shared" ref="AK550" si="1048">N550*2/AK$2</f>
        <v>0.12399150743099786</v>
      </c>
      <c r="AL550" s="30">
        <f t="shared" ref="AL550" si="1049">O550*2/AL$2</f>
        <v>6.0590261876748127E-3</v>
      </c>
      <c r="AM550" s="30">
        <f t="shared" ref="AM550" si="1050">SUM(AC550:AL550)</f>
        <v>1.7983582004224155</v>
      </c>
      <c r="AO550" s="30">
        <f t="shared" ref="AO550" si="1051">AC550/$AM550</f>
        <v>0.53866264717861778</v>
      </c>
      <c r="AP550" s="30">
        <f t="shared" ref="AP550" si="1052">AD550/$AM550</f>
        <v>4.6628540689756534E-3</v>
      </c>
      <c r="AQ550" s="30">
        <f t="shared" ref="AQ550" si="1053">AE550/$AM550</f>
        <v>0.19415294010465195</v>
      </c>
      <c r="AR550" s="30">
        <f t="shared" ref="AR550" si="1054">AF550/$AM550</f>
        <v>5.4019735144234166E-2</v>
      </c>
      <c r="AS550" s="30">
        <f t="shared" ref="AS550" si="1055">AG550/$AM550</f>
        <v>1.1757740620973202E-3</v>
      </c>
      <c r="AT550" s="30">
        <f t="shared" ref="AT550" si="1056">AH550/$AM550</f>
        <v>2.9665878531868552E-2</v>
      </c>
      <c r="AU550" s="30">
        <f t="shared" ref="AU550" si="1057">AI550/$AM550</f>
        <v>4.1645212821418497E-2</v>
      </c>
      <c r="AV550" s="30">
        <f t="shared" ref="AV550" si="1058">AJ550/$AM550</f>
        <v>6.3698701188857232E-2</v>
      </c>
      <c r="AW550" s="30">
        <f t="shared" ref="AW550" si="1059">AK550/$AM550</f>
        <v>6.8947058156641747E-2</v>
      </c>
      <c r="AX550" s="30">
        <f t="shared" ref="AX550" si="1060">AL550/$AM550</f>
        <v>3.3691987426373738E-3</v>
      </c>
      <c r="AY550" s="30">
        <f t="shared" ref="AY550" si="1061">SUM(AO550:AX550)</f>
        <v>1.0000000000000004</v>
      </c>
      <c r="AZ550" s="30"/>
      <c r="BA550" s="30">
        <f t="shared" ref="BA550" si="1062">R550/AC$2</f>
        <v>0.9137816245006658</v>
      </c>
      <c r="BB550" s="30">
        <f t="shared" ref="BB550" si="1063">S550/AD$2</f>
        <v>1.5018773466833541E-3</v>
      </c>
      <c r="BC550" s="30">
        <f t="shared" ref="BC550" si="1064">T550*2/AE$2</f>
        <v>0.55256963515103974</v>
      </c>
      <c r="BD550" s="30">
        <f t="shared" ref="BD550" si="1065">U550/AF$2</f>
        <v>1.0299234516353515E-2</v>
      </c>
      <c r="BE550" s="30">
        <f t="shared" ref="BE550" si="1066">V550/AG$2</f>
        <v>9.8674936566112213E-4</v>
      </c>
      <c r="BF550" s="30">
        <f t="shared" ref="BF550" si="1067">W550/AH$2</f>
        <v>5.9553349875930521E-3</v>
      </c>
      <c r="BG550" s="30">
        <f t="shared" ref="BG550" si="1068">X550/AI$2</f>
        <v>0.19293865905848789</v>
      </c>
      <c r="BH550" s="30">
        <f t="shared" ref="BH550" si="1069">Y550*2/AJ$2</f>
        <v>0.12778315585672798</v>
      </c>
      <c r="BI550" s="30">
        <f t="shared" ref="BI550" si="1070">Z550*2/AK$2</f>
        <v>2.1019108280254776E-2</v>
      </c>
      <c r="BJ550" s="30">
        <f t="shared" ref="BJ550" si="1071">SUM(BA550:BI550)</f>
        <v>1.8268353790634675</v>
      </c>
      <c r="BK550" s="30"/>
      <c r="BL550" s="30">
        <f t="shared" ref="BL550" si="1072">BA550/$BJ550</f>
        <v>0.50019921607228701</v>
      </c>
      <c r="BM550" s="30">
        <f t="shared" ref="BM550" si="1073">BB550/$BJ550</f>
        <v>8.2211969611257249E-4</v>
      </c>
      <c r="BN550" s="30">
        <f t="shared" ref="BN550" si="1074">BC550/$BJ550</f>
        <v>0.30247368837049576</v>
      </c>
      <c r="BO550" s="30">
        <f t="shared" ref="BO550" si="1075">BD550/$BJ550</f>
        <v>5.6377463642254657E-3</v>
      </c>
      <c r="BP550" s="30">
        <f t="shared" ref="BP550" si="1076">BE550/$BJ550</f>
        <v>5.4014137068386647E-4</v>
      </c>
      <c r="BQ550" s="30">
        <f t="shared" ref="BQ550" si="1077">BF550/$BJ550</f>
        <v>3.2599187950071735E-3</v>
      </c>
      <c r="BR550" s="30">
        <f t="shared" ref="BR550" si="1078">BG550/$BJ550</f>
        <v>0.1056135989425596</v>
      </c>
      <c r="BS550" s="30">
        <f t="shared" ref="BS550" si="1079">BH550/$BJ550</f>
        <v>6.9947821966441434E-2</v>
      </c>
      <c r="BT550" s="30">
        <f t="shared" ref="BT550" si="1080">BI550/$BJ550</f>
        <v>1.1505748422186943E-2</v>
      </c>
      <c r="BU550" s="30">
        <f t="shared" ref="BU550" si="1081">SUM(BL550:BT550)</f>
        <v>0.99999999999999989</v>
      </c>
      <c r="BV550" s="30"/>
      <c r="BW550" s="28">
        <f t="shared" ref="BW550" si="1082">BR550/(BR550+BS550+BT550)</f>
        <v>0.56457581156626624</v>
      </c>
      <c r="BX550" s="28">
        <f t="shared" ref="BX550" si="1083">BS550/(BR550+BS550+BT550)</f>
        <v>0.37391821459918612</v>
      </c>
      <c r="BY550" s="28">
        <f t="shared" ref="BY550" si="1084">1-BW550-BX550</f>
        <v>6.1505973834547645E-2</v>
      </c>
      <c r="BZ550" s="28"/>
      <c r="CA550" s="28">
        <f t="shared" ref="CA550" si="1085">F550*100/P550</f>
        <v>58.217465239571858</v>
      </c>
      <c r="CB550" s="28">
        <f t="shared" ref="CB550" si="1086">(M550+N550)*100/P550</f>
        <v>9.3928178453536031</v>
      </c>
      <c r="CC550" s="28">
        <f t="shared" ref="CC550" si="1087">IF(BY550+BX550=0,CD550/2,+BY550/(BY550+BX550)*(100-CD550)+0.5*CD550)</f>
        <v>34.379387961768074</v>
      </c>
      <c r="CD550" s="28">
        <f t="shared" ref="CD550" si="1088">100*BW550/(BW550+BX550+BY550)</f>
        <v>56.457581156626624</v>
      </c>
      <c r="CF550" s="28">
        <f t="shared" ref="CF550" si="1089">LN(BW550/(AU550*AQ550^2*AO550^2))</f>
        <v>7.122437989373017</v>
      </c>
      <c r="CG550" s="28">
        <f t="shared" ref="CG550" si="1090">AV550/(AV550+AW550)</f>
        <v>0.48021664245551088</v>
      </c>
      <c r="CH550" s="30"/>
      <c r="CI550" s="107">
        <f t="shared" ref="CI550:CI581" si="1091">$CK$1+$CK$2*CF550+$CK$3*D550+$CK$4*BX550+$CK$5*CG550</f>
        <v>2.9485117861838641</v>
      </c>
    </row>
    <row r="551" spans="1:89" ht="15" customHeight="1" x14ac:dyDescent="0.2">
      <c r="A551" s="150" t="s">
        <v>194</v>
      </c>
      <c r="C551" s="147">
        <v>7</v>
      </c>
      <c r="D551" s="26">
        <f t="shared" ref="D551:D614" si="1092">$D$549</f>
        <v>1025</v>
      </c>
      <c r="F551" s="28">
        <v>58.2</v>
      </c>
      <c r="G551" s="28">
        <v>0.67</v>
      </c>
      <c r="H551" s="28">
        <v>17.8</v>
      </c>
      <c r="I551" s="28">
        <v>6.98</v>
      </c>
      <c r="J551" s="28">
        <v>0.15</v>
      </c>
      <c r="K551" s="28">
        <v>2.15</v>
      </c>
      <c r="L551" s="28">
        <v>4.2</v>
      </c>
      <c r="M551" s="28">
        <v>3.55</v>
      </c>
      <c r="N551" s="28">
        <v>5.84</v>
      </c>
      <c r="O551" s="28">
        <v>0.43</v>
      </c>
      <c r="P551" s="28">
        <f t="shared" ref="P551:P614" si="1093">SUM(F551:O551)</f>
        <v>99.970000000000027</v>
      </c>
      <c r="R551" s="28">
        <v>53.94</v>
      </c>
      <c r="S551" s="28">
        <v>0.33</v>
      </c>
      <c r="T551" s="28">
        <v>28.25</v>
      </c>
      <c r="U551" s="28">
        <v>0.86</v>
      </c>
      <c r="V551" s="28">
        <v>0.14000000000000001</v>
      </c>
      <c r="W551" s="28">
        <v>0.21</v>
      </c>
      <c r="X551" s="28">
        <v>11.29</v>
      </c>
      <c r="Y551" s="28">
        <v>4.01</v>
      </c>
      <c r="Z551" s="28">
        <v>0.96</v>
      </c>
      <c r="AA551" s="28">
        <f t="shared" ref="AA551:AA614" si="1094">SUM(R551:Z551)</f>
        <v>99.989999999999981</v>
      </c>
      <c r="AC551" s="30">
        <f t="shared" ref="AC551:AC614" si="1095">F551/AC$2</f>
        <v>0.9687083888149135</v>
      </c>
      <c r="AD551" s="30">
        <f t="shared" ref="AD551:AD614" si="1096">G551/AD$2</f>
        <v>8.3854818523153938E-3</v>
      </c>
      <c r="AE551" s="30">
        <f t="shared" ref="AE551:AE614" si="1097">H551*2/AE$2</f>
        <v>0.34915653197332291</v>
      </c>
      <c r="AF551" s="30">
        <f t="shared" ref="AF551:AF614" si="1098">I551/AF$2</f>
        <v>9.7146833681280464E-2</v>
      </c>
      <c r="AG551" s="30">
        <f t="shared" ref="AG551:AG614" si="1099">J551/AG$2</f>
        <v>2.11446292641669E-3</v>
      </c>
      <c r="AH551" s="30">
        <f t="shared" ref="AH551:AH614" si="1100">K551/AH$2</f>
        <v>5.3349875930521096E-2</v>
      </c>
      <c r="AI551" s="30">
        <f t="shared" ref="AI551:AI614" si="1101">L551/AI$2</f>
        <v>7.4893009985734671E-2</v>
      </c>
      <c r="AJ551" s="30">
        <f t="shared" ref="AJ551:AJ614" si="1102">M551*2/AJ$2</f>
        <v>0.11455308163923847</v>
      </c>
      <c r="AK551" s="30">
        <f t="shared" ref="AK551:AK614" si="1103">N551*2/AK$2</f>
        <v>0.12399150743099786</v>
      </c>
      <c r="AL551" s="30">
        <f t="shared" ref="AL551:AL614" si="1104">O551*2/AL$2</f>
        <v>6.0590261876748127E-3</v>
      </c>
      <c r="AM551" s="30">
        <f t="shared" ref="AM551:AM614" si="1105">SUM(AC551:AL551)</f>
        <v>1.7983582004224155</v>
      </c>
      <c r="AO551" s="30">
        <f t="shared" ref="AO551:AO614" si="1106">AC551/$AM551</f>
        <v>0.53866264717861778</v>
      </c>
      <c r="AP551" s="30">
        <f t="shared" ref="AP551:AP614" si="1107">AD551/$AM551</f>
        <v>4.6628540689756534E-3</v>
      </c>
      <c r="AQ551" s="30">
        <f t="shared" ref="AQ551:AQ614" si="1108">AE551/$AM551</f>
        <v>0.19415294010465195</v>
      </c>
      <c r="AR551" s="30">
        <f t="shared" ref="AR551:AR614" si="1109">AF551/$AM551</f>
        <v>5.4019735144234166E-2</v>
      </c>
      <c r="AS551" s="30">
        <f t="shared" ref="AS551:AS614" si="1110">AG551/$AM551</f>
        <v>1.1757740620973202E-3</v>
      </c>
      <c r="AT551" s="30">
        <f t="shared" ref="AT551:AT614" si="1111">AH551/$AM551</f>
        <v>2.9665878531868552E-2</v>
      </c>
      <c r="AU551" s="30">
        <f t="shared" ref="AU551:AU614" si="1112">AI551/$AM551</f>
        <v>4.1645212821418497E-2</v>
      </c>
      <c r="AV551" s="30">
        <f t="shared" ref="AV551:AV614" si="1113">AJ551/$AM551</f>
        <v>6.3698701188857232E-2</v>
      </c>
      <c r="AW551" s="30">
        <f t="shared" ref="AW551:AW614" si="1114">AK551/$AM551</f>
        <v>6.8947058156641747E-2</v>
      </c>
      <c r="AX551" s="30">
        <f t="shared" ref="AX551:AX614" si="1115">AL551/$AM551</f>
        <v>3.3691987426373738E-3</v>
      </c>
      <c r="AY551" s="30">
        <f t="shared" ref="AY551:AY614" si="1116">SUM(AO551:AX551)</f>
        <v>1.0000000000000004</v>
      </c>
      <c r="AZ551" s="30"/>
      <c r="BA551" s="30">
        <f t="shared" ref="BA551:BA614" si="1117">R551/AC$2</f>
        <v>0.89780292942743012</v>
      </c>
      <c r="BB551" s="30">
        <f t="shared" ref="BB551:BB614" si="1118">S551/AD$2</f>
        <v>4.1301627033792235E-3</v>
      </c>
      <c r="BC551" s="30">
        <f t="shared" ref="BC551:BC614" si="1119">T551*2/AE$2</f>
        <v>0.55413887799136918</v>
      </c>
      <c r="BD551" s="30">
        <f t="shared" ref="BD551:BD614" si="1120">U551/AF$2</f>
        <v>1.1969380654140572E-2</v>
      </c>
      <c r="BE551" s="30">
        <f t="shared" ref="BE551:BE614" si="1121">V551/AG$2</f>
        <v>1.9734987313222443E-3</v>
      </c>
      <c r="BF551" s="30">
        <f t="shared" ref="BF551:BF614" si="1122">W551/AH$2</f>
        <v>5.210918114143921E-3</v>
      </c>
      <c r="BG551" s="30">
        <f t="shared" ref="BG551:BG614" si="1123">X551/AI$2</f>
        <v>0.20131954350927245</v>
      </c>
      <c r="BH551" s="30">
        <f t="shared" ref="BH551:BH614" si="1124">Y551*2/AJ$2</f>
        <v>0.12939657954178768</v>
      </c>
      <c r="BI551" s="30">
        <f t="shared" ref="BI551:BI614" si="1125">Z551*2/AK$2</f>
        <v>2.038216560509554E-2</v>
      </c>
      <c r="BJ551" s="30">
        <f t="shared" ref="BJ551:BJ614" si="1126">SUM(BA551:BI551)</f>
        <v>1.826324056277941</v>
      </c>
      <c r="BK551" s="30"/>
      <c r="BL551" s="30">
        <f t="shared" ref="BL551:BL614" si="1127">BA551/$BJ551</f>
        <v>0.49159015692820562</v>
      </c>
      <c r="BM551" s="30">
        <f t="shared" ref="BM551:BM614" si="1128">BB551/$BJ551</f>
        <v>2.2614621371173957E-3</v>
      </c>
      <c r="BN551" s="30">
        <f t="shared" ref="BN551:BN614" si="1129">BC551/$BJ551</f>
        <v>0.30341760876802304</v>
      </c>
      <c r="BO551" s="30">
        <f t="shared" ref="BO551:BO614" si="1130">BD551/$BJ551</f>
        <v>6.5538098854889086E-3</v>
      </c>
      <c r="BP551" s="30">
        <f t="shared" ref="BP551:BP614" si="1131">BE551/$BJ551</f>
        <v>1.0805851921724375E-3</v>
      </c>
      <c r="BQ551" s="30">
        <f t="shared" ref="BQ551:BQ614" si="1132">BF551/$BJ551</f>
        <v>2.8532275508453861E-3</v>
      </c>
      <c r="BR551" s="30">
        <f t="shared" ref="BR551:BR614" si="1133">BG551/$BJ551</f>
        <v>0.11023210410947706</v>
      </c>
      <c r="BS551" s="30">
        <f t="shared" ref="BS551:BS614" si="1134">BH551/$BJ551</f>
        <v>7.0850832357483517E-2</v>
      </c>
      <c r="BT551" s="30">
        <f t="shared" ref="BT551:BT614" si="1135">BI551/$BJ551</f>
        <v>1.1160213071186562E-2</v>
      </c>
      <c r="BU551" s="30">
        <f t="shared" ref="BU551:BU614" si="1136">SUM(BL551:BT551)</f>
        <v>1</v>
      </c>
      <c r="BV551" s="30"/>
      <c r="BW551" s="28">
        <f t="shared" ref="BW551:BW614" si="1137">BR551/(BR551+BS551+BT551)</f>
        <v>0.573399387048658</v>
      </c>
      <c r="BX551" s="28">
        <f t="shared" ref="BX551:BX614" si="1138">BS551/(BR551+BS551+BT551)</f>
        <v>0.36854802123091757</v>
      </c>
      <c r="BY551" s="28">
        <f t="shared" ref="BY551:BY614" si="1139">1-BW551-BX551</f>
        <v>5.8052591720424429E-2</v>
      </c>
      <c r="BZ551" s="28"/>
      <c r="CA551" s="28">
        <f t="shared" ref="CA551:CA614" si="1140">F551*100/P551</f>
        <v>58.217465239571858</v>
      </c>
      <c r="CB551" s="28">
        <f t="shared" ref="CB551:CB614" si="1141">(M551+N551)*100/P551</f>
        <v>9.3928178453536031</v>
      </c>
      <c r="CC551" s="28">
        <f t="shared" ref="CC551:CC614" si="1142">IF(BY551+BX551=0,CD551/2,+BY551/(BY551+BX551)*(100-CD551)+0.5*CD551)</f>
        <v>34.475228524475341</v>
      </c>
      <c r="CD551" s="28">
        <f t="shared" ref="CD551:CD614" si="1143">100*BW551/(BW551+BX551+BY551)</f>
        <v>57.339938704865801</v>
      </c>
      <c r="CF551" s="28">
        <f t="shared" ref="CF551:CF614" si="1144">LN(BW551/(AU551*AQ551^2*AO551^2))</f>
        <v>7.1379458006607388</v>
      </c>
      <c r="CG551" s="28">
        <f t="shared" ref="CG551:CG614" si="1145">AV551/(AV551+AW551)</f>
        <v>0.48021664245551088</v>
      </c>
      <c r="CH551" s="30"/>
      <c r="CI551" s="107">
        <f t="shared" si="1091"/>
        <v>3.0095001293015664</v>
      </c>
    </row>
    <row r="552" spans="1:89" ht="15" customHeight="1" x14ac:dyDescent="0.2">
      <c r="A552" s="150" t="s">
        <v>194</v>
      </c>
      <c r="C552" s="147">
        <v>14</v>
      </c>
      <c r="D552" s="26">
        <f t="shared" si="1092"/>
        <v>1025</v>
      </c>
      <c r="F552" s="28">
        <v>58.2</v>
      </c>
      <c r="G552" s="28">
        <v>0.67</v>
      </c>
      <c r="H552" s="28">
        <v>17.8</v>
      </c>
      <c r="I552" s="28">
        <v>6.98</v>
      </c>
      <c r="J552" s="28">
        <v>0.15</v>
      </c>
      <c r="K552" s="28">
        <v>2.15</v>
      </c>
      <c r="L552" s="28">
        <v>4.2</v>
      </c>
      <c r="M552" s="28">
        <v>3.55</v>
      </c>
      <c r="N552" s="28">
        <v>5.84</v>
      </c>
      <c r="O552" s="28">
        <v>0.43</v>
      </c>
      <c r="P552" s="28">
        <f t="shared" si="1093"/>
        <v>99.970000000000027</v>
      </c>
      <c r="R552" s="28">
        <v>53.95</v>
      </c>
      <c r="S552" s="28">
        <v>0.22</v>
      </c>
      <c r="T552" s="28">
        <v>28.55</v>
      </c>
      <c r="U552" s="28">
        <v>0.84</v>
      </c>
      <c r="V552" s="28">
        <v>0.26</v>
      </c>
      <c r="W552" s="28">
        <v>0.22</v>
      </c>
      <c r="X552" s="28">
        <v>10.96</v>
      </c>
      <c r="Y552" s="28">
        <v>4.0999999999999996</v>
      </c>
      <c r="Z552" s="28">
        <v>0.9</v>
      </c>
      <c r="AA552" s="28">
        <f t="shared" si="1094"/>
        <v>100</v>
      </c>
      <c r="AC552" s="30">
        <f t="shared" si="1095"/>
        <v>0.9687083888149135</v>
      </c>
      <c r="AD552" s="30">
        <f t="shared" si="1096"/>
        <v>8.3854818523153938E-3</v>
      </c>
      <c r="AE552" s="30">
        <f t="shared" si="1097"/>
        <v>0.34915653197332291</v>
      </c>
      <c r="AF552" s="30">
        <f t="shared" si="1098"/>
        <v>9.7146833681280464E-2</v>
      </c>
      <c r="AG552" s="30">
        <f t="shared" si="1099"/>
        <v>2.11446292641669E-3</v>
      </c>
      <c r="AH552" s="30">
        <f t="shared" si="1100"/>
        <v>5.3349875930521096E-2</v>
      </c>
      <c r="AI552" s="30">
        <f t="shared" si="1101"/>
        <v>7.4893009985734671E-2</v>
      </c>
      <c r="AJ552" s="30">
        <f t="shared" si="1102"/>
        <v>0.11455308163923847</v>
      </c>
      <c r="AK552" s="30">
        <f t="shared" si="1103"/>
        <v>0.12399150743099786</v>
      </c>
      <c r="AL552" s="30">
        <f t="shared" si="1104"/>
        <v>6.0590261876748127E-3</v>
      </c>
      <c r="AM552" s="30">
        <f t="shared" si="1105"/>
        <v>1.7983582004224155</v>
      </c>
      <c r="AO552" s="30">
        <f t="shared" si="1106"/>
        <v>0.53866264717861778</v>
      </c>
      <c r="AP552" s="30">
        <f t="shared" si="1107"/>
        <v>4.6628540689756534E-3</v>
      </c>
      <c r="AQ552" s="30">
        <f t="shared" si="1108"/>
        <v>0.19415294010465195</v>
      </c>
      <c r="AR552" s="30">
        <f t="shared" si="1109"/>
        <v>5.4019735144234166E-2</v>
      </c>
      <c r="AS552" s="30">
        <f t="shared" si="1110"/>
        <v>1.1757740620973202E-3</v>
      </c>
      <c r="AT552" s="30">
        <f t="shared" si="1111"/>
        <v>2.9665878531868552E-2</v>
      </c>
      <c r="AU552" s="30">
        <f t="shared" si="1112"/>
        <v>4.1645212821418497E-2</v>
      </c>
      <c r="AV552" s="30">
        <f t="shared" si="1113"/>
        <v>6.3698701188857232E-2</v>
      </c>
      <c r="AW552" s="30">
        <f t="shared" si="1114"/>
        <v>6.8947058156641747E-2</v>
      </c>
      <c r="AX552" s="30">
        <f t="shared" si="1115"/>
        <v>3.3691987426373738E-3</v>
      </c>
      <c r="AY552" s="30">
        <f t="shared" si="1116"/>
        <v>1.0000000000000004</v>
      </c>
      <c r="AZ552" s="30"/>
      <c r="BA552" s="30">
        <f t="shared" si="1117"/>
        <v>0.89796937416777634</v>
      </c>
      <c r="BB552" s="30">
        <f t="shared" si="1118"/>
        <v>2.753441802252816E-3</v>
      </c>
      <c r="BC552" s="30">
        <f t="shared" si="1119"/>
        <v>0.56002353864260501</v>
      </c>
      <c r="BD552" s="30">
        <f t="shared" si="1120"/>
        <v>1.1691022964509395E-2</v>
      </c>
      <c r="BE552" s="30">
        <f t="shared" si="1121"/>
        <v>3.6650690724555966E-3</v>
      </c>
      <c r="BF552" s="30">
        <f t="shared" si="1122"/>
        <v>5.4590570719602978E-3</v>
      </c>
      <c r="BG552" s="30">
        <f t="shared" si="1123"/>
        <v>0.19543509272467904</v>
      </c>
      <c r="BH552" s="30">
        <f t="shared" si="1124"/>
        <v>0.13230074217489513</v>
      </c>
      <c r="BI552" s="30">
        <f t="shared" si="1125"/>
        <v>1.9108280254777069E-2</v>
      </c>
      <c r="BJ552" s="30">
        <f t="shared" si="1126"/>
        <v>1.8284056188759108</v>
      </c>
      <c r="BK552" s="30"/>
      <c r="BL552" s="30">
        <f t="shared" si="1127"/>
        <v>0.49112153501247757</v>
      </c>
      <c r="BM552" s="30">
        <f t="shared" si="1128"/>
        <v>1.505925038638642E-3</v>
      </c>
      <c r="BN552" s="30">
        <f t="shared" si="1129"/>
        <v>0.30629064626639191</v>
      </c>
      <c r="BO552" s="30">
        <f t="shared" si="1130"/>
        <v>6.3941079833789525E-3</v>
      </c>
      <c r="BP552" s="30">
        <f t="shared" si="1131"/>
        <v>2.004516412889199E-3</v>
      </c>
      <c r="BQ552" s="30">
        <f t="shared" si="1132"/>
        <v>2.9856925704026672E-3</v>
      </c>
      <c r="BR552" s="30">
        <f t="shared" si="1133"/>
        <v>0.10688825865938378</v>
      </c>
      <c r="BS552" s="30">
        <f t="shared" si="1134"/>
        <v>7.2358529644112865E-2</v>
      </c>
      <c r="BT552" s="30">
        <f t="shared" si="1135"/>
        <v>1.0450788412324333E-2</v>
      </c>
      <c r="BU552" s="30">
        <f t="shared" si="1136"/>
        <v>1</v>
      </c>
      <c r="BV552" s="30"/>
      <c r="BW552" s="28">
        <f t="shared" si="1137"/>
        <v>0.56346665313236544</v>
      </c>
      <c r="BX552" s="28">
        <f t="shared" si="1138"/>
        <v>0.38144150756606943</v>
      </c>
      <c r="BY552" s="28">
        <f t="shared" si="1139"/>
        <v>5.5091839301565138E-2</v>
      </c>
      <c r="BZ552" s="28"/>
      <c r="CA552" s="28">
        <f t="shared" si="1140"/>
        <v>58.217465239571858</v>
      </c>
      <c r="CB552" s="28">
        <f t="shared" si="1141"/>
        <v>9.3928178453536031</v>
      </c>
      <c r="CC552" s="28">
        <f t="shared" si="1142"/>
        <v>33.682516586774781</v>
      </c>
      <c r="CD552" s="28">
        <f t="shared" si="1143"/>
        <v>56.346665313236542</v>
      </c>
      <c r="CF552" s="28">
        <f t="shared" si="1144"/>
        <v>7.1204714698029541</v>
      </c>
      <c r="CG552" s="28">
        <f t="shared" si="1145"/>
        <v>0.48021664245551088</v>
      </c>
      <c r="CH552" s="30"/>
      <c r="CI552" s="107">
        <f t="shared" si="1091"/>
        <v>2.856570228285054</v>
      </c>
    </row>
    <row r="553" spans="1:89" ht="15" customHeight="1" x14ac:dyDescent="0.2">
      <c r="A553" s="150" t="s">
        <v>194</v>
      </c>
      <c r="C553" s="147">
        <v>21</v>
      </c>
      <c r="D553" s="26">
        <f t="shared" si="1092"/>
        <v>1025</v>
      </c>
      <c r="F553" s="28">
        <v>58.2</v>
      </c>
      <c r="G553" s="28">
        <v>0.67</v>
      </c>
      <c r="H553" s="28">
        <v>17.8</v>
      </c>
      <c r="I553" s="28">
        <v>6.98</v>
      </c>
      <c r="J553" s="28">
        <v>0.15</v>
      </c>
      <c r="K553" s="28">
        <v>2.15</v>
      </c>
      <c r="L553" s="28">
        <v>4.2</v>
      </c>
      <c r="M553" s="28">
        <v>3.55</v>
      </c>
      <c r="N553" s="28">
        <v>5.84</v>
      </c>
      <c r="O553" s="28">
        <v>0.43</v>
      </c>
      <c r="P553" s="28">
        <f t="shared" si="1093"/>
        <v>99.970000000000027</v>
      </c>
      <c r="R553" s="28">
        <v>53.97</v>
      </c>
      <c r="S553" s="28">
        <v>0.26</v>
      </c>
      <c r="T553" s="28">
        <v>28.41</v>
      </c>
      <c r="U553" s="28">
        <v>0.92</v>
      </c>
      <c r="V553" s="28">
        <v>0.19</v>
      </c>
      <c r="W553" s="28">
        <v>0.32</v>
      </c>
      <c r="X553" s="28">
        <v>10.89</v>
      </c>
      <c r="Y553" s="28">
        <v>4.04</v>
      </c>
      <c r="Z553" s="28">
        <v>1</v>
      </c>
      <c r="AA553" s="28">
        <f t="shared" si="1094"/>
        <v>100</v>
      </c>
      <c r="AC553" s="30">
        <f t="shared" si="1095"/>
        <v>0.9687083888149135</v>
      </c>
      <c r="AD553" s="30">
        <f t="shared" si="1096"/>
        <v>8.3854818523153938E-3</v>
      </c>
      <c r="AE553" s="30">
        <f t="shared" si="1097"/>
        <v>0.34915653197332291</v>
      </c>
      <c r="AF553" s="30">
        <f t="shared" si="1098"/>
        <v>9.7146833681280464E-2</v>
      </c>
      <c r="AG553" s="30">
        <f t="shared" si="1099"/>
        <v>2.11446292641669E-3</v>
      </c>
      <c r="AH553" s="30">
        <f t="shared" si="1100"/>
        <v>5.3349875930521096E-2</v>
      </c>
      <c r="AI553" s="30">
        <f t="shared" si="1101"/>
        <v>7.4893009985734671E-2</v>
      </c>
      <c r="AJ553" s="30">
        <f t="shared" si="1102"/>
        <v>0.11455308163923847</v>
      </c>
      <c r="AK553" s="30">
        <f t="shared" si="1103"/>
        <v>0.12399150743099786</v>
      </c>
      <c r="AL553" s="30">
        <f t="shared" si="1104"/>
        <v>6.0590261876748127E-3</v>
      </c>
      <c r="AM553" s="30">
        <f t="shared" si="1105"/>
        <v>1.7983582004224155</v>
      </c>
      <c r="AO553" s="30">
        <f t="shared" si="1106"/>
        <v>0.53866264717861778</v>
      </c>
      <c r="AP553" s="30">
        <f t="shared" si="1107"/>
        <v>4.6628540689756534E-3</v>
      </c>
      <c r="AQ553" s="30">
        <f t="shared" si="1108"/>
        <v>0.19415294010465195</v>
      </c>
      <c r="AR553" s="30">
        <f t="shared" si="1109"/>
        <v>5.4019735144234166E-2</v>
      </c>
      <c r="AS553" s="30">
        <f t="shared" si="1110"/>
        <v>1.1757740620973202E-3</v>
      </c>
      <c r="AT553" s="30">
        <f t="shared" si="1111"/>
        <v>2.9665878531868552E-2</v>
      </c>
      <c r="AU553" s="30">
        <f t="shared" si="1112"/>
        <v>4.1645212821418497E-2</v>
      </c>
      <c r="AV553" s="30">
        <f t="shared" si="1113"/>
        <v>6.3698701188857232E-2</v>
      </c>
      <c r="AW553" s="30">
        <f t="shared" si="1114"/>
        <v>6.8947058156641747E-2</v>
      </c>
      <c r="AX553" s="30">
        <f t="shared" si="1115"/>
        <v>3.3691987426373738E-3</v>
      </c>
      <c r="AY553" s="30">
        <f t="shared" si="1116"/>
        <v>1.0000000000000004</v>
      </c>
      <c r="AZ553" s="30"/>
      <c r="BA553" s="30">
        <f t="shared" si="1117"/>
        <v>0.89830226364846877</v>
      </c>
      <c r="BB553" s="30">
        <f t="shared" si="1118"/>
        <v>3.2540675844806004E-3</v>
      </c>
      <c r="BC553" s="30">
        <f t="shared" si="1119"/>
        <v>0.55727736367202829</v>
      </c>
      <c r="BD553" s="30">
        <f t="shared" si="1120"/>
        <v>1.28044537230341E-2</v>
      </c>
      <c r="BE553" s="30">
        <f t="shared" si="1121"/>
        <v>2.6783197067944743E-3</v>
      </c>
      <c r="BF553" s="30">
        <f t="shared" si="1122"/>
        <v>7.9404466501240695E-3</v>
      </c>
      <c r="BG553" s="30">
        <f t="shared" si="1123"/>
        <v>0.19418687589158345</v>
      </c>
      <c r="BH553" s="30">
        <f t="shared" si="1124"/>
        <v>0.13036463375282351</v>
      </c>
      <c r="BI553" s="30">
        <f t="shared" si="1125"/>
        <v>2.1231422505307854E-2</v>
      </c>
      <c r="BJ553" s="30">
        <f t="shared" si="1126"/>
        <v>1.8280398471346451</v>
      </c>
      <c r="BK553" s="30"/>
      <c r="BL553" s="30">
        <f t="shared" si="1127"/>
        <v>0.49140190519178761</v>
      </c>
      <c r="BM553" s="30">
        <f t="shared" si="1128"/>
        <v>1.780085696480401E-3</v>
      </c>
      <c r="BN553" s="30">
        <f t="shared" si="1129"/>
        <v>0.3048496806814856</v>
      </c>
      <c r="BO553" s="30">
        <f t="shared" si="1130"/>
        <v>7.00447188998883E-3</v>
      </c>
      <c r="BP553" s="30">
        <f t="shared" si="1131"/>
        <v>1.4651320161278747E-3</v>
      </c>
      <c r="BQ553" s="30">
        <f t="shared" si="1132"/>
        <v>4.3436945111291177E-3</v>
      </c>
      <c r="BR553" s="30">
        <f t="shared" si="1133"/>
        <v>0.1062268288057074</v>
      </c>
      <c r="BS553" s="30">
        <f t="shared" si="1134"/>
        <v>7.1313890644759806E-2</v>
      </c>
      <c r="BT553" s="30">
        <f t="shared" si="1135"/>
        <v>1.1614310562533403E-2</v>
      </c>
      <c r="BU553" s="30">
        <f t="shared" si="1136"/>
        <v>1.0000000000000002</v>
      </c>
      <c r="BV553" s="30"/>
      <c r="BW553" s="28">
        <f t="shared" si="1137"/>
        <v>0.5615860640787953</v>
      </c>
      <c r="BX553" s="28">
        <f t="shared" si="1138"/>
        <v>0.37701292236245798</v>
      </c>
      <c r="BY553" s="28">
        <f t="shared" si="1139"/>
        <v>6.140101355874672E-2</v>
      </c>
      <c r="BZ553" s="28"/>
      <c r="CA553" s="28">
        <f t="shared" si="1140"/>
        <v>58.217465239571858</v>
      </c>
      <c r="CB553" s="28">
        <f t="shared" si="1141"/>
        <v>9.3928178453536031</v>
      </c>
      <c r="CC553" s="28">
        <f t="shared" si="1142"/>
        <v>34.219404559814436</v>
      </c>
      <c r="CD553" s="28">
        <f t="shared" si="1143"/>
        <v>56.158606407879532</v>
      </c>
      <c r="CF553" s="28">
        <f t="shared" si="1144"/>
        <v>7.1171283539181216</v>
      </c>
      <c r="CG553" s="28">
        <f t="shared" si="1145"/>
        <v>0.48021664245551088</v>
      </c>
      <c r="CH553" s="30"/>
      <c r="CI553" s="107">
        <f t="shared" si="1091"/>
        <v>2.9121723799622541</v>
      </c>
    </row>
    <row r="554" spans="1:89" ht="15" customHeight="1" x14ac:dyDescent="0.2">
      <c r="A554" s="150" t="s">
        <v>194</v>
      </c>
      <c r="C554" s="147">
        <v>28</v>
      </c>
      <c r="D554" s="26">
        <f t="shared" si="1092"/>
        <v>1025</v>
      </c>
      <c r="F554" s="28">
        <v>58.2</v>
      </c>
      <c r="G554" s="28">
        <v>0.67</v>
      </c>
      <c r="H554" s="28">
        <v>17.8</v>
      </c>
      <c r="I554" s="28">
        <v>6.98</v>
      </c>
      <c r="J554" s="28">
        <v>0.15</v>
      </c>
      <c r="K554" s="28">
        <v>2.15</v>
      </c>
      <c r="L554" s="28">
        <v>4.2</v>
      </c>
      <c r="M554" s="28">
        <v>3.55</v>
      </c>
      <c r="N554" s="28">
        <v>5.84</v>
      </c>
      <c r="O554" s="28">
        <v>0.43</v>
      </c>
      <c r="P554" s="28">
        <f t="shared" si="1093"/>
        <v>99.970000000000027</v>
      </c>
      <c r="R554" s="28">
        <v>53.91</v>
      </c>
      <c r="S554" s="28">
        <v>0.18</v>
      </c>
      <c r="T554" s="28">
        <v>28.54</v>
      </c>
      <c r="U554" s="28">
        <v>0.75</v>
      </c>
      <c r="V554" s="28">
        <v>0.13</v>
      </c>
      <c r="W554" s="28">
        <v>0.36</v>
      </c>
      <c r="X554" s="28">
        <v>11.23</v>
      </c>
      <c r="Y554" s="28">
        <v>3.89</v>
      </c>
      <c r="Z554" s="28">
        <v>1.02</v>
      </c>
      <c r="AA554" s="28">
        <f t="shared" si="1094"/>
        <v>100.00999999999999</v>
      </c>
      <c r="AC554" s="30">
        <f t="shared" si="1095"/>
        <v>0.9687083888149135</v>
      </c>
      <c r="AD554" s="30">
        <f t="shared" si="1096"/>
        <v>8.3854818523153938E-3</v>
      </c>
      <c r="AE554" s="30">
        <f t="shared" si="1097"/>
        <v>0.34915653197332291</v>
      </c>
      <c r="AF554" s="30">
        <f t="shared" si="1098"/>
        <v>9.7146833681280464E-2</v>
      </c>
      <c r="AG554" s="30">
        <f t="shared" si="1099"/>
        <v>2.11446292641669E-3</v>
      </c>
      <c r="AH554" s="30">
        <f t="shared" si="1100"/>
        <v>5.3349875930521096E-2</v>
      </c>
      <c r="AI554" s="30">
        <f t="shared" si="1101"/>
        <v>7.4893009985734671E-2</v>
      </c>
      <c r="AJ554" s="30">
        <f t="shared" si="1102"/>
        <v>0.11455308163923847</v>
      </c>
      <c r="AK554" s="30">
        <f t="shared" si="1103"/>
        <v>0.12399150743099786</v>
      </c>
      <c r="AL554" s="30">
        <f t="shared" si="1104"/>
        <v>6.0590261876748127E-3</v>
      </c>
      <c r="AM554" s="30">
        <f t="shared" si="1105"/>
        <v>1.7983582004224155</v>
      </c>
      <c r="AO554" s="30">
        <f t="shared" si="1106"/>
        <v>0.53866264717861778</v>
      </c>
      <c r="AP554" s="30">
        <f t="shared" si="1107"/>
        <v>4.6628540689756534E-3</v>
      </c>
      <c r="AQ554" s="30">
        <f t="shared" si="1108"/>
        <v>0.19415294010465195</v>
      </c>
      <c r="AR554" s="30">
        <f t="shared" si="1109"/>
        <v>5.4019735144234166E-2</v>
      </c>
      <c r="AS554" s="30">
        <f t="shared" si="1110"/>
        <v>1.1757740620973202E-3</v>
      </c>
      <c r="AT554" s="30">
        <f t="shared" si="1111"/>
        <v>2.9665878531868552E-2</v>
      </c>
      <c r="AU554" s="30">
        <f t="shared" si="1112"/>
        <v>4.1645212821418497E-2</v>
      </c>
      <c r="AV554" s="30">
        <f t="shared" si="1113"/>
        <v>6.3698701188857232E-2</v>
      </c>
      <c r="AW554" s="30">
        <f t="shared" si="1114"/>
        <v>6.8947058156641747E-2</v>
      </c>
      <c r="AX554" s="30">
        <f t="shared" si="1115"/>
        <v>3.3691987426373738E-3</v>
      </c>
      <c r="AY554" s="30">
        <f t="shared" si="1116"/>
        <v>1.0000000000000004</v>
      </c>
      <c r="AZ554" s="30"/>
      <c r="BA554" s="30">
        <f t="shared" si="1117"/>
        <v>0.89730359520639147</v>
      </c>
      <c r="BB554" s="30">
        <f t="shared" si="1118"/>
        <v>2.252816020025031E-3</v>
      </c>
      <c r="BC554" s="30">
        <f t="shared" si="1119"/>
        <v>0.55982738328756376</v>
      </c>
      <c r="BD554" s="30">
        <f t="shared" si="1120"/>
        <v>1.0438413361169104E-2</v>
      </c>
      <c r="BE554" s="30">
        <f t="shared" si="1121"/>
        <v>1.8325345362277983E-3</v>
      </c>
      <c r="BF554" s="30">
        <f t="shared" si="1122"/>
        <v>8.9330024813895782E-3</v>
      </c>
      <c r="BG554" s="30">
        <f t="shared" si="1123"/>
        <v>0.20024964336661913</v>
      </c>
      <c r="BH554" s="30">
        <f t="shared" si="1124"/>
        <v>0.12552436269764441</v>
      </c>
      <c r="BI554" s="30">
        <f t="shared" si="1125"/>
        <v>2.1656050955414011E-2</v>
      </c>
      <c r="BJ554" s="30">
        <f t="shared" si="1126"/>
        <v>1.8280178019124442</v>
      </c>
      <c r="BK554" s="30"/>
      <c r="BL554" s="30">
        <f t="shared" si="1127"/>
        <v>0.49086151910974074</v>
      </c>
      <c r="BM554" s="30">
        <f t="shared" si="1128"/>
        <v>1.232381882533184E-3</v>
      </c>
      <c r="BN554" s="30">
        <f t="shared" si="1129"/>
        <v>0.3062483213795188</v>
      </c>
      <c r="BO554" s="30">
        <f t="shared" si="1130"/>
        <v>5.7102361641383336E-3</v>
      </c>
      <c r="BP554" s="30">
        <f t="shared" si="1131"/>
        <v>1.0024708371606822E-3</v>
      </c>
      <c r="BQ554" s="30">
        <f t="shared" si="1132"/>
        <v>4.8867152562978369E-3</v>
      </c>
      <c r="BR554" s="30">
        <f t="shared" si="1133"/>
        <v>0.10954468996807418</v>
      </c>
      <c r="BS554" s="30">
        <f t="shared" si="1134"/>
        <v>6.8666925763153266E-2</v>
      </c>
      <c r="BT554" s="30">
        <f t="shared" si="1135"/>
        <v>1.1846739639383043E-2</v>
      </c>
      <c r="BU554" s="30">
        <f t="shared" si="1136"/>
        <v>1</v>
      </c>
      <c r="BV554" s="30"/>
      <c r="BW554" s="28">
        <f t="shared" si="1137"/>
        <v>0.57637397605837393</v>
      </c>
      <c r="BX554" s="28">
        <f t="shared" si="1138"/>
        <v>0.36129390696480534</v>
      </c>
      <c r="BY554" s="28">
        <f t="shared" si="1139"/>
        <v>6.2332116976820728E-2</v>
      </c>
      <c r="BZ554" s="28"/>
      <c r="CA554" s="28">
        <f t="shared" si="1140"/>
        <v>58.217465239571858</v>
      </c>
      <c r="CB554" s="28">
        <f t="shared" si="1141"/>
        <v>9.3928178453536031</v>
      </c>
      <c r="CC554" s="28">
        <f t="shared" si="1142"/>
        <v>35.051910500600769</v>
      </c>
      <c r="CD554" s="28">
        <f t="shared" si="1143"/>
        <v>57.637397605837393</v>
      </c>
      <c r="CF554" s="28">
        <f t="shared" si="1144"/>
        <v>7.1431200301943649</v>
      </c>
      <c r="CG554" s="28">
        <f t="shared" si="1145"/>
        <v>0.48021664245551088</v>
      </c>
      <c r="CH554" s="30"/>
      <c r="CI554" s="107">
        <f t="shared" si="1091"/>
        <v>3.0970735647425172</v>
      </c>
    </row>
    <row r="555" spans="1:89" ht="15" customHeight="1" x14ac:dyDescent="0.2">
      <c r="A555" s="150" t="s">
        <v>194</v>
      </c>
      <c r="C555" s="147">
        <v>35</v>
      </c>
      <c r="D555" s="26">
        <f t="shared" si="1092"/>
        <v>1025</v>
      </c>
      <c r="F555" s="28">
        <v>58.2</v>
      </c>
      <c r="G555" s="28">
        <v>0.67</v>
      </c>
      <c r="H555" s="28">
        <v>17.8</v>
      </c>
      <c r="I555" s="28">
        <v>6.98</v>
      </c>
      <c r="J555" s="28">
        <v>0.15</v>
      </c>
      <c r="K555" s="28">
        <v>2.15</v>
      </c>
      <c r="L555" s="28">
        <v>4.2</v>
      </c>
      <c r="M555" s="28">
        <v>3.55</v>
      </c>
      <c r="N555" s="28">
        <v>5.84</v>
      </c>
      <c r="O555" s="28">
        <v>0.43</v>
      </c>
      <c r="P555" s="28">
        <f t="shared" si="1093"/>
        <v>99.970000000000027</v>
      </c>
      <c r="R555" s="28">
        <v>53.91</v>
      </c>
      <c r="S555" s="28">
        <v>0.22</v>
      </c>
      <c r="T555" s="28">
        <v>28.56</v>
      </c>
      <c r="U555" s="28">
        <v>0.89</v>
      </c>
      <c r="V555" s="28">
        <v>0.17</v>
      </c>
      <c r="W555" s="28">
        <v>0.33</v>
      </c>
      <c r="X555" s="28">
        <v>10.91</v>
      </c>
      <c r="Y555" s="28">
        <v>4.03</v>
      </c>
      <c r="Z555" s="28">
        <v>0.97</v>
      </c>
      <c r="AA555" s="28">
        <f t="shared" si="1094"/>
        <v>99.99</v>
      </c>
      <c r="AC555" s="30">
        <f t="shared" si="1095"/>
        <v>0.9687083888149135</v>
      </c>
      <c r="AD555" s="30">
        <f t="shared" si="1096"/>
        <v>8.3854818523153938E-3</v>
      </c>
      <c r="AE555" s="30">
        <f t="shared" si="1097"/>
        <v>0.34915653197332291</v>
      </c>
      <c r="AF555" s="30">
        <f t="shared" si="1098"/>
        <v>9.7146833681280464E-2</v>
      </c>
      <c r="AG555" s="30">
        <f t="shared" si="1099"/>
        <v>2.11446292641669E-3</v>
      </c>
      <c r="AH555" s="30">
        <f t="shared" si="1100"/>
        <v>5.3349875930521096E-2</v>
      </c>
      <c r="AI555" s="30">
        <f t="shared" si="1101"/>
        <v>7.4893009985734671E-2</v>
      </c>
      <c r="AJ555" s="30">
        <f t="shared" si="1102"/>
        <v>0.11455308163923847</v>
      </c>
      <c r="AK555" s="30">
        <f t="shared" si="1103"/>
        <v>0.12399150743099786</v>
      </c>
      <c r="AL555" s="30">
        <f t="shared" si="1104"/>
        <v>6.0590261876748127E-3</v>
      </c>
      <c r="AM555" s="30">
        <f t="shared" si="1105"/>
        <v>1.7983582004224155</v>
      </c>
      <c r="AO555" s="30">
        <f t="shared" si="1106"/>
        <v>0.53866264717861778</v>
      </c>
      <c r="AP555" s="30">
        <f t="shared" si="1107"/>
        <v>4.6628540689756534E-3</v>
      </c>
      <c r="AQ555" s="30">
        <f t="shared" si="1108"/>
        <v>0.19415294010465195</v>
      </c>
      <c r="AR555" s="30">
        <f t="shared" si="1109"/>
        <v>5.4019735144234166E-2</v>
      </c>
      <c r="AS555" s="30">
        <f t="shared" si="1110"/>
        <v>1.1757740620973202E-3</v>
      </c>
      <c r="AT555" s="30">
        <f t="shared" si="1111"/>
        <v>2.9665878531868552E-2</v>
      </c>
      <c r="AU555" s="30">
        <f t="shared" si="1112"/>
        <v>4.1645212821418497E-2</v>
      </c>
      <c r="AV555" s="30">
        <f t="shared" si="1113"/>
        <v>6.3698701188857232E-2</v>
      </c>
      <c r="AW555" s="30">
        <f t="shared" si="1114"/>
        <v>6.8947058156641747E-2</v>
      </c>
      <c r="AX555" s="30">
        <f t="shared" si="1115"/>
        <v>3.3691987426373738E-3</v>
      </c>
      <c r="AY555" s="30">
        <f t="shared" si="1116"/>
        <v>1.0000000000000004</v>
      </c>
      <c r="AZ555" s="30"/>
      <c r="BA555" s="30">
        <f t="shared" si="1117"/>
        <v>0.89730359520639147</v>
      </c>
      <c r="BB555" s="30">
        <f t="shared" si="1118"/>
        <v>2.753441802252816E-3</v>
      </c>
      <c r="BC555" s="30">
        <f t="shared" si="1119"/>
        <v>0.56021969399764615</v>
      </c>
      <c r="BD555" s="30">
        <f t="shared" si="1120"/>
        <v>1.2386917188587336E-2</v>
      </c>
      <c r="BE555" s="30">
        <f t="shared" si="1121"/>
        <v>2.3963913166055823E-3</v>
      </c>
      <c r="BF555" s="30">
        <f t="shared" si="1122"/>
        <v>8.1885856079404479E-3</v>
      </c>
      <c r="BG555" s="30">
        <f t="shared" si="1123"/>
        <v>0.19454350927246791</v>
      </c>
      <c r="BH555" s="30">
        <f t="shared" si="1124"/>
        <v>0.13004194901581156</v>
      </c>
      <c r="BI555" s="30">
        <f t="shared" si="1125"/>
        <v>2.0594479830148619E-2</v>
      </c>
      <c r="BJ555" s="30">
        <f t="shared" si="1126"/>
        <v>1.8284285632378521</v>
      </c>
      <c r="BK555" s="30"/>
      <c r="BL555" s="30">
        <f t="shared" si="1127"/>
        <v>0.49075124576779283</v>
      </c>
      <c r="BM555" s="30">
        <f t="shared" si="1128"/>
        <v>1.5059061412697004E-3</v>
      </c>
      <c r="BN555" s="30">
        <f t="shared" si="1129"/>
        <v>0.30639408356517217</v>
      </c>
      <c r="BO555" s="30">
        <f t="shared" si="1130"/>
        <v>6.7746246354039143E-3</v>
      </c>
      <c r="BP555" s="30">
        <f t="shared" si="1131"/>
        <v>1.3106289000221916E-3</v>
      </c>
      <c r="BQ555" s="30">
        <f t="shared" si="1132"/>
        <v>4.4784826558603875E-3</v>
      </c>
      <c r="BR555" s="30">
        <f t="shared" si="1133"/>
        <v>0.10639929455486231</v>
      </c>
      <c r="BS555" s="30">
        <f t="shared" si="1134"/>
        <v>7.1122247612194517E-2</v>
      </c>
      <c r="BT555" s="30">
        <f t="shared" si="1135"/>
        <v>1.1263486167421885E-2</v>
      </c>
      <c r="BU555" s="30">
        <f t="shared" si="1136"/>
        <v>1</v>
      </c>
      <c r="BV555" s="30"/>
      <c r="BW555" s="28">
        <f t="shared" si="1137"/>
        <v>0.56360027854724792</v>
      </c>
      <c r="BX555" s="28">
        <f t="shared" si="1138"/>
        <v>0.3767366948515859</v>
      </c>
      <c r="BY555" s="28">
        <f t="shared" si="1139"/>
        <v>5.966302660116618E-2</v>
      </c>
      <c r="BZ555" s="28"/>
      <c r="CA555" s="28">
        <f t="shared" si="1140"/>
        <v>58.217465239571858</v>
      </c>
      <c r="CB555" s="28">
        <f t="shared" si="1141"/>
        <v>9.3928178453536031</v>
      </c>
      <c r="CC555" s="28">
        <f t="shared" si="1142"/>
        <v>34.146316587479014</v>
      </c>
      <c r="CD555" s="28">
        <f t="shared" si="1143"/>
        <v>56.360027854724791</v>
      </c>
      <c r="CF555" s="28">
        <f t="shared" si="1144"/>
        <v>7.1207085904419385</v>
      </c>
      <c r="CG555" s="28">
        <f t="shared" si="1145"/>
        <v>0.48021664245551088</v>
      </c>
      <c r="CH555" s="30"/>
      <c r="CI555" s="107">
        <f t="shared" si="1091"/>
        <v>2.9143939634780689</v>
      </c>
    </row>
    <row r="556" spans="1:89" ht="15" customHeight="1" x14ac:dyDescent="0.2">
      <c r="A556" s="150" t="s">
        <v>194</v>
      </c>
      <c r="C556" s="146">
        <v>42</v>
      </c>
      <c r="D556" s="26">
        <f t="shared" si="1092"/>
        <v>1025</v>
      </c>
      <c r="F556" s="28">
        <v>58.2</v>
      </c>
      <c r="G556" s="28">
        <v>0.67</v>
      </c>
      <c r="H556" s="28">
        <v>17.8</v>
      </c>
      <c r="I556" s="28">
        <v>6.98</v>
      </c>
      <c r="J556" s="28">
        <v>0.15</v>
      </c>
      <c r="K556" s="28">
        <v>2.15</v>
      </c>
      <c r="L556" s="28">
        <v>4.2</v>
      </c>
      <c r="M556" s="28">
        <v>3.55</v>
      </c>
      <c r="N556" s="28">
        <v>5.84</v>
      </c>
      <c r="O556" s="28">
        <v>0.43</v>
      </c>
      <c r="P556" s="28">
        <f t="shared" si="1093"/>
        <v>99.970000000000027</v>
      </c>
      <c r="R556" s="28">
        <v>54.83</v>
      </c>
      <c r="S556" s="28">
        <v>0.19</v>
      </c>
      <c r="T556" s="28">
        <v>28.1</v>
      </c>
      <c r="U556" s="28">
        <v>0.87</v>
      </c>
      <c r="V556" s="28">
        <v>0.11</v>
      </c>
      <c r="W556" s="28">
        <v>0.18</v>
      </c>
      <c r="X556" s="28">
        <v>10.4</v>
      </c>
      <c r="Y556" s="28">
        <v>4.24</v>
      </c>
      <c r="Z556" s="28">
        <v>1.0900000000000001</v>
      </c>
      <c r="AA556" s="28">
        <f t="shared" si="1094"/>
        <v>100.01000000000002</v>
      </c>
      <c r="AC556" s="30">
        <f t="shared" si="1095"/>
        <v>0.9687083888149135</v>
      </c>
      <c r="AD556" s="30">
        <f t="shared" si="1096"/>
        <v>8.3854818523153938E-3</v>
      </c>
      <c r="AE556" s="30">
        <f t="shared" si="1097"/>
        <v>0.34915653197332291</v>
      </c>
      <c r="AF556" s="30">
        <f t="shared" si="1098"/>
        <v>9.7146833681280464E-2</v>
      </c>
      <c r="AG556" s="30">
        <f t="shared" si="1099"/>
        <v>2.11446292641669E-3</v>
      </c>
      <c r="AH556" s="30">
        <f t="shared" si="1100"/>
        <v>5.3349875930521096E-2</v>
      </c>
      <c r="AI556" s="30">
        <f t="shared" si="1101"/>
        <v>7.4893009985734671E-2</v>
      </c>
      <c r="AJ556" s="30">
        <f t="shared" si="1102"/>
        <v>0.11455308163923847</v>
      </c>
      <c r="AK556" s="30">
        <f t="shared" si="1103"/>
        <v>0.12399150743099786</v>
      </c>
      <c r="AL556" s="30">
        <f t="shared" si="1104"/>
        <v>6.0590261876748127E-3</v>
      </c>
      <c r="AM556" s="30">
        <f t="shared" si="1105"/>
        <v>1.7983582004224155</v>
      </c>
      <c r="AO556" s="30">
        <f t="shared" si="1106"/>
        <v>0.53866264717861778</v>
      </c>
      <c r="AP556" s="30">
        <f t="shared" si="1107"/>
        <v>4.6628540689756534E-3</v>
      </c>
      <c r="AQ556" s="30">
        <f t="shared" si="1108"/>
        <v>0.19415294010465195</v>
      </c>
      <c r="AR556" s="30">
        <f t="shared" si="1109"/>
        <v>5.4019735144234166E-2</v>
      </c>
      <c r="AS556" s="30">
        <f t="shared" si="1110"/>
        <v>1.1757740620973202E-3</v>
      </c>
      <c r="AT556" s="30">
        <f t="shared" si="1111"/>
        <v>2.9665878531868552E-2</v>
      </c>
      <c r="AU556" s="30">
        <f t="shared" si="1112"/>
        <v>4.1645212821418497E-2</v>
      </c>
      <c r="AV556" s="30">
        <f t="shared" si="1113"/>
        <v>6.3698701188857232E-2</v>
      </c>
      <c r="AW556" s="30">
        <f t="shared" si="1114"/>
        <v>6.8947058156641747E-2</v>
      </c>
      <c r="AX556" s="30">
        <f t="shared" si="1115"/>
        <v>3.3691987426373738E-3</v>
      </c>
      <c r="AY556" s="30">
        <f t="shared" si="1116"/>
        <v>1.0000000000000004</v>
      </c>
      <c r="AZ556" s="30"/>
      <c r="BA556" s="30">
        <f t="shared" si="1117"/>
        <v>0.9126165113182424</v>
      </c>
      <c r="BB556" s="30">
        <f t="shared" si="1118"/>
        <v>2.3779724655819774E-3</v>
      </c>
      <c r="BC556" s="30">
        <f t="shared" si="1119"/>
        <v>0.55119654766575132</v>
      </c>
      <c r="BD556" s="30">
        <f t="shared" si="1120"/>
        <v>1.2108559498956159E-2</v>
      </c>
      <c r="BE556" s="30">
        <f t="shared" si="1121"/>
        <v>1.5506061460389062E-3</v>
      </c>
      <c r="BF556" s="30">
        <f t="shared" si="1122"/>
        <v>4.4665012406947891E-3</v>
      </c>
      <c r="BG556" s="30">
        <f t="shared" si="1123"/>
        <v>0.18544935805991442</v>
      </c>
      <c r="BH556" s="30">
        <f t="shared" si="1124"/>
        <v>0.1368183284930623</v>
      </c>
      <c r="BI556" s="30">
        <f t="shared" si="1125"/>
        <v>2.3142250530785564E-2</v>
      </c>
      <c r="BJ556" s="30">
        <f t="shared" si="1126"/>
        <v>1.8297266354190278</v>
      </c>
      <c r="BK556" s="30"/>
      <c r="BL556" s="30">
        <f t="shared" si="1127"/>
        <v>0.49877205351456394</v>
      </c>
      <c r="BM556" s="30">
        <f t="shared" si="1128"/>
        <v>1.299632644325252E-3</v>
      </c>
      <c r="BN556" s="30">
        <f t="shared" si="1129"/>
        <v>0.3012452991588665</v>
      </c>
      <c r="BO556" s="30">
        <f t="shared" si="1130"/>
        <v>6.6176877269883347E-3</v>
      </c>
      <c r="BP556" s="30">
        <f t="shared" si="1131"/>
        <v>8.4745235491628511E-4</v>
      </c>
      <c r="BQ556" s="30">
        <f t="shared" si="1132"/>
        <v>2.4410757072855917E-3</v>
      </c>
      <c r="BR556" s="30">
        <f t="shared" si="1133"/>
        <v>0.10135358718076727</v>
      </c>
      <c r="BS556" s="30">
        <f t="shared" si="1134"/>
        <v>7.4775283829067382E-2</v>
      </c>
      <c r="BT556" s="30">
        <f t="shared" si="1135"/>
        <v>1.2647927883219414E-2</v>
      </c>
      <c r="BU556" s="30">
        <f t="shared" si="1136"/>
        <v>1</v>
      </c>
      <c r="BV556" s="30"/>
      <c r="BW556" s="28">
        <f t="shared" si="1137"/>
        <v>0.53689641828382817</v>
      </c>
      <c r="BX556" s="28">
        <f t="shared" si="1138"/>
        <v>0.39610420489982517</v>
      </c>
      <c r="BY556" s="28">
        <f t="shared" si="1139"/>
        <v>6.6999376816346656E-2</v>
      </c>
      <c r="BZ556" s="28"/>
      <c r="CA556" s="28">
        <f t="shared" si="1140"/>
        <v>58.217465239571858</v>
      </c>
      <c r="CB556" s="28">
        <f t="shared" si="1141"/>
        <v>9.3928178453536031</v>
      </c>
      <c r="CC556" s="28">
        <f t="shared" si="1142"/>
        <v>33.544758595826075</v>
      </c>
      <c r="CD556" s="28">
        <f t="shared" si="1143"/>
        <v>53.689641828382818</v>
      </c>
      <c r="CF556" s="28">
        <f t="shared" si="1144"/>
        <v>7.0721685024903822</v>
      </c>
      <c r="CG556" s="28">
        <f t="shared" si="1145"/>
        <v>0.48021664245551088</v>
      </c>
      <c r="CH556" s="30"/>
      <c r="CI556" s="107">
        <f t="shared" si="1091"/>
        <v>2.692009655732734</v>
      </c>
    </row>
    <row r="557" spans="1:89" ht="15" customHeight="1" x14ac:dyDescent="0.2">
      <c r="A557" s="150" t="s">
        <v>194</v>
      </c>
      <c r="C557" s="147">
        <v>49</v>
      </c>
      <c r="D557" s="26">
        <f t="shared" si="1092"/>
        <v>1025</v>
      </c>
      <c r="F557" s="28">
        <v>58.2</v>
      </c>
      <c r="G557" s="28">
        <v>0.67</v>
      </c>
      <c r="H557" s="28">
        <v>17.8</v>
      </c>
      <c r="I557" s="28">
        <v>6.98</v>
      </c>
      <c r="J557" s="28">
        <v>0.15</v>
      </c>
      <c r="K557" s="28">
        <v>2.15</v>
      </c>
      <c r="L557" s="28">
        <v>4.2</v>
      </c>
      <c r="M557" s="28">
        <v>3.55</v>
      </c>
      <c r="N557" s="28">
        <v>5.84</v>
      </c>
      <c r="O557" s="28">
        <v>0.43</v>
      </c>
      <c r="P557" s="28">
        <f t="shared" si="1093"/>
        <v>99.970000000000027</v>
      </c>
      <c r="R557" s="28">
        <v>53.8</v>
      </c>
      <c r="S557" s="28">
        <v>0.36</v>
      </c>
      <c r="T557" s="28">
        <v>28.28</v>
      </c>
      <c r="U557" s="28">
        <v>0.78</v>
      </c>
      <c r="V557" s="28">
        <v>0.23</v>
      </c>
      <c r="W557" s="28">
        <v>0.35</v>
      </c>
      <c r="X557" s="28">
        <v>10.96</v>
      </c>
      <c r="Y557" s="28">
        <v>4.2300000000000004</v>
      </c>
      <c r="Z557" s="28">
        <v>1.02</v>
      </c>
      <c r="AA557" s="28">
        <f t="shared" si="1094"/>
        <v>100.00999999999999</v>
      </c>
      <c r="AC557" s="30">
        <f t="shared" si="1095"/>
        <v>0.9687083888149135</v>
      </c>
      <c r="AD557" s="30">
        <f t="shared" si="1096"/>
        <v>8.3854818523153938E-3</v>
      </c>
      <c r="AE557" s="30">
        <f t="shared" si="1097"/>
        <v>0.34915653197332291</v>
      </c>
      <c r="AF557" s="30">
        <f t="shared" si="1098"/>
        <v>9.7146833681280464E-2</v>
      </c>
      <c r="AG557" s="30">
        <f t="shared" si="1099"/>
        <v>2.11446292641669E-3</v>
      </c>
      <c r="AH557" s="30">
        <f t="shared" si="1100"/>
        <v>5.3349875930521096E-2</v>
      </c>
      <c r="AI557" s="30">
        <f t="shared" si="1101"/>
        <v>7.4893009985734671E-2</v>
      </c>
      <c r="AJ557" s="30">
        <f t="shared" si="1102"/>
        <v>0.11455308163923847</v>
      </c>
      <c r="AK557" s="30">
        <f t="shared" si="1103"/>
        <v>0.12399150743099786</v>
      </c>
      <c r="AL557" s="30">
        <f t="shared" si="1104"/>
        <v>6.0590261876748127E-3</v>
      </c>
      <c r="AM557" s="30">
        <f t="shared" si="1105"/>
        <v>1.7983582004224155</v>
      </c>
      <c r="AO557" s="30">
        <f t="shared" si="1106"/>
        <v>0.53866264717861778</v>
      </c>
      <c r="AP557" s="30">
        <f t="shared" si="1107"/>
        <v>4.6628540689756534E-3</v>
      </c>
      <c r="AQ557" s="30">
        <f t="shared" si="1108"/>
        <v>0.19415294010465195</v>
      </c>
      <c r="AR557" s="30">
        <f t="shared" si="1109"/>
        <v>5.4019735144234166E-2</v>
      </c>
      <c r="AS557" s="30">
        <f t="shared" si="1110"/>
        <v>1.1757740620973202E-3</v>
      </c>
      <c r="AT557" s="30">
        <f t="shared" si="1111"/>
        <v>2.9665878531868552E-2</v>
      </c>
      <c r="AU557" s="30">
        <f t="shared" si="1112"/>
        <v>4.1645212821418497E-2</v>
      </c>
      <c r="AV557" s="30">
        <f t="shared" si="1113"/>
        <v>6.3698701188857232E-2</v>
      </c>
      <c r="AW557" s="30">
        <f t="shared" si="1114"/>
        <v>6.8947058156641747E-2</v>
      </c>
      <c r="AX557" s="30">
        <f t="shared" si="1115"/>
        <v>3.3691987426373738E-3</v>
      </c>
      <c r="AY557" s="30">
        <f t="shared" si="1116"/>
        <v>1.0000000000000004</v>
      </c>
      <c r="AZ557" s="30"/>
      <c r="BA557" s="30">
        <f t="shared" si="1117"/>
        <v>0.8954727030625832</v>
      </c>
      <c r="BB557" s="30">
        <f t="shared" si="1118"/>
        <v>4.5056320400500621E-3</v>
      </c>
      <c r="BC557" s="30">
        <f t="shared" si="1119"/>
        <v>0.55472734405649282</v>
      </c>
      <c r="BD557" s="30">
        <f t="shared" si="1120"/>
        <v>1.0855949895615868E-2</v>
      </c>
      <c r="BE557" s="30">
        <f t="shared" si="1121"/>
        <v>3.2421764871722585E-3</v>
      </c>
      <c r="BF557" s="30">
        <f t="shared" si="1122"/>
        <v>8.6848635235732014E-3</v>
      </c>
      <c r="BG557" s="30">
        <f t="shared" si="1123"/>
        <v>0.19543509272467904</v>
      </c>
      <c r="BH557" s="30">
        <f t="shared" si="1124"/>
        <v>0.13649564375605036</v>
      </c>
      <c r="BI557" s="30">
        <f t="shared" si="1125"/>
        <v>2.1656050955414011E-2</v>
      </c>
      <c r="BJ557" s="30">
        <f t="shared" si="1126"/>
        <v>1.8310754565016305</v>
      </c>
      <c r="BK557" s="30"/>
      <c r="BL557" s="30">
        <f t="shared" si="1127"/>
        <v>0.48904194520384903</v>
      </c>
      <c r="BM557" s="30">
        <f t="shared" si="1128"/>
        <v>2.4606479345522536E-3</v>
      </c>
      <c r="BN557" s="30">
        <f t="shared" si="1129"/>
        <v>0.30295165722789474</v>
      </c>
      <c r="BO557" s="30">
        <f t="shared" si="1130"/>
        <v>5.9287288555310291E-3</v>
      </c>
      <c r="BP557" s="30">
        <f t="shared" si="1131"/>
        <v>1.7706405684485627E-3</v>
      </c>
      <c r="BQ557" s="30">
        <f t="shared" si="1132"/>
        <v>4.7430396670632606E-3</v>
      </c>
      <c r="BR557" s="30">
        <f t="shared" si="1133"/>
        <v>0.10673240801232105</v>
      </c>
      <c r="BS557" s="30">
        <f t="shared" si="1134"/>
        <v>7.4543975384189096E-2</v>
      </c>
      <c r="BT557" s="30">
        <f t="shared" si="1135"/>
        <v>1.1826957146151189E-2</v>
      </c>
      <c r="BU557" s="30">
        <f t="shared" si="1136"/>
        <v>1.0000000000000002</v>
      </c>
      <c r="BV557" s="30"/>
      <c r="BW557" s="28">
        <f t="shared" si="1137"/>
        <v>0.55272170700092682</v>
      </c>
      <c r="BX557" s="28">
        <f t="shared" si="1138"/>
        <v>0.38603151646524969</v>
      </c>
      <c r="BY557" s="28">
        <f t="shared" si="1139"/>
        <v>6.1246776533823488E-2</v>
      </c>
      <c r="BZ557" s="28"/>
      <c r="CA557" s="28">
        <f t="shared" si="1140"/>
        <v>58.217465239571858</v>
      </c>
      <c r="CB557" s="28">
        <f t="shared" si="1141"/>
        <v>9.3928178453536031</v>
      </c>
      <c r="CC557" s="28">
        <f t="shared" si="1142"/>
        <v>33.760763003428686</v>
      </c>
      <c r="CD557" s="28">
        <f t="shared" si="1143"/>
        <v>55.27217070009268</v>
      </c>
      <c r="CF557" s="28">
        <f t="shared" si="1144"/>
        <v>7.1012179487293716</v>
      </c>
      <c r="CG557" s="28">
        <f t="shared" si="1145"/>
        <v>0.48021664245551088</v>
      </c>
      <c r="CH557" s="30"/>
      <c r="CI557" s="107">
        <f t="shared" si="1091"/>
        <v>2.8064159205045924</v>
      </c>
    </row>
    <row r="558" spans="1:89" ht="15" customHeight="1" x14ac:dyDescent="0.2">
      <c r="A558" s="150" t="s">
        <v>194</v>
      </c>
      <c r="C558" s="147">
        <v>56</v>
      </c>
      <c r="D558" s="26">
        <f t="shared" si="1092"/>
        <v>1025</v>
      </c>
      <c r="F558" s="28">
        <v>58.2</v>
      </c>
      <c r="G558" s="28">
        <v>0.67</v>
      </c>
      <c r="H558" s="28">
        <v>17.8</v>
      </c>
      <c r="I558" s="28">
        <v>6.98</v>
      </c>
      <c r="J558" s="28">
        <v>0.15</v>
      </c>
      <c r="K558" s="28">
        <v>2.15</v>
      </c>
      <c r="L558" s="28">
        <v>4.2</v>
      </c>
      <c r="M558" s="28">
        <v>3.55</v>
      </c>
      <c r="N558" s="28">
        <v>5.84</v>
      </c>
      <c r="O558" s="28">
        <v>0.43</v>
      </c>
      <c r="P558" s="28">
        <f t="shared" si="1093"/>
        <v>99.970000000000027</v>
      </c>
      <c r="R558" s="28">
        <v>54.49</v>
      </c>
      <c r="S558" s="28">
        <v>0.16</v>
      </c>
      <c r="T558" s="28">
        <v>28.41</v>
      </c>
      <c r="U558" s="28">
        <v>0.81</v>
      </c>
      <c r="V558" s="28">
        <v>0.09</v>
      </c>
      <c r="W558" s="28">
        <v>0.23</v>
      </c>
      <c r="X558" s="28">
        <v>10.76</v>
      </c>
      <c r="Y558" s="28">
        <v>4.03</v>
      </c>
      <c r="Z558" s="28">
        <v>1.04</v>
      </c>
      <c r="AA558" s="28">
        <f t="shared" si="1094"/>
        <v>100.02000000000002</v>
      </c>
      <c r="AC558" s="30">
        <f t="shared" si="1095"/>
        <v>0.9687083888149135</v>
      </c>
      <c r="AD558" s="30">
        <f t="shared" si="1096"/>
        <v>8.3854818523153938E-3</v>
      </c>
      <c r="AE558" s="30">
        <f t="shared" si="1097"/>
        <v>0.34915653197332291</v>
      </c>
      <c r="AF558" s="30">
        <f t="shared" si="1098"/>
        <v>9.7146833681280464E-2</v>
      </c>
      <c r="AG558" s="30">
        <f t="shared" si="1099"/>
        <v>2.11446292641669E-3</v>
      </c>
      <c r="AH558" s="30">
        <f t="shared" si="1100"/>
        <v>5.3349875930521096E-2</v>
      </c>
      <c r="AI558" s="30">
        <f t="shared" si="1101"/>
        <v>7.4893009985734671E-2</v>
      </c>
      <c r="AJ558" s="30">
        <f t="shared" si="1102"/>
        <v>0.11455308163923847</v>
      </c>
      <c r="AK558" s="30">
        <f t="shared" si="1103"/>
        <v>0.12399150743099786</v>
      </c>
      <c r="AL558" s="30">
        <f t="shared" si="1104"/>
        <v>6.0590261876748127E-3</v>
      </c>
      <c r="AM558" s="30">
        <f t="shared" si="1105"/>
        <v>1.7983582004224155</v>
      </c>
      <c r="AO558" s="30">
        <f t="shared" si="1106"/>
        <v>0.53866264717861778</v>
      </c>
      <c r="AP558" s="30">
        <f t="shared" si="1107"/>
        <v>4.6628540689756534E-3</v>
      </c>
      <c r="AQ558" s="30">
        <f t="shared" si="1108"/>
        <v>0.19415294010465195</v>
      </c>
      <c r="AR558" s="30">
        <f t="shared" si="1109"/>
        <v>5.4019735144234166E-2</v>
      </c>
      <c r="AS558" s="30">
        <f t="shared" si="1110"/>
        <v>1.1757740620973202E-3</v>
      </c>
      <c r="AT558" s="30">
        <f t="shared" si="1111"/>
        <v>2.9665878531868552E-2</v>
      </c>
      <c r="AU558" s="30">
        <f t="shared" si="1112"/>
        <v>4.1645212821418497E-2</v>
      </c>
      <c r="AV558" s="30">
        <f t="shared" si="1113"/>
        <v>6.3698701188857232E-2</v>
      </c>
      <c r="AW558" s="30">
        <f t="shared" si="1114"/>
        <v>6.8947058156641747E-2</v>
      </c>
      <c r="AX558" s="30">
        <f t="shared" si="1115"/>
        <v>3.3691987426373738E-3</v>
      </c>
      <c r="AY558" s="30">
        <f t="shared" si="1116"/>
        <v>1.0000000000000004</v>
      </c>
      <c r="AZ558" s="30"/>
      <c r="BA558" s="30">
        <f t="shared" si="1117"/>
        <v>0.90695739014647148</v>
      </c>
      <c r="BB558" s="30">
        <f t="shared" si="1118"/>
        <v>2.0025031289111388E-3</v>
      </c>
      <c r="BC558" s="30">
        <f t="shared" si="1119"/>
        <v>0.55727736367202829</v>
      </c>
      <c r="BD558" s="30">
        <f t="shared" si="1120"/>
        <v>1.1273486430062632E-2</v>
      </c>
      <c r="BE558" s="30">
        <f t="shared" si="1121"/>
        <v>1.268677755850014E-3</v>
      </c>
      <c r="BF558" s="30">
        <f t="shared" si="1122"/>
        <v>5.7071960297766754E-3</v>
      </c>
      <c r="BG558" s="30">
        <f t="shared" si="1123"/>
        <v>0.19186875891583452</v>
      </c>
      <c r="BH558" s="30">
        <f t="shared" si="1124"/>
        <v>0.13004194901581156</v>
      </c>
      <c r="BI558" s="30">
        <f t="shared" si="1125"/>
        <v>2.2080679405520168E-2</v>
      </c>
      <c r="BJ558" s="30">
        <f t="shared" si="1126"/>
        <v>1.8284780045002664</v>
      </c>
      <c r="BK558" s="30"/>
      <c r="BL558" s="30">
        <f t="shared" si="1127"/>
        <v>0.49601766491817778</v>
      </c>
      <c r="BM558" s="30">
        <f t="shared" si="1128"/>
        <v>1.0951748525180834E-3</v>
      </c>
      <c r="BN558" s="30">
        <f t="shared" si="1129"/>
        <v>0.304776629688983</v>
      </c>
      <c r="BO558" s="30">
        <f t="shared" si="1130"/>
        <v>6.1655028949302243E-3</v>
      </c>
      <c r="BP558" s="30">
        <f t="shared" si="1131"/>
        <v>6.938435970941586E-4</v>
      </c>
      <c r="BQ558" s="30">
        <f t="shared" si="1132"/>
        <v>3.1212822991198547E-3</v>
      </c>
      <c r="BR558" s="30">
        <f t="shared" si="1133"/>
        <v>0.10493358872439559</v>
      </c>
      <c r="BS558" s="30">
        <f t="shared" si="1134"/>
        <v>7.112032449706869E-2</v>
      </c>
      <c r="BT558" s="30">
        <f t="shared" si="1135"/>
        <v>1.2075988527712668E-2</v>
      </c>
      <c r="BU558" s="30">
        <f t="shared" si="1136"/>
        <v>1.0000000000000002</v>
      </c>
      <c r="BV558" s="30"/>
      <c r="BW558" s="28">
        <f t="shared" si="1137"/>
        <v>0.55777198493569435</v>
      </c>
      <c r="BX558" s="28">
        <f t="shared" si="1138"/>
        <v>0.37803838643305854</v>
      </c>
      <c r="BY558" s="28">
        <f t="shared" si="1139"/>
        <v>6.4189628631247109E-2</v>
      </c>
      <c r="BZ558" s="28"/>
      <c r="CA558" s="28">
        <f t="shared" si="1140"/>
        <v>58.217465239571858</v>
      </c>
      <c r="CB558" s="28">
        <f t="shared" si="1141"/>
        <v>9.3928178453536031</v>
      </c>
      <c r="CC558" s="28">
        <f t="shared" si="1142"/>
        <v>34.307562109909426</v>
      </c>
      <c r="CD558" s="28">
        <f t="shared" si="1143"/>
        <v>55.777198493569436</v>
      </c>
      <c r="CF558" s="28">
        <f t="shared" si="1144"/>
        <v>7.1103135659110883</v>
      </c>
      <c r="CG558" s="28">
        <f t="shared" si="1145"/>
        <v>0.48021664245551088</v>
      </c>
      <c r="CH558" s="30"/>
      <c r="CI558" s="107">
        <f t="shared" si="1091"/>
        <v>2.9017941956902651</v>
      </c>
    </row>
    <row r="559" spans="1:89" ht="15" customHeight="1" x14ac:dyDescent="0.2">
      <c r="A559" s="150" t="s">
        <v>194</v>
      </c>
      <c r="C559" s="147">
        <v>63</v>
      </c>
      <c r="D559" s="26">
        <f t="shared" si="1092"/>
        <v>1025</v>
      </c>
      <c r="F559" s="28">
        <v>58.2</v>
      </c>
      <c r="G559" s="28">
        <v>0.67</v>
      </c>
      <c r="H559" s="28">
        <v>17.8</v>
      </c>
      <c r="I559" s="28">
        <v>6.98</v>
      </c>
      <c r="J559" s="28">
        <v>0.15</v>
      </c>
      <c r="K559" s="28">
        <v>2.15</v>
      </c>
      <c r="L559" s="28">
        <v>4.2</v>
      </c>
      <c r="M559" s="28">
        <v>3.55</v>
      </c>
      <c r="N559" s="28">
        <v>5.84</v>
      </c>
      <c r="O559" s="28">
        <v>0.43</v>
      </c>
      <c r="P559" s="28">
        <f t="shared" si="1093"/>
        <v>99.970000000000027</v>
      </c>
      <c r="R559" s="28">
        <v>54.19</v>
      </c>
      <c r="S559" s="28">
        <v>0.21</v>
      </c>
      <c r="T559" s="28">
        <v>28.6</v>
      </c>
      <c r="U559" s="28">
        <v>0.75</v>
      </c>
      <c r="V559" s="28">
        <v>0.1</v>
      </c>
      <c r="W559" s="28">
        <v>0.2</v>
      </c>
      <c r="X559" s="28">
        <v>11.01</v>
      </c>
      <c r="Y559" s="28">
        <v>3.92</v>
      </c>
      <c r="Z559" s="28">
        <v>1.03</v>
      </c>
      <c r="AA559" s="28">
        <f t="shared" si="1094"/>
        <v>100.01</v>
      </c>
      <c r="AC559" s="30">
        <f t="shared" si="1095"/>
        <v>0.9687083888149135</v>
      </c>
      <c r="AD559" s="30">
        <f t="shared" si="1096"/>
        <v>8.3854818523153938E-3</v>
      </c>
      <c r="AE559" s="30">
        <f t="shared" si="1097"/>
        <v>0.34915653197332291</v>
      </c>
      <c r="AF559" s="30">
        <f t="shared" si="1098"/>
        <v>9.7146833681280464E-2</v>
      </c>
      <c r="AG559" s="30">
        <f t="shared" si="1099"/>
        <v>2.11446292641669E-3</v>
      </c>
      <c r="AH559" s="30">
        <f t="shared" si="1100"/>
        <v>5.3349875930521096E-2</v>
      </c>
      <c r="AI559" s="30">
        <f t="shared" si="1101"/>
        <v>7.4893009985734671E-2</v>
      </c>
      <c r="AJ559" s="30">
        <f t="shared" si="1102"/>
        <v>0.11455308163923847</v>
      </c>
      <c r="AK559" s="30">
        <f t="shared" si="1103"/>
        <v>0.12399150743099786</v>
      </c>
      <c r="AL559" s="30">
        <f t="shared" si="1104"/>
        <v>6.0590261876748127E-3</v>
      </c>
      <c r="AM559" s="30">
        <f t="shared" si="1105"/>
        <v>1.7983582004224155</v>
      </c>
      <c r="AO559" s="30">
        <f t="shared" si="1106"/>
        <v>0.53866264717861778</v>
      </c>
      <c r="AP559" s="30">
        <f t="shared" si="1107"/>
        <v>4.6628540689756534E-3</v>
      </c>
      <c r="AQ559" s="30">
        <f t="shared" si="1108"/>
        <v>0.19415294010465195</v>
      </c>
      <c r="AR559" s="30">
        <f t="shared" si="1109"/>
        <v>5.4019735144234166E-2</v>
      </c>
      <c r="AS559" s="30">
        <f t="shared" si="1110"/>
        <v>1.1757740620973202E-3</v>
      </c>
      <c r="AT559" s="30">
        <f t="shared" si="1111"/>
        <v>2.9665878531868552E-2</v>
      </c>
      <c r="AU559" s="30">
        <f t="shared" si="1112"/>
        <v>4.1645212821418497E-2</v>
      </c>
      <c r="AV559" s="30">
        <f t="shared" si="1113"/>
        <v>6.3698701188857232E-2</v>
      </c>
      <c r="AW559" s="30">
        <f t="shared" si="1114"/>
        <v>6.8947058156641747E-2</v>
      </c>
      <c r="AX559" s="30">
        <f t="shared" si="1115"/>
        <v>3.3691987426373738E-3</v>
      </c>
      <c r="AY559" s="30">
        <f t="shared" si="1116"/>
        <v>1.0000000000000004</v>
      </c>
      <c r="AZ559" s="30"/>
      <c r="BA559" s="30">
        <f t="shared" si="1117"/>
        <v>0.9019640479360852</v>
      </c>
      <c r="BB559" s="30">
        <f t="shared" si="1118"/>
        <v>2.6282853566958696E-3</v>
      </c>
      <c r="BC559" s="30">
        <f t="shared" si="1119"/>
        <v>0.56100431541781093</v>
      </c>
      <c r="BD559" s="30">
        <f t="shared" si="1120"/>
        <v>1.0438413361169104E-2</v>
      </c>
      <c r="BE559" s="30">
        <f t="shared" si="1121"/>
        <v>1.4096419509444602E-3</v>
      </c>
      <c r="BF559" s="30">
        <f t="shared" si="1122"/>
        <v>4.9627791563275443E-3</v>
      </c>
      <c r="BG559" s="30">
        <f t="shared" si="1123"/>
        <v>0.19632667617689015</v>
      </c>
      <c r="BH559" s="30">
        <f t="shared" si="1124"/>
        <v>0.12649241690868021</v>
      </c>
      <c r="BI559" s="30">
        <f t="shared" si="1125"/>
        <v>2.186836518046709E-2</v>
      </c>
      <c r="BJ559" s="30">
        <f t="shared" si="1126"/>
        <v>1.8270949414450706</v>
      </c>
      <c r="BK559" s="30"/>
      <c r="BL559" s="30">
        <f t="shared" si="1127"/>
        <v>0.49366019656466859</v>
      </c>
      <c r="BM559" s="30">
        <f t="shared" si="1128"/>
        <v>1.4385050809768694E-3</v>
      </c>
      <c r="BN559" s="30">
        <f t="shared" si="1129"/>
        <v>0.30704716142123745</v>
      </c>
      <c r="BO559" s="30">
        <f t="shared" si="1130"/>
        <v>5.7131203882121425E-3</v>
      </c>
      <c r="BP559" s="30">
        <f t="shared" si="1131"/>
        <v>7.7152090948790983E-4</v>
      </c>
      <c r="BQ559" s="30">
        <f t="shared" si="1132"/>
        <v>2.7162130679440361E-3</v>
      </c>
      <c r="BR559" s="30">
        <f t="shared" si="1133"/>
        <v>0.10745291430866373</v>
      </c>
      <c r="BS559" s="30">
        <f t="shared" si="1134"/>
        <v>6.9231441694341228E-2</v>
      </c>
      <c r="BT559" s="30">
        <f t="shared" si="1135"/>
        <v>1.1968926564468043E-2</v>
      </c>
      <c r="BU559" s="30">
        <f t="shared" si="1136"/>
        <v>1.0000000000000002</v>
      </c>
      <c r="BV559" s="30"/>
      <c r="BW559" s="28">
        <f t="shared" si="1137"/>
        <v>0.56957882124437742</v>
      </c>
      <c r="BX559" s="28">
        <f t="shared" si="1138"/>
        <v>0.36697713791213876</v>
      </c>
      <c r="BY559" s="28">
        <f t="shared" si="1139"/>
        <v>6.3444040843483818E-2</v>
      </c>
      <c r="BZ559" s="28"/>
      <c r="CA559" s="28">
        <f t="shared" si="1140"/>
        <v>58.217465239571858</v>
      </c>
      <c r="CB559" s="28">
        <f t="shared" si="1141"/>
        <v>9.3928178453536031</v>
      </c>
      <c r="CC559" s="28">
        <f t="shared" si="1142"/>
        <v>34.823345146567256</v>
      </c>
      <c r="CD559" s="28">
        <f t="shared" si="1143"/>
        <v>56.957882124437745</v>
      </c>
      <c r="CF559" s="28">
        <f t="shared" si="1144"/>
        <v>7.131260493791312</v>
      </c>
      <c r="CG559" s="28">
        <f t="shared" si="1145"/>
        <v>0.48021664245551088</v>
      </c>
      <c r="CH559" s="30"/>
      <c r="CI559" s="107">
        <f t="shared" si="1091"/>
        <v>3.0310323821538367</v>
      </c>
    </row>
    <row r="560" spans="1:89" ht="15" customHeight="1" x14ac:dyDescent="0.2">
      <c r="A560" s="150" t="s">
        <v>194</v>
      </c>
      <c r="C560" s="147">
        <v>70</v>
      </c>
      <c r="D560" s="26">
        <f t="shared" si="1092"/>
        <v>1025</v>
      </c>
      <c r="F560" s="28">
        <v>58.2</v>
      </c>
      <c r="G560" s="28">
        <v>0.67</v>
      </c>
      <c r="H560" s="28">
        <v>17.8</v>
      </c>
      <c r="I560" s="28">
        <v>6.98</v>
      </c>
      <c r="J560" s="28">
        <v>0.15</v>
      </c>
      <c r="K560" s="28">
        <v>2.15</v>
      </c>
      <c r="L560" s="28">
        <v>4.2</v>
      </c>
      <c r="M560" s="28">
        <v>3.55</v>
      </c>
      <c r="N560" s="28">
        <v>5.84</v>
      </c>
      <c r="O560" s="28">
        <v>0.43</v>
      </c>
      <c r="P560" s="28">
        <f t="shared" si="1093"/>
        <v>99.970000000000027</v>
      </c>
      <c r="R560" s="28">
        <v>54.32</v>
      </c>
      <c r="S560" s="28">
        <v>0.25</v>
      </c>
      <c r="T560" s="28">
        <v>28.21</v>
      </c>
      <c r="U560" s="28">
        <v>0.83</v>
      </c>
      <c r="V560" s="28">
        <v>0.14000000000000001</v>
      </c>
      <c r="W560" s="28">
        <v>0.13</v>
      </c>
      <c r="X560" s="28">
        <v>10.94</v>
      </c>
      <c r="Y560" s="28">
        <v>4.08</v>
      </c>
      <c r="Z560" s="28">
        <v>1.1000000000000001</v>
      </c>
      <c r="AA560" s="28">
        <f t="shared" si="1094"/>
        <v>99.999999999999986</v>
      </c>
      <c r="AC560" s="30">
        <f t="shared" si="1095"/>
        <v>0.9687083888149135</v>
      </c>
      <c r="AD560" s="30">
        <f t="shared" si="1096"/>
        <v>8.3854818523153938E-3</v>
      </c>
      <c r="AE560" s="30">
        <f t="shared" si="1097"/>
        <v>0.34915653197332291</v>
      </c>
      <c r="AF560" s="30">
        <f t="shared" si="1098"/>
        <v>9.7146833681280464E-2</v>
      </c>
      <c r="AG560" s="30">
        <f t="shared" si="1099"/>
        <v>2.11446292641669E-3</v>
      </c>
      <c r="AH560" s="30">
        <f t="shared" si="1100"/>
        <v>5.3349875930521096E-2</v>
      </c>
      <c r="AI560" s="30">
        <f t="shared" si="1101"/>
        <v>7.4893009985734671E-2</v>
      </c>
      <c r="AJ560" s="30">
        <f t="shared" si="1102"/>
        <v>0.11455308163923847</v>
      </c>
      <c r="AK560" s="30">
        <f t="shared" si="1103"/>
        <v>0.12399150743099786</v>
      </c>
      <c r="AL560" s="30">
        <f t="shared" si="1104"/>
        <v>6.0590261876748127E-3</v>
      </c>
      <c r="AM560" s="30">
        <f t="shared" si="1105"/>
        <v>1.7983582004224155</v>
      </c>
      <c r="AO560" s="30">
        <f t="shared" si="1106"/>
        <v>0.53866264717861778</v>
      </c>
      <c r="AP560" s="30">
        <f t="shared" si="1107"/>
        <v>4.6628540689756534E-3</v>
      </c>
      <c r="AQ560" s="30">
        <f t="shared" si="1108"/>
        <v>0.19415294010465195</v>
      </c>
      <c r="AR560" s="30">
        <f t="shared" si="1109"/>
        <v>5.4019735144234166E-2</v>
      </c>
      <c r="AS560" s="30">
        <f t="shared" si="1110"/>
        <v>1.1757740620973202E-3</v>
      </c>
      <c r="AT560" s="30">
        <f t="shared" si="1111"/>
        <v>2.9665878531868552E-2</v>
      </c>
      <c r="AU560" s="30">
        <f t="shared" si="1112"/>
        <v>4.1645212821418497E-2</v>
      </c>
      <c r="AV560" s="30">
        <f t="shared" si="1113"/>
        <v>6.3698701188857232E-2</v>
      </c>
      <c r="AW560" s="30">
        <f t="shared" si="1114"/>
        <v>6.8947058156641747E-2</v>
      </c>
      <c r="AX560" s="30">
        <f t="shared" si="1115"/>
        <v>3.3691987426373738E-3</v>
      </c>
      <c r="AY560" s="30">
        <f t="shared" si="1116"/>
        <v>1.0000000000000004</v>
      </c>
      <c r="AZ560" s="30"/>
      <c r="BA560" s="30">
        <f t="shared" si="1117"/>
        <v>0.9041278295605859</v>
      </c>
      <c r="BB560" s="30">
        <f t="shared" si="1118"/>
        <v>3.1289111389236545E-3</v>
      </c>
      <c r="BC560" s="30">
        <f t="shared" si="1119"/>
        <v>0.55335425657120441</v>
      </c>
      <c r="BD560" s="30">
        <f t="shared" si="1120"/>
        <v>1.1551844119693807E-2</v>
      </c>
      <c r="BE560" s="30">
        <f t="shared" si="1121"/>
        <v>1.9734987313222443E-3</v>
      </c>
      <c r="BF560" s="30">
        <f t="shared" si="1122"/>
        <v>3.2258064516129037E-3</v>
      </c>
      <c r="BG560" s="30">
        <f t="shared" si="1123"/>
        <v>0.19507845934379459</v>
      </c>
      <c r="BH560" s="30">
        <f t="shared" si="1124"/>
        <v>0.13165537270087127</v>
      </c>
      <c r="BI560" s="30">
        <f t="shared" si="1125"/>
        <v>2.3354564755838643E-2</v>
      </c>
      <c r="BJ560" s="30">
        <f t="shared" si="1126"/>
        <v>1.8274505433738475</v>
      </c>
      <c r="BK560" s="30"/>
      <c r="BL560" s="30">
        <f t="shared" si="1127"/>
        <v>0.4947481795547698</v>
      </c>
      <c r="BM560" s="30">
        <f t="shared" si="1128"/>
        <v>1.7121728137972174E-3</v>
      </c>
      <c r="BN560" s="30">
        <f t="shared" si="1129"/>
        <v>0.30280122139425958</v>
      </c>
      <c r="BO560" s="30">
        <f t="shared" si="1130"/>
        <v>6.321289602927771E-3</v>
      </c>
      <c r="BP560" s="30">
        <f t="shared" si="1131"/>
        <v>1.0799190919163054E-3</v>
      </c>
      <c r="BQ560" s="30">
        <f t="shared" si="1132"/>
        <v>1.7651949396438413E-3</v>
      </c>
      <c r="BR560" s="30">
        <f t="shared" si="1133"/>
        <v>0.10674896787282673</v>
      </c>
      <c r="BS560" s="30">
        <f t="shared" si="1134"/>
        <v>7.2043193277235573E-2</v>
      </c>
      <c r="BT560" s="30">
        <f t="shared" si="1135"/>
        <v>1.2779861452623139E-2</v>
      </c>
      <c r="BU560" s="30">
        <f t="shared" si="1136"/>
        <v>1</v>
      </c>
      <c r="BV560" s="30"/>
      <c r="BW560" s="28">
        <f t="shared" si="1137"/>
        <v>0.55722629234969689</v>
      </c>
      <c r="BX560" s="28">
        <f t="shared" si="1138"/>
        <v>0.37606322832771344</v>
      </c>
      <c r="BY560" s="28">
        <f t="shared" si="1139"/>
        <v>6.6710479322589666E-2</v>
      </c>
      <c r="BZ560" s="28"/>
      <c r="CA560" s="28">
        <f t="shared" si="1140"/>
        <v>58.217465239571858</v>
      </c>
      <c r="CB560" s="28">
        <f t="shared" si="1141"/>
        <v>9.3928178453536031</v>
      </c>
      <c r="CC560" s="28">
        <f t="shared" si="1142"/>
        <v>34.532362549743809</v>
      </c>
      <c r="CD560" s="28">
        <f t="shared" si="1143"/>
        <v>55.722629234969688</v>
      </c>
      <c r="CF560" s="28">
        <f t="shared" si="1144"/>
        <v>7.1093347435385645</v>
      </c>
      <c r="CG560" s="28">
        <f t="shared" si="1145"/>
        <v>0.48021664245551088</v>
      </c>
      <c r="CH560" s="30"/>
      <c r="CI560" s="107">
        <f t="shared" si="1091"/>
        <v>2.9264243471304883</v>
      </c>
    </row>
    <row r="561" spans="1:87" ht="15" customHeight="1" x14ac:dyDescent="0.2">
      <c r="A561" s="150" t="s">
        <v>194</v>
      </c>
      <c r="C561" s="147">
        <v>77</v>
      </c>
      <c r="D561" s="26">
        <f t="shared" si="1092"/>
        <v>1025</v>
      </c>
      <c r="F561" s="28">
        <v>58.2</v>
      </c>
      <c r="G561" s="28">
        <v>0.67</v>
      </c>
      <c r="H561" s="28">
        <v>17.8</v>
      </c>
      <c r="I561" s="28">
        <v>6.98</v>
      </c>
      <c r="J561" s="28">
        <v>0.15</v>
      </c>
      <c r="K561" s="28">
        <v>2.15</v>
      </c>
      <c r="L561" s="28">
        <v>4.2</v>
      </c>
      <c r="M561" s="28">
        <v>3.55</v>
      </c>
      <c r="N561" s="28">
        <v>5.84</v>
      </c>
      <c r="O561" s="28">
        <v>0.43</v>
      </c>
      <c r="P561" s="28">
        <f t="shared" si="1093"/>
        <v>99.970000000000027</v>
      </c>
      <c r="R561" s="28">
        <v>53.97</v>
      </c>
      <c r="S561" s="28">
        <v>0.21</v>
      </c>
      <c r="T561" s="28">
        <v>28.88</v>
      </c>
      <c r="U561" s="28">
        <v>0.72</v>
      </c>
      <c r="V561" s="28">
        <v>0.06</v>
      </c>
      <c r="W561" s="28">
        <v>0.24</v>
      </c>
      <c r="X561" s="28">
        <v>11.27</v>
      </c>
      <c r="Y561" s="28">
        <v>3.76</v>
      </c>
      <c r="Z561" s="28">
        <v>0.88</v>
      </c>
      <c r="AA561" s="28">
        <f t="shared" si="1094"/>
        <v>99.99</v>
      </c>
      <c r="AC561" s="30">
        <f t="shared" si="1095"/>
        <v>0.9687083888149135</v>
      </c>
      <c r="AD561" s="30">
        <f t="shared" si="1096"/>
        <v>8.3854818523153938E-3</v>
      </c>
      <c r="AE561" s="30">
        <f t="shared" si="1097"/>
        <v>0.34915653197332291</v>
      </c>
      <c r="AF561" s="30">
        <f t="shared" si="1098"/>
        <v>9.7146833681280464E-2</v>
      </c>
      <c r="AG561" s="30">
        <f t="shared" si="1099"/>
        <v>2.11446292641669E-3</v>
      </c>
      <c r="AH561" s="30">
        <f t="shared" si="1100"/>
        <v>5.3349875930521096E-2</v>
      </c>
      <c r="AI561" s="30">
        <f t="shared" si="1101"/>
        <v>7.4893009985734671E-2</v>
      </c>
      <c r="AJ561" s="30">
        <f t="shared" si="1102"/>
        <v>0.11455308163923847</v>
      </c>
      <c r="AK561" s="30">
        <f t="shared" si="1103"/>
        <v>0.12399150743099786</v>
      </c>
      <c r="AL561" s="30">
        <f t="shared" si="1104"/>
        <v>6.0590261876748127E-3</v>
      </c>
      <c r="AM561" s="30">
        <f t="shared" si="1105"/>
        <v>1.7983582004224155</v>
      </c>
      <c r="AO561" s="30">
        <f t="shared" si="1106"/>
        <v>0.53866264717861778</v>
      </c>
      <c r="AP561" s="30">
        <f t="shared" si="1107"/>
        <v>4.6628540689756534E-3</v>
      </c>
      <c r="AQ561" s="30">
        <f t="shared" si="1108"/>
        <v>0.19415294010465195</v>
      </c>
      <c r="AR561" s="30">
        <f t="shared" si="1109"/>
        <v>5.4019735144234166E-2</v>
      </c>
      <c r="AS561" s="30">
        <f t="shared" si="1110"/>
        <v>1.1757740620973202E-3</v>
      </c>
      <c r="AT561" s="30">
        <f t="shared" si="1111"/>
        <v>2.9665878531868552E-2</v>
      </c>
      <c r="AU561" s="30">
        <f t="shared" si="1112"/>
        <v>4.1645212821418497E-2</v>
      </c>
      <c r="AV561" s="30">
        <f t="shared" si="1113"/>
        <v>6.3698701188857232E-2</v>
      </c>
      <c r="AW561" s="30">
        <f t="shared" si="1114"/>
        <v>6.8947058156641747E-2</v>
      </c>
      <c r="AX561" s="30">
        <f t="shared" si="1115"/>
        <v>3.3691987426373738E-3</v>
      </c>
      <c r="AY561" s="30">
        <f t="shared" si="1116"/>
        <v>1.0000000000000004</v>
      </c>
      <c r="AZ561" s="30"/>
      <c r="BA561" s="30">
        <f t="shared" si="1117"/>
        <v>0.89830226364846877</v>
      </c>
      <c r="BB561" s="30">
        <f t="shared" si="1118"/>
        <v>2.6282853566958696E-3</v>
      </c>
      <c r="BC561" s="30">
        <f t="shared" si="1119"/>
        <v>0.56649666535896437</v>
      </c>
      <c r="BD561" s="30">
        <f t="shared" si="1120"/>
        <v>1.0020876826722338E-2</v>
      </c>
      <c r="BE561" s="30">
        <f t="shared" si="1121"/>
        <v>8.4578517056667607E-4</v>
      </c>
      <c r="BF561" s="30">
        <f t="shared" si="1122"/>
        <v>5.9553349875930521E-3</v>
      </c>
      <c r="BG561" s="30">
        <f t="shared" si="1123"/>
        <v>0.20096291012838802</v>
      </c>
      <c r="BH561" s="30">
        <f t="shared" si="1124"/>
        <v>0.12132946111648919</v>
      </c>
      <c r="BI561" s="30">
        <f t="shared" si="1125"/>
        <v>1.8683651804670912E-2</v>
      </c>
      <c r="BJ561" s="30">
        <f t="shared" si="1126"/>
        <v>1.8252252343985593</v>
      </c>
      <c r="BK561" s="30"/>
      <c r="BL561" s="30">
        <f t="shared" si="1127"/>
        <v>0.49215967800514965</v>
      </c>
      <c r="BM561" s="30">
        <f t="shared" si="1128"/>
        <v>1.4399786432724459E-3</v>
      </c>
      <c r="BN561" s="30">
        <f t="shared" si="1129"/>
        <v>0.31037082694379581</v>
      </c>
      <c r="BO561" s="30">
        <f t="shared" si="1130"/>
        <v>5.4902138310751417E-3</v>
      </c>
      <c r="BP561" s="30">
        <f t="shared" si="1131"/>
        <v>4.6338673968934893E-4</v>
      </c>
      <c r="BQ561" s="30">
        <f t="shared" si="1132"/>
        <v>3.2627945720657479E-3</v>
      </c>
      <c r="BR561" s="30">
        <f t="shared" si="1133"/>
        <v>0.11010307459101533</v>
      </c>
      <c r="BS561" s="30">
        <f t="shared" si="1134"/>
        <v>6.647369257771038E-2</v>
      </c>
      <c r="BT561" s="30">
        <f t="shared" si="1135"/>
        <v>1.0236354096226087E-2</v>
      </c>
      <c r="BU561" s="30">
        <f t="shared" si="1136"/>
        <v>1</v>
      </c>
      <c r="BV561" s="30"/>
      <c r="BW561" s="28">
        <f t="shared" si="1137"/>
        <v>0.58937548843188181</v>
      </c>
      <c r="BX561" s="28">
        <f t="shared" si="1138"/>
        <v>0.3558298910033873</v>
      </c>
      <c r="BY561" s="28">
        <f t="shared" si="1139"/>
        <v>5.4794620564730889E-2</v>
      </c>
      <c r="BZ561" s="28"/>
      <c r="CA561" s="28">
        <f t="shared" si="1140"/>
        <v>58.217465239571858</v>
      </c>
      <c r="CB561" s="28">
        <f t="shared" si="1141"/>
        <v>9.3928178453536031</v>
      </c>
      <c r="CC561" s="28">
        <f t="shared" si="1142"/>
        <v>34.94823647806718</v>
      </c>
      <c r="CD561" s="28">
        <f t="shared" si="1143"/>
        <v>58.937548843188182</v>
      </c>
      <c r="CF561" s="28">
        <f t="shared" si="1144"/>
        <v>7.1654267983048356</v>
      </c>
      <c r="CG561" s="28">
        <f t="shared" si="1145"/>
        <v>0.48021664245551088</v>
      </c>
      <c r="CH561" s="30"/>
      <c r="CI561" s="107">
        <f t="shared" si="1091"/>
        <v>3.1569796643642962</v>
      </c>
    </row>
    <row r="562" spans="1:87" ht="15" customHeight="1" x14ac:dyDescent="0.2">
      <c r="A562" s="150" t="s">
        <v>194</v>
      </c>
      <c r="C562" s="146">
        <v>84</v>
      </c>
      <c r="D562" s="26">
        <f t="shared" si="1092"/>
        <v>1025</v>
      </c>
      <c r="F562" s="28">
        <v>58.2</v>
      </c>
      <c r="G562" s="28">
        <v>0.67</v>
      </c>
      <c r="H562" s="28">
        <v>17.8</v>
      </c>
      <c r="I562" s="28">
        <v>6.98</v>
      </c>
      <c r="J562" s="28">
        <v>0.15</v>
      </c>
      <c r="K562" s="28">
        <v>2.15</v>
      </c>
      <c r="L562" s="28">
        <v>4.2</v>
      </c>
      <c r="M562" s="28">
        <v>3.55</v>
      </c>
      <c r="N562" s="28">
        <v>5.84</v>
      </c>
      <c r="O562" s="28">
        <v>0.43</v>
      </c>
      <c r="P562" s="28">
        <f t="shared" si="1093"/>
        <v>99.970000000000027</v>
      </c>
      <c r="R562" s="28">
        <v>56.38</v>
      </c>
      <c r="S562" s="28">
        <v>0.21</v>
      </c>
      <c r="T562" s="28">
        <v>26.53</v>
      </c>
      <c r="U562" s="28">
        <v>0.86</v>
      </c>
      <c r="V562" s="28">
        <v>0.17</v>
      </c>
      <c r="W562" s="28">
        <v>0.3</v>
      </c>
      <c r="X562" s="28">
        <v>9.19</v>
      </c>
      <c r="Y562" s="28">
        <v>4.3499999999999996</v>
      </c>
      <c r="Z562" s="28">
        <v>2.02</v>
      </c>
      <c r="AA562" s="28">
        <f t="shared" si="1094"/>
        <v>100.00999999999999</v>
      </c>
      <c r="AC562" s="30">
        <f t="shared" si="1095"/>
        <v>0.9687083888149135</v>
      </c>
      <c r="AD562" s="30">
        <f t="shared" si="1096"/>
        <v>8.3854818523153938E-3</v>
      </c>
      <c r="AE562" s="30">
        <f t="shared" si="1097"/>
        <v>0.34915653197332291</v>
      </c>
      <c r="AF562" s="30">
        <f t="shared" si="1098"/>
        <v>9.7146833681280464E-2</v>
      </c>
      <c r="AG562" s="30">
        <f t="shared" si="1099"/>
        <v>2.11446292641669E-3</v>
      </c>
      <c r="AH562" s="30">
        <f t="shared" si="1100"/>
        <v>5.3349875930521096E-2</v>
      </c>
      <c r="AI562" s="30">
        <f t="shared" si="1101"/>
        <v>7.4893009985734671E-2</v>
      </c>
      <c r="AJ562" s="30">
        <f t="shared" si="1102"/>
        <v>0.11455308163923847</v>
      </c>
      <c r="AK562" s="30">
        <f t="shared" si="1103"/>
        <v>0.12399150743099786</v>
      </c>
      <c r="AL562" s="30">
        <f t="shared" si="1104"/>
        <v>6.0590261876748127E-3</v>
      </c>
      <c r="AM562" s="30">
        <f t="shared" si="1105"/>
        <v>1.7983582004224155</v>
      </c>
      <c r="AO562" s="30">
        <f t="shared" si="1106"/>
        <v>0.53866264717861778</v>
      </c>
      <c r="AP562" s="30">
        <f t="shared" si="1107"/>
        <v>4.6628540689756534E-3</v>
      </c>
      <c r="AQ562" s="30">
        <f t="shared" si="1108"/>
        <v>0.19415294010465195</v>
      </c>
      <c r="AR562" s="30">
        <f t="shared" si="1109"/>
        <v>5.4019735144234166E-2</v>
      </c>
      <c r="AS562" s="30">
        <f t="shared" si="1110"/>
        <v>1.1757740620973202E-3</v>
      </c>
      <c r="AT562" s="30">
        <f t="shared" si="1111"/>
        <v>2.9665878531868552E-2</v>
      </c>
      <c r="AU562" s="30">
        <f t="shared" si="1112"/>
        <v>4.1645212821418497E-2</v>
      </c>
      <c r="AV562" s="30">
        <f t="shared" si="1113"/>
        <v>6.3698701188857232E-2</v>
      </c>
      <c r="AW562" s="30">
        <f t="shared" si="1114"/>
        <v>6.8947058156641747E-2</v>
      </c>
      <c r="AX562" s="30">
        <f t="shared" si="1115"/>
        <v>3.3691987426373738E-3</v>
      </c>
      <c r="AY562" s="30">
        <f t="shared" si="1116"/>
        <v>1.0000000000000004</v>
      </c>
      <c r="AZ562" s="30"/>
      <c r="BA562" s="30">
        <f t="shared" si="1117"/>
        <v>0.93841544607190419</v>
      </c>
      <c r="BB562" s="30">
        <f t="shared" si="1118"/>
        <v>2.6282853566958696E-3</v>
      </c>
      <c r="BC562" s="30">
        <f t="shared" si="1119"/>
        <v>0.5204001569242841</v>
      </c>
      <c r="BD562" s="30">
        <f t="shared" si="1120"/>
        <v>1.1969380654140572E-2</v>
      </c>
      <c r="BE562" s="30">
        <f t="shared" si="1121"/>
        <v>2.3963913166055823E-3</v>
      </c>
      <c r="BF562" s="30">
        <f t="shared" si="1122"/>
        <v>7.4441687344913151E-3</v>
      </c>
      <c r="BG562" s="30">
        <f t="shared" si="1123"/>
        <v>0.16387303851640514</v>
      </c>
      <c r="BH562" s="30">
        <f t="shared" si="1124"/>
        <v>0.1403678606001936</v>
      </c>
      <c r="BI562" s="30">
        <f t="shared" si="1125"/>
        <v>4.2887473460721866E-2</v>
      </c>
      <c r="BJ562" s="30">
        <f t="shared" si="1126"/>
        <v>1.8303822016354423</v>
      </c>
      <c r="BK562" s="30"/>
      <c r="BL562" s="30">
        <f t="shared" si="1127"/>
        <v>0.51268824906264499</v>
      </c>
      <c r="BM562" s="30">
        <f t="shared" si="1128"/>
        <v>1.4359216093488578E-3</v>
      </c>
      <c r="BN562" s="30">
        <f t="shared" si="1129"/>
        <v>0.28431229087526516</v>
      </c>
      <c r="BO562" s="30">
        <f t="shared" si="1130"/>
        <v>6.5392794157668041E-3</v>
      </c>
      <c r="BP562" s="30">
        <f t="shared" si="1131"/>
        <v>1.3092300146190299E-3</v>
      </c>
      <c r="BQ562" s="30">
        <f t="shared" si="1132"/>
        <v>4.0670023604031814E-3</v>
      </c>
      <c r="BR562" s="30">
        <f t="shared" si="1133"/>
        <v>8.9529409961474141E-2</v>
      </c>
      <c r="BS562" s="30">
        <f t="shared" si="1134"/>
        <v>7.6687732471816678E-2</v>
      </c>
      <c r="BT562" s="30">
        <f t="shared" si="1135"/>
        <v>2.34308842286611E-2</v>
      </c>
      <c r="BU562" s="30">
        <f t="shared" si="1136"/>
        <v>1</v>
      </c>
      <c r="BV562" s="30"/>
      <c r="BW562" s="28">
        <f t="shared" si="1137"/>
        <v>0.47208194853016072</v>
      </c>
      <c r="BX562" s="28">
        <f t="shared" si="1138"/>
        <v>0.40436873413142732</v>
      </c>
      <c r="BY562" s="28">
        <f t="shared" si="1139"/>
        <v>0.12354931733841196</v>
      </c>
      <c r="BZ562" s="28"/>
      <c r="CA562" s="28">
        <f t="shared" si="1140"/>
        <v>58.217465239571858</v>
      </c>
      <c r="CB562" s="28">
        <f t="shared" si="1141"/>
        <v>9.3928178453536031</v>
      </c>
      <c r="CC562" s="28">
        <f t="shared" si="1142"/>
        <v>35.959029160349232</v>
      </c>
      <c r="CD562" s="28">
        <f t="shared" si="1143"/>
        <v>47.208194853016074</v>
      </c>
      <c r="CF562" s="28">
        <f t="shared" si="1144"/>
        <v>6.943515906471597</v>
      </c>
      <c r="CG562" s="28">
        <f t="shared" si="1145"/>
        <v>0.48021664245551088</v>
      </c>
      <c r="CH562" s="30"/>
      <c r="CI562" s="107">
        <f t="shared" si="1091"/>
        <v>2.6326264841159648</v>
      </c>
    </row>
    <row r="563" spans="1:87" ht="15" customHeight="1" x14ac:dyDescent="0.2">
      <c r="A563" s="150" t="s">
        <v>194</v>
      </c>
      <c r="C563" s="147">
        <v>91</v>
      </c>
      <c r="D563" s="26">
        <f t="shared" si="1092"/>
        <v>1025</v>
      </c>
      <c r="F563" s="28">
        <v>58.2</v>
      </c>
      <c r="G563" s="28">
        <v>0.67</v>
      </c>
      <c r="H563" s="28">
        <v>17.8</v>
      </c>
      <c r="I563" s="28">
        <v>6.98</v>
      </c>
      <c r="J563" s="28">
        <v>0.15</v>
      </c>
      <c r="K563" s="28">
        <v>2.15</v>
      </c>
      <c r="L563" s="28">
        <v>4.2</v>
      </c>
      <c r="M563" s="28">
        <v>3.55</v>
      </c>
      <c r="N563" s="28">
        <v>5.84</v>
      </c>
      <c r="O563" s="28">
        <v>0.43</v>
      </c>
      <c r="P563" s="28">
        <f t="shared" si="1093"/>
        <v>99.970000000000027</v>
      </c>
      <c r="R563" s="28">
        <v>54.42</v>
      </c>
      <c r="S563" s="28">
        <v>0.25</v>
      </c>
      <c r="T563" s="28">
        <v>28.34</v>
      </c>
      <c r="U563" s="28">
        <v>0.78</v>
      </c>
      <c r="V563" s="28">
        <v>0.12</v>
      </c>
      <c r="W563" s="28">
        <v>0.17</v>
      </c>
      <c r="X563" s="28">
        <v>10.75</v>
      </c>
      <c r="Y563" s="28">
        <v>4.13</v>
      </c>
      <c r="Z563" s="28">
        <v>1.04</v>
      </c>
      <c r="AA563" s="28">
        <f t="shared" si="1094"/>
        <v>100.00000000000001</v>
      </c>
      <c r="AC563" s="30">
        <f t="shared" si="1095"/>
        <v>0.9687083888149135</v>
      </c>
      <c r="AD563" s="30">
        <f t="shared" si="1096"/>
        <v>8.3854818523153938E-3</v>
      </c>
      <c r="AE563" s="30">
        <f t="shared" si="1097"/>
        <v>0.34915653197332291</v>
      </c>
      <c r="AF563" s="30">
        <f t="shared" si="1098"/>
        <v>9.7146833681280464E-2</v>
      </c>
      <c r="AG563" s="30">
        <f t="shared" si="1099"/>
        <v>2.11446292641669E-3</v>
      </c>
      <c r="AH563" s="30">
        <f t="shared" si="1100"/>
        <v>5.3349875930521096E-2</v>
      </c>
      <c r="AI563" s="30">
        <f t="shared" si="1101"/>
        <v>7.4893009985734671E-2</v>
      </c>
      <c r="AJ563" s="30">
        <f t="shared" si="1102"/>
        <v>0.11455308163923847</v>
      </c>
      <c r="AK563" s="30">
        <f t="shared" si="1103"/>
        <v>0.12399150743099786</v>
      </c>
      <c r="AL563" s="30">
        <f t="shared" si="1104"/>
        <v>6.0590261876748127E-3</v>
      </c>
      <c r="AM563" s="30">
        <f t="shared" si="1105"/>
        <v>1.7983582004224155</v>
      </c>
      <c r="AO563" s="30">
        <f t="shared" si="1106"/>
        <v>0.53866264717861778</v>
      </c>
      <c r="AP563" s="30">
        <f t="shared" si="1107"/>
        <v>4.6628540689756534E-3</v>
      </c>
      <c r="AQ563" s="30">
        <f t="shared" si="1108"/>
        <v>0.19415294010465195</v>
      </c>
      <c r="AR563" s="30">
        <f t="shared" si="1109"/>
        <v>5.4019735144234166E-2</v>
      </c>
      <c r="AS563" s="30">
        <f t="shared" si="1110"/>
        <v>1.1757740620973202E-3</v>
      </c>
      <c r="AT563" s="30">
        <f t="shared" si="1111"/>
        <v>2.9665878531868552E-2</v>
      </c>
      <c r="AU563" s="30">
        <f t="shared" si="1112"/>
        <v>4.1645212821418497E-2</v>
      </c>
      <c r="AV563" s="30">
        <f t="shared" si="1113"/>
        <v>6.3698701188857232E-2</v>
      </c>
      <c r="AW563" s="30">
        <f t="shared" si="1114"/>
        <v>6.8947058156641747E-2</v>
      </c>
      <c r="AX563" s="30">
        <f t="shared" si="1115"/>
        <v>3.3691987426373738E-3</v>
      </c>
      <c r="AY563" s="30">
        <f t="shared" si="1116"/>
        <v>1.0000000000000004</v>
      </c>
      <c r="AZ563" s="30"/>
      <c r="BA563" s="30">
        <f t="shared" si="1117"/>
        <v>0.90579227696404796</v>
      </c>
      <c r="BB563" s="30">
        <f t="shared" si="1118"/>
        <v>3.1289111389236545E-3</v>
      </c>
      <c r="BC563" s="30">
        <f t="shared" si="1119"/>
        <v>0.55590427618673988</v>
      </c>
      <c r="BD563" s="30">
        <f t="shared" si="1120"/>
        <v>1.0855949895615868E-2</v>
      </c>
      <c r="BE563" s="30">
        <f t="shared" si="1121"/>
        <v>1.6915703411333521E-3</v>
      </c>
      <c r="BF563" s="30">
        <f t="shared" si="1122"/>
        <v>4.2183622828784123E-3</v>
      </c>
      <c r="BG563" s="30">
        <f t="shared" si="1123"/>
        <v>0.1916904422253923</v>
      </c>
      <c r="BH563" s="30">
        <f t="shared" si="1124"/>
        <v>0.13326879638593095</v>
      </c>
      <c r="BI563" s="30">
        <f t="shared" si="1125"/>
        <v>2.2080679405520168E-2</v>
      </c>
      <c r="BJ563" s="30">
        <f t="shared" si="1126"/>
        <v>1.8286312648261822</v>
      </c>
      <c r="BK563" s="30"/>
      <c r="BL563" s="30">
        <f t="shared" si="1127"/>
        <v>0.4953389425123641</v>
      </c>
      <c r="BM563" s="30">
        <f t="shared" si="1128"/>
        <v>1.7110672879264528E-3</v>
      </c>
      <c r="BN563" s="30">
        <f t="shared" si="1129"/>
        <v>0.30400020325561944</v>
      </c>
      <c r="BO563" s="30">
        <f t="shared" si="1130"/>
        <v>5.9366533343439059E-3</v>
      </c>
      <c r="BP563" s="30">
        <f t="shared" si="1131"/>
        <v>9.2504726003038223E-4</v>
      </c>
      <c r="BQ563" s="30">
        <f t="shared" si="1132"/>
        <v>2.3068413867895791E-3</v>
      </c>
      <c r="BR563" s="30">
        <f t="shared" si="1133"/>
        <v>0.10482728033396779</v>
      </c>
      <c r="BS563" s="30">
        <f t="shared" si="1134"/>
        <v>7.2878988207936285E-2</v>
      </c>
      <c r="BT563" s="30">
        <f t="shared" si="1135"/>
        <v>1.207497642102221E-2</v>
      </c>
      <c r="BU563" s="30">
        <f t="shared" si="1136"/>
        <v>1.0000000000000002</v>
      </c>
      <c r="BV563" s="30"/>
      <c r="BW563" s="28">
        <f t="shared" si="1137"/>
        <v>0.55235848175854141</v>
      </c>
      <c r="BX563" s="28">
        <f t="shared" si="1138"/>
        <v>0.38401575573062119</v>
      </c>
      <c r="BY563" s="28">
        <f t="shared" si="1139"/>
        <v>6.3625762510837403E-2</v>
      </c>
      <c r="BZ563" s="28"/>
      <c r="CA563" s="28">
        <f t="shared" si="1140"/>
        <v>58.217465239571858</v>
      </c>
      <c r="CB563" s="28">
        <f t="shared" si="1141"/>
        <v>9.3928178453536031</v>
      </c>
      <c r="CC563" s="28">
        <f t="shared" si="1142"/>
        <v>33.98050033901081</v>
      </c>
      <c r="CD563" s="28">
        <f t="shared" si="1143"/>
        <v>55.235848175854144</v>
      </c>
      <c r="CF563" s="28">
        <f t="shared" si="1144"/>
        <v>7.1005605751574619</v>
      </c>
      <c r="CG563" s="28">
        <f t="shared" si="1145"/>
        <v>0.48021664245551088</v>
      </c>
      <c r="CH563" s="30"/>
      <c r="CI563" s="107">
        <f t="shared" si="1091"/>
        <v>2.8314400060236111</v>
      </c>
    </row>
    <row r="564" spans="1:87" ht="15" customHeight="1" x14ac:dyDescent="0.2">
      <c r="A564" s="150" t="s">
        <v>194</v>
      </c>
      <c r="C564" s="147">
        <v>98</v>
      </c>
      <c r="D564" s="26">
        <f t="shared" si="1092"/>
        <v>1025</v>
      </c>
      <c r="F564" s="28">
        <v>58.2</v>
      </c>
      <c r="G564" s="28">
        <v>0.67</v>
      </c>
      <c r="H564" s="28">
        <v>17.8</v>
      </c>
      <c r="I564" s="28">
        <v>6.98</v>
      </c>
      <c r="J564" s="28">
        <v>0.15</v>
      </c>
      <c r="K564" s="28">
        <v>2.15</v>
      </c>
      <c r="L564" s="28">
        <v>4.2</v>
      </c>
      <c r="M564" s="28">
        <v>3.55</v>
      </c>
      <c r="N564" s="28">
        <v>5.84</v>
      </c>
      <c r="O564" s="28">
        <v>0.43</v>
      </c>
      <c r="P564" s="28">
        <f t="shared" si="1093"/>
        <v>99.970000000000027</v>
      </c>
      <c r="R564" s="28">
        <v>54.58</v>
      </c>
      <c r="S564" s="28">
        <v>0.36</v>
      </c>
      <c r="T564" s="28">
        <v>28</v>
      </c>
      <c r="U564" s="28">
        <v>0.83</v>
      </c>
      <c r="V564" s="28">
        <v>0.09</v>
      </c>
      <c r="W564" s="28">
        <v>0.13</v>
      </c>
      <c r="X564" s="28">
        <v>11.1</v>
      </c>
      <c r="Y564" s="28">
        <v>3.9</v>
      </c>
      <c r="Z564" s="28">
        <v>1.01</v>
      </c>
      <c r="AA564" s="28">
        <f t="shared" si="1094"/>
        <v>100</v>
      </c>
      <c r="AC564" s="30">
        <f t="shared" si="1095"/>
        <v>0.9687083888149135</v>
      </c>
      <c r="AD564" s="30">
        <f t="shared" si="1096"/>
        <v>8.3854818523153938E-3</v>
      </c>
      <c r="AE564" s="30">
        <f t="shared" si="1097"/>
        <v>0.34915653197332291</v>
      </c>
      <c r="AF564" s="30">
        <f t="shared" si="1098"/>
        <v>9.7146833681280464E-2</v>
      </c>
      <c r="AG564" s="30">
        <f t="shared" si="1099"/>
        <v>2.11446292641669E-3</v>
      </c>
      <c r="AH564" s="30">
        <f t="shared" si="1100"/>
        <v>5.3349875930521096E-2</v>
      </c>
      <c r="AI564" s="30">
        <f t="shared" si="1101"/>
        <v>7.4893009985734671E-2</v>
      </c>
      <c r="AJ564" s="30">
        <f t="shared" si="1102"/>
        <v>0.11455308163923847</v>
      </c>
      <c r="AK564" s="30">
        <f t="shared" si="1103"/>
        <v>0.12399150743099786</v>
      </c>
      <c r="AL564" s="30">
        <f t="shared" si="1104"/>
        <v>6.0590261876748127E-3</v>
      </c>
      <c r="AM564" s="30">
        <f t="shared" si="1105"/>
        <v>1.7983582004224155</v>
      </c>
      <c r="AO564" s="30">
        <f t="shared" si="1106"/>
        <v>0.53866264717861778</v>
      </c>
      <c r="AP564" s="30">
        <f t="shared" si="1107"/>
        <v>4.6628540689756534E-3</v>
      </c>
      <c r="AQ564" s="30">
        <f t="shared" si="1108"/>
        <v>0.19415294010465195</v>
      </c>
      <c r="AR564" s="30">
        <f t="shared" si="1109"/>
        <v>5.4019735144234166E-2</v>
      </c>
      <c r="AS564" s="30">
        <f t="shared" si="1110"/>
        <v>1.1757740620973202E-3</v>
      </c>
      <c r="AT564" s="30">
        <f t="shared" si="1111"/>
        <v>2.9665878531868552E-2</v>
      </c>
      <c r="AU564" s="30">
        <f t="shared" si="1112"/>
        <v>4.1645212821418497E-2</v>
      </c>
      <c r="AV564" s="30">
        <f t="shared" si="1113"/>
        <v>6.3698701188857232E-2</v>
      </c>
      <c r="AW564" s="30">
        <f t="shared" si="1114"/>
        <v>6.8947058156641747E-2</v>
      </c>
      <c r="AX564" s="30">
        <f t="shared" si="1115"/>
        <v>3.3691987426373738E-3</v>
      </c>
      <c r="AY564" s="30">
        <f t="shared" si="1116"/>
        <v>1.0000000000000004</v>
      </c>
      <c r="AZ564" s="30"/>
      <c r="BA564" s="30">
        <f t="shared" si="1117"/>
        <v>0.9084553928095872</v>
      </c>
      <c r="BB564" s="30">
        <f t="shared" si="1118"/>
        <v>4.5056320400500621E-3</v>
      </c>
      <c r="BC564" s="30">
        <f t="shared" si="1119"/>
        <v>0.54923499411533938</v>
      </c>
      <c r="BD564" s="30">
        <f t="shared" si="1120"/>
        <v>1.1551844119693807E-2</v>
      </c>
      <c r="BE564" s="30">
        <f t="shared" si="1121"/>
        <v>1.268677755850014E-3</v>
      </c>
      <c r="BF564" s="30">
        <f t="shared" si="1122"/>
        <v>3.2258064516129037E-3</v>
      </c>
      <c r="BG564" s="30">
        <f t="shared" si="1123"/>
        <v>0.19793152639087019</v>
      </c>
      <c r="BH564" s="30">
        <f t="shared" si="1124"/>
        <v>0.12584704743465636</v>
      </c>
      <c r="BI564" s="30">
        <f t="shared" si="1125"/>
        <v>2.1443736730360933E-2</v>
      </c>
      <c r="BJ564" s="30">
        <f t="shared" si="1126"/>
        <v>1.8234646578480211</v>
      </c>
      <c r="BK564" s="30"/>
      <c r="BL564" s="30">
        <f t="shared" si="1127"/>
        <v>0.49820290670273221</v>
      </c>
      <c r="BM564" s="30">
        <f t="shared" si="1128"/>
        <v>2.4709182164064677E-3</v>
      </c>
      <c r="BN564" s="30">
        <f t="shared" si="1129"/>
        <v>0.30120407969054042</v>
      </c>
      <c r="BO564" s="30">
        <f t="shared" si="1130"/>
        <v>6.3351072201897375E-3</v>
      </c>
      <c r="BP564" s="30">
        <f t="shared" si="1131"/>
        <v>6.9575121754608389E-4</v>
      </c>
      <c r="BQ564" s="30">
        <f t="shared" si="1132"/>
        <v>1.7690534542193262E-3</v>
      </c>
      <c r="BR564" s="30">
        <f t="shared" si="1133"/>
        <v>0.1085469496428085</v>
      </c>
      <c r="BS564" s="30">
        <f t="shared" si="1134"/>
        <v>6.901534772995048E-2</v>
      </c>
      <c r="BT564" s="30">
        <f t="shared" si="1135"/>
        <v>1.1759886125606602E-2</v>
      </c>
      <c r="BU564" s="30">
        <f t="shared" si="1136"/>
        <v>0.99999999999999978</v>
      </c>
      <c r="BV564" s="30"/>
      <c r="BW564" s="28">
        <f t="shared" si="1137"/>
        <v>0.57334511802598975</v>
      </c>
      <c r="BX564" s="28">
        <f t="shared" si="1138"/>
        <v>0.36453914937309123</v>
      </c>
      <c r="BY564" s="28">
        <f t="shared" si="1139"/>
        <v>6.2115732600919016E-2</v>
      </c>
      <c r="BZ564" s="28"/>
      <c r="CA564" s="28">
        <f t="shared" si="1140"/>
        <v>58.217465239571858</v>
      </c>
      <c r="CB564" s="28">
        <f t="shared" si="1141"/>
        <v>9.3928178453536031</v>
      </c>
      <c r="CC564" s="28">
        <f t="shared" si="1142"/>
        <v>34.878829161391387</v>
      </c>
      <c r="CD564" s="28">
        <f t="shared" si="1143"/>
        <v>57.334511802598975</v>
      </c>
      <c r="CF564" s="28">
        <f t="shared" si="1144"/>
        <v>7.1378511518135568</v>
      </c>
      <c r="CG564" s="28">
        <f t="shared" si="1145"/>
        <v>0.48021664245551088</v>
      </c>
      <c r="CH564" s="30"/>
      <c r="CI564" s="107">
        <f t="shared" si="1091"/>
        <v>3.0588681314136434</v>
      </c>
    </row>
    <row r="565" spans="1:87" ht="15" customHeight="1" x14ac:dyDescent="0.2">
      <c r="A565" s="150" t="s">
        <v>194</v>
      </c>
      <c r="C565" s="147">
        <v>105</v>
      </c>
      <c r="D565" s="26">
        <f t="shared" si="1092"/>
        <v>1025</v>
      </c>
      <c r="F565" s="28">
        <v>58.2</v>
      </c>
      <c r="G565" s="28">
        <v>0.67</v>
      </c>
      <c r="H565" s="28">
        <v>17.8</v>
      </c>
      <c r="I565" s="28">
        <v>6.98</v>
      </c>
      <c r="J565" s="28">
        <v>0.15</v>
      </c>
      <c r="K565" s="28">
        <v>2.15</v>
      </c>
      <c r="L565" s="28">
        <v>4.2</v>
      </c>
      <c r="M565" s="28">
        <v>3.55</v>
      </c>
      <c r="N565" s="28">
        <v>5.84</v>
      </c>
      <c r="O565" s="28">
        <v>0.43</v>
      </c>
      <c r="P565" s="28">
        <f t="shared" si="1093"/>
        <v>99.970000000000027</v>
      </c>
      <c r="R565" s="28">
        <v>54.08</v>
      </c>
      <c r="S565" s="28">
        <v>0.1</v>
      </c>
      <c r="T565" s="28">
        <v>28.38</v>
      </c>
      <c r="U565" s="28">
        <v>0.81</v>
      </c>
      <c r="V565" s="28">
        <v>0.14000000000000001</v>
      </c>
      <c r="W565" s="28">
        <v>0.36</v>
      </c>
      <c r="X565" s="28">
        <v>11.06</v>
      </c>
      <c r="Y565" s="28">
        <v>4.12</v>
      </c>
      <c r="Z565" s="28">
        <v>0.95</v>
      </c>
      <c r="AA565" s="28">
        <f t="shared" si="1094"/>
        <v>100.00000000000001</v>
      </c>
      <c r="AC565" s="30">
        <f t="shared" si="1095"/>
        <v>0.9687083888149135</v>
      </c>
      <c r="AD565" s="30">
        <f t="shared" si="1096"/>
        <v>8.3854818523153938E-3</v>
      </c>
      <c r="AE565" s="30">
        <f t="shared" si="1097"/>
        <v>0.34915653197332291</v>
      </c>
      <c r="AF565" s="30">
        <f t="shared" si="1098"/>
        <v>9.7146833681280464E-2</v>
      </c>
      <c r="AG565" s="30">
        <f t="shared" si="1099"/>
        <v>2.11446292641669E-3</v>
      </c>
      <c r="AH565" s="30">
        <f t="shared" si="1100"/>
        <v>5.3349875930521096E-2</v>
      </c>
      <c r="AI565" s="30">
        <f t="shared" si="1101"/>
        <v>7.4893009985734671E-2</v>
      </c>
      <c r="AJ565" s="30">
        <f t="shared" si="1102"/>
        <v>0.11455308163923847</v>
      </c>
      <c r="AK565" s="30">
        <f t="shared" si="1103"/>
        <v>0.12399150743099786</v>
      </c>
      <c r="AL565" s="30">
        <f t="shared" si="1104"/>
        <v>6.0590261876748127E-3</v>
      </c>
      <c r="AM565" s="30">
        <f t="shared" si="1105"/>
        <v>1.7983582004224155</v>
      </c>
      <c r="AO565" s="30">
        <f t="shared" si="1106"/>
        <v>0.53866264717861778</v>
      </c>
      <c r="AP565" s="30">
        <f t="shared" si="1107"/>
        <v>4.6628540689756534E-3</v>
      </c>
      <c r="AQ565" s="30">
        <f t="shared" si="1108"/>
        <v>0.19415294010465195</v>
      </c>
      <c r="AR565" s="30">
        <f t="shared" si="1109"/>
        <v>5.4019735144234166E-2</v>
      </c>
      <c r="AS565" s="30">
        <f t="shared" si="1110"/>
        <v>1.1757740620973202E-3</v>
      </c>
      <c r="AT565" s="30">
        <f t="shared" si="1111"/>
        <v>2.9665878531868552E-2</v>
      </c>
      <c r="AU565" s="30">
        <f t="shared" si="1112"/>
        <v>4.1645212821418497E-2</v>
      </c>
      <c r="AV565" s="30">
        <f t="shared" si="1113"/>
        <v>6.3698701188857232E-2</v>
      </c>
      <c r="AW565" s="30">
        <f t="shared" si="1114"/>
        <v>6.8947058156641747E-2</v>
      </c>
      <c r="AX565" s="30">
        <f t="shared" si="1115"/>
        <v>3.3691987426373738E-3</v>
      </c>
      <c r="AY565" s="30">
        <f t="shared" si="1116"/>
        <v>1.0000000000000004</v>
      </c>
      <c r="AZ565" s="30"/>
      <c r="BA565" s="30">
        <f t="shared" si="1117"/>
        <v>0.90013315579227693</v>
      </c>
      <c r="BB565" s="30">
        <f t="shared" si="1118"/>
        <v>1.2515644555694619E-3</v>
      </c>
      <c r="BC565" s="30">
        <f t="shared" si="1119"/>
        <v>0.55668889760690465</v>
      </c>
      <c r="BD565" s="30">
        <f t="shared" si="1120"/>
        <v>1.1273486430062632E-2</v>
      </c>
      <c r="BE565" s="30">
        <f t="shared" si="1121"/>
        <v>1.9734987313222443E-3</v>
      </c>
      <c r="BF565" s="30">
        <f t="shared" si="1122"/>
        <v>8.9330024813895782E-3</v>
      </c>
      <c r="BG565" s="30">
        <f t="shared" si="1123"/>
        <v>0.19721825962910131</v>
      </c>
      <c r="BH565" s="30">
        <f t="shared" si="1124"/>
        <v>0.13294611164891901</v>
      </c>
      <c r="BI565" s="30">
        <f t="shared" si="1125"/>
        <v>2.0169851380042462E-2</v>
      </c>
      <c r="BJ565" s="30">
        <f t="shared" si="1126"/>
        <v>1.8305878281555883</v>
      </c>
      <c r="BK565" s="30"/>
      <c r="BL565" s="30">
        <f t="shared" si="1127"/>
        <v>0.49171809292494179</v>
      </c>
      <c r="BM565" s="30">
        <f t="shared" si="1128"/>
        <v>6.8369538807131565E-4</v>
      </c>
      <c r="BN565" s="30">
        <f t="shared" si="1129"/>
        <v>0.30410389987559211</v>
      </c>
      <c r="BO565" s="30">
        <f t="shared" si="1130"/>
        <v>6.1583969130949876E-3</v>
      </c>
      <c r="BP565" s="30">
        <f t="shared" si="1131"/>
        <v>1.0780683127947191E-3</v>
      </c>
      <c r="BQ565" s="30">
        <f t="shared" si="1132"/>
        <v>4.8798546259263831E-3</v>
      </c>
      <c r="BR565" s="30">
        <f t="shared" si="1133"/>
        <v>0.10773493442694246</v>
      </c>
      <c r="BS565" s="30">
        <f t="shared" si="1134"/>
        <v>7.2624820073707727E-2</v>
      </c>
      <c r="BT565" s="30">
        <f t="shared" si="1135"/>
        <v>1.1018237458928494E-2</v>
      </c>
      <c r="BU565" s="30">
        <f t="shared" si="1136"/>
        <v>0.99999999999999989</v>
      </c>
      <c r="BV565" s="30"/>
      <c r="BW565" s="28">
        <f t="shared" si="1137"/>
        <v>0.56294317504228686</v>
      </c>
      <c r="BX565" s="28">
        <f t="shared" si="1138"/>
        <v>0.37948365603630624</v>
      </c>
      <c r="BY565" s="28">
        <f t="shared" si="1139"/>
        <v>5.7573168921406903E-2</v>
      </c>
      <c r="BZ565" s="28"/>
      <c r="CA565" s="28">
        <f t="shared" si="1140"/>
        <v>58.217465239571858</v>
      </c>
      <c r="CB565" s="28">
        <f t="shared" si="1141"/>
        <v>9.3928178453536031</v>
      </c>
      <c r="CC565" s="28">
        <f t="shared" si="1142"/>
        <v>33.904475644255029</v>
      </c>
      <c r="CD565" s="28">
        <f t="shared" si="1143"/>
        <v>56.294317504228687</v>
      </c>
      <c r="CF565" s="28">
        <f t="shared" si="1144"/>
        <v>7.1195420068052586</v>
      </c>
      <c r="CG565" s="28">
        <f t="shared" si="1145"/>
        <v>0.48021664245551088</v>
      </c>
      <c r="CH565" s="30"/>
      <c r="CI565" s="107">
        <f t="shared" si="1091"/>
        <v>2.880971149473901</v>
      </c>
    </row>
    <row r="566" spans="1:87" ht="15" customHeight="1" x14ac:dyDescent="0.2">
      <c r="A566" s="150" t="s">
        <v>194</v>
      </c>
      <c r="C566" s="147">
        <v>112</v>
      </c>
      <c r="D566" s="26">
        <f t="shared" si="1092"/>
        <v>1025</v>
      </c>
      <c r="F566" s="28">
        <v>58.2</v>
      </c>
      <c r="G566" s="28">
        <v>0.67</v>
      </c>
      <c r="H566" s="28">
        <v>17.8</v>
      </c>
      <c r="I566" s="28">
        <v>6.98</v>
      </c>
      <c r="J566" s="28">
        <v>0.15</v>
      </c>
      <c r="K566" s="28">
        <v>2.15</v>
      </c>
      <c r="L566" s="28">
        <v>4.2</v>
      </c>
      <c r="M566" s="28">
        <v>3.55</v>
      </c>
      <c r="N566" s="28">
        <v>5.84</v>
      </c>
      <c r="O566" s="28">
        <v>0.43</v>
      </c>
      <c r="P566" s="28">
        <f t="shared" si="1093"/>
        <v>99.970000000000027</v>
      </c>
      <c r="R566" s="28">
        <v>53.73</v>
      </c>
      <c r="S566" s="28">
        <v>0.28999999999999998</v>
      </c>
      <c r="T566" s="28">
        <v>28.52</v>
      </c>
      <c r="U566" s="28">
        <v>0.79</v>
      </c>
      <c r="V566" s="28">
        <v>0.15</v>
      </c>
      <c r="W566" s="28">
        <v>0.22</v>
      </c>
      <c r="X566" s="28">
        <v>11.32</v>
      </c>
      <c r="Y566" s="28">
        <v>4.0199999999999996</v>
      </c>
      <c r="Z566" s="28">
        <v>0.96</v>
      </c>
      <c r="AA566" s="28">
        <f t="shared" si="1094"/>
        <v>100</v>
      </c>
      <c r="AC566" s="30">
        <f t="shared" si="1095"/>
        <v>0.9687083888149135</v>
      </c>
      <c r="AD566" s="30">
        <f t="shared" si="1096"/>
        <v>8.3854818523153938E-3</v>
      </c>
      <c r="AE566" s="30">
        <f t="shared" si="1097"/>
        <v>0.34915653197332291</v>
      </c>
      <c r="AF566" s="30">
        <f t="shared" si="1098"/>
        <v>9.7146833681280464E-2</v>
      </c>
      <c r="AG566" s="30">
        <f t="shared" si="1099"/>
        <v>2.11446292641669E-3</v>
      </c>
      <c r="AH566" s="30">
        <f t="shared" si="1100"/>
        <v>5.3349875930521096E-2</v>
      </c>
      <c r="AI566" s="30">
        <f t="shared" si="1101"/>
        <v>7.4893009985734671E-2</v>
      </c>
      <c r="AJ566" s="30">
        <f t="shared" si="1102"/>
        <v>0.11455308163923847</v>
      </c>
      <c r="AK566" s="30">
        <f t="shared" si="1103"/>
        <v>0.12399150743099786</v>
      </c>
      <c r="AL566" s="30">
        <f t="shared" si="1104"/>
        <v>6.0590261876748127E-3</v>
      </c>
      <c r="AM566" s="30">
        <f t="shared" si="1105"/>
        <v>1.7983582004224155</v>
      </c>
      <c r="AO566" s="30">
        <f t="shared" si="1106"/>
        <v>0.53866264717861778</v>
      </c>
      <c r="AP566" s="30">
        <f t="shared" si="1107"/>
        <v>4.6628540689756534E-3</v>
      </c>
      <c r="AQ566" s="30">
        <f t="shared" si="1108"/>
        <v>0.19415294010465195</v>
      </c>
      <c r="AR566" s="30">
        <f t="shared" si="1109"/>
        <v>5.4019735144234166E-2</v>
      </c>
      <c r="AS566" s="30">
        <f t="shared" si="1110"/>
        <v>1.1757740620973202E-3</v>
      </c>
      <c r="AT566" s="30">
        <f t="shared" si="1111"/>
        <v>2.9665878531868552E-2</v>
      </c>
      <c r="AU566" s="30">
        <f t="shared" si="1112"/>
        <v>4.1645212821418497E-2</v>
      </c>
      <c r="AV566" s="30">
        <f t="shared" si="1113"/>
        <v>6.3698701188857232E-2</v>
      </c>
      <c r="AW566" s="30">
        <f t="shared" si="1114"/>
        <v>6.8947058156641747E-2</v>
      </c>
      <c r="AX566" s="30">
        <f t="shared" si="1115"/>
        <v>3.3691987426373738E-3</v>
      </c>
      <c r="AY566" s="30">
        <f t="shared" si="1116"/>
        <v>1.0000000000000004</v>
      </c>
      <c r="AZ566" s="30"/>
      <c r="BA566" s="30">
        <f t="shared" si="1117"/>
        <v>0.89430758988015979</v>
      </c>
      <c r="BB566" s="30">
        <f t="shared" si="1118"/>
        <v>3.6295369211514386E-3</v>
      </c>
      <c r="BC566" s="30">
        <f t="shared" si="1119"/>
        <v>0.55943507257748137</v>
      </c>
      <c r="BD566" s="30">
        <f t="shared" si="1120"/>
        <v>1.0995128740431456E-2</v>
      </c>
      <c r="BE566" s="30">
        <f t="shared" si="1121"/>
        <v>2.11446292641669E-3</v>
      </c>
      <c r="BF566" s="30">
        <f t="shared" si="1122"/>
        <v>5.4590570719602978E-3</v>
      </c>
      <c r="BG566" s="30">
        <f t="shared" si="1123"/>
        <v>0.20185449358059915</v>
      </c>
      <c r="BH566" s="30">
        <f t="shared" si="1124"/>
        <v>0.1297192642787996</v>
      </c>
      <c r="BI566" s="30">
        <f t="shared" si="1125"/>
        <v>2.038216560509554E-2</v>
      </c>
      <c r="BJ566" s="30">
        <f t="shared" si="1126"/>
        <v>1.8278967715820953</v>
      </c>
      <c r="BK566" s="30"/>
      <c r="BL566" s="30">
        <f t="shared" si="1127"/>
        <v>0.48925497532670392</v>
      </c>
      <c r="BM566" s="30">
        <f t="shared" si="1128"/>
        <v>1.9856356100514221E-3</v>
      </c>
      <c r="BN566" s="30">
        <f t="shared" si="1129"/>
        <v>0.3060539748605578</v>
      </c>
      <c r="BO566" s="30">
        <f t="shared" si="1130"/>
        <v>6.0151803490056319E-3</v>
      </c>
      <c r="BP566" s="30">
        <f t="shared" si="1131"/>
        <v>1.1567737080615135E-3</v>
      </c>
      <c r="BQ566" s="30">
        <f t="shared" si="1132"/>
        <v>2.9865237232381196E-3</v>
      </c>
      <c r="BR566" s="30">
        <f t="shared" si="1133"/>
        <v>0.11042991963156021</v>
      </c>
      <c r="BS566" s="30">
        <f t="shared" si="1134"/>
        <v>7.0966405923745896E-2</v>
      </c>
      <c r="BT566" s="30">
        <f t="shared" si="1135"/>
        <v>1.1150610867075503E-2</v>
      </c>
      <c r="BU566" s="30">
        <f t="shared" si="1136"/>
        <v>1.0000000000000002</v>
      </c>
      <c r="BV566" s="30"/>
      <c r="BW566" s="28">
        <f t="shared" si="1137"/>
        <v>0.57352208081522016</v>
      </c>
      <c r="BX566" s="28">
        <f t="shared" si="1138"/>
        <v>0.36856678814182775</v>
      </c>
      <c r="BY566" s="28">
        <f t="shared" si="1139"/>
        <v>5.7911131042952091E-2</v>
      </c>
      <c r="BZ566" s="28"/>
      <c r="CA566" s="28">
        <f t="shared" si="1140"/>
        <v>58.217465239571858</v>
      </c>
      <c r="CB566" s="28">
        <f t="shared" si="1141"/>
        <v>9.3928178453536031</v>
      </c>
      <c r="CC566" s="28">
        <f t="shared" si="1142"/>
        <v>34.467217145056217</v>
      </c>
      <c r="CD566" s="28">
        <f t="shared" si="1143"/>
        <v>57.352208081522015</v>
      </c>
      <c r="CF566" s="28">
        <f t="shared" si="1144"/>
        <v>7.1381597538745689</v>
      </c>
      <c r="CG566" s="28">
        <f t="shared" si="1145"/>
        <v>0.48021664245551088</v>
      </c>
      <c r="CH566" s="30"/>
      <c r="CI566" s="107">
        <f t="shared" si="1091"/>
        <v>3.0091987741465966</v>
      </c>
    </row>
    <row r="567" spans="1:87" ht="15" customHeight="1" x14ac:dyDescent="0.2">
      <c r="A567" s="150" t="s">
        <v>194</v>
      </c>
      <c r="C567" s="146">
        <v>119</v>
      </c>
      <c r="D567" s="26">
        <f t="shared" si="1092"/>
        <v>1025</v>
      </c>
      <c r="F567" s="28">
        <v>58.2</v>
      </c>
      <c r="G567" s="28">
        <v>0.67</v>
      </c>
      <c r="H567" s="28">
        <v>17.8</v>
      </c>
      <c r="I567" s="28">
        <v>6.98</v>
      </c>
      <c r="J567" s="28">
        <v>0.15</v>
      </c>
      <c r="K567" s="28">
        <v>2.15</v>
      </c>
      <c r="L567" s="28">
        <v>4.2</v>
      </c>
      <c r="M567" s="28">
        <v>3.55</v>
      </c>
      <c r="N567" s="28">
        <v>5.84</v>
      </c>
      <c r="O567" s="28">
        <v>0.43</v>
      </c>
      <c r="P567" s="28">
        <f t="shared" si="1093"/>
        <v>99.970000000000027</v>
      </c>
      <c r="R567" s="28">
        <v>54.37</v>
      </c>
      <c r="S567" s="28">
        <v>0.19</v>
      </c>
      <c r="T567" s="28">
        <v>28.58</v>
      </c>
      <c r="U567" s="28">
        <v>0.68</v>
      </c>
      <c r="V567" s="28">
        <v>0.1</v>
      </c>
      <c r="W567" s="28">
        <v>0.2</v>
      </c>
      <c r="X567" s="28">
        <v>10.95</v>
      </c>
      <c r="Y567" s="28">
        <v>3.95</v>
      </c>
      <c r="Z567" s="28">
        <v>0.97</v>
      </c>
      <c r="AA567" s="28">
        <f t="shared" si="1094"/>
        <v>99.99</v>
      </c>
      <c r="AC567" s="30">
        <f t="shared" si="1095"/>
        <v>0.9687083888149135</v>
      </c>
      <c r="AD567" s="30">
        <f t="shared" si="1096"/>
        <v>8.3854818523153938E-3</v>
      </c>
      <c r="AE567" s="30">
        <f t="shared" si="1097"/>
        <v>0.34915653197332291</v>
      </c>
      <c r="AF567" s="30">
        <f t="shared" si="1098"/>
        <v>9.7146833681280464E-2</v>
      </c>
      <c r="AG567" s="30">
        <f t="shared" si="1099"/>
        <v>2.11446292641669E-3</v>
      </c>
      <c r="AH567" s="30">
        <f t="shared" si="1100"/>
        <v>5.3349875930521096E-2</v>
      </c>
      <c r="AI567" s="30">
        <f t="shared" si="1101"/>
        <v>7.4893009985734671E-2</v>
      </c>
      <c r="AJ567" s="30">
        <f t="shared" si="1102"/>
        <v>0.11455308163923847</v>
      </c>
      <c r="AK567" s="30">
        <f t="shared" si="1103"/>
        <v>0.12399150743099786</v>
      </c>
      <c r="AL567" s="30">
        <f t="shared" si="1104"/>
        <v>6.0590261876748127E-3</v>
      </c>
      <c r="AM567" s="30">
        <f t="shared" si="1105"/>
        <v>1.7983582004224155</v>
      </c>
      <c r="AO567" s="30">
        <f t="shared" si="1106"/>
        <v>0.53866264717861778</v>
      </c>
      <c r="AP567" s="30">
        <f t="shared" si="1107"/>
        <v>4.6628540689756534E-3</v>
      </c>
      <c r="AQ567" s="30">
        <f t="shared" si="1108"/>
        <v>0.19415294010465195</v>
      </c>
      <c r="AR567" s="30">
        <f t="shared" si="1109"/>
        <v>5.4019735144234166E-2</v>
      </c>
      <c r="AS567" s="30">
        <f t="shared" si="1110"/>
        <v>1.1757740620973202E-3</v>
      </c>
      <c r="AT567" s="30">
        <f t="shared" si="1111"/>
        <v>2.9665878531868552E-2</v>
      </c>
      <c r="AU567" s="30">
        <f t="shared" si="1112"/>
        <v>4.1645212821418497E-2</v>
      </c>
      <c r="AV567" s="30">
        <f t="shared" si="1113"/>
        <v>6.3698701188857232E-2</v>
      </c>
      <c r="AW567" s="30">
        <f t="shared" si="1114"/>
        <v>6.8947058156641747E-2</v>
      </c>
      <c r="AX567" s="30">
        <f t="shared" si="1115"/>
        <v>3.3691987426373738E-3</v>
      </c>
      <c r="AY567" s="30">
        <f t="shared" si="1116"/>
        <v>1.0000000000000004</v>
      </c>
      <c r="AZ567" s="30"/>
      <c r="BA567" s="30">
        <f t="shared" si="1117"/>
        <v>0.90496005326231688</v>
      </c>
      <c r="BB567" s="30">
        <f t="shared" si="1118"/>
        <v>2.3779724655819774E-3</v>
      </c>
      <c r="BC567" s="30">
        <f t="shared" si="1119"/>
        <v>0.56061200470772854</v>
      </c>
      <c r="BD567" s="30">
        <f t="shared" si="1120"/>
        <v>9.4641614474599879E-3</v>
      </c>
      <c r="BE567" s="30">
        <f t="shared" si="1121"/>
        <v>1.4096419509444602E-3</v>
      </c>
      <c r="BF567" s="30">
        <f t="shared" si="1122"/>
        <v>4.9627791563275443E-3</v>
      </c>
      <c r="BG567" s="30">
        <f t="shared" si="1123"/>
        <v>0.1952567760342368</v>
      </c>
      <c r="BH567" s="30">
        <f t="shared" si="1124"/>
        <v>0.12746047111971606</v>
      </c>
      <c r="BI567" s="30">
        <f t="shared" si="1125"/>
        <v>2.0594479830148619E-2</v>
      </c>
      <c r="BJ567" s="30">
        <f t="shared" si="1126"/>
        <v>1.8270983399744609</v>
      </c>
      <c r="BK567" s="30"/>
      <c r="BL567" s="30">
        <f t="shared" si="1127"/>
        <v>0.49529903971943096</v>
      </c>
      <c r="BM567" s="30">
        <f t="shared" si="1128"/>
        <v>1.3015021761856652E-3</v>
      </c>
      <c r="BN567" s="30">
        <f t="shared" si="1129"/>
        <v>0.30683187239695303</v>
      </c>
      <c r="BO567" s="30">
        <f t="shared" si="1130"/>
        <v>5.1798861836808837E-3</v>
      </c>
      <c r="BP567" s="30">
        <f t="shared" si="1131"/>
        <v>7.7151947440561085E-4</v>
      </c>
      <c r="BQ567" s="30">
        <f t="shared" si="1132"/>
        <v>2.7162080155997042E-3</v>
      </c>
      <c r="BR567" s="30">
        <f t="shared" si="1133"/>
        <v>0.10686714106311655</v>
      </c>
      <c r="BS567" s="30">
        <f t="shared" si="1134"/>
        <v>6.9761144395488695E-2</v>
      </c>
      <c r="BT567" s="30">
        <f t="shared" si="1135"/>
        <v>1.1271686575138854E-2</v>
      </c>
      <c r="BU567" s="30">
        <f t="shared" si="1136"/>
        <v>1</v>
      </c>
      <c r="BV567" s="30"/>
      <c r="BW567" s="28">
        <f t="shared" si="1137"/>
        <v>0.56874484815742687</v>
      </c>
      <c r="BX567" s="28">
        <f t="shared" si="1138"/>
        <v>0.37126745491457869</v>
      </c>
      <c r="BY567" s="28">
        <f t="shared" si="1139"/>
        <v>5.9987696927994438E-2</v>
      </c>
      <c r="BZ567" s="28"/>
      <c r="CA567" s="28">
        <f t="shared" si="1140"/>
        <v>58.217465239571858</v>
      </c>
      <c r="CB567" s="28">
        <f t="shared" si="1141"/>
        <v>9.3928178453536031</v>
      </c>
      <c r="CC567" s="28">
        <f t="shared" si="1142"/>
        <v>34.436012100670787</v>
      </c>
      <c r="CD567" s="28">
        <f t="shared" si="1143"/>
        <v>56.87448481574269</v>
      </c>
      <c r="CF567" s="28">
        <f t="shared" si="1144"/>
        <v>7.1297952282283097</v>
      </c>
      <c r="CG567" s="28">
        <f t="shared" si="1145"/>
        <v>0.48021664245551088</v>
      </c>
      <c r="CH567" s="30"/>
      <c r="CI567" s="107">
        <f t="shared" si="1091"/>
        <v>2.9787138815757577</v>
      </c>
    </row>
    <row r="568" spans="1:87" ht="15" customHeight="1" x14ac:dyDescent="0.2">
      <c r="A568" s="150" t="s">
        <v>194</v>
      </c>
      <c r="C568" s="147">
        <v>126</v>
      </c>
      <c r="D568" s="26">
        <f t="shared" si="1092"/>
        <v>1025</v>
      </c>
      <c r="F568" s="28">
        <v>58.2</v>
      </c>
      <c r="G568" s="28">
        <v>0.67</v>
      </c>
      <c r="H568" s="28">
        <v>17.8</v>
      </c>
      <c r="I568" s="28">
        <v>6.98</v>
      </c>
      <c r="J568" s="28">
        <v>0.15</v>
      </c>
      <c r="K568" s="28">
        <v>2.15</v>
      </c>
      <c r="L568" s="28">
        <v>4.2</v>
      </c>
      <c r="M568" s="28">
        <v>3.55</v>
      </c>
      <c r="N568" s="28">
        <v>5.84</v>
      </c>
      <c r="O568" s="28">
        <v>0.43</v>
      </c>
      <c r="P568" s="28">
        <f t="shared" si="1093"/>
        <v>99.970000000000027</v>
      </c>
      <c r="R568" s="28">
        <v>55.15</v>
      </c>
      <c r="S568" s="28">
        <v>0.19</v>
      </c>
      <c r="T568" s="28">
        <v>27.66</v>
      </c>
      <c r="U568" s="28">
        <v>0.76</v>
      </c>
      <c r="V568" s="28">
        <v>0.11</v>
      </c>
      <c r="W568" s="28">
        <v>0.22</v>
      </c>
      <c r="X568" s="28">
        <v>10.26</v>
      </c>
      <c r="Y568" s="28">
        <v>4.4000000000000004</v>
      </c>
      <c r="Z568" s="28">
        <v>1.23</v>
      </c>
      <c r="AA568" s="28">
        <f t="shared" si="1094"/>
        <v>99.980000000000018</v>
      </c>
      <c r="AC568" s="30">
        <f t="shared" si="1095"/>
        <v>0.9687083888149135</v>
      </c>
      <c r="AD568" s="30">
        <f t="shared" si="1096"/>
        <v>8.3854818523153938E-3</v>
      </c>
      <c r="AE568" s="30">
        <f t="shared" si="1097"/>
        <v>0.34915653197332291</v>
      </c>
      <c r="AF568" s="30">
        <f t="shared" si="1098"/>
        <v>9.7146833681280464E-2</v>
      </c>
      <c r="AG568" s="30">
        <f t="shared" si="1099"/>
        <v>2.11446292641669E-3</v>
      </c>
      <c r="AH568" s="30">
        <f t="shared" si="1100"/>
        <v>5.3349875930521096E-2</v>
      </c>
      <c r="AI568" s="30">
        <f t="shared" si="1101"/>
        <v>7.4893009985734671E-2</v>
      </c>
      <c r="AJ568" s="30">
        <f t="shared" si="1102"/>
        <v>0.11455308163923847</v>
      </c>
      <c r="AK568" s="30">
        <f t="shared" si="1103"/>
        <v>0.12399150743099786</v>
      </c>
      <c r="AL568" s="30">
        <f t="shared" si="1104"/>
        <v>6.0590261876748127E-3</v>
      </c>
      <c r="AM568" s="30">
        <f t="shared" si="1105"/>
        <v>1.7983582004224155</v>
      </c>
      <c r="AO568" s="30">
        <f t="shared" si="1106"/>
        <v>0.53866264717861778</v>
      </c>
      <c r="AP568" s="30">
        <f t="shared" si="1107"/>
        <v>4.6628540689756534E-3</v>
      </c>
      <c r="AQ568" s="30">
        <f t="shared" si="1108"/>
        <v>0.19415294010465195</v>
      </c>
      <c r="AR568" s="30">
        <f t="shared" si="1109"/>
        <v>5.4019735144234166E-2</v>
      </c>
      <c r="AS568" s="30">
        <f t="shared" si="1110"/>
        <v>1.1757740620973202E-3</v>
      </c>
      <c r="AT568" s="30">
        <f t="shared" si="1111"/>
        <v>2.9665878531868552E-2</v>
      </c>
      <c r="AU568" s="30">
        <f t="shared" si="1112"/>
        <v>4.1645212821418497E-2</v>
      </c>
      <c r="AV568" s="30">
        <f t="shared" si="1113"/>
        <v>6.3698701188857232E-2</v>
      </c>
      <c r="AW568" s="30">
        <f t="shared" si="1114"/>
        <v>6.8947058156641747E-2</v>
      </c>
      <c r="AX568" s="30">
        <f t="shared" si="1115"/>
        <v>3.3691987426373738E-3</v>
      </c>
      <c r="AY568" s="30">
        <f t="shared" si="1116"/>
        <v>1.0000000000000004</v>
      </c>
      <c r="AZ568" s="30"/>
      <c r="BA568" s="30">
        <f t="shared" si="1117"/>
        <v>0.91794274300932088</v>
      </c>
      <c r="BB568" s="30">
        <f t="shared" si="1118"/>
        <v>2.3779724655819774E-3</v>
      </c>
      <c r="BC568" s="30">
        <f t="shared" si="1119"/>
        <v>0.54256571204393889</v>
      </c>
      <c r="BD568" s="30">
        <f t="shared" si="1120"/>
        <v>1.0577592205984691E-2</v>
      </c>
      <c r="BE568" s="30">
        <f t="shared" si="1121"/>
        <v>1.5506061460389062E-3</v>
      </c>
      <c r="BF568" s="30">
        <f t="shared" si="1122"/>
        <v>5.4590570719602978E-3</v>
      </c>
      <c r="BG568" s="30">
        <f t="shared" si="1123"/>
        <v>0.18295292439372327</v>
      </c>
      <c r="BH568" s="30">
        <f t="shared" si="1124"/>
        <v>0.14198128428525333</v>
      </c>
      <c r="BI568" s="30">
        <f t="shared" si="1125"/>
        <v>2.611464968152866E-2</v>
      </c>
      <c r="BJ568" s="30">
        <f t="shared" si="1126"/>
        <v>1.8315225413033311</v>
      </c>
      <c r="BK568" s="30"/>
      <c r="BL568" s="30">
        <f t="shared" si="1127"/>
        <v>0.50119107043918931</v>
      </c>
      <c r="BM568" s="30">
        <f t="shared" si="1128"/>
        <v>1.2983582849544328E-3</v>
      </c>
      <c r="BN568" s="30">
        <f t="shared" si="1129"/>
        <v>0.29623752905483941</v>
      </c>
      <c r="BO568" s="30">
        <f t="shared" si="1130"/>
        <v>5.7753000399643258E-3</v>
      </c>
      <c r="BP568" s="30">
        <f t="shared" si="1131"/>
        <v>8.4662138252225832E-4</v>
      </c>
      <c r="BQ568" s="30">
        <f t="shared" si="1132"/>
        <v>2.9806114578724073E-3</v>
      </c>
      <c r="BR568" s="30">
        <f t="shared" si="1133"/>
        <v>9.9891167194443589E-2</v>
      </c>
      <c r="BS568" s="30">
        <f t="shared" si="1134"/>
        <v>7.7520904648117478E-2</v>
      </c>
      <c r="BT568" s="30">
        <f t="shared" si="1135"/>
        <v>1.4258437498096636E-2</v>
      </c>
      <c r="BU568" s="30">
        <f t="shared" si="1136"/>
        <v>0.99999999999999967</v>
      </c>
      <c r="BV568" s="30"/>
      <c r="BW568" s="28">
        <f t="shared" si="1137"/>
        <v>0.5211608584860915</v>
      </c>
      <c r="BX568" s="28">
        <f t="shared" si="1138"/>
        <v>0.40444878513020949</v>
      </c>
      <c r="BY568" s="28">
        <f t="shared" si="1139"/>
        <v>7.4390356383699008E-2</v>
      </c>
      <c r="BZ568" s="28"/>
      <c r="CA568" s="28">
        <f t="shared" si="1140"/>
        <v>58.217465239571858</v>
      </c>
      <c r="CB568" s="28">
        <f t="shared" si="1141"/>
        <v>9.3928178453536031</v>
      </c>
      <c r="CC568" s="28">
        <f t="shared" si="1142"/>
        <v>33.497078562674474</v>
      </c>
      <c r="CD568" s="28">
        <f t="shared" si="1143"/>
        <v>52.116085848609153</v>
      </c>
      <c r="CF568" s="28">
        <f t="shared" si="1144"/>
        <v>7.0424220597824272</v>
      </c>
      <c r="CG568" s="28">
        <f t="shared" si="1145"/>
        <v>0.48021664245551088</v>
      </c>
      <c r="CH568" s="30"/>
      <c r="CI568" s="107">
        <f t="shared" si="1091"/>
        <v>2.5991003962869903</v>
      </c>
    </row>
    <row r="569" spans="1:87" ht="15" customHeight="1" x14ac:dyDescent="0.2">
      <c r="A569" s="150" t="s">
        <v>194</v>
      </c>
      <c r="C569" s="147">
        <v>133</v>
      </c>
      <c r="D569" s="26">
        <f t="shared" si="1092"/>
        <v>1025</v>
      </c>
      <c r="F569" s="28">
        <v>58.2</v>
      </c>
      <c r="G569" s="28">
        <v>0.67</v>
      </c>
      <c r="H569" s="28">
        <v>17.8</v>
      </c>
      <c r="I569" s="28">
        <v>6.98</v>
      </c>
      <c r="J569" s="28">
        <v>0.15</v>
      </c>
      <c r="K569" s="28">
        <v>2.15</v>
      </c>
      <c r="L569" s="28">
        <v>4.2</v>
      </c>
      <c r="M569" s="28">
        <v>3.55</v>
      </c>
      <c r="N569" s="28">
        <v>5.84</v>
      </c>
      <c r="O569" s="28">
        <v>0.43</v>
      </c>
      <c r="P569" s="28">
        <f t="shared" si="1093"/>
        <v>99.970000000000027</v>
      </c>
      <c r="R569" s="28">
        <v>53.64</v>
      </c>
      <c r="S569" s="28">
        <v>0.24</v>
      </c>
      <c r="T569" s="28">
        <v>28.55</v>
      </c>
      <c r="U569" s="28">
        <v>0.88</v>
      </c>
      <c r="V569" s="28">
        <v>0.2</v>
      </c>
      <c r="W569" s="28">
        <v>0.2</v>
      </c>
      <c r="X569" s="28">
        <v>11.38</v>
      </c>
      <c r="Y569" s="28">
        <v>3.89</v>
      </c>
      <c r="Z569" s="28">
        <v>1.02</v>
      </c>
      <c r="AA569" s="28">
        <f t="shared" si="1094"/>
        <v>100</v>
      </c>
      <c r="AC569" s="30">
        <f t="shared" si="1095"/>
        <v>0.9687083888149135</v>
      </c>
      <c r="AD569" s="30">
        <f t="shared" si="1096"/>
        <v>8.3854818523153938E-3</v>
      </c>
      <c r="AE569" s="30">
        <f t="shared" si="1097"/>
        <v>0.34915653197332291</v>
      </c>
      <c r="AF569" s="30">
        <f t="shared" si="1098"/>
        <v>9.7146833681280464E-2</v>
      </c>
      <c r="AG569" s="30">
        <f t="shared" si="1099"/>
        <v>2.11446292641669E-3</v>
      </c>
      <c r="AH569" s="30">
        <f t="shared" si="1100"/>
        <v>5.3349875930521096E-2</v>
      </c>
      <c r="AI569" s="30">
        <f t="shared" si="1101"/>
        <v>7.4893009985734671E-2</v>
      </c>
      <c r="AJ569" s="30">
        <f t="shared" si="1102"/>
        <v>0.11455308163923847</v>
      </c>
      <c r="AK569" s="30">
        <f t="shared" si="1103"/>
        <v>0.12399150743099786</v>
      </c>
      <c r="AL569" s="30">
        <f t="shared" si="1104"/>
        <v>6.0590261876748127E-3</v>
      </c>
      <c r="AM569" s="30">
        <f t="shared" si="1105"/>
        <v>1.7983582004224155</v>
      </c>
      <c r="AO569" s="30">
        <f t="shared" si="1106"/>
        <v>0.53866264717861778</v>
      </c>
      <c r="AP569" s="30">
        <f t="shared" si="1107"/>
        <v>4.6628540689756534E-3</v>
      </c>
      <c r="AQ569" s="30">
        <f t="shared" si="1108"/>
        <v>0.19415294010465195</v>
      </c>
      <c r="AR569" s="30">
        <f t="shared" si="1109"/>
        <v>5.4019735144234166E-2</v>
      </c>
      <c r="AS569" s="30">
        <f t="shared" si="1110"/>
        <v>1.1757740620973202E-3</v>
      </c>
      <c r="AT569" s="30">
        <f t="shared" si="1111"/>
        <v>2.9665878531868552E-2</v>
      </c>
      <c r="AU569" s="30">
        <f t="shared" si="1112"/>
        <v>4.1645212821418497E-2</v>
      </c>
      <c r="AV569" s="30">
        <f t="shared" si="1113"/>
        <v>6.3698701188857232E-2</v>
      </c>
      <c r="AW569" s="30">
        <f t="shared" si="1114"/>
        <v>6.8947058156641747E-2</v>
      </c>
      <c r="AX569" s="30">
        <f t="shared" si="1115"/>
        <v>3.3691987426373738E-3</v>
      </c>
      <c r="AY569" s="30">
        <f t="shared" si="1116"/>
        <v>1.0000000000000004</v>
      </c>
      <c r="AZ569" s="30"/>
      <c r="BA569" s="30">
        <f t="shared" si="1117"/>
        <v>0.89280958721704395</v>
      </c>
      <c r="BB569" s="30">
        <f t="shared" si="1118"/>
        <v>3.0037546933667082E-3</v>
      </c>
      <c r="BC569" s="30">
        <f t="shared" si="1119"/>
        <v>0.56002353864260501</v>
      </c>
      <c r="BD569" s="30">
        <f t="shared" si="1120"/>
        <v>1.2247738343771748E-2</v>
      </c>
      <c r="BE569" s="30">
        <f t="shared" si="1121"/>
        <v>2.8192839018889204E-3</v>
      </c>
      <c r="BF569" s="30">
        <f t="shared" si="1122"/>
        <v>4.9627791563275443E-3</v>
      </c>
      <c r="BG569" s="30">
        <f t="shared" si="1123"/>
        <v>0.20292439372325252</v>
      </c>
      <c r="BH569" s="30">
        <f t="shared" si="1124"/>
        <v>0.12552436269764441</v>
      </c>
      <c r="BI569" s="30">
        <f t="shared" si="1125"/>
        <v>2.1656050955414011E-2</v>
      </c>
      <c r="BJ569" s="30">
        <f t="shared" si="1126"/>
        <v>1.8259714893313148</v>
      </c>
      <c r="BK569" s="30"/>
      <c r="BL569" s="30">
        <f t="shared" si="1127"/>
        <v>0.48895045318807134</v>
      </c>
      <c r="BM569" s="30">
        <f t="shared" si="1128"/>
        <v>1.6450173022508183E-3</v>
      </c>
      <c r="BN569" s="30">
        <f t="shared" si="1129"/>
        <v>0.30669895007379883</v>
      </c>
      <c r="BO569" s="30">
        <f t="shared" si="1130"/>
        <v>6.7075189373613751E-3</v>
      </c>
      <c r="BP569" s="30">
        <f t="shared" si="1131"/>
        <v>1.543991195022089E-3</v>
      </c>
      <c r="BQ569" s="30">
        <f t="shared" si="1132"/>
        <v>2.7178842524780895E-3</v>
      </c>
      <c r="BR569" s="30">
        <f t="shared" si="1133"/>
        <v>0.11113229035003445</v>
      </c>
      <c r="BS569" s="30">
        <f t="shared" si="1134"/>
        <v>6.8743878768672578E-2</v>
      </c>
      <c r="BT569" s="30">
        <f t="shared" si="1135"/>
        <v>1.1860015932310437E-2</v>
      </c>
      <c r="BU569" s="30">
        <f t="shared" si="1136"/>
        <v>1</v>
      </c>
      <c r="BV569" s="30"/>
      <c r="BW569" s="28">
        <f t="shared" si="1137"/>
        <v>0.57961041793161894</v>
      </c>
      <c r="BX569" s="28">
        <f t="shared" si="1138"/>
        <v>0.3585336734971602</v>
      </c>
      <c r="BY569" s="28">
        <f t="shared" si="1139"/>
        <v>6.1855908571220863E-2</v>
      </c>
      <c r="BZ569" s="28"/>
      <c r="CA569" s="28">
        <f t="shared" si="1140"/>
        <v>58.217465239571858</v>
      </c>
      <c r="CB569" s="28">
        <f t="shared" si="1141"/>
        <v>9.3928178453536031</v>
      </c>
      <c r="CC569" s="28">
        <f t="shared" si="1142"/>
        <v>35.166111753703035</v>
      </c>
      <c r="CD569" s="28">
        <f t="shared" si="1143"/>
        <v>57.961041793161897</v>
      </c>
      <c r="CF569" s="28">
        <f t="shared" si="1144"/>
        <v>7.1487195008210787</v>
      </c>
      <c r="CG569" s="28">
        <f t="shared" si="1145"/>
        <v>0.48021664245551088</v>
      </c>
      <c r="CH569" s="30"/>
      <c r="CI569" s="107">
        <f t="shared" si="1091"/>
        <v>3.1292012647816922</v>
      </c>
    </row>
    <row r="570" spans="1:87" ht="15" customHeight="1" x14ac:dyDescent="0.2">
      <c r="A570" s="150" t="s">
        <v>194</v>
      </c>
      <c r="C570" s="147">
        <v>140</v>
      </c>
      <c r="D570" s="26">
        <f t="shared" si="1092"/>
        <v>1025</v>
      </c>
      <c r="F570" s="28">
        <v>58.2</v>
      </c>
      <c r="G570" s="28">
        <v>0.67</v>
      </c>
      <c r="H570" s="28">
        <v>17.8</v>
      </c>
      <c r="I570" s="28">
        <v>6.98</v>
      </c>
      <c r="J570" s="28">
        <v>0.15</v>
      </c>
      <c r="K570" s="28">
        <v>2.15</v>
      </c>
      <c r="L570" s="28">
        <v>4.2</v>
      </c>
      <c r="M570" s="28">
        <v>3.55</v>
      </c>
      <c r="N570" s="28">
        <v>5.84</v>
      </c>
      <c r="O570" s="28">
        <v>0.43</v>
      </c>
      <c r="P570" s="28">
        <f t="shared" si="1093"/>
        <v>99.970000000000027</v>
      </c>
      <c r="R570" s="28">
        <v>54.99</v>
      </c>
      <c r="S570" s="28">
        <v>0.27</v>
      </c>
      <c r="T570" s="28">
        <v>27.84</v>
      </c>
      <c r="U570" s="28">
        <v>0.85</v>
      </c>
      <c r="V570" s="28">
        <v>7.0000000000000007E-2</v>
      </c>
      <c r="W570" s="28">
        <v>0.25</v>
      </c>
      <c r="X570" s="28">
        <v>10.4</v>
      </c>
      <c r="Y570" s="28">
        <v>4.21</v>
      </c>
      <c r="Z570" s="28">
        <v>1.1200000000000001</v>
      </c>
      <c r="AA570" s="28">
        <f t="shared" si="1094"/>
        <v>100</v>
      </c>
      <c r="AC570" s="30">
        <f t="shared" si="1095"/>
        <v>0.9687083888149135</v>
      </c>
      <c r="AD570" s="30">
        <f t="shared" si="1096"/>
        <v>8.3854818523153938E-3</v>
      </c>
      <c r="AE570" s="30">
        <f t="shared" si="1097"/>
        <v>0.34915653197332291</v>
      </c>
      <c r="AF570" s="30">
        <f t="shared" si="1098"/>
        <v>9.7146833681280464E-2</v>
      </c>
      <c r="AG570" s="30">
        <f t="shared" si="1099"/>
        <v>2.11446292641669E-3</v>
      </c>
      <c r="AH570" s="30">
        <f t="shared" si="1100"/>
        <v>5.3349875930521096E-2</v>
      </c>
      <c r="AI570" s="30">
        <f t="shared" si="1101"/>
        <v>7.4893009985734671E-2</v>
      </c>
      <c r="AJ570" s="30">
        <f t="shared" si="1102"/>
        <v>0.11455308163923847</v>
      </c>
      <c r="AK570" s="30">
        <f t="shared" si="1103"/>
        <v>0.12399150743099786</v>
      </c>
      <c r="AL570" s="30">
        <f t="shared" si="1104"/>
        <v>6.0590261876748127E-3</v>
      </c>
      <c r="AM570" s="30">
        <f t="shared" si="1105"/>
        <v>1.7983582004224155</v>
      </c>
      <c r="AO570" s="30">
        <f t="shared" si="1106"/>
        <v>0.53866264717861778</v>
      </c>
      <c r="AP570" s="30">
        <f t="shared" si="1107"/>
        <v>4.6628540689756534E-3</v>
      </c>
      <c r="AQ570" s="30">
        <f t="shared" si="1108"/>
        <v>0.19415294010465195</v>
      </c>
      <c r="AR570" s="30">
        <f t="shared" si="1109"/>
        <v>5.4019735144234166E-2</v>
      </c>
      <c r="AS570" s="30">
        <f t="shared" si="1110"/>
        <v>1.1757740620973202E-3</v>
      </c>
      <c r="AT570" s="30">
        <f t="shared" si="1111"/>
        <v>2.9665878531868552E-2</v>
      </c>
      <c r="AU570" s="30">
        <f t="shared" si="1112"/>
        <v>4.1645212821418497E-2</v>
      </c>
      <c r="AV570" s="30">
        <f t="shared" si="1113"/>
        <v>6.3698701188857232E-2</v>
      </c>
      <c r="AW570" s="30">
        <f t="shared" si="1114"/>
        <v>6.8947058156641747E-2</v>
      </c>
      <c r="AX570" s="30">
        <f t="shared" si="1115"/>
        <v>3.3691987426373738E-3</v>
      </c>
      <c r="AY570" s="30">
        <f t="shared" si="1116"/>
        <v>1.0000000000000004</v>
      </c>
      <c r="AZ570" s="30"/>
      <c r="BA570" s="30">
        <f t="shared" si="1117"/>
        <v>0.91527962716378164</v>
      </c>
      <c r="BB570" s="30">
        <f t="shared" si="1118"/>
        <v>3.3792240300375468E-3</v>
      </c>
      <c r="BC570" s="30">
        <f t="shared" si="1119"/>
        <v>0.54609650843468027</v>
      </c>
      <c r="BD570" s="30">
        <f t="shared" si="1120"/>
        <v>1.1830201809324984E-2</v>
      </c>
      <c r="BE570" s="30">
        <f t="shared" si="1121"/>
        <v>9.8674936566112213E-4</v>
      </c>
      <c r="BF570" s="30">
        <f t="shared" si="1122"/>
        <v>6.2034739454094297E-3</v>
      </c>
      <c r="BG570" s="30">
        <f t="shared" si="1123"/>
        <v>0.18544935805991442</v>
      </c>
      <c r="BH570" s="30">
        <f t="shared" si="1124"/>
        <v>0.13585027428202648</v>
      </c>
      <c r="BI570" s="30">
        <f t="shared" si="1125"/>
        <v>2.37791932059448E-2</v>
      </c>
      <c r="BJ570" s="30">
        <f t="shared" si="1126"/>
        <v>1.8288546102967806</v>
      </c>
      <c r="BK570" s="30"/>
      <c r="BL570" s="30">
        <f t="shared" si="1127"/>
        <v>0.50046604142865847</v>
      </c>
      <c r="BM570" s="30">
        <f t="shared" si="1128"/>
        <v>1.8477269931748031E-3</v>
      </c>
      <c r="BN570" s="30">
        <f t="shared" si="1129"/>
        <v>0.29860028531522331</v>
      </c>
      <c r="BO570" s="30">
        <f t="shared" si="1130"/>
        <v>6.4686398485253108E-3</v>
      </c>
      <c r="BP570" s="30">
        <f t="shared" si="1131"/>
        <v>5.395450027058168E-4</v>
      </c>
      <c r="BQ570" s="30">
        <f t="shared" si="1132"/>
        <v>3.3919995118708479E-3</v>
      </c>
      <c r="BR570" s="30">
        <f t="shared" si="1133"/>
        <v>0.10140191408097787</v>
      </c>
      <c r="BS570" s="30">
        <f t="shared" si="1134"/>
        <v>7.4281615125207326E-2</v>
      </c>
      <c r="BT570" s="30">
        <f t="shared" si="1135"/>
        <v>1.300223269365627E-2</v>
      </c>
      <c r="BU570" s="30">
        <f t="shared" si="1136"/>
        <v>1</v>
      </c>
      <c r="BV570" s="30"/>
      <c r="BW570" s="28">
        <f t="shared" si="1137"/>
        <v>0.53741158347074558</v>
      </c>
      <c r="BX570" s="28">
        <f t="shared" si="1138"/>
        <v>0.39367896325233931</v>
      </c>
      <c r="BY570" s="28">
        <f t="shared" si="1139"/>
        <v>6.8909453276915111E-2</v>
      </c>
      <c r="BZ570" s="28"/>
      <c r="CA570" s="28">
        <f t="shared" si="1140"/>
        <v>58.217465239571858</v>
      </c>
      <c r="CB570" s="28">
        <f t="shared" si="1141"/>
        <v>9.3928178453536031</v>
      </c>
      <c r="CC570" s="28">
        <f t="shared" si="1142"/>
        <v>33.761524501228791</v>
      </c>
      <c r="CD570" s="28">
        <f t="shared" si="1143"/>
        <v>53.74115834707456</v>
      </c>
      <c r="CF570" s="28">
        <f t="shared" si="1144"/>
        <v>7.0731275667914275</v>
      </c>
      <c r="CG570" s="28">
        <f t="shared" si="1145"/>
        <v>0.48021664245551088</v>
      </c>
      <c r="CH570" s="30"/>
      <c r="CI570" s="107">
        <f t="shared" si="1091"/>
        <v>2.7215413689013359</v>
      </c>
    </row>
    <row r="571" spans="1:87" ht="15" customHeight="1" x14ac:dyDescent="0.2">
      <c r="A571" s="150" t="s">
        <v>194</v>
      </c>
      <c r="C571" s="147">
        <v>147</v>
      </c>
      <c r="D571" s="26">
        <f t="shared" si="1092"/>
        <v>1025</v>
      </c>
      <c r="F571" s="28">
        <v>58.2</v>
      </c>
      <c r="G571" s="28">
        <v>0.67</v>
      </c>
      <c r="H571" s="28">
        <v>17.8</v>
      </c>
      <c r="I571" s="28">
        <v>6.98</v>
      </c>
      <c r="J571" s="28">
        <v>0.15</v>
      </c>
      <c r="K571" s="28">
        <v>2.15</v>
      </c>
      <c r="L571" s="28">
        <v>4.2</v>
      </c>
      <c r="M571" s="28">
        <v>3.55</v>
      </c>
      <c r="N571" s="28">
        <v>5.84</v>
      </c>
      <c r="O571" s="28">
        <v>0.43</v>
      </c>
      <c r="P571" s="28">
        <f t="shared" si="1093"/>
        <v>99.970000000000027</v>
      </c>
      <c r="R571" s="28">
        <v>54.37</v>
      </c>
      <c r="S571" s="28">
        <v>0.28999999999999998</v>
      </c>
      <c r="T571" s="28">
        <v>28.29</v>
      </c>
      <c r="U571" s="28">
        <v>0.84</v>
      </c>
      <c r="V571" s="28">
        <v>0.14000000000000001</v>
      </c>
      <c r="W571" s="28">
        <v>0.44</v>
      </c>
      <c r="X571" s="28">
        <v>10.51</v>
      </c>
      <c r="Y571" s="28">
        <v>4.03</v>
      </c>
      <c r="Z571" s="28">
        <v>1.0900000000000001</v>
      </c>
      <c r="AA571" s="28">
        <f t="shared" si="1094"/>
        <v>100</v>
      </c>
      <c r="AC571" s="30">
        <f t="shared" si="1095"/>
        <v>0.9687083888149135</v>
      </c>
      <c r="AD571" s="30">
        <f t="shared" si="1096"/>
        <v>8.3854818523153938E-3</v>
      </c>
      <c r="AE571" s="30">
        <f t="shared" si="1097"/>
        <v>0.34915653197332291</v>
      </c>
      <c r="AF571" s="30">
        <f t="shared" si="1098"/>
        <v>9.7146833681280464E-2</v>
      </c>
      <c r="AG571" s="30">
        <f t="shared" si="1099"/>
        <v>2.11446292641669E-3</v>
      </c>
      <c r="AH571" s="30">
        <f t="shared" si="1100"/>
        <v>5.3349875930521096E-2</v>
      </c>
      <c r="AI571" s="30">
        <f t="shared" si="1101"/>
        <v>7.4893009985734671E-2</v>
      </c>
      <c r="AJ571" s="30">
        <f t="shared" si="1102"/>
        <v>0.11455308163923847</v>
      </c>
      <c r="AK571" s="30">
        <f t="shared" si="1103"/>
        <v>0.12399150743099786</v>
      </c>
      <c r="AL571" s="30">
        <f t="shared" si="1104"/>
        <v>6.0590261876748127E-3</v>
      </c>
      <c r="AM571" s="30">
        <f t="shared" si="1105"/>
        <v>1.7983582004224155</v>
      </c>
      <c r="AO571" s="30">
        <f t="shared" si="1106"/>
        <v>0.53866264717861778</v>
      </c>
      <c r="AP571" s="30">
        <f t="shared" si="1107"/>
        <v>4.6628540689756534E-3</v>
      </c>
      <c r="AQ571" s="30">
        <f t="shared" si="1108"/>
        <v>0.19415294010465195</v>
      </c>
      <c r="AR571" s="30">
        <f t="shared" si="1109"/>
        <v>5.4019735144234166E-2</v>
      </c>
      <c r="AS571" s="30">
        <f t="shared" si="1110"/>
        <v>1.1757740620973202E-3</v>
      </c>
      <c r="AT571" s="30">
        <f t="shared" si="1111"/>
        <v>2.9665878531868552E-2</v>
      </c>
      <c r="AU571" s="30">
        <f t="shared" si="1112"/>
        <v>4.1645212821418497E-2</v>
      </c>
      <c r="AV571" s="30">
        <f t="shared" si="1113"/>
        <v>6.3698701188857232E-2</v>
      </c>
      <c r="AW571" s="30">
        <f t="shared" si="1114"/>
        <v>6.8947058156641747E-2</v>
      </c>
      <c r="AX571" s="30">
        <f t="shared" si="1115"/>
        <v>3.3691987426373738E-3</v>
      </c>
      <c r="AY571" s="30">
        <f t="shared" si="1116"/>
        <v>1.0000000000000004</v>
      </c>
      <c r="AZ571" s="30"/>
      <c r="BA571" s="30">
        <f t="shared" si="1117"/>
        <v>0.90496005326231688</v>
      </c>
      <c r="BB571" s="30">
        <f t="shared" si="1118"/>
        <v>3.6295369211514386E-3</v>
      </c>
      <c r="BC571" s="30">
        <f t="shared" si="1119"/>
        <v>0.55492349941153396</v>
      </c>
      <c r="BD571" s="30">
        <f t="shared" si="1120"/>
        <v>1.1691022964509395E-2</v>
      </c>
      <c r="BE571" s="30">
        <f t="shared" si="1121"/>
        <v>1.9734987313222443E-3</v>
      </c>
      <c r="BF571" s="30">
        <f t="shared" si="1122"/>
        <v>1.0918114143920596E-2</v>
      </c>
      <c r="BG571" s="30">
        <f t="shared" si="1123"/>
        <v>0.18741084165477889</v>
      </c>
      <c r="BH571" s="30">
        <f t="shared" si="1124"/>
        <v>0.13004194901581156</v>
      </c>
      <c r="BI571" s="30">
        <f t="shared" si="1125"/>
        <v>2.3142250530785564E-2</v>
      </c>
      <c r="BJ571" s="30">
        <f t="shared" si="1126"/>
        <v>1.8286907666361305</v>
      </c>
      <c r="BK571" s="30"/>
      <c r="BL571" s="30">
        <f t="shared" si="1127"/>
        <v>0.49486773257295291</v>
      </c>
      <c r="BM571" s="30">
        <f t="shared" si="1128"/>
        <v>1.9847734714754195E-3</v>
      </c>
      <c r="BN571" s="30">
        <f t="shared" si="1129"/>
        <v>0.30345398442204286</v>
      </c>
      <c r="BO571" s="30">
        <f t="shared" si="1130"/>
        <v>6.3931109500897114E-3</v>
      </c>
      <c r="BP571" s="30">
        <f t="shared" si="1131"/>
        <v>1.0791866877265901E-3</v>
      </c>
      <c r="BQ571" s="30">
        <f t="shared" si="1132"/>
        <v>5.9704540226910114E-3</v>
      </c>
      <c r="BR571" s="30">
        <f t="shared" si="1133"/>
        <v>0.10248361564132595</v>
      </c>
      <c r="BS571" s="30">
        <f t="shared" si="1134"/>
        <v>7.1112049882016526E-2</v>
      </c>
      <c r="BT571" s="30">
        <f t="shared" si="1135"/>
        <v>1.2655092349679023E-2</v>
      </c>
      <c r="BU571" s="30">
        <f t="shared" si="1136"/>
        <v>0.99999999999999989</v>
      </c>
      <c r="BV571" s="30"/>
      <c r="BW571" s="28">
        <f t="shared" si="1137"/>
        <v>0.55024536174609973</v>
      </c>
      <c r="BX571" s="28">
        <f t="shared" si="1138"/>
        <v>0.3818081101742305</v>
      </c>
      <c r="BY571" s="28">
        <f t="shared" si="1139"/>
        <v>6.7946528079669777E-2</v>
      </c>
      <c r="BZ571" s="28"/>
      <c r="CA571" s="28">
        <f t="shared" si="1140"/>
        <v>58.217465239571858</v>
      </c>
      <c r="CB571" s="28">
        <f t="shared" si="1141"/>
        <v>9.3928178453536031</v>
      </c>
      <c r="CC571" s="28">
        <f t="shared" si="1142"/>
        <v>34.306920895271965</v>
      </c>
      <c r="CD571" s="28">
        <f t="shared" si="1143"/>
        <v>55.02453617460997</v>
      </c>
      <c r="CF571" s="28">
        <f t="shared" si="1144"/>
        <v>7.0967276072025793</v>
      </c>
      <c r="CG571" s="28">
        <f t="shared" si="1145"/>
        <v>0.48021664245551088</v>
      </c>
      <c r="CH571" s="30"/>
      <c r="CI571" s="107">
        <f t="shared" si="1091"/>
        <v>2.8598703981996425</v>
      </c>
    </row>
    <row r="572" spans="1:87" ht="15" customHeight="1" x14ac:dyDescent="0.2">
      <c r="A572" s="150" t="s">
        <v>194</v>
      </c>
      <c r="C572" s="147">
        <v>154</v>
      </c>
      <c r="D572" s="26">
        <f t="shared" si="1092"/>
        <v>1025</v>
      </c>
      <c r="F572" s="28">
        <v>58.2</v>
      </c>
      <c r="G572" s="28">
        <v>0.67</v>
      </c>
      <c r="H572" s="28">
        <v>17.8</v>
      </c>
      <c r="I572" s="28">
        <v>6.98</v>
      </c>
      <c r="J572" s="28">
        <v>0.15</v>
      </c>
      <c r="K572" s="28">
        <v>2.15</v>
      </c>
      <c r="L572" s="28">
        <v>4.2</v>
      </c>
      <c r="M572" s="28">
        <v>3.55</v>
      </c>
      <c r="N572" s="28">
        <v>5.84</v>
      </c>
      <c r="O572" s="28">
        <v>0.43</v>
      </c>
      <c r="P572" s="28">
        <f t="shared" si="1093"/>
        <v>99.970000000000027</v>
      </c>
      <c r="R572" s="28">
        <v>54.07</v>
      </c>
      <c r="S572" s="28">
        <v>0.26</v>
      </c>
      <c r="T572" s="28">
        <v>28.66</v>
      </c>
      <c r="U572" s="28">
        <v>0.77</v>
      </c>
      <c r="V572" s="28">
        <v>0.17</v>
      </c>
      <c r="W572" s="28">
        <v>0.31</v>
      </c>
      <c r="X572" s="28">
        <v>10.36</v>
      </c>
      <c r="Y572" s="28">
        <v>4.34</v>
      </c>
      <c r="Z572" s="28">
        <v>1.06</v>
      </c>
      <c r="AA572" s="28">
        <f t="shared" si="1094"/>
        <v>100</v>
      </c>
      <c r="AC572" s="30">
        <f t="shared" si="1095"/>
        <v>0.9687083888149135</v>
      </c>
      <c r="AD572" s="30">
        <f t="shared" si="1096"/>
        <v>8.3854818523153938E-3</v>
      </c>
      <c r="AE572" s="30">
        <f t="shared" si="1097"/>
        <v>0.34915653197332291</v>
      </c>
      <c r="AF572" s="30">
        <f t="shared" si="1098"/>
        <v>9.7146833681280464E-2</v>
      </c>
      <c r="AG572" s="30">
        <f t="shared" si="1099"/>
        <v>2.11446292641669E-3</v>
      </c>
      <c r="AH572" s="30">
        <f t="shared" si="1100"/>
        <v>5.3349875930521096E-2</v>
      </c>
      <c r="AI572" s="30">
        <f t="shared" si="1101"/>
        <v>7.4893009985734671E-2</v>
      </c>
      <c r="AJ572" s="30">
        <f t="shared" si="1102"/>
        <v>0.11455308163923847</v>
      </c>
      <c r="AK572" s="30">
        <f t="shared" si="1103"/>
        <v>0.12399150743099786</v>
      </c>
      <c r="AL572" s="30">
        <f t="shared" si="1104"/>
        <v>6.0590261876748127E-3</v>
      </c>
      <c r="AM572" s="30">
        <f t="shared" si="1105"/>
        <v>1.7983582004224155</v>
      </c>
      <c r="AO572" s="30">
        <f t="shared" si="1106"/>
        <v>0.53866264717861778</v>
      </c>
      <c r="AP572" s="30">
        <f t="shared" si="1107"/>
        <v>4.6628540689756534E-3</v>
      </c>
      <c r="AQ572" s="30">
        <f t="shared" si="1108"/>
        <v>0.19415294010465195</v>
      </c>
      <c r="AR572" s="30">
        <f t="shared" si="1109"/>
        <v>5.4019735144234166E-2</v>
      </c>
      <c r="AS572" s="30">
        <f t="shared" si="1110"/>
        <v>1.1757740620973202E-3</v>
      </c>
      <c r="AT572" s="30">
        <f t="shared" si="1111"/>
        <v>2.9665878531868552E-2</v>
      </c>
      <c r="AU572" s="30">
        <f t="shared" si="1112"/>
        <v>4.1645212821418497E-2</v>
      </c>
      <c r="AV572" s="30">
        <f t="shared" si="1113"/>
        <v>6.3698701188857232E-2</v>
      </c>
      <c r="AW572" s="30">
        <f t="shared" si="1114"/>
        <v>6.8947058156641747E-2</v>
      </c>
      <c r="AX572" s="30">
        <f t="shared" si="1115"/>
        <v>3.3691987426373738E-3</v>
      </c>
      <c r="AY572" s="30">
        <f t="shared" si="1116"/>
        <v>1.0000000000000004</v>
      </c>
      <c r="AZ572" s="30"/>
      <c r="BA572" s="30">
        <f t="shared" si="1117"/>
        <v>0.89996671105193082</v>
      </c>
      <c r="BB572" s="30">
        <f t="shared" si="1118"/>
        <v>3.2540675844806004E-3</v>
      </c>
      <c r="BC572" s="30">
        <f t="shared" si="1119"/>
        <v>0.56218124754805809</v>
      </c>
      <c r="BD572" s="30">
        <f t="shared" si="1120"/>
        <v>1.0716771050800279E-2</v>
      </c>
      <c r="BE572" s="30">
        <f t="shared" si="1121"/>
        <v>2.3963913166055823E-3</v>
      </c>
      <c r="BF572" s="30">
        <f t="shared" si="1122"/>
        <v>7.6923076923076927E-3</v>
      </c>
      <c r="BG572" s="30">
        <f t="shared" si="1123"/>
        <v>0.1847360912981455</v>
      </c>
      <c r="BH572" s="30">
        <f t="shared" si="1124"/>
        <v>0.14004517586318169</v>
      </c>
      <c r="BI572" s="30">
        <f t="shared" si="1125"/>
        <v>2.2505307855626329E-2</v>
      </c>
      <c r="BJ572" s="30">
        <f t="shared" si="1126"/>
        <v>1.8334940712611365</v>
      </c>
      <c r="BK572" s="30"/>
      <c r="BL572" s="30">
        <f t="shared" si="1127"/>
        <v>0.49084789809704954</v>
      </c>
      <c r="BM572" s="30">
        <f t="shared" si="1128"/>
        <v>1.774790350013157E-3</v>
      </c>
      <c r="BN572" s="30">
        <f t="shared" si="1129"/>
        <v>0.30661743408931325</v>
      </c>
      <c r="BO572" s="30">
        <f t="shared" si="1130"/>
        <v>5.8449990206016524E-3</v>
      </c>
      <c r="BP572" s="30">
        <f t="shared" si="1131"/>
        <v>1.3070079441038318E-3</v>
      </c>
      <c r="BQ572" s="30">
        <f t="shared" si="1132"/>
        <v>4.1954363599423445E-3</v>
      </c>
      <c r="BR572" s="30">
        <f t="shared" si="1133"/>
        <v>0.10075630687536287</v>
      </c>
      <c r="BS572" s="30">
        <f t="shared" si="1134"/>
        <v>7.6381580970618618E-2</v>
      </c>
      <c r="BT572" s="30">
        <f t="shared" si="1135"/>
        <v>1.2274546292994801E-2</v>
      </c>
      <c r="BU572" s="30">
        <f t="shared" si="1136"/>
        <v>1</v>
      </c>
      <c r="BV572" s="30"/>
      <c r="BW572" s="28">
        <f t="shared" si="1137"/>
        <v>0.53194135502971063</v>
      </c>
      <c r="BX572" s="28">
        <f t="shared" si="1138"/>
        <v>0.40325536872925505</v>
      </c>
      <c r="BY572" s="28">
        <f t="shared" si="1139"/>
        <v>6.4803276241034324E-2</v>
      </c>
      <c r="BZ572" s="28"/>
      <c r="CA572" s="28">
        <f t="shared" si="1140"/>
        <v>58.217465239571858</v>
      </c>
      <c r="CB572" s="28">
        <f t="shared" si="1141"/>
        <v>9.3928178453536031</v>
      </c>
      <c r="CC572" s="28">
        <f t="shared" si="1142"/>
        <v>33.077395375588964</v>
      </c>
      <c r="CD572" s="28">
        <f t="shared" si="1143"/>
        <v>53.194135502971065</v>
      </c>
      <c r="CF572" s="28">
        <f t="shared" si="1144"/>
        <v>7.0628965645476907</v>
      </c>
      <c r="CG572" s="28">
        <f t="shared" si="1145"/>
        <v>0.48021664245551088</v>
      </c>
      <c r="CH572" s="30"/>
      <c r="CI572" s="107">
        <f t="shared" si="1091"/>
        <v>2.6070514014680337</v>
      </c>
    </row>
    <row r="573" spans="1:87" ht="15" customHeight="1" x14ac:dyDescent="0.2">
      <c r="A573" s="150" t="s">
        <v>194</v>
      </c>
      <c r="C573" s="146">
        <v>161</v>
      </c>
      <c r="D573" s="26">
        <f t="shared" si="1092"/>
        <v>1025</v>
      </c>
      <c r="F573" s="28">
        <v>58.2</v>
      </c>
      <c r="G573" s="28">
        <v>0.67</v>
      </c>
      <c r="H573" s="28">
        <v>17.8</v>
      </c>
      <c r="I573" s="28">
        <v>6.98</v>
      </c>
      <c r="J573" s="28">
        <v>0.15</v>
      </c>
      <c r="K573" s="28">
        <v>2.15</v>
      </c>
      <c r="L573" s="28">
        <v>4.2</v>
      </c>
      <c r="M573" s="28">
        <v>3.55</v>
      </c>
      <c r="N573" s="28">
        <v>5.84</v>
      </c>
      <c r="O573" s="28">
        <v>0.43</v>
      </c>
      <c r="P573" s="28">
        <f t="shared" si="1093"/>
        <v>99.970000000000027</v>
      </c>
      <c r="R573" s="28">
        <v>54.63</v>
      </c>
      <c r="S573" s="28">
        <v>0.26</v>
      </c>
      <c r="T573" s="28">
        <v>27.78</v>
      </c>
      <c r="U573" s="28">
        <v>1.05</v>
      </c>
      <c r="V573" s="28">
        <v>0.17</v>
      </c>
      <c r="W573" s="28">
        <v>0.43</v>
      </c>
      <c r="X573" s="28">
        <v>10.41</v>
      </c>
      <c r="Y573" s="28">
        <v>3.99</v>
      </c>
      <c r="Z573" s="28">
        <v>1.28</v>
      </c>
      <c r="AA573" s="28">
        <f t="shared" si="1094"/>
        <v>100</v>
      </c>
      <c r="AC573" s="30">
        <f t="shared" si="1095"/>
        <v>0.9687083888149135</v>
      </c>
      <c r="AD573" s="30">
        <f t="shared" si="1096"/>
        <v>8.3854818523153938E-3</v>
      </c>
      <c r="AE573" s="30">
        <f t="shared" si="1097"/>
        <v>0.34915653197332291</v>
      </c>
      <c r="AF573" s="30">
        <f t="shared" si="1098"/>
        <v>9.7146833681280464E-2</v>
      </c>
      <c r="AG573" s="30">
        <f t="shared" si="1099"/>
        <v>2.11446292641669E-3</v>
      </c>
      <c r="AH573" s="30">
        <f t="shared" si="1100"/>
        <v>5.3349875930521096E-2</v>
      </c>
      <c r="AI573" s="30">
        <f t="shared" si="1101"/>
        <v>7.4893009985734671E-2</v>
      </c>
      <c r="AJ573" s="30">
        <f t="shared" si="1102"/>
        <v>0.11455308163923847</v>
      </c>
      <c r="AK573" s="30">
        <f t="shared" si="1103"/>
        <v>0.12399150743099786</v>
      </c>
      <c r="AL573" s="30">
        <f t="shared" si="1104"/>
        <v>6.0590261876748127E-3</v>
      </c>
      <c r="AM573" s="30">
        <f t="shared" si="1105"/>
        <v>1.7983582004224155</v>
      </c>
      <c r="AO573" s="30">
        <f t="shared" si="1106"/>
        <v>0.53866264717861778</v>
      </c>
      <c r="AP573" s="30">
        <f t="shared" si="1107"/>
        <v>4.6628540689756534E-3</v>
      </c>
      <c r="AQ573" s="30">
        <f t="shared" si="1108"/>
        <v>0.19415294010465195</v>
      </c>
      <c r="AR573" s="30">
        <f t="shared" si="1109"/>
        <v>5.4019735144234166E-2</v>
      </c>
      <c r="AS573" s="30">
        <f t="shared" si="1110"/>
        <v>1.1757740620973202E-3</v>
      </c>
      <c r="AT573" s="30">
        <f t="shared" si="1111"/>
        <v>2.9665878531868552E-2</v>
      </c>
      <c r="AU573" s="30">
        <f t="shared" si="1112"/>
        <v>4.1645212821418497E-2</v>
      </c>
      <c r="AV573" s="30">
        <f t="shared" si="1113"/>
        <v>6.3698701188857232E-2</v>
      </c>
      <c r="AW573" s="30">
        <f t="shared" si="1114"/>
        <v>6.8947058156641747E-2</v>
      </c>
      <c r="AX573" s="30">
        <f t="shared" si="1115"/>
        <v>3.3691987426373738E-3</v>
      </c>
      <c r="AY573" s="30">
        <f t="shared" si="1116"/>
        <v>1.0000000000000004</v>
      </c>
      <c r="AZ573" s="30"/>
      <c r="BA573" s="30">
        <f t="shared" si="1117"/>
        <v>0.90928761651131829</v>
      </c>
      <c r="BB573" s="30">
        <f t="shared" si="1118"/>
        <v>3.2540675844806004E-3</v>
      </c>
      <c r="BC573" s="30">
        <f t="shared" si="1119"/>
        <v>0.54491957630443322</v>
      </c>
      <c r="BD573" s="30">
        <f t="shared" si="1120"/>
        <v>1.4613778705636744E-2</v>
      </c>
      <c r="BE573" s="30">
        <f t="shared" si="1121"/>
        <v>2.3963913166055823E-3</v>
      </c>
      <c r="BF573" s="30">
        <f t="shared" si="1122"/>
        <v>1.0669975186104219E-2</v>
      </c>
      <c r="BG573" s="30">
        <f t="shared" si="1123"/>
        <v>0.18562767475035663</v>
      </c>
      <c r="BH573" s="30">
        <f t="shared" si="1124"/>
        <v>0.1287512100677638</v>
      </c>
      <c r="BI573" s="30">
        <f t="shared" si="1125"/>
        <v>2.7176220806794056E-2</v>
      </c>
      <c r="BJ573" s="30">
        <f t="shared" si="1126"/>
        <v>1.826696511233493</v>
      </c>
      <c r="BK573" s="30"/>
      <c r="BL573" s="30">
        <f t="shared" si="1127"/>
        <v>0.49777705870654659</v>
      </c>
      <c r="BM573" s="30">
        <f t="shared" si="1128"/>
        <v>1.7813947552148455E-3</v>
      </c>
      <c r="BN573" s="30">
        <f t="shared" si="1129"/>
        <v>0.29830876281494151</v>
      </c>
      <c r="BO573" s="30">
        <f t="shared" si="1130"/>
        <v>8.000113108974331E-3</v>
      </c>
      <c r="BP573" s="30">
        <f t="shared" si="1131"/>
        <v>1.3118716228277011E-3</v>
      </c>
      <c r="BQ573" s="30">
        <f t="shared" si="1132"/>
        <v>5.841131857693878E-3</v>
      </c>
      <c r="BR573" s="30">
        <f t="shared" si="1133"/>
        <v>0.10161932954314885</v>
      </c>
      <c r="BS573" s="30">
        <f t="shared" si="1134"/>
        <v>7.0483087516723511E-2</v>
      </c>
      <c r="BT573" s="30">
        <f t="shared" si="1135"/>
        <v>1.4877250073928851E-2</v>
      </c>
      <c r="BU573" s="30">
        <f t="shared" si="1136"/>
        <v>1</v>
      </c>
      <c r="BV573" s="30"/>
      <c r="BW573" s="28">
        <f t="shared" si="1137"/>
        <v>0.54347796795696957</v>
      </c>
      <c r="BX573" s="28">
        <f t="shared" si="1138"/>
        <v>0.37695589363888621</v>
      </c>
      <c r="BY573" s="28">
        <f t="shared" si="1139"/>
        <v>7.9566138404144227E-2</v>
      </c>
      <c r="BZ573" s="28"/>
      <c r="CA573" s="28">
        <f t="shared" si="1140"/>
        <v>58.217465239571858</v>
      </c>
      <c r="CB573" s="28">
        <f t="shared" si="1141"/>
        <v>9.3928178453536031</v>
      </c>
      <c r="CC573" s="28">
        <f t="shared" si="1142"/>
        <v>35.130512238262902</v>
      </c>
      <c r="CD573" s="28">
        <f t="shared" si="1143"/>
        <v>54.347796795696958</v>
      </c>
      <c r="CF573" s="28">
        <f t="shared" si="1144"/>
        <v>7.0843524845908403</v>
      </c>
      <c r="CG573" s="28">
        <f t="shared" si="1145"/>
        <v>0.48021664245551088</v>
      </c>
      <c r="CH573" s="30"/>
      <c r="CI573" s="107">
        <f t="shared" si="1091"/>
        <v>2.9236577480763386</v>
      </c>
    </row>
    <row r="574" spans="1:87" ht="15" customHeight="1" x14ac:dyDescent="0.2">
      <c r="A574" s="150" t="s">
        <v>194</v>
      </c>
      <c r="C574" s="147">
        <v>168</v>
      </c>
      <c r="D574" s="26">
        <f t="shared" si="1092"/>
        <v>1025</v>
      </c>
      <c r="F574" s="28">
        <v>58.2</v>
      </c>
      <c r="G574" s="28">
        <v>0.67</v>
      </c>
      <c r="H574" s="28">
        <v>17.8</v>
      </c>
      <c r="I574" s="28">
        <v>6.98</v>
      </c>
      <c r="J574" s="28">
        <v>0.15</v>
      </c>
      <c r="K574" s="28">
        <v>2.15</v>
      </c>
      <c r="L574" s="28">
        <v>4.2</v>
      </c>
      <c r="M574" s="28">
        <v>3.55</v>
      </c>
      <c r="N574" s="28">
        <v>5.84</v>
      </c>
      <c r="O574" s="28">
        <v>0.43</v>
      </c>
      <c r="P574" s="28">
        <f t="shared" si="1093"/>
        <v>99.970000000000027</v>
      </c>
      <c r="R574" s="28">
        <v>54.43</v>
      </c>
      <c r="S574" s="28">
        <v>0.15</v>
      </c>
      <c r="T574" s="28">
        <v>28.14</v>
      </c>
      <c r="U574" s="28">
        <v>0.8</v>
      </c>
      <c r="V574" s="28">
        <v>0.18</v>
      </c>
      <c r="W574" s="28">
        <v>0.23</v>
      </c>
      <c r="X574" s="28">
        <v>10.54</v>
      </c>
      <c r="Y574" s="28">
        <v>4.3899999999999997</v>
      </c>
      <c r="Z574" s="28">
        <v>1.1299999999999999</v>
      </c>
      <c r="AA574" s="28">
        <f t="shared" si="1094"/>
        <v>99.99</v>
      </c>
      <c r="AC574" s="30">
        <f t="shared" si="1095"/>
        <v>0.9687083888149135</v>
      </c>
      <c r="AD574" s="30">
        <f t="shared" si="1096"/>
        <v>8.3854818523153938E-3</v>
      </c>
      <c r="AE574" s="30">
        <f t="shared" si="1097"/>
        <v>0.34915653197332291</v>
      </c>
      <c r="AF574" s="30">
        <f t="shared" si="1098"/>
        <v>9.7146833681280464E-2</v>
      </c>
      <c r="AG574" s="30">
        <f t="shared" si="1099"/>
        <v>2.11446292641669E-3</v>
      </c>
      <c r="AH574" s="30">
        <f t="shared" si="1100"/>
        <v>5.3349875930521096E-2</v>
      </c>
      <c r="AI574" s="30">
        <f t="shared" si="1101"/>
        <v>7.4893009985734671E-2</v>
      </c>
      <c r="AJ574" s="30">
        <f t="shared" si="1102"/>
        <v>0.11455308163923847</v>
      </c>
      <c r="AK574" s="30">
        <f t="shared" si="1103"/>
        <v>0.12399150743099786</v>
      </c>
      <c r="AL574" s="30">
        <f t="shared" si="1104"/>
        <v>6.0590261876748127E-3</v>
      </c>
      <c r="AM574" s="30">
        <f t="shared" si="1105"/>
        <v>1.7983582004224155</v>
      </c>
      <c r="AO574" s="30">
        <f t="shared" si="1106"/>
        <v>0.53866264717861778</v>
      </c>
      <c r="AP574" s="30">
        <f t="shared" si="1107"/>
        <v>4.6628540689756534E-3</v>
      </c>
      <c r="AQ574" s="30">
        <f t="shared" si="1108"/>
        <v>0.19415294010465195</v>
      </c>
      <c r="AR574" s="30">
        <f t="shared" si="1109"/>
        <v>5.4019735144234166E-2</v>
      </c>
      <c r="AS574" s="30">
        <f t="shared" si="1110"/>
        <v>1.1757740620973202E-3</v>
      </c>
      <c r="AT574" s="30">
        <f t="shared" si="1111"/>
        <v>2.9665878531868552E-2</v>
      </c>
      <c r="AU574" s="30">
        <f t="shared" si="1112"/>
        <v>4.1645212821418497E-2</v>
      </c>
      <c r="AV574" s="30">
        <f t="shared" si="1113"/>
        <v>6.3698701188857232E-2</v>
      </c>
      <c r="AW574" s="30">
        <f t="shared" si="1114"/>
        <v>6.8947058156641747E-2</v>
      </c>
      <c r="AX574" s="30">
        <f t="shared" si="1115"/>
        <v>3.3691987426373738E-3</v>
      </c>
      <c r="AY574" s="30">
        <f t="shared" si="1116"/>
        <v>1.0000000000000004</v>
      </c>
      <c r="AZ574" s="30"/>
      <c r="BA574" s="30">
        <f t="shared" si="1117"/>
        <v>0.90595872170439418</v>
      </c>
      <c r="BB574" s="30">
        <f t="shared" si="1118"/>
        <v>1.8773466833541925E-3</v>
      </c>
      <c r="BC574" s="30">
        <f t="shared" si="1119"/>
        <v>0.5519811690859161</v>
      </c>
      <c r="BD574" s="30">
        <f t="shared" si="1120"/>
        <v>1.1134307585247045E-2</v>
      </c>
      <c r="BE574" s="30">
        <f t="shared" si="1121"/>
        <v>2.5373555117000281E-3</v>
      </c>
      <c r="BF574" s="30">
        <f t="shared" si="1122"/>
        <v>5.7071960297766754E-3</v>
      </c>
      <c r="BG574" s="30">
        <f t="shared" si="1123"/>
        <v>0.18794579172610557</v>
      </c>
      <c r="BH574" s="30">
        <f t="shared" si="1124"/>
        <v>0.14165859954824137</v>
      </c>
      <c r="BI574" s="30">
        <f t="shared" si="1125"/>
        <v>2.3991507430997875E-2</v>
      </c>
      <c r="BJ574" s="30">
        <f t="shared" si="1126"/>
        <v>1.8327919953057332</v>
      </c>
      <c r="BK574" s="30"/>
      <c r="BL574" s="30">
        <f t="shared" si="1127"/>
        <v>0.49430525887541793</v>
      </c>
      <c r="BM574" s="30">
        <f t="shared" si="1128"/>
        <v>1.0243097351813929E-3</v>
      </c>
      <c r="BN574" s="30">
        <f t="shared" si="1129"/>
        <v>0.30116956561338459</v>
      </c>
      <c r="BO574" s="30">
        <f t="shared" si="1130"/>
        <v>6.0750524957359931E-3</v>
      </c>
      <c r="BP574" s="30">
        <f t="shared" si="1131"/>
        <v>1.3844208825654352E-3</v>
      </c>
      <c r="BQ574" s="30">
        <f t="shared" si="1132"/>
        <v>3.1139354844381246E-3</v>
      </c>
      <c r="BR574" s="30">
        <f t="shared" si="1133"/>
        <v>0.10254616574465876</v>
      </c>
      <c r="BS574" s="30">
        <f t="shared" si="1134"/>
        <v>7.7291149192634315E-2</v>
      </c>
      <c r="BT574" s="30">
        <f t="shared" si="1135"/>
        <v>1.309014197598336E-2</v>
      </c>
      <c r="BU574" s="30">
        <f t="shared" si="1136"/>
        <v>1.0000000000000002</v>
      </c>
      <c r="BV574" s="30"/>
      <c r="BW574" s="28">
        <f t="shared" si="1137"/>
        <v>0.53152706921728976</v>
      </c>
      <c r="BX574" s="28">
        <f t="shared" si="1138"/>
        <v>0.4006228580900113</v>
      </c>
      <c r="BY574" s="28">
        <f t="shared" si="1139"/>
        <v>6.7850072692698937E-2</v>
      </c>
      <c r="BZ574" s="28"/>
      <c r="CA574" s="28">
        <f t="shared" si="1140"/>
        <v>58.217465239571858</v>
      </c>
      <c r="CB574" s="28">
        <f t="shared" si="1141"/>
        <v>9.3928178453536031</v>
      </c>
      <c r="CC574" s="28">
        <f t="shared" si="1142"/>
        <v>33.361360730134379</v>
      </c>
      <c r="CD574" s="28">
        <f t="shared" si="1143"/>
        <v>53.152706921728978</v>
      </c>
      <c r="CF574" s="28">
        <f t="shared" si="1144"/>
        <v>7.0621174425278319</v>
      </c>
      <c r="CG574" s="28">
        <f t="shared" si="1145"/>
        <v>0.48021664245551088</v>
      </c>
      <c r="CH574" s="30"/>
      <c r="CI574" s="107">
        <f t="shared" si="1091"/>
        <v>2.6397058344097499</v>
      </c>
    </row>
    <row r="575" spans="1:87" ht="15" customHeight="1" x14ac:dyDescent="0.2">
      <c r="A575" s="150" t="s">
        <v>194</v>
      </c>
      <c r="C575" s="147">
        <v>175</v>
      </c>
      <c r="D575" s="26">
        <f t="shared" si="1092"/>
        <v>1025</v>
      </c>
      <c r="F575" s="28">
        <v>58.2</v>
      </c>
      <c r="G575" s="28">
        <v>0.67</v>
      </c>
      <c r="H575" s="28">
        <v>17.8</v>
      </c>
      <c r="I575" s="28">
        <v>6.98</v>
      </c>
      <c r="J575" s="28">
        <v>0.15</v>
      </c>
      <c r="K575" s="28">
        <v>2.15</v>
      </c>
      <c r="L575" s="28">
        <v>4.2</v>
      </c>
      <c r="M575" s="28">
        <v>3.55</v>
      </c>
      <c r="N575" s="28">
        <v>5.84</v>
      </c>
      <c r="O575" s="28">
        <v>0.43</v>
      </c>
      <c r="P575" s="28">
        <f t="shared" si="1093"/>
        <v>99.970000000000027</v>
      </c>
      <c r="R575" s="28">
        <v>54.54</v>
      </c>
      <c r="S575" s="28">
        <v>0.3</v>
      </c>
      <c r="T575" s="28">
        <v>27.93</v>
      </c>
      <c r="U575" s="28">
        <v>0.8</v>
      </c>
      <c r="V575" s="28">
        <v>0.13</v>
      </c>
      <c r="W575" s="28">
        <v>0.35</v>
      </c>
      <c r="X575" s="28">
        <v>10.54</v>
      </c>
      <c r="Y575" s="28">
        <v>4.29</v>
      </c>
      <c r="Z575" s="28">
        <v>1.1200000000000001</v>
      </c>
      <c r="AA575" s="28">
        <f t="shared" si="1094"/>
        <v>99.999999999999986</v>
      </c>
      <c r="AC575" s="30">
        <f t="shared" si="1095"/>
        <v>0.9687083888149135</v>
      </c>
      <c r="AD575" s="30">
        <f t="shared" si="1096"/>
        <v>8.3854818523153938E-3</v>
      </c>
      <c r="AE575" s="30">
        <f t="shared" si="1097"/>
        <v>0.34915653197332291</v>
      </c>
      <c r="AF575" s="30">
        <f t="shared" si="1098"/>
        <v>9.7146833681280464E-2</v>
      </c>
      <c r="AG575" s="30">
        <f t="shared" si="1099"/>
        <v>2.11446292641669E-3</v>
      </c>
      <c r="AH575" s="30">
        <f t="shared" si="1100"/>
        <v>5.3349875930521096E-2</v>
      </c>
      <c r="AI575" s="30">
        <f t="shared" si="1101"/>
        <v>7.4893009985734671E-2</v>
      </c>
      <c r="AJ575" s="30">
        <f t="shared" si="1102"/>
        <v>0.11455308163923847</v>
      </c>
      <c r="AK575" s="30">
        <f t="shared" si="1103"/>
        <v>0.12399150743099786</v>
      </c>
      <c r="AL575" s="30">
        <f t="shared" si="1104"/>
        <v>6.0590261876748127E-3</v>
      </c>
      <c r="AM575" s="30">
        <f t="shared" si="1105"/>
        <v>1.7983582004224155</v>
      </c>
      <c r="AO575" s="30">
        <f t="shared" si="1106"/>
        <v>0.53866264717861778</v>
      </c>
      <c r="AP575" s="30">
        <f t="shared" si="1107"/>
        <v>4.6628540689756534E-3</v>
      </c>
      <c r="AQ575" s="30">
        <f t="shared" si="1108"/>
        <v>0.19415294010465195</v>
      </c>
      <c r="AR575" s="30">
        <f t="shared" si="1109"/>
        <v>5.4019735144234166E-2</v>
      </c>
      <c r="AS575" s="30">
        <f t="shared" si="1110"/>
        <v>1.1757740620973202E-3</v>
      </c>
      <c r="AT575" s="30">
        <f t="shared" si="1111"/>
        <v>2.9665878531868552E-2</v>
      </c>
      <c r="AU575" s="30">
        <f t="shared" si="1112"/>
        <v>4.1645212821418497E-2</v>
      </c>
      <c r="AV575" s="30">
        <f t="shared" si="1113"/>
        <v>6.3698701188857232E-2</v>
      </c>
      <c r="AW575" s="30">
        <f t="shared" si="1114"/>
        <v>6.8947058156641747E-2</v>
      </c>
      <c r="AX575" s="30">
        <f t="shared" si="1115"/>
        <v>3.3691987426373738E-3</v>
      </c>
      <c r="AY575" s="30">
        <f t="shared" si="1116"/>
        <v>1.0000000000000004</v>
      </c>
      <c r="AZ575" s="30"/>
      <c r="BA575" s="30">
        <f t="shared" si="1117"/>
        <v>0.90778961384820245</v>
      </c>
      <c r="BB575" s="30">
        <f t="shared" si="1118"/>
        <v>3.7546933667083849E-3</v>
      </c>
      <c r="BC575" s="30">
        <f t="shared" si="1119"/>
        <v>0.54786190663005108</v>
      </c>
      <c r="BD575" s="30">
        <f t="shared" si="1120"/>
        <v>1.1134307585247045E-2</v>
      </c>
      <c r="BE575" s="30">
        <f t="shared" si="1121"/>
        <v>1.8325345362277983E-3</v>
      </c>
      <c r="BF575" s="30">
        <f t="shared" si="1122"/>
        <v>8.6848635235732014E-3</v>
      </c>
      <c r="BG575" s="30">
        <f t="shared" si="1123"/>
        <v>0.18794579172610557</v>
      </c>
      <c r="BH575" s="30">
        <f t="shared" si="1124"/>
        <v>0.13843175217812198</v>
      </c>
      <c r="BI575" s="30">
        <f t="shared" si="1125"/>
        <v>2.37791932059448E-2</v>
      </c>
      <c r="BJ575" s="30">
        <f t="shared" si="1126"/>
        <v>1.8312146566001823</v>
      </c>
      <c r="BK575" s="30"/>
      <c r="BL575" s="30">
        <f t="shared" si="1127"/>
        <v>0.49573085851857313</v>
      </c>
      <c r="BM575" s="30">
        <f t="shared" si="1128"/>
        <v>2.0503840733119279E-3</v>
      </c>
      <c r="BN575" s="30">
        <f t="shared" si="1129"/>
        <v>0.29917951161837403</v>
      </c>
      <c r="BO575" s="30">
        <f t="shared" si="1130"/>
        <v>6.0802853150590799E-3</v>
      </c>
      <c r="BP575" s="30">
        <f t="shared" si="1131"/>
        <v>1.0007207672911849E-3</v>
      </c>
      <c r="BQ575" s="30">
        <f t="shared" si="1132"/>
        <v>4.7426791240833804E-3</v>
      </c>
      <c r="BR575" s="30">
        <f t="shared" si="1133"/>
        <v>0.10263449511432163</v>
      </c>
      <c r="BS575" s="30">
        <f t="shared" si="1134"/>
        <v>7.5595589888480474E-2</v>
      </c>
      <c r="BT575" s="30">
        <f t="shared" si="1135"/>
        <v>1.2985475580505154E-2</v>
      </c>
      <c r="BU575" s="30">
        <f t="shared" si="1136"/>
        <v>0.99999999999999989</v>
      </c>
      <c r="BV575" s="30"/>
      <c r="BW575" s="28">
        <f t="shared" si="1137"/>
        <v>0.53674760987669023</v>
      </c>
      <c r="BX575" s="28">
        <f t="shared" si="1138"/>
        <v>0.39534224964680947</v>
      </c>
      <c r="BY575" s="28">
        <f t="shared" si="1139"/>
        <v>6.7910140476500291E-2</v>
      </c>
      <c r="BZ575" s="28"/>
      <c r="CA575" s="28">
        <f t="shared" si="1140"/>
        <v>58.217465239571858</v>
      </c>
      <c r="CB575" s="28">
        <f t="shared" si="1141"/>
        <v>9.3928178453536031</v>
      </c>
      <c r="CC575" s="28">
        <f t="shared" si="1142"/>
        <v>33.628394541484539</v>
      </c>
      <c r="CD575" s="28">
        <f t="shared" si="1143"/>
        <v>53.674760987669025</v>
      </c>
      <c r="CF575" s="28">
        <f t="shared" si="1144"/>
        <v>7.0718912999834291</v>
      </c>
      <c r="CG575" s="28">
        <f t="shared" si="1145"/>
        <v>0.48021664245551088</v>
      </c>
      <c r="CH575" s="30"/>
      <c r="CI575" s="107">
        <f t="shared" si="1091"/>
        <v>2.7014781792552198</v>
      </c>
    </row>
    <row r="576" spans="1:87" ht="15" customHeight="1" x14ac:dyDescent="0.2">
      <c r="A576" s="150" t="s">
        <v>194</v>
      </c>
      <c r="C576" s="147">
        <v>182</v>
      </c>
      <c r="D576" s="26">
        <f t="shared" si="1092"/>
        <v>1025</v>
      </c>
      <c r="F576" s="28">
        <v>58.2</v>
      </c>
      <c r="G576" s="28">
        <v>0.67</v>
      </c>
      <c r="H576" s="28">
        <v>17.8</v>
      </c>
      <c r="I576" s="28">
        <v>6.98</v>
      </c>
      <c r="J576" s="28">
        <v>0.15</v>
      </c>
      <c r="K576" s="28">
        <v>2.15</v>
      </c>
      <c r="L576" s="28">
        <v>4.2</v>
      </c>
      <c r="M576" s="28">
        <v>3.55</v>
      </c>
      <c r="N576" s="28">
        <v>5.84</v>
      </c>
      <c r="O576" s="28">
        <v>0.43</v>
      </c>
      <c r="P576" s="28">
        <f t="shared" si="1093"/>
        <v>99.970000000000027</v>
      </c>
      <c r="R576" s="28">
        <v>54.59</v>
      </c>
      <c r="S576" s="28">
        <v>0.23</v>
      </c>
      <c r="T576" s="28">
        <v>28.29</v>
      </c>
      <c r="U576" s="28">
        <v>0.86</v>
      </c>
      <c r="V576" s="28">
        <v>0.13</v>
      </c>
      <c r="W576" s="28">
        <v>0.14000000000000001</v>
      </c>
      <c r="X576" s="28">
        <v>10.52</v>
      </c>
      <c r="Y576" s="28">
        <v>4.1100000000000003</v>
      </c>
      <c r="Z576" s="28">
        <v>1.1299999999999999</v>
      </c>
      <c r="AA576" s="28">
        <f t="shared" si="1094"/>
        <v>99.999999999999986</v>
      </c>
      <c r="AC576" s="30">
        <f t="shared" si="1095"/>
        <v>0.9687083888149135</v>
      </c>
      <c r="AD576" s="30">
        <f t="shared" si="1096"/>
        <v>8.3854818523153938E-3</v>
      </c>
      <c r="AE576" s="30">
        <f t="shared" si="1097"/>
        <v>0.34915653197332291</v>
      </c>
      <c r="AF576" s="30">
        <f t="shared" si="1098"/>
        <v>9.7146833681280464E-2</v>
      </c>
      <c r="AG576" s="30">
        <f t="shared" si="1099"/>
        <v>2.11446292641669E-3</v>
      </c>
      <c r="AH576" s="30">
        <f t="shared" si="1100"/>
        <v>5.3349875930521096E-2</v>
      </c>
      <c r="AI576" s="30">
        <f t="shared" si="1101"/>
        <v>7.4893009985734671E-2</v>
      </c>
      <c r="AJ576" s="30">
        <f t="shared" si="1102"/>
        <v>0.11455308163923847</v>
      </c>
      <c r="AK576" s="30">
        <f t="shared" si="1103"/>
        <v>0.12399150743099786</v>
      </c>
      <c r="AL576" s="30">
        <f t="shared" si="1104"/>
        <v>6.0590261876748127E-3</v>
      </c>
      <c r="AM576" s="30">
        <f t="shared" si="1105"/>
        <v>1.7983582004224155</v>
      </c>
      <c r="AO576" s="30">
        <f t="shared" si="1106"/>
        <v>0.53866264717861778</v>
      </c>
      <c r="AP576" s="30">
        <f t="shared" si="1107"/>
        <v>4.6628540689756534E-3</v>
      </c>
      <c r="AQ576" s="30">
        <f t="shared" si="1108"/>
        <v>0.19415294010465195</v>
      </c>
      <c r="AR576" s="30">
        <f t="shared" si="1109"/>
        <v>5.4019735144234166E-2</v>
      </c>
      <c r="AS576" s="30">
        <f t="shared" si="1110"/>
        <v>1.1757740620973202E-3</v>
      </c>
      <c r="AT576" s="30">
        <f t="shared" si="1111"/>
        <v>2.9665878531868552E-2</v>
      </c>
      <c r="AU576" s="30">
        <f t="shared" si="1112"/>
        <v>4.1645212821418497E-2</v>
      </c>
      <c r="AV576" s="30">
        <f t="shared" si="1113"/>
        <v>6.3698701188857232E-2</v>
      </c>
      <c r="AW576" s="30">
        <f t="shared" si="1114"/>
        <v>6.8947058156641747E-2</v>
      </c>
      <c r="AX576" s="30">
        <f t="shared" si="1115"/>
        <v>3.3691987426373738E-3</v>
      </c>
      <c r="AY576" s="30">
        <f t="shared" si="1116"/>
        <v>1.0000000000000004</v>
      </c>
      <c r="AZ576" s="30"/>
      <c r="BA576" s="30">
        <f t="shared" si="1117"/>
        <v>0.90862183754993353</v>
      </c>
      <c r="BB576" s="30">
        <f t="shared" si="1118"/>
        <v>2.8785982478097623E-3</v>
      </c>
      <c r="BC576" s="30">
        <f t="shared" si="1119"/>
        <v>0.55492349941153396</v>
      </c>
      <c r="BD576" s="30">
        <f t="shared" si="1120"/>
        <v>1.1969380654140572E-2</v>
      </c>
      <c r="BE576" s="30">
        <f t="shared" si="1121"/>
        <v>1.8325345362277983E-3</v>
      </c>
      <c r="BF576" s="30">
        <f t="shared" si="1122"/>
        <v>3.4739454094292808E-3</v>
      </c>
      <c r="BG576" s="30">
        <f t="shared" si="1123"/>
        <v>0.18758915834522111</v>
      </c>
      <c r="BH576" s="30">
        <f t="shared" si="1124"/>
        <v>0.13262342691190709</v>
      </c>
      <c r="BI576" s="30">
        <f t="shared" si="1125"/>
        <v>2.3991507430997875E-2</v>
      </c>
      <c r="BJ576" s="30">
        <f t="shared" si="1126"/>
        <v>1.8279038884972012</v>
      </c>
      <c r="BK576" s="30"/>
      <c r="BL576" s="30">
        <f t="shared" si="1127"/>
        <v>0.49708403339354501</v>
      </c>
      <c r="BM576" s="30">
        <f t="shared" si="1128"/>
        <v>1.574808317835782E-3</v>
      </c>
      <c r="BN576" s="30">
        <f t="shared" si="1129"/>
        <v>0.30358461563740125</v>
      </c>
      <c r="BO576" s="30">
        <f t="shared" si="1130"/>
        <v>6.5481455176404904E-3</v>
      </c>
      <c r="BP576" s="30">
        <f t="shared" si="1131"/>
        <v>1.0025333102904026E-3</v>
      </c>
      <c r="BQ576" s="30">
        <f t="shared" si="1132"/>
        <v>1.9005076969803711E-3</v>
      </c>
      <c r="BR576" s="30">
        <f t="shared" si="1133"/>
        <v>0.10262528545712886</v>
      </c>
      <c r="BS576" s="30">
        <f t="shared" si="1134"/>
        <v>7.2554923563810866E-2</v>
      </c>
      <c r="BT576" s="30">
        <f t="shared" si="1135"/>
        <v>1.3125147105366863E-2</v>
      </c>
      <c r="BU576" s="30">
        <f t="shared" si="1136"/>
        <v>0.99999999999999989</v>
      </c>
      <c r="BV576" s="30"/>
      <c r="BW576" s="28">
        <f t="shared" si="1137"/>
        <v>0.54499397982228681</v>
      </c>
      <c r="BX576" s="28">
        <f t="shared" si="1138"/>
        <v>0.38530461934999</v>
      </c>
      <c r="BY576" s="28">
        <f t="shared" si="1139"/>
        <v>6.9701400827723192E-2</v>
      </c>
      <c r="BZ576" s="28"/>
      <c r="CA576" s="28">
        <f t="shared" si="1140"/>
        <v>58.217465239571858</v>
      </c>
      <c r="CB576" s="28">
        <f t="shared" si="1141"/>
        <v>9.3928178453536031</v>
      </c>
      <c r="CC576" s="28">
        <f t="shared" si="1142"/>
        <v>34.219839073886661</v>
      </c>
      <c r="CD576" s="28">
        <f t="shared" si="1143"/>
        <v>54.499397982228679</v>
      </c>
      <c r="CF576" s="28">
        <f t="shared" si="1144"/>
        <v>7.0871380645935149</v>
      </c>
      <c r="CG576" s="28">
        <f t="shared" si="1145"/>
        <v>0.48021664245551088</v>
      </c>
      <c r="CH576" s="30"/>
      <c r="CI576" s="107">
        <f t="shared" si="1091"/>
        <v>2.8199941777768092</v>
      </c>
    </row>
    <row r="577" spans="1:87" ht="15" customHeight="1" x14ac:dyDescent="0.2">
      <c r="A577" s="150" t="s">
        <v>194</v>
      </c>
      <c r="C577" s="147">
        <v>189</v>
      </c>
      <c r="D577" s="26">
        <f t="shared" si="1092"/>
        <v>1025</v>
      </c>
      <c r="F577" s="28">
        <v>58.2</v>
      </c>
      <c r="G577" s="28">
        <v>0.67</v>
      </c>
      <c r="H577" s="28">
        <v>17.8</v>
      </c>
      <c r="I577" s="28">
        <v>6.98</v>
      </c>
      <c r="J577" s="28">
        <v>0.15</v>
      </c>
      <c r="K577" s="28">
        <v>2.15</v>
      </c>
      <c r="L577" s="28">
        <v>4.2</v>
      </c>
      <c r="M577" s="28">
        <v>3.55</v>
      </c>
      <c r="N577" s="28">
        <v>5.84</v>
      </c>
      <c r="O577" s="28">
        <v>0.43</v>
      </c>
      <c r="P577" s="28">
        <f t="shared" si="1093"/>
        <v>99.970000000000027</v>
      </c>
      <c r="R577" s="28">
        <v>55.03</v>
      </c>
      <c r="S577" s="28">
        <v>0.28000000000000003</v>
      </c>
      <c r="T577" s="28">
        <v>27.8</v>
      </c>
      <c r="U577" s="28">
        <v>0.8</v>
      </c>
      <c r="V577" s="28">
        <v>0.12</v>
      </c>
      <c r="W577" s="28">
        <v>0.21</v>
      </c>
      <c r="X577" s="28">
        <v>10.28</v>
      </c>
      <c r="Y577" s="28">
        <v>4.3600000000000003</v>
      </c>
      <c r="Z577" s="28">
        <v>1.1100000000000001</v>
      </c>
      <c r="AA577" s="28">
        <f t="shared" si="1094"/>
        <v>99.99</v>
      </c>
      <c r="AC577" s="30">
        <f t="shared" si="1095"/>
        <v>0.9687083888149135</v>
      </c>
      <c r="AD577" s="30">
        <f t="shared" si="1096"/>
        <v>8.3854818523153938E-3</v>
      </c>
      <c r="AE577" s="30">
        <f t="shared" si="1097"/>
        <v>0.34915653197332291</v>
      </c>
      <c r="AF577" s="30">
        <f t="shared" si="1098"/>
        <v>9.7146833681280464E-2</v>
      </c>
      <c r="AG577" s="30">
        <f t="shared" si="1099"/>
        <v>2.11446292641669E-3</v>
      </c>
      <c r="AH577" s="30">
        <f t="shared" si="1100"/>
        <v>5.3349875930521096E-2</v>
      </c>
      <c r="AI577" s="30">
        <f t="shared" si="1101"/>
        <v>7.4893009985734671E-2</v>
      </c>
      <c r="AJ577" s="30">
        <f t="shared" si="1102"/>
        <v>0.11455308163923847</v>
      </c>
      <c r="AK577" s="30">
        <f t="shared" si="1103"/>
        <v>0.12399150743099786</v>
      </c>
      <c r="AL577" s="30">
        <f t="shared" si="1104"/>
        <v>6.0590261876748127E-3</v>
      </c>
      <c r="AM577" s="30">
        <f t="shared" si="1105"/>
        <v>1.7983582004224155</v>
      </c>
      <c r="AO577" s="30">
        <f t="shared" si="1106"/>
        <v>0.53866264717861778</v>
      </c>
      <c r="AP577" s="30">
        <f t="shared" si="1107"/>
        <v>4.6628540689756534E-3</v>
      </c>
      <c r="AQ577" s="30">
        <f t="shared" si="1108"/>
        <v>0.19415294010465195</v>
      </c>
      <c r="AR577" s="30">
        <f t="shared" si="1109"/>
        <v>5.4019735144234166E-2</v>
      </c>
      <c r="AS577" s="30">
        <f t="shared" si="1110"/>
        <v>1.1757740620973202E-3</v>
      </c>
      <c r="AT577" s="30">
        <f t="shared" si="1111"/>
        <v>2.9665878531868552E-2</v>
      </c>
      <c r="AU577" s="30">
        <f t="shared" si="1112"/>
        <v>4.1645212821418497E-2</v>
      </c>
      <c r="AV577" s="30">
        <f t="shared" si="1113"/>
        <v>6.3698701188857232E-2</v>
      </c>
      <c r="AW577" s="30">
        <f t="shared" si="1114"/>
        <v>6.8947058156641747E-2</v>
      </c>
      <c r="AX577" s="30">
        <f t="shared" si="1115"/>
        <v>3.3691987426373738E-3</v>
      </c>
      <c r="AY577" s="30">
        <f t="shared" si="1116"/>
        <v>1.0000000000000004</v>
      </c>
      <c r="AZ577" s="30"/>
      <c r="BA577" s="30">
        <f t="shared" si="1117"/>
        <v>0.91594540612516651</v>
      </c>
      <c r="BB577" s="30">
        <f t="shared" si="1118"/>
        <v>3.5043804755944931E-3</v>
      </c>
      <c r="BC577" s="30">
        <f t="shared" si="1119"/>
        <v>0.5453118870145155</v>
      </c>
      <c r="BD577" s="30">
        <f t="shared" si="1120"/>
        <v>1.1134307585247045E-2</v>
      </c>
      <c r="BE577" s="30">
        <f t="shared" si="1121"/>
        <v>1.6915703411333521E-3</v>
      </c>
      <c r="BF577" s="30">
        <f t="shared" si="1122"/>
        <v>5.210918114143921E-3</v>
      </c>
      <c r="BG577" s="30">
        <f t="shared" si="1123"/>
        <v>0.1833095577746077</v>
      </c>
      <c r="BH577" s="30">
        <f t="shared" si="1124"/>
        <v>0.14069054533720557</v>
      </c>
      <c r="BI577" s="30">
        <f t="shared" si="1125"/>
        <v>2.3566878980891721E-2</v>
      </c>
      <c r="BJ577" s="30">
        <f t="shared" si="1126"/>
        <v>1.8303654517485062</v>
      </c>
      <c r="BK577" s="30"/>
      <c r="BL577" s="30">
        <f t="shared" si="1127"/>
        <v>0.50041668195287714</v>
      </c>
      <c r="BM577" s="30">
        <f t="shared" si="1128"/>
        <v>1.914579666179144E-3</v>
      </c>
      <c r="BN577" s="30">
        <f t="shared" si="1129"/>
        <v>0.2979251419401473</v>
      </c>
      <c r="BO577" s="30">
        <f t="shared" si="1130"/>
        <v>6.0831062860210216E-3</v>
      </c>
      <c r="BP577" s="30">
        <f t="shared" si="1131"/>
        <v>9.2417082037766487E-4</v>
      </c>
      <c r="BQ577" s="30">
        <f t="shared" si="1132"/>
        <v>2.8469277046100552E-3</v>
      </c>
      <c r="BR577" s="30">
        <f t="shared" si="1133"/>
        <v>0.10014915742618299</v>
      </c>
      <c r="BS577" s="30">
        <f t="shared" si="1134"/>
        <v>7.6864729501317411E-2</v>
      </c>
      <c r="BT577" s="30">
        <f t="shared" si="1135"/>
        <v>1.2875504702287087E-2</v>
      </c>
      <c r="BU577" s="30">
        <f t="shared" si="1136"/>
        <v>0.99999999999999978</v>
      </c>
      <c r="BV577" s="30"/>
      <c r="BW577" s="28">
        <f t="shared" si="1137"/>
        <v>0.52740785868352225</v>
      </c>
      <c r="BX577" s="28">
        <f t="shared" si="1138"/>
        <v>0.40478685429239014</v>
      </c>
      <c r="BY577" s="28">
        <f t="shared" si="1139"/>
        <v>6.7805287024087613E-2</v>
      </c>
      <c r="BZ577" s="28"/>
      <c r="CA577" s="28">
        <f t="shared" si="1140"/>
        <v>58.217465239571858</v>
      </c>
      <c r="CB577" s="28">
        <f t="shared" si="1141"/>
        <v>9.3928178453536031</v>
      </c>
      <c r="CC577" s="28">
        <f t="shared" si="1142"/>
        <v>33.150921636584876</v>
      </c>
      <c r="CD577" s="28">
        <f t="shared" si="1143"/>
        <v>52.740785868352226</v>
      </c>
      <c r="CF577" s="28">
        <f t="shared" si="1144"/>
        <v>7.054337490800128</v>
      </c>
      <c r="CG577" s="28">
        <f t="shared" si="1145"/>
        <v>0.48021664245551088</v>
      </c>
      <c r="CH577" s="30"/>
      <c r="CI577" s="107">
        <f t="shared" si="1091"/>
        <v>2.5910195353958669</v>
      </c>
    </row>
    <row r="578" spans="1:87" ht="15" customHeight="1" x14ac:dyDescent="0.2">
      <c r="A578" s="150" t="s">
        <v>194</v>
      </c>
      <c r="C578" s="147">
        <v>196</v>
      </c>
      <c r="D578" s="26">
        <f t="shared" si="1092"/>
        <v>1025</v>
      </c>
      <c r="F578" s="28">
        <v>58.2</v>
      </c>
      <c r="G578" s="28">
        <v>0.67</v>
      </c>
      <c r="H578" s="28">
        <v>17.8</v>
      </c>
      <c r="I578" s="28">
        <v>6.98</v>
      </c>
      <c r="J578" s="28">
        <v>0.15</v>
      </c>
      <c r="K578" s="28">
        <v>2.15</v>
      </c>
      <c r="L578" s="28">
        <v>4.2</v>
      </c>
      <c r="M578" s="28">
        <v>3.55</v>
      </c>
      <c r="N578" s="28">
        <v>5.84</v>
      </c>
      <c r="O578" s="28">
        <v>0.43</v>
      </c>
      <c r="P578" s="28">
        <f t="shared" si="1093"/>
        <v>99.970000000000027</v>
      </c>
      <c r="R578" s="28">
        <v>54.13</v>
      </c>
      <c r="S578" s="28">
        <v>0.28000000000000003</v>
      </c>
      <c r="T578" s="28">
        <v>28.22</v>
      </c>
      <c r="U578" s="28">
        <v>0.89</v>
      </c>
      <c r="V578" s="28">
        <v>0.2</v>
      </c>
      <c r="W578" s="28">
        <v>0.24</v>
      </c>
      <c r="X578" s="28">
        <v>10.69</v>
      </c>
      <c r="Y578" s="28">
        <v>4.2699999999999996</v>
      </c>
      <c r="Z578" s="28">
        <v>1.07</v>
      </c>
      <c r="AA578" s="28">
        <f t="shared" si="1094"/>
        <v>99.989999999999981</v>
      </c>
      <c r="AC578" s="30">
        <f t="shared" si="1095"/>
        <v>0.9687083888149135</v>
      </c>
      <c r="AD578" s="30">
        <f t="shared" si="1096"/>
        <v>8.3854818523153938E-3</v>
      </c>
      <c r="AE578" s="30">
        <f t="shared" si="1097"/>
        <v>0.34915653197332291</v>
      </c>
      <c r="AF578" s="30">
        <f t="shared" si="1098"/>
        <v>9.7146833681280464E-2</v>
      </c>
      <c r="AG578" s="30">
        <f t="shared" si="1099"/>
        <v>2.11446292641669E-3</v>
      </c>
      <c r="AH578" s="30">
        <f t="shared" si="1100"/>
        <v>5.3349875930521096E-2</v>
      </c>
      <c r="AI578" s="30">
        <f t="shared" si="1101"/>
        <v>7.4893009985734671E-2</v>
      </c>
      <c r="AJ578" s="30">
        <f t="shared" si="1102"/>
        <v>0.11455308163923847</v>
      </c>
      <c r="AK578" s="30">
        <f t="shared" si="1103"/>
        <v>0.12399150743099786</v>
      </c>
      <c r="AL578" s="30">
        <f t="shared" si="1104"/>
        <v>6.0590261876748127E-3</v>
      </c>
      <c r="AM578" s="30">
        <f t="shared" si="1105"/>
        <v>1.7983582004224155</v>
      </c>
      <c r="AO578" s="30">
        <f t="shared" si="1106"/>
        <v>0.53866264717861778</v>
      </c>
      <c r="AP578" s="30">
        <f t="shared" si="1107"/>
        <v>4.6628540689756534E-3</v>
      </c>
      <c r="AQ578" s="30">
        <f t="shared" si="1108"/>
        <v>0.19415294010465195</v>
      </c>
      <c r="AR578" s="30">
        <f t="shared" si="1109"/>
        <v>5.4019735144234166E-2</v>
      </c>
      <c r="AS578" s="30">
        <f t="shared" si="1110"/>
        <v>1.1757740620973202E-3</v>
      </c>
      <c r="AT578" s="30">
        <f t="shared" si="1111"/>
        <v>2.9665878531868552E-2</v>
      </c>
      <c r="AU578" s="30">
        <f t="shared" si="1112"/>
        <v>4.1645212821418497E-2</v>
      </c>
      <c r="AV578" s="30">
        <f t="shared" si="1113"/>
        <v>6.3698701188857232E-2</v>
      </c>
      <c r="AW578" s="30">
        <f t="shared" si="1114"/>
        <v>6.8947058156641747E-2</v>
      </c>
      <c r="AX578" s="30">
        <f t="shared" si="1115"/>
        <v>3.3691987426373738E-3</v>
      </c>
      <c r="AY578" s="30">
        <f t="shared" si="1116"/>
        <v>1.0000000000000004</v>
      </c>
      <c r="AZ578" s="30"/>
      <c r="BA578" s="30">
        <f t="shared" si="1117"/>
        <v>0.90096537949400801</v>
      </c>
      <c r="BB578" s="30">
        <f t="shared" si="1118"/>
        <v>3.5043804755944931E-3</v>
      </c>
      <c r="BC578" s="30">
        <f t="shared" si="1119"/>
        <v>0.55355041192624554</v>
      </c>
      <c r="BD578" s="30">
        <f t="shared" si="1120"/>
        <v>1.2386917188587336E-2</v>
      </c>
      <c r="BE578" s="30">
        <f t="shared" si="1121"/>
        <v>2.8192839018889204E-3</v>
      </c>
      <c r="BF578" s="30">
        <f t="shared" si="1122"/>
        <v>5.9553349875930521E-3</v>
      </c>
      <c r="BG578" s="30">
        <f t="shared" si="1123"/>
        <v>0.19062054208273893</v>
      </c>
      <c r="BH578" s="30">
        <f t="shared" si="1124"/>
        <v>0.1377863827040981</v>
      </c>
      <c r="BI578" s="30">
        <f t="shared" si="1125"/>
        <v>2.2717622080679407E-2</v>
      </c>
      <c r="BJ578" s="30">
        <f t="shared" si="1126"/>
        <v>1.8303062548414342</v>
      </c>
      <c r="BK578" s="30"/>
      <c r="BL578" s="30">
        <f t="shared" si="1127"/>
        <v>0.49224842952419556</v>
      </c>
      <c r="BM578" s="30">
        <f t="shared" si="1128"/>
        <v>1.9146415887094752E-3</v>
      </c>
      <c r="BN578" s="30">
        <f t="shared" si="1129"/>
        <v>0.30243595052031419</v>
      </c>
      <c r="BO578" s="30">
        <f t="shared" si="1130"/>
        <v>6.7676746204751717E-3</v>
      </c>
      <c r="BP578" s="30">
        <f t="shared" si="1131"/>
        <v>1.5403345174784232E-3</v>
      </c>
      <c r="BQ578" s="30">
        <f t="shared" si="1132"/>
        <v>3.2537368933971017E-3</v>
      </c>
      <c r="BR578" s="30">
        <f t="shared" si="1133"/>
        <v>0.1041468014320112</v>
      </c>
      <c r="BS578" s="30">
        <f t="shared" si="1134"/>
        <v>7.5280506931357793E-2</v>
      </c>
      <c r="BT578" s="30">
        <f t="shared" si="1135"/>
        <v>1.2411923972060902E-2</v>
      </c>
      <c r="BU578" s="30">
        <f t="shared" si="1136"/>
        <v>0.99999999999999978</v>
      </c>
      <c r="BV578" s="30"/>
      <c r="BW578" s="28">
        <f t="shared" si="1137"/>
        <v>0.5428858329140468</v>
      </c>
      <c r="BX578" s="28">
        <f t="shared" si="1138"/>
        <v>0.392414554702399</v>
      </c>
      <c r="BY578" s="28">
        <f t="shared" si="1139"/>
        <v>6.4699612383554206E-2</v>
      </c>
      <c r="BZ578" s="28"/>
      <c r="CA578" s="28">
        <f t="shared" si="1140"/>
        <v>58.217465239571858</v>
      </c>
      <c r="CB578" s="28">
        <f t="shared" si="1141"/>
        <v>9.3928178453536031</v>
      </c>
      <c r="CC578" s="28">
        <f t="shared" si="1142"/>
        <v>33.614252884057763</v>
      </c>
      <c r="CD578" s="28">
        <f t="shared" si="1143"/>
        <v>54.288583291404677</v>
      </c>
      <c r="CF578" s="28">
        <f t="shared" si="1144"/>
        <v>7.0832623615563888</v>
      </c>
      <c r="CG578" s="28">
        <f t="shared" si="1145"/>
        <v>0.48021664245551088</v>
      </c>
      <c r="CH578" s="30"/>
      <c r="CI578" s="107">
        <f t="shared" si="1091"/>
        <v>2.7337679150849445</v>
      </c>
    </row>
    <row r="579" spans="1:87" ht="15" customHeight="1" x14ac:dyDescent="0.2">
      <c r="A579" s="150" t="s">
        <v>194</v>
      </c>
      <c r="C579" s="146">
        <v>203</v>
      </c>
      <c r="D579" s="26">
        <f t="shared" si="1092"/>
        <v>1025</v>
      </c>
      <c r="F579" s="28">
        <v>58.2</v>
      </c>
      <c r="G579" s="28">
        <v>0.67</v>
      </c>
      <c r="H579" s="28">
        <v>17.8</v>
      </c>
      <c r="I579" s="28">
        <v>6.98</v>
      </c>
      <c r="J579" s="28">
        <v>0.15</v>
      </c>
      <c r="K579" s="28">
        <v>2.15</v>
      </c>
      <c r="L579" s="28">
        <v>4.2</v>
      </c>
      <c r="M579" s="28">
        <v>3.55</v>
      </c>
      <c r="N579" s="28">
        <v>5.84</v>
      </c>
      <c r="O579" s="28">
        <v>0.43</v>
      </c>
      <c r="P579" s="28">
        <f t="shared" si="1093"/>
        <v>99.970000000000027</v>
      </c>
      <c r="R579" s="28">
        <v>54.53</v>
      </c>
      <c r="S579" s="28">
        <v>0.21</v>
      </c>
      <c r="T579" s="28">
        <v>28.19</v>
      </c>
      <c r="U579" s="28">
        <v>0.79</v>
      </c>
      <c r="V579" s="28">
        <v>0.08</v>
      </c>
      <c r="W579" s="28">
        <v>0.28000000000000003</v>
      </c>
      <c r="X579" s="28">
        <v>10.61</v>
      </c>
      <c r="Y579" s="28">
        <v>4.22</v>
      </c>
      <c r="Z579" s="28">
        <v>1.08</v>
      </c>
      <c r="AA579" s="28">
        <f t="shared" si="1094"/>
        <v>99.990000000000009</v>
      </c>
      <c r="AC579" s="30">
        <f t="shared" si="1095"/>
        <v>0.9687083888149135</v>
      </c>
      <c r="AD579" s="30">
        <f t="shared" si="1096"/>
        <v>8.3854818523153938E-3</v>
      </c>
      <c r="AE579" s="30">
        <f t="shared" si="1097"/>
        <v>0.34915653197332291</v>
      </c>
      <c r="AF579" s="30">
        <f t="shared" si="1098"/>
        <v>9.7146833681280464E-2</v>
      </c>
      <c r="AG579" s="30">
        <f t="shared" si="1099"/>
        <v>2.11446292641669E-3</v>
      </c>
      <c r="AH579" s="30">
        <f t="shared" si="1100"/>
        <v>5.3349875930521096E-2</v>
      </c>
      <c r="AI579" s="30">
        <f t="shared" si="1101"/>
        <v>7.4893009985734671E-2</v>
      </c>
      <c r="AJ579" s="30">
        <f t="shared" si="1102"/>
        <v>0.11455308163923847</v>
      </c>
      <c r="AK579" s="30">
        <f t="shared" si="1103"/>
        <v>0.12399150743099786</v>
      </c>
      <c r="AL579" s="30">
        <f t="shared" si="1104"/>
        <v>6.0590261876748127E-3</v>
      </c>
      <c r="AM579" s="30">
        <f t="shared" si="1105"/>
        <v>1.7983582004224155</v>
      </c>
      <c r="AO579" s="30">
        <f t="shared" si="1106"/>
        <v>0.53866264717861778</v>
      </c>
      <c r="AP579" s="30">
        <f t="shared" si="1107"/>
        <v>4.6628540689756534E-3</v>
      </c>
      <c r="AQ579" s="30">
        <f t="shared" si="1108"/>
        <v>0.19415294010465195</v>
      </c>
      <c r="AR579" s="30">
        <f t="shared" si="1109"/>
        <v>5.4019735144234166E-2</v>
      </c>
      <c r="AS579" s="30">
        <f t="shared" si="1110"/>
        <v>1.1757740620973202E-3</v>
      </c>
      <c r="AT579" s="30">
        <f t="shared" si="1111"/>
        <v>2.9665878531868552E-2</v>
      </c>
      <c r="AU579" s="30">
        <f t="shared" si="1112"/>
        <v>4.1645212821418497E-2</v>
      </c>
      <c r="AV579" s="30">
        <f t="shared" si="1113"/>
        <v>6.3698701188857232E-2</v>
      </c>
      <c r="AW579" s="30">
        <f t="shared" si="1114"/>
        <v>6.8947058156641747E-2</v>
      </c>
      <c r="AX579" s="30">
        <f t="shared" si="1115"/>
        <v>3.3691987426373738E-3</v>
      </c>
      <c r="AY579" s="30">
        <f t="shared" si="1116"/>
        <v>1.0000000000000004</v>
      </c>
      <c r="AZ579" s="30"/>
      <c r="BA579" s="30">
        <f t="shared" si="1117"/>
        <v>0.90762316910785623</v>
      </c>
      <c r="BB579" s="30">
        <f t="shared" si="1118"/>
        <v>2.6282853566958696E-3</v>
      </c>
      <c r="BC579" s="30">
        <f t="shared" si="1119"/>
        <v>0.55296194586112202</v>
      </c>
      <c r="BD579" s="30">
        <f t="shared" si="1120"/>
        <v>1.0995128740431456E-2</v>
      </c>
      <c r="BE579" s="30">
        <f t="shared" si="1121"/>
        <v>1.1277135607555681E-3</v>
      </c>
      <c r="BF579" s="30">
        <f t="shared" si="1122"/>
        <v>6.9478908188585617E-3</v>
      </c>
      <c r="BG579" s="30">
        <f t="shared" si="1123"/>
        <v>0.18919400855920113</v>
      </c>
      <c r="BH579" s="30">
        <f t="shared" si="1124"/>
        <v>0.13617295901903839</v>
      </c>
      <c r="BI579" s="30">
        <f t="shared" si="1125"/>
        <v>2.2929936305732486E-2</v>
      </c>
      <c r="BJ579" s="30">
        <f t="shared" si="1126"/>
        <v>1.8305810373296916</v>
      </c>
      <c r="BK579" s="30"/>
      <c r="BL579" s="30">
        <f t="shared" si="1127"/>
        <v>0.49581152136909817</v>
      </c>
      <c r="BM579" s="30">
        <f t="shared" si="1128"/>
        <v>1.4357656411266046E-3</v>
      </c>
      <c r="BN579" s="30">
        <f t="shared" si="1129"/>
        <v>0.30206908876743288</v>
      </c>
      <c r="BO579" s="30">
        <f t="shared" si="1130"/>
        <v>6.0063600115022988E-3</v>
      </c>
      <c r="BP579" s="30">
        <f t="shared" si="1131"/>
        <v>6.1604132117559155E-4</v>
      </c>
      <c r="BQ579" s="30">
        <f t="shared" si="1132"/>
        <v>3.7954565666175593E-3</v>
      </c>
      <c r="BR579" s="30">
        <f t="shared" si="1133"/>
        <v>0.10335188920954985</v>
      </c>
      <c r="BS579" s="30">
        <f t="shared" si="1134"/>
        <v>7.4387834377262457E-2</v>
      </c>
      <c r="BT579" s="30">
        <f t="shared" si="1135"/>
        <v>1.2526042736234656E-2</v>
      </c>
      <c r="BU579" s="30">
        <f t="shared" si="1136"/>
        <v>1</v>
      </c>
      <c r="BV579" s="30"/>
      <c r="BW579" s="28">
        <f t="shared" si="1137"/>
        <v>0.54319750319178051</v>
      </c>
      <c r="BX579" s="28">
        <f t="shared" si="1138"/>
        <v>0.39096804335763385</v>
      </c>
      <c r="BY579" s="28">
        <f t="shared" si="1139"/>
        <v>6.5834453450585639E-2</v>
      </c>
      <c r="BZ579" s="28"/>
      <c r="CA579" s="28">
        <f t="shared" si="1140"/>
        <v>58.217465239571858</v>
      </c>
      <c r="CB579" s="28">
        <f t="shared" si="1141"/>
        <v>9.3928178453536031</v>
      </c>
      <c r="CC579" s="28">
        <f t="shared" si="1142"/>
        <v>33.743320504647585</v>
      </c>
      <c r="CD579" s="28">
        <f t="shared" si="1143"/>
        <v>54.319750319178048</v>
      </c>
      <c r="CF579" s="28">
        <f t="shared" si="1144"/>
        <v>7.0838362959423202</v>
      </c>
      <c r="CG579" s="28">
        <f t="shared" si="1145"/>
        <v>0.48021664245551088</v>
      </c>
      <c r="CH579" s="30"/>
      <c r="CI579" s="107">
        <f t="shared" si="1091"/>
        <v>2.7513811843226228</v>
      </c>
    </row>
    <row r="580" spans="1:87" ht="15" customHeight="1" x14ac:dyDescent="0.2">
      <c r="A580" s="150" t="s">
        <v>194</v>
      </c>
      <c r="C580" s="147">
        <v>210</v>
      </c>
      <c r="D580" s="26">
        <f t="shared" si="1092"/>
        <v>1025</v>
      </c>
      <c r="F580" s="28">
        <v>58.2</v>
      </c>
      <c r="G580" s="28">
        <v>0.67</v>
      </c>
      <c r="H580" s="28">
        <v>17.8</v>
      </c>
      <c r="I580" s="28">
        <v>6.98</v>
      </c>
      <c r="J580" s="28">
        <v>0.15</v>
      </c>
      <c r="K580" s="28">
        <v>2.15</v>
      </c>
      <c r="L580" s="28">
        <v>4.2</v>
      </c>
      <c r="M580" s="28">
        <v>3.55</v>
      </c>
      <c r="N580" s="28">
        <v>5.84</v>
      </c>
      <c r="O580" s="28">
        <v>0.43</v>
      </c>
      <c r="P580" s="28">
        <f t="shared" si="1093"/>
        <v>99.970000000000027</v>
      </c>
      <c r="R580" s="28">
        <v>54.01</v>
      </c>
      <c r="S580" s="28">
        <v>0.22</v>
      </c>
      <c r="T580" s="28">
        <v>28.34</v>
      </c>
      <c r="U580" s="28">
        <v>0.89</v>
      </c>
      <c r="V580" s="28">
        <v>0.23</v>
      </c>
      <c r="W580" s="28">
        <v>0.27</v>
      </c>
      <c r="X580" s="28">
        <v>11.04</v>
      </c>
      <c r="Y580" s="28">
        <v>4.0199999999999996</v>
      </c>
      <c r="Z580" s="28">
        <v>0.98</v>
      </c>
      <c r="AA580" s="28">
        <f t="shared" si="1094"/>
        <v>100</v>
      </c>
      <c r="AC580" s="30">
        <f t="shared" si="1095"/>
        <v>0.9687083888149135</v>
      </c>
      <c r="AD580" s="30">
        <f t="shared" si="1096"/>
        <v>8.3854818523153938E-3</v>
      </c>
      <c r="AE580" s="30">
        <f t="shared" si="1097"/>
        <v>0.34915653197332291</v>
      </c>
      <c r="AF580" s="30">
        <f t="shared" si="1098"/>
        <v>9.7146833681280464E-2</v>
      </c>
      <c r="AG580" s="30">
        <f t="shared" si="1099"/>
        <v>2.11446292641669E-3</v>
      </c>
      <c r="AH580" s="30">
        <f t="shared" si="1100"/>
        <v>5.3349875930521096E-2</v>
      </c>
      <c r="AI580" s="30">
        <f t="shared" si="1101"/>
        <v>7.4893009985734671E-2</v>
      </c>
      <c r="AJ580" s="30">
        <f t="shared" si="1102"/>
        <v>0.11455308163923847</v>
      </c>
      <c r="AK580" s="30">
        <f t="shared" si="1103"/>
        <v>0.12399150743099786</v>
      </c>
      <c r="AL580" s="30">
        <f t="shared" si="1104"/>
        <v>6.0590261876748127E-3</v>
      </c>
      <c r="AM580" s="30">
        <f t="shared" si="1105"/>
        <v>1.7983582004224155</v>
      </c>
      <c r="AO580" s="30">
        <f t="shared" si="1106"/>
        <v>0.53866264717861778</v>
      </c>
      <c r="AP580" s="30">
        <f t="shared" si="1107"/>
        <v>4.6628540689756534E-3</v>
      </c>
      <c r="AQ580" s="30">
        <f t="shared" si="1108"/>
        <v>0.19415294010465195</v>
      </c>
      <c r="AR580" s="30">
        <f t="shared" si="1109"/>
        <v>5.4019735144234166E-2</v>
      </c>
      <c r="AS580" s="30">
        <f t="shared" si="1110"/>
        <v>1.1757740620973202E-3</v>
      </c>
      <c r="AT580" s="30">
        <f t="shared" si="1111"/>
        <v>2.9665878531868552E-2</v>
      </c>
      <c r="AU580" s="30">
        <f t="shared" si="1112"/>
        <v>4.1645212821418497E-2</v>
      </c>
      <c r="AV580" s="30">
        <f t="shared" si="1113"/>
        <v>6.3698701188857232E-2</v>
      </c>
      <c r="AW580" s="30">
        <f t="shared" si="1114"/>
        <v>6.8947058156641747E-2</v>
      </c>
      <c r="AX580" s="30">
        <f t="shared" si="1115"/>
        <v>3.3691987426373738E-3</v>
      </c>
      <c r="AY580" s="30">
        <f t="shared" si="1116"/>
        <v>1.0000000000000004</v>
      </c>
      <c r="AZ580" s="30"/>
      <c r="BA580" s="30">
        <f t="shared" si="1117"/>
        <v>0.89896804260985352</v>
      </c>
      <c r="BB580" s="30">
        <f t="shared" si="1118"/>
        <v>2.753441802252816E-3</v>
      </c>
      <c r="BC580" s="30">
        <f t="shared" si="1119"/>
        <v>0.55590427618673988</v>
      </c>
      <c r="BD580" s="30">
        <f t="shared" si="1120"/>
        <v>1.2386917188587336E-2</v>
      </c>
      <c r="BE580" s="30">
        <f t="shared" si="1121"/>
        <v>3.2421764871722585E-3</v>
      </c>
      <c r="BF580" s="30">
        <f t="shared" si="1122"/>
        <v>6.6997518610421849E-3</v>
      </c>
      <c r="BG580" s="30">
        <f t="shared" si="1123"/>
        <v>0.19686162624821682</v>
      </c>
      <c r="BH580" s="30">
        <f t="shared" si="1124"/>
        <v>0.1297192642787996</v>
      </c>
      <c r="BI580" s="30">
        <f t="shared" si="1125"/>
        <v>2.0806794055201697E-2</v>
      </c>
      <c r="BJ580" s="30">
        <f t="shared" si="1126"/>
        <v>1.827342290717866</v>
      </c>
      <c r="BK580" s="30"/>
      <c r="BL580" s="30">
        <f t="shared" si="1127"/>
        <v>0.49195383217267774</v>
      </c>
      <c r="BM580" s="30">
        <f t="shared" si="1128"/>
        <v>1.5068013345059367E-3</v>
      </c>
      <c r="BN580" s="30">
        <f t="shared" si="1129"/>
        <v>0.30421463948516975</v>
      </c>
      <c r="BO580" s="30">
        <f t="shared" si="1130"/>
        <v>6.7786518439964371E-3</v>
      </c>
      <c r="BP580" s="30">
        <f t="shared" si="1131"/>
        <v>1.7742578955465313E-3</v>
      </c>
      <c r="BQ580" s="30">
        <f t="shared" si="1132"/>
        <v>3.6663912913711461E-3</v>
      </c>
      <c r="BR580" s="30">
        <f t="shared" si="1133"/>
        <v>0.10773111706996083</v>
      </c>
      <c r="BS580" s="30">
        <f t="shared" si="1134"/>
        <v>7.0987939663914729E-2</v>
      </c>
      <c r="BT580" s="30">
        <f t="shared" si="1135"/>
        <v>1.1386369242856964E-2</v>
      </c>
      <c r="BU580" s="30">
        <f t="shared" si="1136"/>
        <v>1</v>
      </c>
      <c r="BV580" s="30"/>
      <c r="BW580" s="28">
        <f t="shared" si="1137"/>
        <v>0.56669143721940007</v>
      </c>
      <c r="BX580" s="28">
        <f t="shared" si="1138"/>
        <v>0.37341353777352532</v>
      </c>
      <c r="BY580" s="28">
        <f t="shared" si="1139"/>
        <v>5.9895025007074609E-2</v>
      </c>
      <c r="BZ580" s="28"/>
      <c r="CA580" s="28">
        <f t="shared" si="1140"/>
        <v>58.217465239571858</v>
      </c>
      <c r="CB580" s="28">
        <f t="shared" si="1141"/>
        <v>9.3928178453536031</v>
      </c>
      <c r="CC580" s="28">
        <f t="shared" si="1142"/>
        <v>34.324074361677468</v>
      </c>
      <c r="CD580" s="28">
        <f t="shared" si="1143"/>
        <v>56.66914372194001</v>
      </c>
      <c r="CF580" s="28">
        <f t="shared" si="1144"/>
        <v>7.126178269349861</v>
      </c>
      <c r="CG580" s="28">
        <f t="shared" si="1145"/>
        <v>0.48021664245551088</v>
      </c>
      <c r="CH580" s="30"/>
      <c r="CI580" s="107">
        <f t="shared" si="1091"/>
        <v>2.9534922213880566</v>
      </c>
    </row>
    <row r="581" spans="1:87" ht="15" customHeight="1" x14ac:dyDescent="0.2">
      <c r="A581" s="150" t="s">
        <v>194</v>
      </c>
      <c r="C581" s="147">
        <v>217</v>
      </c>
      <c r="D581" s="26">
        <f t="shared" si="1092"/>
        <v>1025</v>
      </c>
      <c r="F581" s="28">
        <v>58.2</v>
      </c>
      <c r="G581" s="28">
        <v>0.67</v>
      </c>
      <c r="H581" s="28">
        <v>17.8</v>
      </c>
      <c r="I581" s="28">
        <v>6.98</v>
      </c>
      <c r="J581" s="28">
        <v>0.15</v>
      </c>
      <c r="K581" s="28">
        <v>2.15</v>
      </c>
      <c r="L581" s="28">
        <v>4.2</v>
      </c>
      <c r="M581" s="28">
        <v>3.55</v>
      </c>
      <c r="N581" s="28">
        <v>5.84</v>
      </c>
      <c r="O581" s="28">
        <v>0.43</v>
      </c>
      <c r="P581" s="28">
        <f t="shared" si="1093"/>
        <v>99.970000000000027</v>
      </c>
      <c r="R581" s="28">
        <v>54.3</v>
      </c>
      <c r="S581" s="28">
        <v>0.3</v>
      </c>
      <c r="T581" s="28">
        <v>28.1</v>
      </c>
      <c r="U581" s="28">
        <v>0.77</v>
      </c>
      <c r="V581" s="28">
        <v>0.2</v>
      </c>
      <c r="W581" s="28">
        <v>0.28999999999999998</v>
      </c>
      <c r="X581" s="28">
        <v>10.76</v>
      </c>
      <c r="Y581" s="28">
        <v>4.24</v>
      </c>
      <c r="Z581" s="28">
        <v>1.05</v>
      </c>
      <c r="AA581" s="28">
        <f t="shared" si="1094"/>
        <v>100.00999999999999</v>
      </c>
      <c r="AC581" s="30">
        <f t="shared" si="1095"/>
        <v>0.9687083888149135</v>
      </c>
      <c r="AD581" s="30">
        <f t="shared" si="1096"/>
        <v>8.3854818523153938E-3</v>
      </c>
      <c r="AE581" s="30">
        <f t="shared" si="1097"/>
        <v>0.34915653197332291</v>
      </c>
      <c r="AF581" s="30">
        <f t="shared" si="1098"/>
        <v>9.7146833681280464E-2</v>
      </c>
      <c r="AG581" s="30">
        <f t="shared" si="1099"/>
        <v>2.11446292641669E-3</v>
      </c>
      <c r="AH581" s="30">
        <f t="shared" si="1100"/>
        <v>5.3349875930521096E-2</v>
      </c>
      <c r="AI581" s="30">
        <f t="shared" si="1101"/>
        <v>7.4893009985734671E-2</v>
      </c>
      <c r="AJ581" s="30">
        <f t="shared" si="1102"/>
        <v>0.11455308163923847</v>
      </c>
      <c r="AK581" s="30">
        <f t="shared" si="1103"/>
        <v>0.12399150743099786</v>
      </c>
      <c r="AL581" s="30">
        <f t="shared" si="1104"/>
        <v>6.0590261876748127E-3</v>
      </c>
      <c r="AM581" s="30">
        <f t="shared" si="1105"/>
        <v>1.7983582004224155</v>
      </c>
      <c r="AO581" s="30">
        <f t="shared" si="1106"/>
        <v>0.53866264717861778</v>
      </c>
      <c r="AP581" s="30">
        <f t="shared" si="1107"/>
        <v>4.6628540689756534E-3</v>
      </c>
      <c r="AQ581" s="30">
        <f t="shared" si="1108"/>
        <v>0.19415294010465195</v>
      </c>
      <c r="AR581" s="30">
        <f t="shared" si="1109"/>
        <v>5.4019735144234166E-2</v>
      </c>
      <c r="AS581" s="30">
        <f t="shared" si="1110"/>
        <v>1.1757740620973202E-3</v>
      </c>
      <c r="AT581" s="30">
        <f t="shared" si="1111"/>
        <v>2.9665878531868552E-2</v>
      </c>
      <c r="AU581" s="30">
        <f t="shared" si="1112"/>
        <v>4.1645212821418497E-2</v>
      </c>
      <c r="AV581" s="30">
        <f t="shared" si="1113"/>
        <v>6.3698701188857232E-2</v>
      </c>
      <c r="AW581" s="30">
        <f t="shared" si="1114"/>
        <v>6.8947058156641747E-2</v>
      </c>
      <c r="AX581" s="30">
        <f t="shared" si="1115"/>
        <v>3.3691987426373738E-3</v>
      </c>
      <c r="AY581" s="30">
        <f t="shared" si="1116"/>
        <v>1.0000000000000004</v>
      </c>
      <c r="AZ581" s="30"/>
      <c r="BA581" s="30">
        <f t="shared" si="1117"/>
        <v>0.90379494007989347</v>
      </c>
      <c r="BB581" s="30">
        <f t="shared" si="1118"/>
        <v>3.7546933667083849E-3</v>
      </c>
      <c r="BC581" s="30">
        <f t="shared" si="1119"/>
        <v>0.55119654766575132</v>
      </c>
      <c r="BD581" s="30">
        <f t="shared" si="1120"/>
        <v>1.0716771050800279E-2</v>
      </c>
      <c r="BE581" s="30">
        <f t="shared" si="1121"/>
        <v>2.8192839018889204E-3</v>
      </c>
      <c r="BF581" s="30">
        <f t="shared" si="1122"/>
        <v>7.1960297766749384E-3</v>
      </c>
      <c r="BG581" s="30">
        <f t="shared" si="1123"/>
        <v>0.19186875891583452</v>
      </c>
      <c r="BH581" s="30">
        <f t="shared" si="1124"/>
        <v>0.1368183284930623</v>
      </c>
      <c r="BI581" s="30">
        <f t="shared" si="1125"/>
        <v>2.229299363057325E-2</v>
      </c>
      <c r="BJ581" s="30">
        <f t="shared" si="1126"/>
        <v>1.8304583468811877</v>
      </c>
      <c r="BK581" s="30"/>
      <c r="BL581" s="30">
        <f t="shared" si="1127"/>
        <v>0.49375334960220074</v>
      </c>
      <c r="BM581" s="30">
        <f t="shared" si="1128"/>
        <v>2.0512312520554157E-3</v>
      </c>
      <c r="BN581" s="30">
        <f t="shared" si="1129"/>
        <v>0.30112487869767879</v>
      </c>
      <c r="BO581" s="30">
        <f t="shared" si="1130"/>
        <v>5.8546926615729699E-3</v>
      </c>
      <c r="BP581" s="30">
        <f t="shared" si="1131"/>
        <v>1.5402065317096866E-3</v>
      </c>
      <c r="BQ581" s="30">
        <f t="shared" si="1132"/>
        <v>3.9312720712469844E-3</v>
      </c>
      <c r="BR581" s="30">
        <f t="shared" si="1133"/>
        <v>0.10482006282347185</v>
      </c>
      <c r="BS581" s="30">
        <f t="shared" si="1134"/>
        <v>7.4745392991967918E-2</v>
      </c>
      <c r="BT581" s="30">
        <f t="shared" si="1135"/>
        <v>1.2178913368095481E-2</v>
      </c>
      <c r="BU581" s="30">
        <f t="shared" si="1136"/>
        <v>1</v>
      </c>
      <c r="BV581" s="30"/>
      <c r="BW581" s="28">
        <f t="shared" si="1137"/>
        <v>0.54666566361142754</v>
      </c>
      <c r="BX581" s="28">
        <f t="shared" si="1138"/>
        <v>0.38981792951855909</v>
      </c>
      <c r="BY581" s="28">
        <f t="shared" si="1139"/>
        <v>6.3516406870013364E-2</v>
      </c>
      <c r="BZ581" s="28"/>
      <c r="CA581" s="28">
        <f t="shared" si="1140"/>
        <v>58.217465239571858</v>
      </c>
      <c r="CB581" s="28">
        <f t="shared" si="1141"/>
        <v>9.3928178453536031</v>
      </c>
      <c r="CC581" s="28">
        <f t="shared" si="1142"/>
        <v>33.684923867572714</v>
      </c>
      <c r="CD581" s="28">
        <f t="shared" si="1143"/>
        <v>54.666566361142756</v>
      </c>
      <c r="CF581" s="28">
        <f t="shared" si="1144"/>
        <v>7.0902007134802254</v>
      </c>
      <c r="CG581" s="28">
        <f t="shared" si="1145"/>
        <v>0.48021664245551088</v>
      </c>
      <c r="CH581" s="30"/>
      <c r="CI581" s="107">
        <f t="shared" si="1091"/>
        <v>2.7634415986652185</v>
      </c>
    </row>
    <row r="582" spans="1:87" ht="15" customHeight="1" x14ac:dyDescent="0.2">
      <c r="A582" s="150" t="s">
        <v>194</v>
      </c>
      <c r="C582" s="147">
        <v>224</v>
      </c>
      <c r="D582" s="26">
        <f t="shared" si="1092"/>
        <v>1025</v>
      </c>
      <c r="F582" s="28">
        <v>58.2</v>
      </c>
      <c r="G582" s="28">
        <v>0.67</v>
      </c>
      <c r="H582" s="28">
        <v>17.8</v>
      </c>
      <c r="I582" s="28">
        <v>6.98</v>
      </c>
      <c r="J582" s="28">
        <v>0.15</v>
      </c>
      <c r="K582" s="28">
        <v>2.15</v>
      </c>
      <c r="L582" s="28">
        <v>4.2</v>
      </c>
      <c r="M582" s="28">
        <v>3.55</v>
      </c>
      <c r="N582" s="28">
        <v>5.84</v>
      </c>
      <c r="O582" s="28">
        <v>0.43</v>
      </c>
      <c r="P582" s="28">
        <f t="shared" si="1093"/>
        <v>99.970000000000027</v>
      </c>
      <c r="R582" s="28">
        <v>54.61</v>
      </c>
      <c r="S582" s="28">
        <v>0.22</v>
      </c>
      <c r="T582" s="28">
        <v>28.2</v>
      </c>
      <c r="U582" s="28">
        <v>0.75</v>
      </c>
      <c r="V582" s="28">
        <v>0.14000000000000001</v>
      </c>
      <c r="W582" s="28">
        <v>0.17</v>
      </c>
      <c r="X582" s="28">
        <v>10.75</v>
      </c>
      <c r="Y582" s="28">
        <v>4.13</v>
      </c>
      <c r="Z582" s="28">
        <v>1.03</v>
      </c>
      <c r="AA582" s="28">
        <f t="shared" si="1094"/>
        <v>100</v>
      </c>
      <c r="AC582" s="30">
        <f t="shared" si="1095"/>
        <v>0.9687083888149135</v>
      </c>
      <c r="AD582" s="30">
        <f t="shared" si="1096"/>
        <v>8.3854818523153938E-3</v>
      </c>
      <c r="AE582" s="30">
        <f t="shared" si="1097"/>
        <v>0.34915653197332291</v>
      </c>
      <c r="AF582" s="30">
        <f t="shared" si="1098"/>
        <v>9.7146833681280464E-2</v>
      </c>
      <c r="AG582" s="30">
        <f t="shared" si="1099"/>
        <v>2.11446292641669E-3</v>
      </c>
      <c r="AH582" s="30">
        <f t="shared" si="1100"/>
        <v>5.3349875930521096E-2</v>
      </c>
      <c r="AI582" s="30">
        <f t="shared" si="1101"/>
        <v>7.4893009985734671E-2</v>
      </c>
      <c r="AJ582" s="30">
        <f t="shared" si="1102"/>
        <v>0.11455308163923847</v>
      </c>
      <c r="AK582" s="30">
        <f t="shared" si="1103"/>
        <v>0.12399150743099786</v>
      </c>
      <c r="AL582" s="30">
        <f t="shared" si="1104"/>
        <v>6.0590261876748127E-3</v>
      </c>
      <c r="AM582" s="30">
        <f t="shared" si="1105"/>
        <v>1.7983582004224155</v>
      </c>
      <c r="AO582" s="30">
        <f t="shared" si="1106"/>
        <v>0.53866264717861778</v>
      </c>
      <c r="AP582" s="30">
        <f t="shared" si="1107"/>
        <v>4.6628540689756534E-3</v>
      </c>
      <c r="AQ582" s="30">
        <f t="shared" si="1108"/>
        <v>0.19415294010465195</v>
      </c>
      <c r="AR582" s="30">
        <f t="shared" si="1109"/>
        <v>5.4019735144234166E-2</v>
      </c>
      <c r="AS582" s="30">
        <f t="shared" si="1110"/>
        <v>1.1757740620973202E-3</v>
      </c>
      <c r="AT582" s="30">
        <f t="shared" si="1111"/>
        <v>2.9665878531868552E-2</v>
      </c>
      <c r="AU582" s="30">
        <f t="shared" si="1112"/>
        <v>4.1645212821418497E-2</v>
      </c>
      <c r="AV582" s="30">
        <f t="shared" si="1113"/>
        <v>6.3698701188857232E-2</v>
      </c>
      <c r="AW582" s="30">
        <f t="shared" si="1114"/>
        <v>6.8947058156641747E-2</v>
      </c>
      <c r="AX582" s="30">
        <f t="shared" si="1115"/>
        <v>3.3691987426373738E-3</v>
      </c>
      <c r="AY582" s="30">
        <f t="shared" si="1116"/>
        <v>1.0000000000000004</v>
      </c>
      <c r="AZ582" s="30"/>
      <c r="BA582" s="30">
        <f t="shared" si="1117"/>
        <v>0.90895472703062585</v>
      </c>
      <c r="BB582" s="30">
        <f t="shared" si="1118"/>
        <v>2.753441802252816E-3</v>
      </c>
      <c r="BC582" s="30">
        <f t="shared" si="1119"/>
        <v>0.55315810121616327</v>
      </c>
      <c r="BD582" s="30">
        <f t="shared" si="1120"/>
        <v>1.0438413361169104E-2</v>
      </c>
      <c r="BE582" s="30">
        <f t="shared" si="1121"/>
        <v>1.9734987313222443E-3</v>
      </c>
      <c r="BF582" s="30">
        <f t="shared" si="1122"/>
        <v>4.2183622828784123E-3</v>
      </c>
      <c r="BG582" s="30">
        <f t="shared" si="1123"/>
        <v>0.1916904422253923</v>
      </c>
      <c r="BH582" s="30">
        <f t="shared" si="1124"/>
        <v>0.13326879638593095</v>
      </c>
      <c r="BI582" s="30">
        <f t="shared" si="1125"/>
        <v>2.186836518046709E-2</v>
      </c>
      <c r="BJ582" s="30">
        <f t="shared" si="1126"/>
        <v>1.828324148216202</v>
      </c>
      <c r="BK582" s="30"/>
      <c r="BL582" s="30">
        <f t="shared" si="1127"/>
        <v>0.49715184690714953</v>
      </c>
      <c r="BM582" s="30">
        <f t="shared" si="1128"/>
        <v>1.5059921430995711E-3</v>
      </c>
      <c r="BN582" s="30">
        <f t="shared" si="1129"/>
        <v>0.30254925077473271</v>
      </c>
      <c r="BO582" s="30">
        <f t="shared" si="1130"/>
        <v>5.7092793809857536E-3</v>
      </c>
      <c r="BP582" s="30">
        <f t="shared" si="1131"/>
        <v>1.0794030879303768E-3</v>
      </c>
      <c r="BQ582" s="30">
        <f t="shared" si="1132"/>
        <v>2.307228883343275E-3</v>
      </c>
      <c r="BR582" s="30">
        <f t="shared" si="1133"/>
        <v>0.10484488891776352</v>
      </c>
      <c r="BS582" s="30">
        <f t="shared" si="1134"/>
        <v>7.2891230209891494E-2</v>
      </c>
      <c r="BT582" s="30">
        <f t="shared" si="1135"/>
        <v>1.1960879695103782E-2</v>
      </c>
      <c r="BU582" s="30">
        <f t="shared" si="1136"/>
        <v>1</v>
      </c>
      <c r="BV582" s="30"/>
      <c r="BW582" s="28">
        <f t="shared" si="1137"/>
        <v>0.5526966139075512</v>
      </c>
      <c r="BX582" s="28">
        <f t="shared" si="1138"/>
        <v>0.38425083508040403</v>
      </c>
      <c r="BY582" s="28">
        <f t="shared" si="1139"/>
        <v>6.3052551012044766E-2</v>
      </c>
      <c r="BZ582" s="28"/>
      <c r="CA582" s="28">
        <f t="shared" si="1140"/>
        <v>58.217465239571858</v>
      </c>
      <c r="CB582" s="28">
        <f t="shared" si="1141"/>
        <v>9.3928178453536031</v>
      </c>
      <c r="CC582" s="28">
        <f t="shared" si="1142"/>
        <v>33.940085796582039</v>
      </c>
      <c r="CD582" s="28">
        <f t="shared" si="1143"/>
        <v>55.269661390755118</v>
      </c>
      <c r="CF582" s="28">
        <f t="shared" si="1144"/>
        <v>7.1011725485529755</v>
      </c>
      <c r="CG582" s="28">
        <f t="shared" si="1145"/>
        <v>0.48021664245551088</v>
      </c>
      <c r="CH582" s="30"/>
      <c r="CI582" s="107">
        <f t="shared" ref="CI582:CI613" si="1146">$CK$1+$CK$2*CF582+$CK$3*D582+$CK$4*BX582+$CK$5*CG582</f>
        <v>2.8283455593816869</v>
      </c>
    </row>
    <row r="583" spans="1:87" ht="15" customHeight="1" x14ac:dyDescent="0.2">
      <c r="A583" s="150" t="s">
        <v>194</v>
      </c>
      <c r="C583" s="147">
        <v>231</v>
      </c>
      <c r="D583" s="26">
        <f t="shared" si="1092"/>
        <v>1025</v>
      </c>
      <c r="F583" s="28">
        <v>58.2</v>
      </c>
      <c r="G583" s="28">
        <v>0.67</v>
      </c>
      <c r="H583" s="28">
        <v>17.8</v>
      </c>
      <c r="I583" s="28">
        <v>6.98</v>
      </c>
      <c r="J583" s="28">
        <v>0.15</v>
      </c>
      <c r="K583" s="28">
        <v>2.15</v>
      </c>
      <c r="L583" s="28">
        <v>4.2</v>
      </c>
      <c r="M583" s="28">
        <v>3.55</v>
      </c>
      <c r="N583" s="28">
        <v>5.84</v>
      </c>
      <c r="O583" s="28">
        <v>0.43</v>
      </c>
      <c r="P583" s="28">
        <f t="shared" si="1093"/>
        <v>99.970000000000027</v>
      </c>
      <c r="R583" s="28">
        <v>54.48</v>
      </c>
      <c r="S583" s="28">
        <v>0.26</v>
      </c>
      <c r="T583" s="28">
        <v>28.31</v>
      </c>
      <c r="U583" s="28">
        <v>0.84</v>
      </c>
      <c r="V583" s="28">
        <v>0.13</v>
      </c>
      <c r="W583" s="28">
        <v>0.13</v>
      </c>
      <c r="X583" s="28">
        <v>10.8</v>
      </c>
      <c r="Y583" s="28">
        <v>4.07</v>
      </c>
      <c r="Z583" s="28">
        <v>0.98</v>
      </c>
      <c r="AA583" s="28">
        <f t="shared" si="1094"/>
        <v>99.999999999999986</v>
      </c>
      <c r="AC583" s="30">
        <f t="shared" si="1095"/>
        <v>0.9687083888149135</v>
      </c>
      <c r="AD583" s="30">
        <f t="shared" si="1096"/>
        <v>8.3854818523153938E-3</v>
      </c>
      <c r="AE583" s="30">
        <f t="shared" si="1097"/>
        <v>0.34915653197332291</v>
      </c>
      <c r="AF583" s="30">
        <f t="shared" si="1098"/>
        <v>9.7146833681280464E-2</v>
      </c>
      <c r="AG583" s="30">
        <f t="shared" si="1099"/>
        <v>2.11446292641669E-3</v>
      </c>
      <c r="AH583" s="30">
        <f t="shared" si="1100"/>
        <v>5.3349875930521096E-2</v>
      </c>
      <c r="AI583" s="30">
        <f t="shared" si="1101"/>
        <v>7.4893009985734671E-2</v>
      </c>
      <c r="AJ583" s="30">
        <f t="shared" si="1102"/>
        <v>0.11455308163923847</v>
      </c>
      <c r="AK583" s="30">
        <f t="shared" si="1103"/>
        <v>0.12399150743099786</v>
      </c>
      <c r="AL583" s="30">
        <f t="shared" si="1104"/>
        <v>6.0590261876748127E-3</v>
      </c>
      <c r="AM583" s="30">
        <f t="shared" si="1105"/>
        <v>1.7983582004224155</v>
      </c>
      <c r="AO583" s="30">
        <f t="shared" si="1106"/>
        <v>0.53866264717861778</v>
      </c>
      <c r="AP583" s="30">
        <f t="shared" si="1107"/>
        <v>4.6628540689756534E-3</v>
      </c>
      <c r="AQ583" s="30">
        <f t="shared" si="1108"/>
        <v>0.19415294010465195</v>
      </c>
      <c r="AR583" s="30">
        <f t="shared" si="1109"/>
        <v>5.4019735144234166E-2</v>
      </c>
      <c r="AS583" s="30">
        <f t="shared" si="1110"/>
        <v>1.1757740620973202E-3</v>
      </c>
      <c r="AT583" s="30">
        <f t="shared" si="1111"/>
        <v>2.9665878531868552E-2</v>
      </c>
      <c r="AU583" s="30">
        <f t="shared" si="1112"/>
        <v>4.1645212821418497E-2</v>
      </c>
      <c r="AV583" s="30">
        <f t="shared" si="1113"/>
        <v>6.3698701188857232E-2</v>
      </c>
      <c r="AW583" s="30">
        <f t="shared" si="1114"/>
        <v>6.8947058156641747E-2</v>
      </c>
      <c r="AX583" s="30">
        <f t="shared" si="1115"/>
        <v>3.3691987426373738E-3</v>
      </c>
      <c r="AY583" s="30">
        <f t="shared" si="1116"/>
        <v>1.0000000000000004</v>
      </c>
      <c r="AZ583" s="30"/>
      <c r="BA583" s="30">
        <f t="shared" si="1117"/>
        <v>0.90679094540612515</v>
      </c>
      <c r="BB583" s="30">
        <f t="shared" si="1118"/>
        <v>3.2540675844806004E-3</v>
      </c>
      <c r="BC583" s="30">
        <f t="shared" si="1119"/>
        <v>0.55531581012161635</v>
      </c>
      <c r="BD583" s="30">
        <f t="shared" si="1120"/>
        <v>1.1691022964509395E-2</v>
      </c>
      <c r="BE583" s="30">
        <f t="shared" si="1121"/>
        <v>1.8325345362277983E-3</v>
      </c>
      <c r="BF583" s="30">
        <f t="shared" si="1122"/>
        <v>3.2258064516129037E-3</v>
      </c>
      <c r="BG583" s="30">
        <f t="shared" si="1123"/>
        <v>0.19258202567760344</v>
      </c>
      <c r="BH583" s="30">
        <f t="shared" si="1124"/>
        <v>0.13133268796385933</v>
      </c>
      <c r="BI583" s="30">
        <f t="shared" si="1125"/>
        <v>2.0806794055201697E-2</v>
      </c>
      <c r="BJ583" s="30">
        <f t="shared" si="1126"/>
        <v>1.8268316947612362</v>
      </c>
      <c r="BK583" s="30"/>
      <c r="BL583" s="30">
        <f t="shared" si="1127"/>
        <v>0.49637355647294107</v>
      </c>
      <c r="BM583" s="30">
        <f t="shared" si="1128"/>
        <v>1.7812629339704453E-3</v>
      </c>
      <c r="BN583" s="30">
        <f t="shared" si="1129"/>
        <v>0.3039775430402718</v>
      </c>
      <c r="BO583" s="30">
        <f t="shared" si="1130"/>
        <v>6.3996168875520808E-3</v>
      </c>
      <c r="BP583" s="30">
        <f t="shared" si="1131"/>
        <v>1.0031217114761671E-3</v>
      </c>
      <c r="BQ583" s="30">
        <f t="shared" si="1132"/>
        <v>1.7657929084893128E-3</v>
      </c>
      <c r="BR583" s="30">
        <f t="shared" si="1133"/>
        <v>0.10541859232564584</v>
      </c>
      <c r="BS583" s="30">
        <f t="shared" si="1134"/>
        <v>7.1890962008420975E-2</v>
      </c>
      <c r="BT583" s="30">
        <f t="shared" si="1135"/>
        <v>1.138955171123255E-2</v>
      </c>
      <c r="BU583" s="30">
        <f t="shared" si="1136"/>
        <v>1.0000000000000002</v>
      </c>
      <c r="BV583" s="30"/>
      <c r="BW583" s="28">
        <f t="shared" si="1137"/>
        <v>0.55865973366264332</v>
      </c>
      <c r="BX583" s="28">
        <f t="shared" si="1138"/>
        <v>0.38098199570252728</v>
      </c>
      <c r="BY583" s="28">
        <f t="shared" si="1139"/>
        <v>6.0358270634829403E-2</v>
      </c>
      <c r="BZ583" s="28"/>
      <c r="CA583" s="28">
        <f t="shared" si="1140"/>
        <v>58.217465239571858</v>
      </c>
      <c r="CB583" s="28">
        <f t="shared" si="1141"/>
        <v>9.3928178453536031</v>
      </c>
      <c r="CC583" s="28">
        <f t="shared" si="1142"/>
        <v>33.968813746615105</v>
      </c>
      <c r="CD583" s="28">
        <f t="shared" si="1143"/>
        <v>55.865973366264335</v>
      </c>
      <c r="CF583" s="28">
        <f t="shared" si="1144"/>
        <v>7.1119038985740977</v>
      </c>
      <c r="CG583" s="28">
        <f t="shared" si="1145"/>
        <v>0.48021664245551088</v>
      </c>
      <c r="CH583" s="30"/>
      <c r="CI583" s="107">
        <f t="shared" si="1146"/>
        <v>2.8650442023371405</v>
      </c>
    </row>
    <row r="584" spans="1:87" ht="15" customHeight="1" x14ac:dyDescent="0.2">
      <c r="A584" s="150" t="s">
        <v>194</v>
      </c>
      <c r="C584" s="146">
        <v>238</v>
      </c>
      <c r="D584" s="26">
        <f t="shared" si="1092"/>
        <v>1025</v>
      </c>
      <c r="F584" s="28">
        <v>58.2</v>
      </c>
      <c r="G584" s="28">
        <v>0.67</v>
      </c>
      <c r="H584" s="28">
        <v>17.8</v>
      </c>
      <c r="I584" s="28">
        <v>6.98</v>
      </c>
      <c r="J584" s="28">
        <v>0.15</v>
      </c>
      <c r="K584" s="28">
        <v>2.15</v>
      </c>
      <c r="L584" s="28">
        <v>4.2</v>
      </c>
      <c r="M584" s="28">
        <v>3.55</v>
      </c>
      <c r="N584" s="28">
        <v>5.84</v>
      </c>
      <c r="O584" s="28">
        <v>0.43</v>
      </c>
      <c r="P584" s="28">
        <f t="shared" si="1093"/>
        <v>99.970000000000027</v>
      </c>
      <c r="R584" s="28">
        <v>54.07</v>
      </c>
      <c r="S584" s="28">
        <v>0.2</v>
      </c>
      <c r="T584" s="28">
        <v>28.59</v>
      </c>
      <c r="U584" s="28">
        <v>0.65</v>
      </c>
      <c r="V584" s="28">
        <v>0.09</v>
      </c>
      <c r="W584" s="28">
        <v>0.28000000000000003</v>
      </c>
      <c r="X584" s="28">
        <v>11.05</v>
      </c>
      <c r="Y584" s="28">
        <v>4.0199999999999996</v>
      </c>
      <c r="Z584" s="28">
        <v>1.04</v>
      </c>
      <c r="AA584" s="28">
        <f t="shared" si="1094"/>
        <v>99.990000000000009</v>
      </c>
      <c r="AC584" s="30">
        <f t="shared" si="1095"/>
        <v>0.9687083888149135</v>
      </c>
      <c r="AD584" s="30">
        <f t="shared" si="1096"/>
        <v>8.3854818523153938E-3</v>
      </c>
      <c r="AE584" s="30">
        <f t="shared" si="1097"/>
        <v>0.34915653197332291</v>
      </c>
      <c r="AF584" s="30">
        <f t="shared" si="1098"/>
        <v>9.7146833681280464E-2</v>
      </c>
      <c r="AG584" s="30">
        <f t="shared" si="1099"/>
        <v>2.11446292641669E-3</v>
      </c>
      <c r="AH584" s="30">
        <f t="shared" si="1100"/>
        <v>5.3349875930521096E-2</v>
      </c>
      <c r="AI584" s="30">
        <f t="shared" si="1101"/>
        <v>7.4893009985734671E-2</v>
      </c>
      <c r="AJ584" s="30">
        <f t="shared" si="1102"/>
        <v>0.11455308163923847</v>
      </c>
      <c r="AK584" s="30">
        <f t="shared" si="1103"/>
        <v>0.12399150743099786</v>
      </c>
      <c r="AL584" s="30">
        <f t="shared" si="1104"/>
        <v>6.0590261876748127E-3</v>
      </c>
      <c r="AM584" s="30">
        <f t="shared" si="1105"/>
        <v>1.7983582004224155</v>
      </c>
      <c r="AO584" s="30">
        <f t="shared" si="1106"/>
        <v>0.53866264717861778</v>
      </c>
      <c r="AP584" s="30">
        <f t="shared" si="1107"/>
        <v>4.6628540689756534E-3</v>
      </c>
      <c r="AQ584" s="30">
        <f t="shared" si="1108"/>
        <v>0.19415294010465195</v>
      </c>
      <c r="AR584" s="30">
        <f t="shared" si="1109"/>
        <v>5.4019735144234166E-2</v>
      </c>
      <c r="AS584" s="30">
        <f t="shared" si="1110"/>
        <v>1.1757740620973202E-3</v>
      </c>
      <c r="AT584" s="30">
        <f t="shared" si="1111"/>
        <v>2.9665878531868552E-2</v>
      </c>
      <c r="AU584" s="30">
        <f t="shared" si="1112"/>
        <v>4.1645212821418497E-2</v>
      </c>
      <c r="AV584" s="30">
        <f t="shared" si="1113"/>
        <v>6.3698701188857232E-2</v>
      </c>
      <c r="AW584" s="30">
        <f t="shared" si="1114"/>
        <v>6.8947058156641747E-2</v>
      </c>
      <c r="AX584" s="30">
        <f t="shared" si="1115"/>
        <v>3.3691987426373738E-3</v>
      </c>
      <c r="AY584" s="30">
        <f t="shared" si="1116"/>
        <v>1.0000000000000004</v>
      </c>
      <c r="AZ584" s="30"/>
      <c r="BA584" s="30">
        <f t="shared" si="1117"/>
        <v>0.89996671105193082</v>
      </c>
      <c r="BB584" s="30">
        <f t="shared" si="1118"/>
        <v>2.5031289111389237E-3</v>
      </c>
      <c r="BC584" s="30">
        <f t="shared" si="1119"/>
        <v>0.56080816006276979</v>
      </c>
      <c r="BD584" s="30">
        <f t="shared" si="1120"/>
        <v>9.0466249130132237E-3</v>
      </c>
      <c r="BE584" s="30">
        <f t="shared" si="1121"/>
        <v>1.268677755850014E-3</v>
      </c>
      <c r="BF584" s="30">
        <f t="shared" si="1122"/>
        <v>6.9478908188585617E-3</v>
      </c>
      <c r="BG584" s="30">
        <f t="shared" si="1123"/>
        <v>0.19703994293865909</v>
      </c>
      <c r="BH584" s="30">
        <f t="shared" si="1124"/>
        <v>0.1297192642787996</v>
      </c>
      <c r="BI584" s="30">
        <f t="shared" si="1125"/>
        <v>2.2080679405520168E-2</v>
      </c>
      <c r="BJ584" s="30">
        <f t="shared" si="1126"/>
        <v>1.8293810801365402</v>
      </c>
      <c r="BK584" s="30"/>
      <c r="BL584" s="30">
        <f t="shared" si="1127"/>
        <v>0.49195146972043663</v>
      </c>
      <c r="BM584" s="30">
        <f t="shared" si="1128"/>
        <v>1.3682927730684176E-3</v>
      </c>
      <c r="BN584" s="30">
        <f t="shared" si="1129"/>
        <v>0.30655622612042788</v>
      </c>
      <c r="BO584" s="30">
        <f t="shared" si="1130"/>
        <v>4.94518337991011E-3</v>
      </c>
      <c r="BP584" s="30">
        <f t="shared" si="1131"/>
        <v>6.9350108057055187E-4</v>
      </c>
      <c r="BQ584" s="30">
        <f t="shared" si="1132"/>
        <v>3.7979461438072755E-3</v>
      </c>
      <c r="BR584" s="30">
        <f t="shared" si="1133"/>
        <v>0.10770852780654785</v>
      </c>
      <c r="BS584" s="30">
        <f t="shared" si="1134"/>
        <v>7.0908825770253231E-2</v>
      </c>
      <c r="BT584" s="30">
        <f t="shared" si="1135"/>
        <v>1.2070027204978049E-2</v>
      </c>
      <c r="BU584" s="30">
        <f t="shared" si="1136"/>
        <v>1</v>
      </c>
      <c r="BV584" s="30"/>
      <c r="BW584" s="28">
        <f t="shared" si="1137"/>
        <v>0.56484350125826366</v>
      </c>
      <c r="BX584" s="28">
        <f t="shared" si="1138"/>
        <v>0.37185903691970384</v>
      </c>
      <c r="BY584" s="28">
        <f t="shared" si="1139"/>
        <v>6.3297461822032497E-2</v>
      </c>
      <c r="BZ584" s="28"/>
      <c r="CA584" s="28">
        <f t="shared" si="1140"/>
        <v>58.217465239571858</v>
      </c>
      <c r="CB584" s="28">
        <f t="shared" si="1141"/>
        <v>9.3928178453536031</v>
      </c>
      <c r="CC584" s="28">
        <f t="shared" si="1142"/>
        <v>34.571921245116435</v>
      </c>
      <c r="CD584" s="28">
        <f t="shared" si="1143"/>
        <v>56.484350125826367</v>
      </c>
      <c r="CF584" s="28">
        <f t="shared" si="1144"/>
        <v>7.1229120200434162</v>
      </c>
      <c r="CG584" s="28">
        <f t="shared" si="1145"/>
        <v>0.48021664245551088</v>
      </c>
      <c r="CH584" s="30"/>
      <c r="CI584" s="107">
        <f t="shared" si="1146"/>
        <v>2.9736979595898814</v>
      </c>
    </row>
    <row r="585" spans="1:87" ht="15" customHeight="1" x14ac:dyDescent="0.2">
      <c r="A585" s="150" t="s">
        <v>194</v>
      </c>
      <c r="C585" s="147">
        <v>245</v>
      </c>
      <c r="D585" s="26">
        <f t="shared" si="1092"/>
        <v>1025</v>
      </c>
      <c r="F585" s="28">
        <v>58.2</v>
      </c>
      <c r="G585" s="28">
        <v>0.67</v>
      </c>
      <c r="H585" s="28">
        <v>17.8</v>
      </c>
      <c r="I585" s="28">
        <v>6.98</v>
      </c>
      <c r="J585" s="28">
        <v>0.15</v>
      </c>
      <c r="K585" s="28">
        <v>2.15</v>
      </c>
      <c r="L585" s="28">
        <v>4.2</v>
      </c>
      <c r="M585" s="28">
        <v>3.55</v>
      </c>
      <c r="N585" s="28">
        <v>5.84</v>
      </c>
      <c r="O585" s="28">
        <v>0.43</v>
      </c>
      <c r="P585" s="28">
        <f t="shared" si="1093"/>
        <v>99.970000000000027</v>
      </c>
      <c r="R585" s="28">
        <v>53.71</v>
      </c>
      <c r="S585" s="28">
        <v>0.16</v>
      </c>
      <c r="T585" s="28">
        <v>29.07</v>
      </c>
      <c r="U585" s="28">
        <v>0.78</v>
      </c>
      <c r="V585" s="28">
        <v>0.13</v>
      </c>
      <c r="W585" s="28">
        <v>0.12</v>
      </c>
      <c r="X585" s="28">
        <v>11.41</v>
      </c>
      <c r="Y585" s="28">
        <v>3.75</v>
      </c>
      <c r="Z585" s="28">
        <v>0.86</v>
      </c>
      <c r="AA585" s="28">
        <f t="shared" si="1094"/>
        <v>99.99</v>
      </c>
      <c r="AC585" s="30">
        <f t="shared" si="1095"/>
        <v>0.9687083888149135</v>
      </c>
      <c r="AD585" s="30">
        <f t="shared" si="1096"/>
        <v>8.3854818523153938E-3</v>
      </c>
      <c r="AE585" s="30">
        <f t="shared" si="1097"/>
        <v>0.34915653197332291</v>
      </c>
      <c r="AF585" s="30">
        <f t="shared" si="1098"/>
        <v>9.7146833681280464E-2</v>
      </c>
      <c r="AG585" s="30">
        <f t="shared" si="1099"/>
        <v>2.11446292641669E-3</v>
      </c>
      <c r="AH585" s="30">
        <f t="shared" si="1100"/>
        <v>5.3349875930521096E-2</v>
      </c>
      <c r="AI585" s="30">
        <f t="shared" si="1101"/>
        <v>7.4893009985734671E-2</v>
      </c>
      <c r="AJ585" s="30">
        <f t="shared" si="1102"/>
        <v>0.11455308163923847</v>
      </c>
      <c r="AK585" s="30">
        <f t="shared" si="1103"/>
        <v>0.12399150743099786</v>
      </c>
      <c r="AL585" s="30">
        <f t="shared" si="1104"/>
        <v>6.0590261876748127E-3</v>
      </c>
      <c r="AM585" s="30">
        <f t="shared" si="1105"/>
        <v>1.7983582004224155</v>
      </c>
      <c r="AO585" s="30">
        <f t="shared" si="1106"/>
        <v>0.53866264717861778</v>
      </c>
      <c r="AP585" s="30">
        <f t="shared" si="1107"/>
        <v>4.6628540689756534E-3</v>
      </c>
      <c r="AQ585" s="30">
        <f t="shared" si="1108"/>
        <v>0.19415294010465195</v>
      </c>
      <c r="AR585" s="30">
        <f t="shared" si="1109"/>
        <v>5.4019735144234166E-2</v>
      </c>
      <c r="AS585" s="30">
        <f t="shared" si="1110"/>
        <v>1.1757740620973202E-3</v>
      </c>
      <c r="AT585" s="30">
        <f t="shared" si="1111"/>
        <v>2.9665878531868552E-2</v>
      </c>
      <c r="AU585" s="30">
        <f t="shared" si="1112"/>
        <v>4.1645212821418497E-2</v>
      </c>
      <c r="AV585" s="30">
        <f t="shared" si="1113"/>
        <v>6.3698701188857232E-2</v>
      </c>
      <c r="AW585" s="30">
        <f t="shared" si="1114"/>
        <v>6.8947058156641747E-2</v>
      </c>
      <c r="AX585" s="30">
        <f t="shared" si="1115"/>
        <v>3.3691987426373738E-3</v>
      </c>
      <c r="AY585" s="30">
        <f t="shared" si="1116"/>
        <v>1.0000000000000004</v>
      </c>
      <c r="AZ585" s="30"/>
      <c r="BA585" s="30">
        <f t="shared" si="1117"/>
        <v>0.89397470039946747</v>
      </c>
      <c r="BB585" s="30">
        <f t="shared" si="1118"/>
        <v>2.0025031289111388E-3</v>
      </c>
      <c r="BC585" s="30">
        <f t="shared" si="1119"/>
        <v>0.570223617104747</v>
      </c>
      <c r="BD585" s="30">
        <f t="shared" si="1120"/>
        <v>1.0855949895615868E-2</v>
      </c>
      <c r="BE585" s="30">
        <f t="shared" si="1121"/>
        <v>1.8325345362277983E-3</v>
      </c>
      <c r="BF585" s="30">
        <f t="shared" si="1122"/>
        <v>2.9776674937965261E-3</v>
      </c>
      <c r="BG585" s="30">
        <f t="shared" si="1123"/>
        <v>0.20345934379457919</v>
      </c>
      <c r="BH585" s="30">
        <f t="shared" si="1124"/>
        <v>0.12100677637947725</v>
      </c>
      <c r="BI585" s="30">
        <f t="shared" si="1125"/>
        <v>1.8259023354564755E-2</v>
      </c>
      <c r="BJ585" s="30">
        <f t="shared" si="1126"/>
        <v>1.8245921160873868</v>
      </c>
      <c r="BK585" s="30"/>
      <c r="BL585" s="30">
        <f t="shared" si="1127"/>
        <v>0.48995865570025926</v>
      </c>
      <c r="BM585" s="30">
        <f t="shared" si="1128"/>
        <v>1.0975072791639922E-3</v>
      </c>
      <c r="BN585" s="30">
        <f t="shared" si="1129"/>
        <v>0.31252114490526317</v>
      </c>
      <c r="BO585" s="30">
        <f t="shared" si="1130"/>
        <v>5.9497954638185746E-3</v>
      </c>
      <c r="BP585" s="30">
        <f t="shared" si="1131"/>
        <v>1.0043529839191912E-3</v>
      </c>
      <c r="BQ585" s="30">
        <f t="shared" si="1132"/>
        <v>1.6319633673424871E-3</v>
      </c>
      <c r="BR585" s="30">
        <f t="shared" si="1133"/>
        <v>0.11150949409497214</v>
      </c>
      <c r="BS585" s="30">
        <f t="shared" si="1134"/>
        <v>6.6319905316132452E-2</v>
      </c>
      <c r="BT585" s="30">
        <f t="shared" si="1135"/>
        <v>1.0007180889128789E-2</v>
      </c>
      <c r="BU585" s="30">
        <f t="shared" si="1136"/>
        <v>1</v>
      </c>
      <c r="BV585" s="30"/>
      <c r="BW585" s="28">
        <f t="shared" si="1137"/>
        <v>0.59365164078657151</v>
      </c>
      <c r="BX585" s="28">
        <f t="shared" si="1138"/>
        <v>0.35307236327518499</v>
      </c>
      <c r="BY585" s="28">
        <f t="shared" si="1139"/>
        <v>5.3275995938243503E-2</v>
      </c>
      <c r="BZ585" s="28"/>
      <c r="CA585" s="28">
        <f t="shared" si="1140"/>
        <v>58.217465239571858</v>
      </c>
      <c r="CB585" s="28">
        <f t="shared" si="1141"/>
        <v>9.3928178453536031</v>
      </c>
      <c r="CC585" s="28">
        <f t="shared" si="1142"/>
        <v>35.010181633152925</v>
      </c>
      <c r="CD585" s="28">
        <f t="shared" si="1143"/>
        <v>59.365164078657152</v>
      </c>
      <c r="CF585" s="28">
        <f t="shared" si="1144"/>
        <v>7.172656000192414</v>
      </c>
      <c r="CG585" s="28">
        <f t="shared" si="1145"/>
        <v>0.48021664245551088</v>
      </c>
      <c r="CH585" s="30"/>
      <c r="CI585" s="107">
        <f t="shared" si="1146"/>
        <v>3.1885378706129957</v>
      </c>
    </row>
    <row r="586" spans="1:87" ht="15" customHeight="1" x14ac:dyDescent="0.2">
      <c r="A586" s="150" t="s">
        <v>194</v>
      </c>
      <c r="C586" s="147">
        <v>252</v>
      </c>
      <c r="D586" s="26">
        <f t="shared" si="1092"/>
        <v>1025</v>
      </c>
      <c r="F586" s="28">
        <v>58.2</v>
      </c>
      <c r="G586" s="28">
        <v>0.67</v>
      </c>
      <c r="H586" s="28">
        <v>17.8</v>
      </c>
      <c r="I586" s="28">
        <v>6.98</v>
      </c>
      <c r="J586" s="28">
        <v>0.15</v>
      </c>
      <c r="K586" s="28">
        <v>2.15</v>
      </c>
      <c r="L586" s="28">
        <v>4.2</v>
      </c>
      <c r="M586" s="28">
        <v>3.55</v>
      </c>
      <c r="N586" s="28">
        <v>5.84</v>
      </c>
      <c r="O586" s="28">
        <v>0.43</v>
      </c>
      <c r="P586" s="28">
        <f t="shared" si="1093"/>
        <v>99.970000000000027</v>
      </c>
      <c r="R586" s="28">
        <v>53.82</v>
      </c>
      <c r="S586" s="28">
        <v>0.21</v>
      </c>
      <c r="T586" s="28">
        <v>28.87</v>
      </c>
      <c r="U586" s="28">
        <v>0.78</v>
      </c>
      <c r="V586" s="28">
        <v>0.18</v>
      </c>
      <c r="W586" s="28">
        <v>0.17</v>
      </c>
      <c r="X586" s="28">
        <v>11.19</v>
      </c>
      <c r="Y586" s="28">
        <v>3.87</v>
      </c>
      <c r="Z586" s="28">
        <v>0.91</v>
      </c>
      <c r="AA586" s="28">
        <f t="shared" si="1094"/>
        <v>100.00000000000001</v>
      </c>
      <c r="AC586" s="30">
        <f t="shared" si="1095"/>
        <v>0.9687083888149135</v>
      </c>
      <c r="AD586" s="30">
        <f t="shared" si="1096"/>
        <v>8.3854818523153938E-3</v>
      </c>
      <c r="AE586" s="30">
        <f t="shared" si="1097"/>
        <v>0.34915653197332291</v>
      </c>
      <c r="AF586" s="30">
        <f t="shared" si="1098"/>
        <v>9.7146833681280464E-2</v>
      </c>
      <c r="AG586" s="30">
        <f t="shared" si="1099"/>
        <v>2.11446292641669E-3</v>
      </c>
      <c r="AH586" s="30">
        <f t="shared" si="1100"/>
        <v>5.3349875930521096E-2</v>
      </c>
      <c r="AI586" s="30">
        <f t="shared" si="1101"/>
        <v>7.4893009985734671E-2</v>
      </c>
      <c r="AJ586" s="30">
        <f t="shared" si="1102"/>
        <v>0.11455308163923847</v>
      </c>
      <c r="AK586" s="30">
        <f t="shared" si="1103"/>
        <v>0.12399150743099786</v>
      </c>
      <c r="AL586" s="30">
        <f t="shared" si="1104"/>
        <v>6.0590261876748127E-3</v>
      </c>
      <c r="AM586" s="30">
        <f t="shared" si="1105"/>
        <v>1.7983582004224155</v>
      </c>
      <c r="AO586" s="30">
        <f t="shared" si="1106"/>
        <v>0.53866264717861778</v>
      </c>
      <c r="AP586" s="30">
        <f t="shared" si="1107"/>
        <v>4.6628540689756534E-3</v>
      </c>
      <c r="AQ586" s="30">
        <f t="shared" si="1108"/>
        <v>0.19415294010465195</v>
      </c>
      <c r="AR586" s="30">
        <f t="shared" si="1109"/>
        <v>5.4019735144234166E-2</v>
      </c>
      <c r="AS586" s="30">
        <f t="shared" si="1110"/>
        <v>1.1757740620973202E-3</v>
      </c>
      <c r="AT586" s="30">
        <f t="shared" si="1111"/>
        <v>2.9665878531868552E-2</v>
      </c>
      <c r="AU586" s="30">
        <f t="shared" si="1112"/>
        <v>4.1645212821418497E-2</v>
      </c>
      <c r="AV586" s="30">
        <f t="shared" si="1113"/>
        <v>6.3698701188857232E-2</v>
      </c>
      <c r="AW586" s="30">
        <f t="shared" si="1114"/>
        <v>6.8947058156641747E-2</v>
      </c>
      <c r="AX586" s="30">
        <f t="shared" si="1115"/>
        <v>3.3691987426373738E-3</v>
      </c>
      <c r="AY586" s="30">
        <f t="shared" si="1116"/>
        <v>1.0000000000000004</v>
      </c>
      <c r="AZ586" s="30"/>
      <c r="BA586" s="30">
        <f t="shared" si="1117"/>
        <v>0.89580559254327563</v>
      </c>
      <c r="BB586" s="30">
        <f t="shared" si="1118"/>
        <v>2.6282853566958696E-3</v>
      </c>
      <c r="BC586" s="30">
        <f t="shared" si="1119"/>
        <v>0.56630051000392312</v>
      </c>
      <c r="BD586" s="30">
        <f t="shared" si="1120"/>
        <v>1.0855949895615868E-2</v>
      </c>
      <c r="BE586" s="30">
        <f t="shared" si="1121"/>
        <v>2.5373555117000281E-3</v>
      </c>
      <c r="BF586" s="30">
        <f t="shared" si="1122"/>
        <v>4.2183622828784123E-3</v>
      </c>
      <c r="BG586" s="30">
        <f t="shared" si="1123"/>
        <v>0.19953637660485021</v>
      </c>
      <c r="BH586" s="30">
        <f t="shared" si="1124"/>
        <v>0.12487899322362053</v>
      </c>
      <c r="BI586" s="30">
        <f t="shared" si="1125"/>
        <v>1.9320594479830148E-2</v>
      </c>
      <c r="BJ586" s="30">
        <f t="shared" si="1126"/>
        <v>1.8260820199023899</v>
      </c>
      <c r="BK586" s="30"/>
      <c r="BL586" s="30">
        <f t="shared" si="1127"/>
        <v>0.49056153161792776</v>
      </c>
      <c r="BM586" s="30">
        <f t="shared" si="1128"/>
        <v>1.4393030148976331E-3</v>
      </c>
      <c r="BN586" s="30">
        <f t="shared" si="1129"/>
        <v>0.3101177843228497</v>
      </c>
      <c r="BO586" s="30">
        <f t="shared" si="1130"/>
        <v>5.9449410143122454E-3</v>
      </c>
      <c r="BP586" s="30">
        <f t="shared" si="1131"/>
        <v>1.3895079651655834E-3</v>
      </c>
      <c r="BQ586" s="30">
        <f t="shared" si="1132"/>
        <v>2.310061780852482E-3</v>
      </c>
      <c r="BR586" s="30">
        <f t="shared" si="1133"/>
        <v>0.10927021592136156</v>
      </c>
      <c r="BS586" s="30">
        <f t="shared" si="1134"/>
        <v>6.838630021136495E-2</v>
      </c>
      <c r="BT586" s="30">
        <f t="shared" si="1135"/>
        <v>1.0580354151268023E-2</v>
      </c>
      <c r="BU586" s="30">
        <f t="shared" si="1136"/>
        <v>0.99999999999999978</v>
      </c>
      <c r="BV586" s="30"/>
      <c r="BW586" s="28">
        <f t="shared" si="1137"/>
        <v>0.58049316139024565</v>
      </c>
      <c r="BX586" s="28">
        <f t="shared" si="1138"/>
        <v>0.36329917782945487</v>
      </c>
      <c r="BY586" s="28">
        <f t="shared" si="1139"/>
        <v>5.6207660780299484E-2</v>
      </c>
      <c r="BZ586" s="28"/>
      <c r="CA586" s="28">
        <f t="shared" si="1140"/>
        <v>58.217465239571858</v>
      </c>
      <c r="CB586" s="28">
        <f t="shared" si="1141"/>
        <v>9.3928178453536031</v>
      </c>
      <c r="CC586" s="28">
        <f t="shared" si="1142"/>
        <v>34.645424147542229</v>
      </c>
      <c r="CD586" s="28">
        <f t="shared" si="1143"/>
        <v>58.049316139024562</v>
      </c>
      <c r="CF586" s="28">
        <f t="shared" si="1144"/>
        <v>7.1502413367066486</v>
      </c>
      <c r="CG586" s="28">
        <f t="shared" si="1145"/>
        <v>0.48021664245551088</v>
      </c>
      <c r="CH586" s="30"/>
      <c r="CI586" s="107">
        <f t="shared" si="1146"/>
        <v>3.0700518921467137</v>
      </c>
    </row>
    <row r="587" spans="1:87" ht="15" customHeight="1" x14ac:dyDescent="0.2">
      <c r="A587" s="150" t="s">
        <v>194</v>
      </c>
      <c r="C587" s="147">
        <v>259</v>
      </c>
      <c r="D587" s="26">
        <f t="shared" si="1092"/>
        <v>1025</v>
      </c>
      <c r="F587" s="28">
        <v>58.2</v>
      </c>
      <c r="G587" s="28">
        <v>0.67</v>
      </c>
      <c r="H587" s="28">
        <v>17.8</v>
      </c>
      <c r="I587" s="28">
        <v>6.98</v>
      </c>
      <c r="J587" s="28">
        <v>0.15</v>
      </c>
      <c r="K587" s="28">
        <v>2.15</v>
      </c>
      <c r="L587" s="28">
        <v>4.2</v>
      </c>
      <c r="M587" s="28">
        <v>3.55</v>
      </c>
      <c r="N587" s="28">
        <v>5.84</v>
      </c>
      <c r="O587" s="28">
        <v>0.43</v>
      </c>
      <c r="P587" s="28">
        <f t="shared" si="1093"/>
        <v>99.970000000000027</v>
      </c>
      <c r="R587" s="28">
        <v>53.98</v>
      </c>
      <c r="S587" s="28">
        <v>0.19</v>
      </c>
      <c r="T587" s="28">
        <v>28.93</v>
      </c>
      <c r="U587" s="28">
        <v>0.67</v>
      </c>
      <c r="V587" s="28">
        <v>0.09</v>
      </c>
      <c r="W587" s="28">
        <v>0</v>
      </c>
      <c r="X587" s="28">
        <v>11.5</v>
      </c>
      <c r="Y587" s="28">
        <v>3.67</v>
      </c>
      <c r="Z587" s="28">
        <v>0.97</v>
      </c>
      <c r="AA587" s="28">
        <f t="shared" si="1094"/>
        <v>100</v>
      </c>
      <c r="AC587" s="30">
        <f t="shared" si="1095"/>
        <v>0.9687083888149135</v>
      </c>
      <c r="AD587" s="30">
        <f t="shared" si="1096"/>
        <v>8.3854818523153938E-3</v>
      </c>
      <c r="AE587" s="30">
        <f t="shared" si="1097"/>
        <v>0.34915653197332291</v>
      </c>
      <c r="AF587" s="30">
        <f t="shared" si="1098"/>
        <v>9.7146833681280464E-2</v>
      </c>
      <c r="AG587" s="30">
        <f t="shared" si="1099"/>
        <v>2.11446292641669E-3</v>
      </c>
      <c r="AH587" s="30">
        <f t="shared" si="1100"/>
        <v>5.3349875930521096E-2</v>
      </c>
      <c r="AI587" s="30">
        <f t="shared" si="1101"/>
        <v>7.4893009985734671E-2</v>
      </c>
      <c r="AJ587" s="30">
        <f t="shared" si="1102"/>
        <v>0.11455308163923847</v>
      </c>
      <c r="AK587" s="30">
        <f t="shared" si="1103"/>
        <v>0.12399150743099786</v>
      </c>
      <c r="AL587" s="30">
        <f t="shared" si="1104"/>
        <v>6.0590261876748127E-3</v>
      </c>
      <c r="AM587" s="30">
        <f t="shared" si="1105"/>
        <v>1.7983582004224155</v>
      </c>
      <c r="AO587" s="30">
        <f t="shared" si="1106"/>
        <v>0.53866264717861778</v>
      </c>
      <c r="AP587" s="30">
        <f t="shared" si="1107"/>
        <v>4.6628540689756534E-3</v>
      </c>
      <c r="AQ587" s="30">
        <f t="shared" si="1108"/>
        <v>0.19415294010465195</v>
      </c>
      <c r="AR587" s="30">
        <f t="shared" si="1109"/>
        <v>5.4019735144234166E-2</v>
      </c>
      <c r="AS587" s="30">
        <f t="shared" si="1110"/>
        <v>1.1757740620973202E-3</v>
      </c>
      <c r="AT587" s="30">
        <f t="shared" si="1111"/>
        <v>2.9665878531868552E-2</v>
      </c>
      <c r="AU587" s="30">
        <f t="shared" si="1112"/>
        <v>4.1645212821418497E-2</v>
      </c>
      <c r="AV587" s="30">
        <f t="shared" si="1113"/>
        <v>6.3698701188857232E-2</v>
      </c>
      <c r="AW587" s="30">
        <f t="shared" si="1114"/>
        <v>6.8947058156641747E-2</v>
      </c>
      <c r="AX587" s="30">
        <f t="shared" si="1115"/>
        <v>3.3691987426373738E-3</v>
      </c>
      <c r="AY587" s="30">
        <f t="shared" si="1116"/>
        <v>1.0000000000000004</v>
      </c>
      <c r="AZ587" s="30"/>
      <c r="BA587" s="30">
        <f t="shared" si="1117"/>
        <v>0.89846870838881487</v>
      </c>
      <c r="BB587" s="30">
        <f t="shared" si="1118"/>
        <v>2.3779724655819774E-3</v>
      </c>
      <c r="BC587" s="30">
        <f t="shared" si="1119"/>
        <v>0.56747744213417028</v>
      </c>
      <c r="BD587" s="30">
        <f t="shared" si="1120"/>
        <v>9.3249826026443987E-3</v>
      </c>
      <c r="BE587" s="30">
        <f t="shared" si="1121"/>
        <v>1.268677755850014E-3</v>
      </c>
      <c r="BF587" s="30">
        <f t="shared" si="1122"/>
        <v>0</v>
      </c>
      <c r="BG587" s="30">
        <f t="shared" si="1123"/>
        <v>0.20506419400855921</v>
      </c>
      <c r="BH587" s="30">
        <f t="shared" si="1124"/>
        <v>0.11842529848338174</v>
      </c>
      <c r="BI587" s="30">
        <f t="shared" si="1125"/>
        <v>2.0594479830148619E-2</v>
      </c>
      <c r="BJ587" s="30">
        <f t="shared" si="1126"/>
        <v>1.8230017556691513</v>
      </c>
      <c r="BK587" s="30"/>
      <c r="BL587" s="30">
        <f t="shared" si="1127"/>
        <v>0.49285125787441864</v>
      </c>
      <c r="BM587" s="30">
        <f t="shared" si="1128"/>
        <v>1.3044268652989412E-3</v>
      </c>
      <c r="BN587" s="30">
        <f t="shared" si="1129"/>
        <v>0.31128738102935721</v>
      </c>
      <c r="BO587" s="30">
        <f t="shared" si="1130"/>
        <v>5.1151802644433374E-3</v>
      </c>
      <c r="BP587" s="30">
        <f t="shared" si="1131"/>
        <v>6.9592788482221348E-4</v>
      </c>
      <c r="BQ587" s="30">
        <f t="shared" si="1132"/>
        <v>0</v>
      </c>
      <c r="BR587" s="30">
        <f t="shared" si="1133"/>
        <v>0.11248710725091338</v>
      </c>
      <c r="BS587" s="30">
        <f t="shared" si="1134"/>
        <v>6.4961702924917111E-2</v>
      </c>
      <c r="BT587" s="30">
        <f t="shared" si="1135"/>
        <v>1.1297015905829013E-2</v>
      </c>
      <c r="BU587" s="30">
        <f t="shared" si="1136"/>
        <v>0.99999999999999978</v>
      </c>
      <c r="BV587" s="30"/>
      <c r="BW587" s="28">
        <f t="shared" si="1137"/>
        <v>0.59597136310843057</v>
      </c>
      <c r="BX587" s="28">
        <f t="shared" si="1138"/>
        <v>0.34417557343393601</v>
      </c>
      <c r="BY587" s="28">
        <f t="shared" si="1139"/>
        <v>5.9853063457633415E-2</v>
      </c>
      <c r="BZ587" s="28"/>
      <c r="CA587" s="28">
        <f t="shared" si="1140"/>
        <v>58.217465239571858</v>
      </c>
      <c r="CB587" s="28">
        <f t="shared" si="1141"/>
        <v>9.3928178453536031</v>
      </c>
      <c r="CC587" s="28">
        <f t="shared" si="1142"/>
        <v>35.783874501184869</v>
      </c>
      <c r="CD587" s="28">
        <f t="shared" si="1143"/>
        <v>59.597136310843055</v>
      </c>
      <c r="CF587" s="28">
        <f t="shared" si="1144"/>
        <v>7.1765559336241163</v>
      </c>
      <c r="CG587" s="28">
        <f t="shared" si="1145"/>
        <v>0.48021664245551088</v>
      </c>
      <c r="CH587" s="30"/>
      <c r="CI587" s="107">
        <f t="shared" si="1146"/>
        <v>3.2967468350652678</v>
      </c>
    </row>
    <row r="588" spans="1:87" ht="15" customHeight="1" x14ac:dyDescent="0.2">
      <c r="A588" s="150" t="s">
        <v>194</v>
      </c>
      <c r="C588" s="147">
        <v>266</v>
      </c>
      <c r="D588" s="26">
        <f t="shared" si="1092"/>
        <v>1025</v>
      </c>
      <c r="F588" s="28">
        <v>58.2</v>
      </c>
      <c r="G588" s="28">
        <v>0.67</v>
      </c>
      <c r="H588" s="28">
        <v>17.8</v>
      </c>
      <c r="I588" s="28">
        <v>6.98</v>
      </c>
      <c r="J588" s="28">
        <v>0.15</v>
      </c>
      <c r="K588" s="28">
        <v>2.15</v>
      </c>
      <c r="L588" s="28">
        <v>4.2</v>
      </c>
      <c r="M588" s="28">
        <v>3.55</v>
      </c>
      <c r="N588" s="28">
        <v>5.84</v>
      </c>
      <c r="O588" s="28">
        <v>0.43</v>
      </c>
      <c r="P588" s="28">
        <f t="shared" si="1093"/>
        <v>99.970000000000027</v>
      </c>
      <c r="R588" s="28">
        <v>55.84</v>
      </c>
      <c r="S588" s="28">
        <v>0.21</v>
      </c>
      <c r="T588" s="28">
        <v>27.52</v>
      </c>
      <c r="U588" s="28">
        <v>0.77</v>
      </c>
      <c r="V588" s="28">
        <v>0.12</v>
      </c>
      <c r="W588" s="28">
        <v>0.2</v>
      </c>
      <c r="X588" s="28">
        <v>9.66</v>
      </c>
      <c r="Y588" s="28">
        <v>4.32</v>
      </c>
      <c r="Z588" s="28">
        <v>1.35</v>
      </c>
      <c r="AA588" s="28">
        <f t="shared" si="1094"/>
        <v>99.990000000000009</v>
      </c>
      <c r="AC588" s="30">
        <f t="shared" si="1095"/>
        <v>0.9687083888149135</v>
      </c>
      <c r="AD588" s="30">
        <f t="shared" si="1096"/>
        <v>8.3854818523153938E-3</v>
      </c>
      <c r="AE588" s="30">
        <f t="shared" si="1097"/>
        <v>0.34915653197332291</v>
      </c>
      <c r="AF588" s="30">
        <f t="shared" si="1098"/>
        <v>9.7146833681280464E-2</v>
      </c>
      <c r="AG588" s="30">
        <f t="shared" si="1099"/>
        <v>2.11446292641669E-3</v>
      </c>
      <c r="AH588" s="30">
        <f t="shared" si="1100"/>
        <v>5.3349875930521096E-2</v>
      </c>
      <c r="AI588" s="30">
        <f t="shared" si="1101"/>
        <v>7.4893009985734671E-2</v>
      </c>
      <c r="AJ588" s="30">
        <f t="shared" si="1102"/>
        <v>0.11455308163923847</v>
      </c>
      <c r="AK588" s="30">
        <f t="shared" si="1103"/>
        <v>0.12399150743099786</v>
      </c>
      <c r="AL588" s="30">
        <f t="shared" si="1104"/>
        <v>6.0590261876748127E-3</v>
      </c>
      <c r="AM588" s="30">
        <f t="shared" si="1105"/>
        <v>1.7983582004224155</v>
      </c>
      <c r="AO588" s="30">
        <f t="shared" si="1106"/>
        <v>0.53866264717861778</v>
      </c>
      <c r="AP588" s="30">
        <f t="shared" si="1107"/>
        <v>4.6628540689756534E-3</v>
      </c>
      <c r="AQ588" s="30">
        <f t="shared" si="1108"/>
        <v>0.19415294010465195</v>
      </c>
      <c r="AR588" s="30">
        <f t="shared" si="1109"/>
        <v>5.4019735144234166E-2</v>
      </c>
      <c r="AS588" s="30">
        <f t="shared" si="1110"/>
        <v>1.1757740620973202E-3</v>
      </c>
      <c r="AT588" s="30">
        <f t="shared" si="1111"/>
        <v>2.9665878531868552E-2</v>
      </c>
      <c r="AU588" s="30">
        <f t="shared" si="1112"/>
        <v>4.1645212821418497E-2</v>
      </c>
      <c r="AV588" s="30">
        <f t="shared" si="1113"/>
        <v>6.3698701188857232E-2</v>
      </c>
      <c r="AW588" s="30">
        <f t="shared" si="1114"/>
        <v>6.8947058156641747E-2</v>
      </c>
      <c r="AX588" s="30">
        <f t="shared" si="1115"/>
        <v>3.3691987426373738E-3</v>
      </c>
      <c r="AY588" s="30">
        <f t="shared" si="1116"/>
        <v>1.0000000000000004</v>
      </c>
      <c r="AZ588" s="30"/>
      <c r="BA588" s="30">
        <f t="shared" si="1117"/>
        <v>0.92942743009320916</v>
      </c>
      <c r="BB588" s="30">
        <f t="shared" si="1118"/>
        <v>2.6282853566958696E-3</v>
      </c>
      <c r="BC588" s="30">
        <f t="shared" si="1119"/>
        <v>0.53981953707336217</v>
      </c>
      <c r="BD588" s="30">
        <f t="shared" si="1120"/>
        <v>1.0716771050800279E-2</v>
      </c>
      <c r="BE588" s="30">
        <f t="shared" si="1121"/>
        <v>1.6915703411333521E-3</v>
      </c>
      <c r="BF588" s="30">
        <f t="shared" si="1122"/>
        <v>4.9627791563275443E-3</v>
      </c>
      <c r="BG588" s="30">
        <f t="shared" si="1123"/>
        <v>0.17225392296718975</v>
      </c>
      <c r="BH588" s="30">
        <f t="shared" si="1124"/>
        <v>0.1393998063891578</v>
      </c>
      <c r="BI588" s="30">
        <f t="shared" si="1125"/>
        <v>2.8662420382165606E-2</v>
      </c>
      <c r="BJ588" s="30">
        <f t="shared" si="1126"/>
        <v>1.8295625228100416</v>
      </c>
      <c r="BK588" s="30"/>
      <c r="BL588" s="30">
        <f t="shared" si="1127"/>
        <v>0.50800528459978134</v>
      </c>
      <c r="BM588" s="30">
        <f t="shared" si="1128"/>
        <v>1.4365649295543408E-3</v>
      </c>
      <c r="BN588" s="30">
        <f t="shared" si="1129"/>
        <v>0.29505388875382538</v>
      </c>
      <c r="BO588" s="30">
        <f t="shared" si="1130"/>
        <v>5.8575593439355615E-3</v>
      </c>
      <c r="BP588" s="30">
        <f t="shared" si="1131"/>
        <v>9.2457640558533851E-4</v>
      </c>
      <c r="BQ588" s="30">
        <f t="shared" si="1132"/>
        <v>2.7125496365684003E-3</v>
      </c>
      <c r="BR588" s="30">
        <f t="shared" si="1133"/>
        <v>9.4150334202639546E-2</v>
      </c>
      <c r="BS588" s="30">
        <f t="shared" si="1134"/>
        <v>7.619297217296099E-2</v>
      </c>
      <c r="BT588" s="30">
        <f t="shared" si="1135"/>
        <v>1.5666269955149022E-2</v>
      </c>
      <c r="BU588" s="30">
        <f t="shared" si="1136"/>
        <v>0.99999999999999978</v>
      </c>
      <c r="BV588" s="30"/>
      <c r="BW588" s="28">
        <f t="shared" si="1137"/>
        <v>0.50615853258666554</v>
      </c>
      <c r="BX588" s="28">
        <f t="shared" si="1138"/>
        <v>0.40961854586174551</v>
      </c>
      <c r="BY588" s="28">
        <f t="shared" si="1139"/>
        <v>8.4222921551588947E-2</v>
      </c>
      <c r="BZ588" s="28"/>
      <c r="CA588" s="28">
        <f t="shared" si="1140"/>
        <v>58.217465239571858</v>
      </c>
      <c r="CB588" s="28">
        <f t="shared" si="1141"/>
        <v>9.3928178453536031</v>
      </c>
      <c r="CC588" s="28">
        <f t="shared" si="1142"/>
        <v>33.730218784492173</v>
      </c>
      <c r="CD588" s="28">
        <f t="shared" si="1143"/>
        <v>50.615853258666554</v>
      </c>
      <c r="CF588" s="28">
        <f t="shared" si="1144"/>
        <v>7.0132132419137072</v>
      </c>
      <c r="CG588" s="28">
        <f t="shared" si="1145"/>
        <v>0.48021664245551088</v>
      </c>
      <c r="CH588" s="30"/>
      <c r="CI588" s="107">
        <f t="shared" si="1146"/>
        <v>2.5450865009496071</v>
      </c>
    </row>
    <row r="589" spans="1:87" ht="15" customHeight="1" x14ac:dyDescent="0.2">
      <c r="A589" s="150" t="s">
        <v>194</v>
      </c>
      <c r="C589" s="147">
        <v>273</v>
      </c>
      <c r="D589" s="26">
        <f t="shared" si="1092"/>
        <v>1025</v>
      </c>
      <c r="F589" s="28">
        <v>58.2</v>
      </c>
      <c r="G589" s="28">
        <v>0.67</v>
      </c>
      <c r="H589" s="28">
        <v>17.8</v>
      </c>
      <c r="I589" s="28">
        <v>6.98</v>
      </c>
      <c r="J589" s="28">
        <v>0.15</v>
      </c>
      <c r="K589" s="28">
        <v>2.15</v>
      </c>
      <c r="L589" s="28">
        <v>4.2</v>
      </c>
      <c r="M589" s="28">
        <v>3.55</v>
      </c>
      <c r="N589" s="28">
        <v>5.84</v>
      </c>
      <c r="O589" s="28">
        <v>0.43</v>
      </c>
      <c r="P589" s="28">
        <f t="shared" si="1093"/>
        <v>99.970000000000027</v>
      </c>
      <c r="R589" s="28">
        <v>54.96</v>
      </c>
      <c r="S589" s="28">
        <v>0.19</v>
      </c>
      <c r="T589" s="28">
        <v>27.97</v>
      </c>
      <c r="U589" s="28">
        <v>0.72</v>
      </c>
      <c r="V589" s="28">
        <v>0.05</v>
      </c>
      <c r="W589" s="28">
        <v>0.3</v>
      </c>
      <c r="X589" s="28">
        <v>10.38</v>
      </c>
      <c r="Y589" s="28">
        <v>4.24</v>
      </c>
      <c r="Z589" s="28">
        <v>1.18</v>
      </c>
      <c r="AA589" s="28">
        <f t="shared" si="1094"/>
        <v>99.99</v>
      </c>
      <c r="AC589" s="30">
        <f t="shared" si="1095"/>
        <v>0.9687083888149135</v>
      </c>
      <c r="AD589" s="30">
        <f t="shared" si="1096"/>
        <v>8.3854818523153938E-3</v>
      </c>
      <c r="AE589" s="30">
        <f t="shared" si="1097"/>
        <v>0.34915653197332291</v>
      </c>
      <c r="AF589" s="30">
        <f t="shared" si="1098"/>
        <v>9.7146833681280464E-2</v>
      </c>
      <c r="AG589" s="30">
        <f t="shared" si="1099"/>
        <v>2.11446292641669E-3</v>
      </c>
      <c r="AH589" s="30">
        <f t="shared" si="1100"/>
        <v>5.3349875930521096E-2</v>
      </c>
      <c r="AI589" s="30">
        <f t="shared" si="1101"/>
        <v>7.4893009985734671E-2</v>
      </c>
      <c r="AJ589" s="30">
        <f t="shared" si="1102"/>
        <v>0.11455308163923847</v>
      </c>
      <c r="AK589" s="30">
        <f t="shared" si="1103"/>
        <v>0.12399150743099786</v>
      </c>
      <c r="AL589" s="30">
        <f t="shared" si="1104"/>
        <v>6.0590261876748127E-3</v>
      </c>
      <c r="AM589" s="30">
        <f t="shared" si="1105"/>
        <v>1.7983582004224155</v>
      </c>
      <c r="AO589" s="30">
        <f t="shared" si="1106"/>
        <v>0.53866264717861778</v>
      </c>
      <c r="AP589" s="30">
        <f t="shared" si="1107"/>
        <v>4.6628540689756534E-3</v>
      </c>
      <c r="AQ589" s="30">
        <f t="shared" si="1108"/>
        <v>0.19415294010465195</v>
      </c>
      <c r="AR589" s="30">
        <f t="shared" si="1109"/>
        <v>5.4019735144234166E-2</v>
      </c>
      <c r="AS589" s="30">
        <f t="shared" si="1110"/>
        <v>1.1757740620973202E-3</v>
      </c>
      <c r="AT589" s="30">
        <f t="shared" si="1111"/>
        <v>2.9665878531868552E-2</v>
      </c>
      <c r="AU589" s="30">
        <f t="shared" si="1112"/>
        <v>4.1645212821418497E-2</v>
      </c>
      <c r="AV589" s="30">
        <f t="shared" si="1113"/>
        <v>6.3698701188857232E-2</v>
      </c>
      <c r="AW589" s="30">
        <f t="shared" si="1114"/>
        <v>6.8947058156641747E-2</v>
      </c>
      <c r="AX589" s="30">
        <f t="shared" si="1115"/>
        <v>3.3691987426373738E-3</v>
      </c>
      <c r="AY589" s="30">
        <f t="shared" si="1116"/>
        <v>1.0000000000000004</v>
      </c>
      <c r="AZ589" s="30"/>
      <c r="BA589" s="30">
        <f t="shared" si="1117"/>
        <v>0.9147802929427431</v>
      </c>
      <c r="BB589" s="30">
        <f t="shared" si="1118"/>
        <v>2.3779724655819774E-3</v>
      </c>
      <c r="BC589" s="30">
        <f t="shared" si="1119"/>
        <v>0.54864652805021574</v>
      </c>
      <c r="BD589" s="30">
        <f t="shared" si="1120"/>
        <v>1.0020876826722338E-2</v>
      </c>
      <c r="BE589" s="30">
        <f t="shared" si="1121"/>
        <v>7.0482097547223011E-4</v>
      </c>
      <c r="BF589" s="30">
        <f t="shared" si="1122"/>
        <v>7.4441687344913151E-3</v>
      </c>
      <c r="BG589" s="30">
        <f t="shared" si="1123"/>
        <v>0.18509272467902999</v>
      </c>
      <c r="BH589" s="30">
        <f t="shared" si="1124"/>
        <v>0.1368183284930623</v>
      </c>
      <c r="BI589" s="30">
        <f t="shared" si="1125"/>
        <v>2.5053078556263268E-2</v>
      </c>
      <c r="BJ589" s="30">
        <f t="shared" si="1126"/>
        <v>1.8309387917235822</v>
      </c>
      <c r="BK589" s="30"/>
      <c r="BL589" s="30">
        <f t="shared" si="1127"/>
        <v>0.49962363410390181</v>
      </c>
      <c r="BM589" s="30">
        <f t="shared" si="1128"/>
        <v>1.2987722344030062E-3</v>
      </c>
      <c r="BN589" s="30">
        <f t="shared" si="1129"/>
        <v>0.29965312359444796</v>
      </c>
      <c r="BO589" s="30">
        <f t="shared" si="1130"/>
        <v>5.4730812804992968E-3</v>
      </c>
      <c r="BP589" s="30">
        <f t="shared" si="1131"/>
        <v>3.8495059401124824E-4</v>
      </c>
      <c r="BQ589" s="30">
        <f t="shared" si="1132"/>
        <v>4.0657660256810842E-3</v>
      </c>
      <c r="BR589" s="30">
        <f t="shared" si="1133"/>
        <v>0.10109170525836646</v>
      </c>
      <c r="BS589" s="30">
        <f t="shared" si="1134"/>
        <v>7.4725779535353157E-2</v>
      </c>
      <c r="BT589" s="30">
        <f t="shared" si="1135"/>
        <v>1.368318737333604E-2</v>
      </c>
      <c r="BU589" s="30">
        <f t="shared" si="1136"/>
        <v>1</v>
      </c>
      <c r="BV589" s="30"/>
      <c r="BW589" s="28">
        <f t="shared" si="1137"/>
        <v>0.53346357087983498</v>
      </c>
      <c r="BX589" s="28">
        <f t="shared" si="1138"/>
        <v>0.39432989171393606</v>
      </c>
      <c r="BY589" s="28">
        <f t="shared" si="1139"/>
        <v>7.2206537406228954E-2</v>
      </c>
      <c r="BZ589" s="28"/>
      <c r="CA589" s="28">
        <f t="shared" si="1140"/>
        <v>58.217465239571858</v>
      </c>
      <c r="CB589" s="28">
        <f t="shared" si="1141"/>
        <v>9.3928178453536031</v>
      </c>
      <c r="CC589" s="28">
        <f t="shared" si="1142"/>
        <v>33.893832284614646</v>
      </c>
      <c r="CD589" s="28">
        <f t="shared" si="1143"/>
        <v>53.346357087983499</v>
      </c>
      <c r="CF589" s="28">
        <f t="shared" si="1144"/>
        <v>7.0657541013375287</v>
      </c>
      <c r="CG589" s="28">
        <f t="shared" si="1145"/>
        <v>0.48021664245551088</v>
      </c>
      <c r="CH589" s="30"/>
      <c r="CI589" s="107">
        <f t="shared" si="1146"/>
        <v>2.7159563733917955</v>
      </c>
    </row>
    <row r="590" spans="1:87" ht="15" customHeight="1" x14ac:dyDescent="0.2">
      <c r="A590" s="150" t="s">
        <v>194</v>
      </c>
      <c r="C590" s="146">
        <v>280</v>
      </c>
      <c r="D590" s="26">
        <f t="shared" si="1092"/>
        <v>1025</v>
      </c>
      <c r="F590" s="28">
        <v>58.2</v>
      </c>
      <c r="G590" s="28">
        <v>0.67</v>
      </c>
      <c r="H590" s="28">
        <v>17.8</v>
      </c>
      <c r="I590" s="28">
        <v>6.98</v>
      </c>
      <c r="J590" s="28">
        <v>0.15</v>
      </c>
      <c r="K590" s="28">
        <v>2.15</v>
      </c>
      <c r="L590" s="28">
        <v>4.2</v>
      </c>
      <c r="M590" s="28">
        <v>3.55</v>
      </c>
      <c r="N590" s="28">
        <v>5.84</v>
      </c>
      <c r="O590" s="28">
        <v>0.43</v>
      </c>
      <c r="P590" s="28">
        <f t="shared" si="1093"/>
        <v>99.970000000000027</v>
      </c>
      <c r="R590" s="28">
        <v>55.29</v>
      </c>
      <c r="S590" s="28">
        <v>0.24</v>
      </c>
      <c r="T590" s="28">
        <v>27.64</v>
      </c>
      <c r="U590" s="28">
        <v>0.79</v>
      </c>
      <c r="V590" s="28">
        <v>0.21</v>
      </c>
      <c r="W590" s="28">
        <v>0.38</v>
      </c>
      <c r="X590" s="28">
        <v>9.8699999999999992</v>
      </c>
      <c r="Y590" s="28">
        <v>4.42</v>
      </c>
      <c r="Z590" s="28">
        <v>1.1499999999999999</v>
      </c>
      <c r="AA590" s="28">
        <f t="shared" si="1094"/>
        <v>99.990000000000009</v>
      </c>
      <c r="AC590" s="30">
        <f t="shared" si="1095"/>
        <v>0.9687083888149135</v>
      </c>
      <c r="AD590" s="30">
        <f t="shared" si="1096"/>
        <v>8.3854818523153938E-3</v>
      </c>
      <c r="AE590" s="30">
        <f t="shared" si="1097"/>
        <v>0.34915653197332291</v>
      </c>
      <c r="AF590" s="30">
        <f t="shared" si="1098"/>
        <v>9.7146833681280464E-2</v>
      </c>
      <c r="AG590" s="30">
        <f t="shared" si="1099"/>
        <v>2.11446292641669E-3</v>
      </c>
      <c r="AH590" s="30">
        <f t="shared" si="1100"/>
        <v>5.3349875930521096E-2</v>
      </c>
      <c r="AI590" s="30">
        <f t="shared" si="1101"/>
        <v>7.4893009985734671E-2</v>
      </c>
      <c r="AJ590" s="30">
        <f t="shared" si="1102"/>
        <v>0.11455308163923847</v>
      </c>
      <c r="AK590" s="30">
        <f t="shared" si="1103"/>
        <v>0.12399150743099786</v>
      </c>
      <c r="AL590" s="30">
        <f t="shared" si="1104"/>
        <v>6.0590261876748127E-3</v>
      </c>
      <c r="AM590" s="30">
        <f t="shared" si="1105"/>
        <v>1.7983582004224155</v>
      </c>
      <c r="AO590" s="30">
        <f t="shared" si="1106"/>
        <v>0.53866264717861778</v>
      </c>
      <c r="AP590" s="30">
        <f t="shared" si="1107"/>
        <v>4.6628540689756534E-3</v>
      </c>
      <c r="AQ590" s="30">
        <f t="shared" si="1108"/>
        <v>0.19415294010465195</v>
      </c>
      <c r="AR590" s="30">
        <f t="shared" si="1109"/>
        <v>5.4019735144234166E-2</v>
      </c>
      <c r="AS590" s="30">
        <f t="shared" si="1110"/>
        <v>1.1757740620973202E-3</v>
      </c>
      <c r="AT590" s="30">
        <f t="shared" si="1111"/>
        <v>2.9665878531868552E-2</v>
      </c>
      <c r="AU590" s="30">
        <f t="shared" si="1112"/>
        <v>4.1645212821418497E-2</v>
      </c>
      <c r="AV590" s="30">
        <f t="shared" si="1113"/>
        <v>6.3698701188857232E-2</v>
      </c>
      <c r="AW590" s="30">
        <f t="shared" si="1114"/>
        <v>6.8947058156641747E-2</v>
      </c>
      <c r="AX590" s="30">
        <f t="shared" si="1115"/>
        <v>3.3691987426373738E-3</v>
      </c>
      <c r="AY590" s="30">
        <f t="shared" si="1116"/>
        <v>1.0000000000000004</v>
      </c>
      <c r="AZ590" s="30"/>
      <c r="BA590" s="30">
        <f t="shared" si="1117"/>
        <v>0.9202729693741678</v>
      </c>
      <c r="BB590" s="30">
        <f t="shared" si="1118"/>
        <v>3.0037546933667082E-3</v>
      </c>
      <c r="BC590" s="30">
        <f t="shared" si="1119"/>
        <v>0.5421734013338565</v>
      </c>
      <c r="BD590" s="30">
        <f t="shared" si="1120"/>
        <v>1.0995128740431456E-2</v>
      </c>
      <c r="BE590" s="30">
        <f t="shared" si="1121"/>
        <v>2.9602480969833662E-3</v>
      </c>
      <c r="BF590" s="30">
        <f t="shared" si="1122"/>
        <v>9.4292803970223334E-3</v>
      </c>
      <c r="BG590" s="30">
        <f t="shared" si="1123"/>
        <v>0.17599857346647646</v>
      </c>
      <c r="BH590" s="30">
        <f t="shared" si="1124"/>
        <v>0.14262665375927719</v>
      </c>
      <c r="BI590" s="30">
        <f t="shared" si="1125"/>
        <v>2.4416135881104032E-2</v>
      </c>
      <c r="BJ590" s="30">
        <f t="shared" si="1126"/>
        <v>1.8318761457426862</v>
      </c>
      <c r="BK590" s="30"/>
      <c r="BL590" s="30">
        <f t="shared" si="1127"/>
        <v>0.50236636986233985</v>
      </c>
      <c r="BM590" s="30">
        <f t="shared" si="1128"/>
        <v>1.6397149448926934E-3</v>
      </c>
      <c r="BN590" s="30">
        <f t="shared" si="1129"/>
        <v>0.29596618886810522</v>
      </c>
      <c r="BO590" s="30">
        <f t="shared" si="1130"/>
        <v>6.0021136068529176E-3</v>
      </c>
      <c r="BP590" s="30">
        <f t="shared" si="1131"/>
        <v>1.6159651971357546E-3</v>
      </c>
      <c r="BQ590" s="30">
        <f t="shared" si="1132"/>
        <v>5.1473351071993348E-3</v>
      </c>
      <c r="BR590" s="30">
        <f t="shared" si="1133"/>
        <v>9.6075585609595046E-2</v>
      </c>
      <c r="BS590" s="30">
        <f t="shared" si="1134"/>
        <v>7.7858240629828684E-2</v>
      </c>
      <c r="BT590" s="30">
        <f t="shared" si="1135"/>
        <v>1.3328486174050348E-2</v>
      </c>
      <c r="BU590" s="30">
        <f t="shared" si="1136"/>
        <v>0.99999999999999989</v>
      </c>
      <c r="BV590" s="30"/>
      <c r="BW590" s="28">
        <f t="shared" si="1137"/>
        <v>0.513053504313568</v>
      </c>
      <c r="BX590" s="28">
        <f t="shared" si="1138"/>
        <v>0.4157710092670337</v>
      </c>
      <c r="BY590" s="28">
        <f t="shared" si="1139"/>
        <v>7.1175486419398304E-2</v>
      </c>
      <c r="BZ590" s="28"/>
      <c r="CA590" s="28">
        <f t="shared" si="1140"/>
        <v>58.217465239571858</v>
      </c>
      <c r="CB590" s="28">
        <f t="shared" si="1141"/>
        <v>9.3928178453536031</v>
      </c>
      <c r="CC590" s="28">
        <f t="shared" si="1142"/>
        <v>32.770223857618234</v>
      </c>
      <c r="CD590" s="28">
        <f t="shared" si="1143"/>
        <v>51.3053504313568</v>
      </c>
      <c r="CF590" s="28">
        <f t="shared" si="1144"/>
        <v>7.0267434528286845</v>
      </c>
      <c r="CG590" s="28">
        <f t="shared" si="1145"/>
        <v>0.48021664245551088</v>
      </c>
      <c r="CH590" s="30"/>
      <c r="CI590" s="107">
        <f t="shared" si="1146"/>
        <v>2.4649170847643638</v>
      </c>
    </row>
    <row r="591" spans="1:87" ht="15" customHeight="1" x14ac:dyDescent="0.2">
      <c r="A591" s="150" t="s">
        <v>194</v>
      </c>
      <c r="C591" s="147">
        <v>287</v>
      </c>
      <c r="D591" s="26">
        <f t="shared" si="1092"/>
        <v>1025</v>
      </c>
      <c r="F591" s="28">
        <v>58.2</v>
      </c>
      <c r="G591" s="28">
        <v>0.67</v>
      </c>
      <c r="H591" s="28">
        <v>17.8</v>
      </c>
      <c r="I591" s="28">
        <v>6.98</v>
      </c>
      <c r="J591" s="28">
        <v>0.15</v>
      </c>
      <c r="K591" s="28">
        <v>2.15</v>
      </c>
      <c r="L591" s="28">
        <v>4.2</v>
      </c>
      <c r="M591" s="28">
        <v>3.55</v>
      </c>
      <c r="N591" s="28">
        <v>5.84</v>
      </c>
      <c r="O591" s="28">
        <v>0.43</v>
      </c>
      <c r="P591" s="28">
        <f t="shared" si="1093"/>
        <v>99.970000000000027</v>
      </c>
      <c r="R591" s="28">
        <v>54.65</v>
      </c>
      <c r="S591" s="28">
        <v>0.24</v>
      </c>
      <c r="T591" s="28">
        <v>27.98</v>
      </c>
      <c r="U591" s="28">
        <v>0.95</v>
      </c>
      <c r="V591" s="28">
        <v>0.16</v>
      </c>
      <c r="W591" s="28">
        <v>0.19</v>
      </c>
      <c r="X591" s="28">
        <v>10.63</v>
      </c>
      <c r="Y591" s="28">
        <v>4.0999999999999996</v>
      </c>
      <c r="Z591" s="28">
        <v>1.1000000000000001</v>
      </c>
      <c r="AA591" s="28">
        <f t="shared" si="1094"/>
        <v>99.999999999999986</v>
      </c>
      <c r="AC591" s="30">
        <f t="shared" si="1095"/>
        <v>0.9687083888149135</v>
      </c>
      <c r="AD591" s="30">
        <f t="shared" si="1096"/>
        <v>8.3854818523153938E-3</v>
      </c>
      <c r="AE591" s="30">
        <f t="shared" si="1097"/>
        <v>0.34915653197332291</v>
      </c>
      <c r="AF591" s="30">
        <f t="shared" si="1098"/>
        <v>9.7146833681280464E-2</v>
      </c>
      <c r="AG591" s="30">
        <f t="shared" si="1099"/>
        <v>2.11446292641669E-3</v>
      </c>
      <c r="AH591" s="30">
        <f t="shared" si="1100"/>
        <v>5.3349875930521096E-2</v>
      </c>
      <c r="AI591" s="30">
        <f t="shared" si="1101"/>
        <v>7.4893009985734671E-2</v>
      </c>
      <c r="AJ591" s="30">
        <f t="shared" si="1102"/>
        <v>0.11455308163923847</v>
      </c>
      <c r="AK591" s="30">
        <f t="shared" si="1103"/>
        <v>0.12399150743099786</v>
      </c>
      <c r="AL591" s="30">
        <f t="shared" si="1104"/>
        <v>6.0590261876748127E-3</v>
      </c>
      <c r="AM591" s="30">
        <f t="shared" si="1105"/>
        <v>1.7983582004224155</v>
      </c>
      <c r="AO591" s="30">
        <f t="shared" si="1106"/>
        <v>0.53866264717861778</v>
      </c>
      <c r="AP591" s="30">
        <f t="shared" si="1107"/>
        <v>4.6628540689756534E-3</v>
      </c>
      <c r="AQ591" s="30">
        <f t="shared" si="1108"/>
        <v>0.19415294010465195</v>
      </c>
      <c r="AR591" s="30">
        <f t="shared" si="1109"/>
        <v>5.4019735144234166E-2</v>
      </c>
      <c r="AS591" s="30">
        <f t="shared" si="1110"/>
        <v>1.1757740620973202E-3</v>
      </c>
      <c r="AT591" s="30">
        <f t="shared" si="1111"/>
        <v>2.9665878531868552E-2</v>
      </c>
      <c r="AU591" s="30">
        <f t="shared" si="1112"/>
        <v>4.1645212821418497E-2</v>
      </c>
      <c r="AV591" s="30">
        <f t="shared" si="1113"/>
        <v>6.3698701188857232E-2</v>
      </c>
      <c r="AW591" s="30">
        <f t="shared" si="1114"/>
        <v>6.8947058156641747E-2</v>
      </c>
      <c r="AX591" s="30">
        <f t="shared" si="1115"/>
        <v>3.3691987426373738E-3</v>
      </c>
      <c r="AY591" s="30">
        <f t="shared" si="1116"/>
        <v>1.0000000000000004</v>
      </c>
      <c r="AZ591" s="30"/>
      <c r="BA591" s="30">
        <f t="shared" si="1117"/>
        <v>0.90962050599201061</v>
      </c>
      <c r="BB591" s="30">
        <f t="shared" si="1118"/>
        <v>3.0037546933667082E-3</v>
      </c>
      <c r="BC591" s="30">
        <f t="shared" si="1119"/>
        <v>0.54884268340525699</v>
      </c>
      <c r="BD591" s="30">
        <f t="shared" si="1120"/>
        <v>1.3221990257480864E-2</v>
      </c>
      <c r="BE591" s="30">
        <f t="shared" si="1121"/>
        <v>2.2554271215111362E-3</v>
      </c>
      <c r="BF591" s="30">
        <f t="shared" si="1122"/>
        <v>4.7146401985111667E-3</v>
      </c>
      <c r="BG591" s="30">
        <f t="shared" si="1123"/>
        <v>0.18955064194008561</v>
      </c>
      <c r="BH591" s="30">
        <f t="shared" si="1124"/>
        <v>0.13230074217489513</v>
      </c>
      <c r="BI591" s="30">
        <f t="shared" si="1125"/>
        <v>2.3354564755838643E-2</v>
      </c>
      <c r="BJ591" s="30">
        <f t="shared" si="1126"/>
        <v>1.8268649505389569</v>
      </c>
      <c r="BK591" s="30"/>
      <c r="BL591" s="30">
        <f t="shared" si="1127"/>
        <v>0.49791338200651164</v>
      </c>
      <c r="BM591" s="30">
        <f t="shared" si="1128"/>
        <v>1.6442127769108212E-3</v>
      </c>
      <c r="BN591" s="30">
        <f t="shared" si="1129"/>
        <v>0.3004287116260777</v>
      </c>
      <c r="BO591" s="30">
        <f t="shared" si="1130"/>
        <v>7.2375302036311699E-3</v>
      </c>
      <c r="BP591" s="30">
        <f t="shared" si="1131"/>
        <v>1.2345888626555269E-3</v>
      </c>
      <c r="BQ591" s="30">
        <f t="shared" si="1132"/>
        <v>2.5807272711210897E-3</v>
      </c>
      <c r="BR591" s="30">
        <f t="shared" si="1133"/>
        <v>0.10375733678845001</v>
      </c>
      <c r="BS591" s="30">
        <f t="shared" si="1134"/>
        <v>7.2419552488466155E-2</v>
      </c>
      <c r="BT591" s="30">
        <f t="shared" si="1135"/>
        <v>1.2783957976175875E-2</v>
      </c>
      <c r="BU591" s="30">
        <f t="shared" si="1136"/>
        <v>1</v>
      </c>
      <c r="BV591" s="30"/>
      <c r="BW591" s="28">
        <f t="shared" si="1137"/>
        <v>0.54909436688478963</v>
      </c>
      <c r="BX591" s="28">
        <f t="shared" si="1138"/>
        <v>0.38325162879624591</v>
      </c>
      <c r="BY591" s="28">
        <f t="shared" si="1139"/>
        <v>6.7654004318964456E-2</v>
      </c>
      <c r="BZ591" s="28"/>
      <c r="CA591" s="28">
        <f t="shared" si="1140"/>
        <v>58.217465239571858</v>
      </c>
      <c r="CB591" s="28">
        <f t="shared" si="1141"/>
        <v>9.3928178453536031</v>
      </c>
      <c r="CC591" s="28">
        <f t="shared" si="1142"/>
        <v>34.220118776135926</v>
      </c>
      <c r="CD591" s="28">
        <f t="shared" si="1143"/>
        <v>54.909436688478962</v>
      </c>
      <c r="CF591" s="28">
        <f t="shared" si="1144"/>
        <v>7.0946336316063174</v>
      </c>
      <c r="CG591" s="28">
        <f t="shared" si="1145"/>
        <v>0.48021664245551088</v>
      </c>
      <c r="CH591" s="30"/>
      <c r="CI591" s="107">
        <f t="shared" si="1146"/>
        <v>2.8427940657386643</v>
      </c>
    </row>
    <row r="592" spans="1:87" ht="15" customHeight="1" x14ac:dyDescent="0.2">
      <c r="A592" s="150" t="s">
        <v>194</v>
      </c>
      <c r="C592" s="147">
        <v>294</v>
      </c>
      <c r="D592" s="26">
        <f t="shared" si="1092"/>
        <v>1025</v>
      </c>
      <c r="F592" s="28">
        <v>58.2</v>
      </c>
      <c r="G592" s="28">
        <v>0.67</v>
      </c>
      <c r="H592" s="28">
        <v>17.8</v>
      </c>
      <c r="I592" s="28">
        <v>6.98</v>
      </c>
      <c r="J592" s="28">
        <v>0.15</v>
      </c>
      <c r="K592" s="28">
        <v>2.15</v>
      </c>
      <c r="L592" s="28">
        <v>4.2</v>
      </c>
      <c r="M592" s="28">
        <v>3.55</v>
      </c>
      <c r="N592" s="28">
        <v>5.84</v>
      </c>
      <c r="O592" s="28">
        <v>0.43</v>
      </c>
      <c r="P592" s="28">
        <f t="shared" si="1093"/>
        <v>99.970000000000027</v>
      </c>
      <c r="R592" s="28">
        <v>54.59</v>
      </c>
      <c r="S592" s="28">
        <v>0.27</v>
      </c>
      <c r="T592" s="28">
        <v>27.99</v>
      </c>
      <c r="U592" s="28">
        <v>0.83</v>
      </c>
      <c r="V592" s="28">
        <v>0.13</v>
      </c>
      <c r="W592" s="28">
        <v>0.32</v>
      </c>
      <c r="X592" s="28">
        <v>10.68</v>
      </c>
      <c r="Y592" s="28">
        <v>4.08</v>
      </c>
      <c r="Z592" s="28">
        <v>1.1100000000000001</v>
      </c>
      <c r="AA592" s="28">
        <f t="shared" si="1094"/>
        <v>100</v>
      </c>
      <c r="AC592" s="30">
        <f t="shared" si="1095"/>
        <v>0.9687083888149135</v>
      </c>
      <c r="AD592" s="30">
        <f t="shared" si="1096"/>
        <v>8.3854818523153938E-3</v>
      </c>
      <c r="AE592" s="30">
        <f t="shared" si="1097"/>
        <v>0.34915653197332291</v>
      </c>
      <c r="AF592" s="30">
        <f t="shared" si="1098"/>
        <v>9.7146833681280464E-2</v>
      </c>
      <c r="AG592" s="30">
        <f t="shared" si="1099"/>
        <v>2.11446292641669E-3</v>
      </c>
      <c r="AH592" s="30">
        <f t="shared" si="1100"/>
        <v>5.3349875930521096E-2</v>
      </c>
      <c r="AI592" s="30">
        <f t="shared" si="1101"/>
        <v>7.4893009985734671E-2</v>
      </c>
      <c r="AJ592" s="30">
        <f t="shared" si="1102"/>
        <v>0.11455308163923847</v>
      </c>
      <c r="AK592" s="30">
        <f t="shared" si="1103"/>
        <v>0.12399150743099786</v>
      </c>
      <c r="AL592" s="30">
        <f t="shared" si="1104"/>
        <v>6.0590261876748127E-3</v>
      </c>
      <c r="AM592" s="30">
        <f t="shared" si="1105"/>
        <v>1.7983582004224155</v>
      </c>
      <c r="AO592" s="30">
        <f t="shared" si="1106"/>
        <v>0.53866264717861778</v>
      </c>
      <c r="AP592" s="30">
        <f t="shared" si="1107"/>
        <v>4.6628540689756534E-3</v>
      </c>
      <c r="AQ592" s="30">
        <f t="shared" si="1108"/>
        <v>0.19415294010465195</v>
      </c>
      <c r="AR592" s="30">
        <f t="shared" si="1109"/>
        <v>5.4019735144234166E-2</v>
      </c>
      <c r="AS592" s="30">
        <f t="shared" si="1110"/>
        <v>1.1757740620973202E-3</v>
      </c>
      <c r="AT592" s="30">
        <f t="shared" si="1111"/>
        <v>2.9665878531868552E-2</v>
      </c>
      <c r="AU592" s="30">
        <f t="shared" si="1112"/>
        <v>4.1645212821418497E-2</v>
      </c>
      <c r="AV592" s="30">
        <f t="shared" si="1113"/>
        <v>6.3698701188857232E-2</v>
      </c>
      <c r="AW592" s="30">
        <f t="shared" si="1114"/>
        <v>6.8947058156641747E-2</v>
      </c>
      <c r="AX592" s="30">
        <f t="shared" si="1115"/>
        <v>3.3691987426373738E-3</v>
      </c>
      <c r="AY592" s="30">
        <f t="shared" si="1116"/>
        <v>1.0000000000000004</v>
      </c>
      <c r="AZ592" s="30"/>
      <c r="BA592" s="30">
        <f t="shared" si="1117"/>
        <v>0.90862183754993353</v>
      </c>
      <c r="BB592" s="30">
        <f t="shared" si="1118"/>
        <v>3.3792240300375468E-3</v>
      </c>
      <c r="BC592" s="30">
        <f t="shared" si="1119"/>
        <v>0.54903883876029813</v>
      </c>
      <c r="BD592" s="30">
        <f t="shared" si="1120"/>
        <v>1.1551844119693807E-2</v>
      </c>
      <c r="BE592" s="30">
        <f t="shared" si="1121"/>
        <v>1.8325345362277983E-3</v>
      </c>
      <c r="BF592" s="30">
        <f t="shared" si="1122"/>
        <v>7.9404466501240695E-3</v>
      </c>
      <c r="BG592" s="30">
        <f t="shared" si="1123"/>
        <v>0.19044222539229672</v>
      </c>
      <c r="BH592" s="30">
        <f t="shared" si="1124"/>
        <v>0.13165537270087127</v>
      </c>
      <c r="BI592" s="30">
        <f t="shared" si="1125"/>
        <v>2.3566878980891721E-2</v>
      </c>
      <c r="BJ592" s="30">
        <f t="shared" si="1126"/>
        <v>1.8280292027203746</v>
      </c>
      <c r="BK592" s="30"/>
      <c r="BL592" s="30">
        <f t="shared" si="1127"/>
        <v>0.49704995751587089</v>
      </c>
      <c r="BM592" s="30">
        <f t="shared" si="1128"/>
        <v>1.8485612948681387E-3</v>
      </c>
      <c r="BN592" s="30">
        <f t="shared" si="1129"/>
        <v>0.30034467608244336</v>
      </c>
      <c r="BO592" s="30">
        <f t="shared" si="1130"/>
        <v>6.3192886101069799E-3</v>
      </c>
      <c r="BP592" s="30">
        <f t="shared" si="1131"/>
        <v>1.0024645850847016E-3</v>
      </c>
      <c r="BQ592" s="30">
        <f t="shared" si="1132"/>
        <v>4.3437198039875538E-3</v>
      </c>
      <c r="BR592" s="30">
        <f t="shared" si="1133"/>
        <v>0.10417898418082755</v>
      </c>
      <c r="BS592" s="30">
        <f t="shared" si="1134"/>
        <v>7.2020388134362859E-2</v>
      </c>
      <c r="BT592" s="30">
        <f t="shared" si="1135"/>
        <v>1.2891959792447933E-2</v>
      </c>
      <c r="BU592" s="30">
        <f t="shared" si="1136"/>
        <v>1</v>
      </c>
      <c r="BV592" s="30"/>
      <c r="BW592" s="28">
        <f t="shared" si="1137"/>
        <v>0.55094531843228389</v>
      </c>
      <c r="BX592" s="28">
        <f t="shared" si="1138"/>
        <v>0.38087620057256766</v>
      </c>
      <c r="BY592" s="28">
        <f t="shared" si="1139"/>
        <v>6.8178480995148449E-2</v>
      </c>
      <c r="BZ592" s="28"/>
      <c r="CA592" s="28">
        <f t="shared" si="1140"/>
        <v>58.217465239571858</v>
      </c>
      <c r="CB592" s="28">
        <f t="shared" si="1141"/>
        <v>9.3928178453536031</v>
      </c>
      <c r="CC592" s="28">
        <f t="shared" si="1142"/>
        <v>34.365114021129038</v>
      </c>
      <c r="CD592" s="28">
        <f t="shared" si="1143"/>
        <v>55.094531843228388</v>
      </c>
      <c r="CF592" s="28">
        <f t="shared" si="1144"/>
        <v>7.0979988798223941</v>
      </c>
      <c r="CG592" s="28">
        <f t="shared" si="1145"/>
        <v>0.48021664245551088</v>
      </c>
      <c r="CH592" s="30"/>
      <c r="CI592" s="107">
        <f t="shared" si="1146"/>
        <v>2.8709210755893699</v>
      </c>
    </row>
    <row r="593" spans="1:87" ht="15" customHeight="1" x14ac:dyDescent="0.2">
      <c r="A593" s="150" t="s">
        <v>194</v>
      </c>
      <c r="C593" s="147">
        <v>301</v>
      </c>
      <c r="D593" s="26">
        <f t="shared" si="1092"/>
        <v>1025</v>
      </c>
      <c r="F593" s="28">
        <v>58.2</v>
      </c>
      <c r="G593" s="28">
        <v>0.67</v>
      </c>
      <c r="H593" s="28">
        <v>17.8</v>
      </c>
      <c r="I593" s="28">
        <v>6.98</v>
      </c>
      <c r="J593" s="28">
        <v>0.15</v>
      </c>
      <c r="K593" s="28">
        <v>2.15</v>
      </c>
      <c r="L593" s="28">
        <v>4.2</v>
      </c>
      <c r="M593" s="28">
        <v>3.55</v>
      </c>
      <c r="N593" s="28">
        <v>5.84</v>
      </c>
      <c r="O593" s="28">
        <v>0.43</v>
      </c>
      <c r="P593" s="28">
        <f t="shared" si="1093"/>
        <v>99.970000000000027</v>
      </c>
      <c r="R593" s="28">
        <v>55.38</v>
      </c>
      <c r="S593" s="28">
        <v>0.33</v>
      </c>
      <c r="T593" s="28">
        <v>27.54</v>
      </c>
      <c r="U593" s="28">
        <v>0.83</v>
      </c>
      <c r="V593" s="28">
        <v>0.17</v>
      </c>
      <c r="W593" s="28">
        <v>0.2</v>
      </c>
      <c r="X593" s="28">
        <v>9.94</v>
      </c>
      <c r="Y593" s="28">
        <v>4.33</v>
      </c>
      <c r="Z593" s="28">
        <v>1.28</v>
      </c>
      <c r="AA593" s="28">
        <f t="shared" si="1094"/>
        <v>100</v>
      </c>
      <c r="AC593" s="30">
        <f t="shared" si="1095"/>
        <v>0.9687083888149135</v>
      </c>
      <c r="AD593" s="30">
        <f t="shared" si="1096"/>
        <v>8.3854818523153938E-3</v>
      </c>
      <c r="AE593" s="30">
        <f t="shared" si="1097"/>
        <v>0.34915653197332291</v>
      </c>
      <c r="AF593" s="30">
        <f t="shared" si="1098"/>
        <v>9.7146833681280464E-2</v>
      </c>
      <c r="AG593" s="30">
        <f t="shared" si="1099"/>
        <v>2.11446292641669E-3</v>
      </c>
      <c r="AH593" s="30">
        <f t="shared" si="1100"/>
        <v>5.3349875930521096E-2</v>
      </c>
      <c r="AI593" s="30">
        <f t="shared" si="1101"/>
        <v>7.4893009985734671E-2</v>
      </c>
      <c r="AJ593" s="30">
        <f t="shared" si="1102"/>
        <v>0.11455308163923847</v>
      </c>
      <c r="AK593" s="30">
        <f t="shared" si="1103"/>
        <v>0.12399150743099786</v>
      </c>
      <c r="AL593" s="30">
        <f t="shared" si="1104"/>
        <v>6.0590261876748127E-3</v>
      </c>
      <c r="AM593" s="30">
        <f t="shared" si="1105"/>
        <v>1.7983582004224155</v>
      </c>
      <c r="AO593" s="30">
        <f t="shared" si="1106"/>
        <v>0.53866264717861778</v>
      </c>
      <c r="AP593" s="30">
        <f t="shared" si="1107"/>
        <v>4.6628540689756534E-3</v>
      </c>
      <c r="AQ593" s="30">
        <f t="shared" si="1108"/>
        <v>0.19415294010465195</v>
      </c>
      <c r="AR593" s="30">
        <f t="shared" si="1109"/>
        <v>5.4019735144234166E-2</v>
      </c>
      <c r="AS593" s="30">
        <f t="shared" si="1110"/>
        <v>1.1757740620973202E-3</v>
      </c>
      <c r="AT593" s="30">
        <f t="shared" si="1111"/>
        <v>2.9665878531868552E-2</v>
      </c>
      <c r="AU593" s="30">
        <f t="shared" si="1112"/>
        <v>4.1645212821418497E-2</v>
      </c>
      <c r="AV593" s="30">
        <f t="shared" si="1113"/>
        <v>6.3698701188857232E-2</v>
      </c>
      <c r="AW593" s="30">
        <f t="shared" si="1114"/>
        <v>6.8947058156641747E-2</v>
      </c>
      <c r="AX593" s="30">
        <f t="shared" si="1115"/>
        <v>3.3691987426373738E-3</v>
      </c>
      <c r="AY593" s="30">
        <f t="shared" si="1116"/>
        <v>1.0000000000000004</v>
      </c>
      <c r="AZ593" s="30"/>
      <c r="BA593" s="30">
        <f t="shared" si="1117"/>
        <v>0.92177097203728364</v>
      </c>
      <c r="BB593" s="30">
        <f t="shared" si="1118"/>
        <v>4.1301627033792235E-3</v>
      </c>
      <c r="BC593" s="30">
        <f t="shared" si="1119"/>
        <v>0.54021184778344455</v>
      </c>
      <c r="BD593" s="30">
        <f t="shared" si="1120"/>
        <v>1.1551844119693807E-2</v>
      </c>
      <c r="BE593" s="30">
        <f t="shared" si="1121"/>
        <v>2.3963913166055823E-3</v>
      </c>
      <c r="BF593" s="30">
        <f t="shared" si="1122"/>
        <v>4.9627791563275443E-3</v>
      </c>
      <c r="BG593" s="30">
        <f t="shared" si="1123"/>
        <v>0.17724679029957205</v>
      </c>
      <c r="BH593" s="30">
        <f t="shared" si="1124"/>
        <v>0.13972249112616975</v>
      </c>
      <c r="BI593" s="30">
        <f t="shared" si="1125"/>
        <v>2.7176220806794056E-2</v>
      </c>
      <c r="BJ593" s="30">
        <f t="shared" si="1126"/>
        <v>1.8291694993492702</v>
      </c>
      <c r="BK593" s="30"/>
      <c r="BL593" s="30">
        <f t="shared" si="1127"/>
        <v>0.50392868040124494</v>
      </c>
      <c r="BM593" s="30">
        <f t="shared" si="1128"/>
        <v>2.2579442226915193E-3</v>
      </c>
      <c r="BN593" s="30">
        <f t="shared" si="1129"/>
        <v>0.29533176011059975</v>
      </c>
      <c r="BO593" s="30">
        <f t="shared" si="1130"/>
        <v>6.3153491919712163E-3</v>
      </c>
      <c r="BP593" s="30">
        <f t="shared" si="1131"/>
        <v>1.310098007570158E-3</v>
      </c>
      <c r="BQ593" s="30">
        <f t="shared" si="1132"/>
        <v>2.7131324669983073E-3</v>
      </c>
      <c r="BR593" s="30">
        <f t="shared" si="1133"/>
        <v>9.6900145318751407E-2</v>
      </c>
      <c r="BS593" s="30">
        <f t="shared" si="1134"/>
        <v>7.6385753849425239E-2</v>
      </c>
      <c r="BT593" s="30">
        <f t="shared" si="1135"/>
        <v>1.4857136430747417E-2</v>
      </c>
      <c r="BU593" s="30">
        <f t="shared" si="1136"/>
        <v>0.99999999999999989</v>
      </c>
      <c r="BV593" s="30"/>
      <c r="BW593" s="28">
        <f t="shared" si="1137"/>
        <v>0.51503445243287838</v>
      </c>
      <c r="BX593" s="28">
        <f t="shared" si="1138"/>
        <v>0.40599830658766123</v>
      </c>
      <c r="BY593" s="28">
        <f t="shared" si="1139"/>
        <v>7.8967240979460396E-2</v>
      </c>
      <c r="BZ593" s="28"/>
      <c r="CA593" s="28">
        <f t="shared" si="1140"/>
        <v>58.217465239571858</v>
      </c>
      <c r="CB593" s="28">
        <f t="shared" si="1141"/>
        <v>9.3928178453536031</v>
      </c>
      <c r="CC593" s="28">
        <f t="shared" si="1142"/>
        <v>33.648446719589955</v>
      </c>
      <c r="CD593" s="28">
        <f t="shared" si="1143"/>
        <v>51.503445243287835</v>
      </c>
      <c r="CF593" s="28">
        <f t="shared" si="1144"/>
        <v>7.030597112543008</v>
      </c>
      <c r="CG593" s="28">
        <f t="shared" si="1145"/>
        <v>0.48021664245551088</v>
      </c>
      <c r="CH593" s="30"/>
      <c r="CI593" s="107">
        <f t="shared" si="1146"/>
        <v>2.5839210621290474</v>
      </c>
    </row>
    <row r="594" spans="1:87" ht="15" customHeight="1" x14ac:dyDescent="0.2">
      <c r="A594" s="150" t="s">
        <v>194</v>
      </c>
      <c r="C594" s="147">
        <v>308</v>
      </c>
      <c r="D594" s="26">
        <f t="shared" si="1092"/>
        <v>1025</v>
      </c>
      <c r="F594" s="28">
        <v>58.2</v>
      </c>
      <c r="G594" s="28">
        <v>0.67</v>
      </c>
      <c r="H594" s="28">
        <v>17.8</v>
      </c>
      <c r="I594" s="28">
        <v>6.98</v>
      </c>
      <c r="J594" s="28">
        <v>0.15</v>
      </c>
      <c r="K594" s="28">
        <v>2.15</v>
      </c>
      <c r="L594" s="28">
        <v>4.2</v>
      </c>
      <c r="M594" s="28">
        <v>3.55</v>
      </c>
      <c r="N594" s="28">
        <v>5.84</v>
      </c>
      <c r="O594" s="28">
        <v>0.43</v>
      </c>
      <c r="P594" s="28">
        <f t="shared" si="1093"/>
        <v>99.970000000000027</v>
      </c>
      <c r="R594" s="28">
        <v>55.49</v>
      </c>
      <c r="S594" s="28">
        <v>0.31</v>
      </c>
      <c r="T594" s="28">
        <v>27.67</v>
      </c>
      <c r="U594" s="28">
        <v>0.76</v>
      </c>
      <c r="V594" s="28">
        <v>0.1</v>
      </c>
      <c r="W594" s="28">
        <v>7.0000000000000007E-2</v>
      </c>
      <c r="X594" s="28">
        <v>9.85</v>
      </c>
      <c r="Y594" s="28">
        <v>4.5199999999999996</v>
      </c>
      <c r="Z594" s="28">
        <v>1.23</v>
      </c>
      <c r="AA594" s="28">
        <f t="shared" si="1094"/>
        <v>99.999999999999986</v>
      </c>
      <c r="AC594" s="30">
        <f t="shared" si="1095"/>
        <v>0.9687083888149135</v>
      </c>
      <c r="AD594" s="30">
        <f t="shared" si="1096"/>
        <v>8.3854818523153938E-3</v>
      </c>
      <c r="AE594" s="30">
        <f t="shared" si="1097"/>
        <v>0.34915653197332291</v>
      </c>
      <c r="AF594" s="30">
        <f t="shared" si="1098"/>
        <v>9.7146833681280464E-2</v>
      </c>
      <c r="AG594" s="30">
        <f t="shared" si="1099"/>
        <v>2.11446292641669E-3</v>
      </c>
      <c r="AH594" s="30">
        <f t="shared" si="1100"/>
        <v>5.3349875930521096E-2</v>
      </c>
      <c r="AI594" s="30">
        <f t="shared" si="1101"/>
        <v>7.4893009985734671E-2</v>
      </c>
      <c r="AJ594" s="30">
        <f t="shared" si="1102"/>
        <v>0.11455308163923847</v>
      </c>
      <c r="AK594" s="30">
        <f t="shared" si="1103"/>
        <v>0.12399150743099786</v>
      </c>
      <c r="AL594" s="30">
        <f t="shared" si="1104"/>
        <v>6.0590261876748127E-3</v>
      </c>
      <c r="AM594" s="30">
        <f t="shared" si="1105"/>
        <v>1.7983582004224155</v>
      </c>
      <c r="AO594" s="30">
        <f t="shared" si="1106"/>
        <v>0.53866264717861778</v>
      </c>
      <c r="AP594" s="30">
        <f t="shared" si="1107"/>
        <v>4.6628540689756534E-3</v>
      </c>
      <c r="AQ594" s="30">
        <f t="shared" si="1108"/>
        <v>0.19415294010465195</v>
      </c>
      <c r="AR594" s="30">
        <f t="shared" si="1109"/>
        <v>5.4019735144234166E-2</v>
      </c>
      <c r="AS594" s="30">
        <f t="shared" si="1110"/>
        <v>1.1757740620973202E-3</v>
      </c>
      <c r="AT594" s="30">
        <f t="shared" si="1111"/>
        <v>2.9665878531868552E-2</v>
      </c>
      <c r="AU594" s="30">
        <f t="shared" si="1112"/>
        <v>4.1645212821418497E-2</v>
      </c>
      <c r="AV594" s="30">
        <f t="shared" si="1113"/>
        <v>6.3698701188857232E-2</v>
      </c>
      <c r="AW594" s="30">
        <f t="shared" si="1114"/>
        <v>6.8947058156641747E-2</v>
      </c>
      <c r="AX594" s="30">
        <f t="shared" si="1115"/>
        <v>3.3691987426373738E-3</v>
      </c>
      <c r="AY594" s="30">
        <f t="shared" si="1116"/>
        <v>1.0000000000000004</v>
      </c>
      <c r="AZ594" s="30"/>
      <c r="BA594" s="30">
        <f t="shared" si="1117"/>
        <v>0.92360186418109191</v>
      </c>
      <c r="BB594" s="30">
        <f t="shared" si="1118"/>
        <v>3.8798498122653313E-3</v>
      </c>
      <c r="BC594" s="30">
        <f t="shared" si="1119"/>
        <v>0.54276186739898002</v>
      </c>
      <c r="BD594" s="30">
        <f t="shared" si="1120"/>
        <v>1.0577592205984691E-2</v>
      </c>
      <c r="BE594" s="30">
        <f t="shared" si="1121"/>
        <v>1.4096419509444602E-3</v>
      </c>
      <c r="BF594" s="30">
        <f t="shared" si="1122"/>
        <v>1.7369727047146404E-3</v>
      </c>
      <c r="BG594" s="30">
        <f t="shared" si="1123"/>
        <v>0.175641940085592</v>
      </c>
      <c r="BH594" s="30">
        <f t="shared" si="1124"/>
        <v>0.14585350112939657</v>
      </c>
      <c r="BI594" s="30">
        <f t="shared" si="1125"/>
        <v>2.611464968152866E-2</v>
      </c>
      <c r="BJ594" s="30">
        <f t="shared" si="1126"/>
        <v>1.8315778791504986</v>
      </c>
      <c r="BK594" s="30"/>
      <c r="BL594" s="30">
        <f t="shared" si="1127"/>
        <v>0.50426567971516789</v>
      </c>
      <c r="BM594" s="30">
        <f t="shared" si="1128"/>
        <v>2.1183100409930909E-3</v>
      </c>
      <c r="BN594" s="30">
        <f t="shared" si="1129"/>
        <v>0.2963356751451473</v>
      </c>
      <c r="BO594" s="30">
        <f t="shared" si="1130"/>
        <v>5.7751255496111742E-3</v>
      </c>
      <c r="BP594" s="30">
        <f t="shared" si="1131"/>
        <v>7.6963254852054888E-4</v>
      </c>
      <c r="BQ594" s="30">
        <f t="shared" si="1132"/>
        <v>9.4834771946484913E-4</v>
      </c>
      <c r="BR594" s="30">
        <f t="shared" si="1133"/>
        <v>9.5896517469983983E-2</v>
      </c>
      <c r="BS594" s="30">
        <f t="shared" si="1134"/>
        <v>7.963270510618127E-2</v>
      </c>
      <c r="BT594" s="30">
        <f t="shared" si="1135"/>
        <v>1.4258006704929662E-2</v>
      </c>
      <c r="BU594" s="30">
        <f t="shared" si="1136"/>
        <v>0.99999999999999967</v>
      </c>
      <c r="BV594" s="30"/>
      <c r="BW594" s="28">
        <f t="shared" si="1137"/>
        <v>0.50528435360606438</v>
      </c>
      <c r="BX594" s="28">
        <f t="shared" si="1138"/>
        <v>0.41958937599661578</v>
      </c>
      <c r="BY594" s="28">
        <f t="shared" si="1139"/>
        <v>7.5126270397319839E-2</v>
      </c>
      <c r="BZ594" s="28"/>
      <c r="CA594" s="28">
        <f t="shared" si="1140"/>
        <v>58.217465239571858</v>
      </c>
      <c r="CB594" s="28">
        <f t="shared" si="1141"/>
        <v>9.3928178453536031</v>
      </c>
      <c r="CC594" s="28">
        <f t="shared" si="1142"/>
        <v>32.7768447200352</v>
      </c>
      <c r="CD594" s="28">
        <f t="shared" si="1143"/>
        <v>50.528435360606437</v>
      </c>
      <c r="CF594" s="28">
        <f t="shared" si="1144"/>
        <v>7.0114846634438717</v>
      </c>
      <c r="CG594" s="28">
        <f t="shared" si="1145"/>
        <v>0.48021664245551088</v>
      </c>
      <c r="CH594" s="30"/>
      <c r="CI594" s="107">
        <f t="shared" si="1146"/>
        <v>2.4229450164698982</v>
      </c>
    </row>
    <row r="595" spans="1:87" ht="15" customHeight="1" x14ac:dyDescent="0.2">
      <c r="A595" s="150" t="s">
        <v>194</v>
      </c>
      <c r="C595" s="147">
        <v>315</v>
      </c>
      <c r="D595" s="26">
        <f t="shared" si="1092"/>
        <v>1025</v>
      </c>
      <c r="F595" s="28">
        <v>58.2</v>
      </c>
      <c r="G595" s="28">
        <v>0.67</v>
      </c>
      <c r="H595" s="28">
        <v>17.8</v>
      </c>
      <c r="I595" s="28">
        <v>6.98</v>
      </c>
      <c r="J595" s="28">
        <v>0.15</v>
      </c>
      <c r="K595" s="28">
        <v>2.15</v>
      </c>
      <c r="L595" s="28">
        <v>4.2</v>
      </c>
      <c r="M595" s="28">
        <v>3.55</v>
      </c>
      <c r="N595" s="28">
        <v>5.84</v>
      </c>
      <c r="O595" s="28">
        <v>0.43</v>
      </c>
      <c r="P595" s="28">
        <f t="shared" si="1093"/>
        <v>99.970000000000027</v>
      </c>
      <c r="R595" s="28">
        <v>54.37</v>
      </c>
      <c r="S595" s="28">
        <v>0.28999999999999998</v>
      </c>
      <c r="T595" s="28">
        <v>28.3</v>
      </c>
      <c r="U595" s="28">
        <v>0.85</v>
      </c>
      <c r="V595" s="28">
        <v>0.23</v>
      </c>
      <c r="W595" s="28">
        <v>0.33</v>
      </c>
      <c r="X595" s="28">
        <v>10.47</v>
      </c>
      <c r="Y595" s="28">
        <v>4.0999999999999996</v>
      </c>
      <c r="Z595" s="28">
        <v>1.05</v>
      </c>
      <c r="AA595" s="28">
        <f t="shared" si="1094"/>
        <v>99.989999999999981</v>
      </c>
      <c r="AC595" s="30">
        <f t="shared" si="1095"/>
        <v>0.9687083888149135</v>
      </c>
      <c r="AD595" s="30">
        <f t="shared" si="1096"/>
        <v>8.3854818523153938E-3</v>
      </c>
      <c r="AE595" s="30">
        <f t="shared" si="1097"/>
        <v>0.34915653197332291</v>
      </c>
      <c r="AF595" s="30">
        <f t="shared" si="1098"/>
        <v>9.7146833681280464E-2</v>
      </c>
      <c r="AG595" s="30">
        <f t="shared" si="1099"/>
        <v>2.11446292641669E-3</v>
      </c>
      <c r="AH595" s="30">
        <f t="shared" si="1100"/>
        <v>5.3349875930521096E-2</v>
      </c>
      <c r="AI595" s="30">
        <f t="shared" si="1101"/>
        <v>7.4893009985734671E-2</v>
      </c>
      <c r="AJ595" s="30">
        <f t="shared" si="1102"/>
        <v>0.11455308163923847</v>
      </c>
      <c r="AK595" s="30">
        <f t="shared" si="1103"/>
        <v>0.12399150743099786</v>
      </c>
      <c r="AL595" s="30">
        <f t="shared" si="1104"/>
        <v>6.0590261876748127E-3</v>
      </c>
      <c r="AM595" s="30">
        <f t="shared" si="1105"/>
        <v>1.7983582004224155</v>
      </c>
      <c r="AO595" s="30">
        <f t="shared" si="1106"/>
        <v>0.53866264717861778</v>
      </c>
      <c r="AP595" s="30">
        <f t="shared" si="1107"/>
        <v>4.6628540689756534E-3</v>
      </c>
      <c r="AQ595" s="30">
        <f t="shared" si="1108"/>
        <v>0.19415294010465195</v>
      </c>
      <c r="AR595" s="30">
        <f t="shared" si="1109"/>
        <v>5.4019735144234166E-2</v>
      </c>
      <c r="AS595" s="30">
        <f t="shared" si="1110"/>
        <v>1.1757740620973202E-3</v>
      </c>
      <c r="AT595" s="30">
        <f t="shared" si="1111"/>
        <v>2.9665878531868552E-2</v>
      </c>
      <c r="AU595" s="30">
        <f t="shared" si="1112"/>
        <v>4.1645212821418497E-2</v>
      </c>
      <c r="AV595" s="30">
        <f t="shared" si="1113"/>
        <v>6.3698701188857232E-2</v>
      </c>
      <c r="AW595" s="30">
        <f t="shared" si="1114"/>
        <v>6.8947058156641747E-2</v>
      </c>
      <c r="AX595" s="30">
        <f t="shared" si="1115"/>
        <v>3.3691987426373738E-3</v>
      </c>
      <c r="AY595" s="30">
        <f t="shared" si="1116"/>
        <v>1.0000000000000004</v>
      </c>
      <c r="AZ595" s="30"/>
      <c r="BA595" s="30">
        <f t="shared" si="1117"/>
        <v>0.90496005326231688</v>
      </c>
      <c r="BB595" s="30">
        <f t="shared" si="1118"/>
        <v>3.6295369211514386E-3</v>
      </c>
      <c r="BC595" s="30">
        <f t="shared" si="1119"/>
        <v>0.55511965476657521</v>
      </c>
      <c r="BD595" s="30">
        <f t="shared" si="1120"/>
        <v>1.1830201809324984E-2</v>
      </c>
      <c r="BE595" s="30">
        <f t="shared" si="1121"/>
        <v>3.2421764871722585E-3</v>
      </c>
      <c r="BF595" s="30">
        <f t="shared" si="1122"/>
        <v>8.1885856079404479E-3</v>
      </c>
      <c r="BG595" s="30">
        <f t="shared" si="1123"/>
        <v>0.18669757489301</v>
      </c>
      <c r="BH595" s="30">
        <f t="shared" si="1124"/>
        <v>0.13230074217489513</v>
      </c>
      <c r="BI595" s="30">
        <f t="shared" si="1125"/>
        <v>2.229299363057325E-2</v>
      </c>
      <c r="BJ595" s="30">
        <f t="shared" si="1126"/>
        <v>1.8282615195529597</v>
      </c>
      <c r="BK595" s="30"/>
      <c r="BL595" s="30">
        <f t="shared" si="1127"/>
        <v>0.49498391974228867</v>
      </c>
      <c r="BM595" s="30">
        <f t="shared" si="1128"/>
        <v>1.9852394651061304E-3</v>
      </c>
      <c r="BN595" s="30">
        <f t="shared" si="1129"/>
        <v>0.30363252129395096</v>
      </c>
      <c r="BO595" s="30">
        <f t="shared" si="1130"/>
        <v>6.470738284869478E-3</v>
      </c>
      <c r="BP595" s="30">
        <f t="shared" si="1131"/>
        <v>1.773365819111603E-3</v>
      </c>
      <c r="BQ595" s="30">
        <f t="shared" si="1132"/>
        <v>4.4788918436256828E-3</v>
      </c>
      <c r="BR595" s="30">
        <f t="shared" si="1133"/>
        <v>0.10211754330346605</v>
      </c>
      <c r="BS595" s="30">
        <f t="shared" si="1134"/>
        <v>7.2364232775213061E-2</v>
      </c>
      <c r="BT595" s="30">
        <f t="shared" si="1135"/>
        <v>1.2193547472368317E-2</v>
      </c>
      <c r="BU595" s="30">
        <f t="shared" si="1136"/>
        <v>1</v>
      </c>
      <c r="BV595" s="30"/>
      <c r="BW595" s="28">
        <f t="shared" si="1137"/>
        <v>0.54703289840845748</v>
      </c>
      <c r="BX595" s="28">
        <f t="shared" si="1138"/>
        <v>0.38764755511686394</v>
      </c>
      <c r="BY595" s="28">
        <f t="shared" si="1139"/>
        <v>6.531954647467858E-2</v>
      </c>
      <c r="BZ595" s="28"/>
      <c r="CA595" s="28">
        <f t="shared" si="1140"/>
        <v>58.217465239571858</v>
      </c>
      <c r="CB595" s="28">
        <f t="shared" si="1141"/>
        <v>9.3928178453536031</v>
      </c>
      <c r="CC595" s="28">
        <f t="shared" si="1142"/>
        <v>33.883599567890734</v>
      </c>
      <c r="CD595" s="28">
        <f t="shared" si="1143"/>
        <v>54.703289840845748</v>
      </c>
      <c r="CF595" s="28">
        <f t="shared" si="1144"/>
        <v>7.0908722601450629</v>
      </c>
      <c r="CG595" s="28">
        <f t="shared" si="1145"/>
        <v>0.48021664245551088</v>
      </c>
      <c r="CH595" s="30"/>
      <c r="CI595" s="107">
        <f t="shared" si="1146"/>
        <v>2.789931276818542</v>
      </c>
    </row>
    <row r="596" spans="1:87" ht="15" customHeight="1" x14ac:dyDescent="0.2">
      <c r="A596" s="150" t="s">
        <v>194</v>
      </c>
      <c r="C596" s="146">
        <v>322</v>
      </c>
      <c r="D596" s="26">
        <f t="shared" si="1092"/>
        <v>1025</v>
      </c>
      <c r="F596" s="28">
        <v>58.2</v>
      </c>
      <c r="G596" s="28">
        <v>0.67</v>
      </c>
      <c r="H596" s="28">
        <v>17.8</v>
      </c>
      <c r="I596" s="28">
        <v>6.98</v>
      </c>
      <c r="J596" s="28">
        <v>0.15</v>
      </c>
      <c r="K596" s="28">
        <v>2.15</v>
      </c>
      <c r="L596" s="28">
        <v>4.2</v>
      </c>
      <c r="M596" s="28">
        <v>3.55</v>
      </c>
      <c r="N596" s="28">
        <v>5.84</v>
      </c>
      <c r="O596" s="28">
        <v>0.43</v>
      </c>
      <c r="P596" s="28">
        <f t="shared" si="1093"/>
        <v>99.970000000000027</v>
      </c>
      <c r="R596" s="28">
        <v>54.27</v>
      </c>
      <c r="S596" s="28">
        <v>0.22</v>
      </c>
      <c r="T596" s="28">
        <v>28.3</v>
      </c>
      <c r="U596" s="28">
        <v>0.69</v>
      </c>
      <c r="V596" s="28">
        <v>0.09</v>
      </c>
      <c r="W596" s="28">
        <v>0.25</v>
      </c>
      <c r="X596" s="28">
        <v>10.96</v>
      </c>
      <c r="Y596" s="28">
        <v>4.2</v>
      </c>
      <c r="Z596" s="28">
        <v>1.03</v>
      </c>
      <c r="AA596" s="28">
        <f t="shared" si="1094"/>
        <v>100.01</v>
      </c>
      <c r="AC596" s="30">
        <f t="shared" si="1095"/>
        <v>0.9687083888149135</v>
      </c>
      <c r="AD596" s="30">
        <f t="shared" si="1096"/>
        <v>8.3854818523153938E-3</v>
      </c>
      <c r="AE596" s="30">
        <f t="shared" si="1097"/>
        <v>0.34915653197332291</v>
      </c>
      <c r="AF596" s="30">
        <f t="shared" si="1098"/>
        <v>9.7146833681280464E-2</v>
      </c>
      <c r="AG596" s="30">
        <f t="shared" si="1099"/>
        <v>2.11446292641669E-3</v>
      </c>
      <c r="AH596" s="30">
        <f t="shared" si="1100"/>
        <v>5.3349875930521096E-2</v>
      </c>
      <c r="AI596" s="30">
        <f t="shared" si="1101"/>
        <v>7.4893009985734671E-2</v>
      </c>
      <c r="AJ596" s="30">
        <f t="shared" si="1102"/>
        <v>0.11455308163923847</v>
      </c>
      <c r="AK596" s="30">
        <f t="shared" si="1103"/>
        <v>0.12399150743099786</v>
      </c>
      <c r="AL596" s="30">
        <f t="shared" si="1104"/>
        <v>6.0590261876748127E-3</v>
      </c>
      <c r="AM596" s="30">
        <f t="shared" si="1105"/>
        <v>1.7983582004224155</v>
      </c>
      <c r="AO596" s="30">
        <f t="shared" si="1106"/>
        <v>0.53866264717861778</v>
      </c>
      <c r="AP596" s="30">
        <f t="shared" si="1107"/>
        <v>4.6628540689756534E-3</v>
      </c>
      <c r="AQ596" s="30">
        <f t="shared" si="1108"/>
        <v>0.19415294010465195</v>
      </c>
      <c r="AR596" s="30">
        <f t="shared" si="1109"/>
        <v>5.4019735144234166E-2</v>
      </c>
      <c r="AS596" s="30">
        <f t="shared" si="1110"/>
        <v>1.1757740620973202E-3</v>
      </c>
      <c r="AT596" s="30">
        <f t="shared" si="1111"/>
        <v>2.9665878531868552E-2</v>
      </c>
      <c r="AU596" s="30">
        <f t="shared" si="1112"/>
        <v>4.1645212821418497E-2</v>
      </c>
      <c r="AV596" s="30">
        <f t="shared" si="1113"/>
        <v>6.3698701188857232E-2</v>
      </c>
      <c r="AW596" s="30">
        <f t="shared" si="1114"/>
        <v>6.8947058156641747E-2</v>
      </c>
      <c r="AX596" s="30">
        <f t="shared" si="1115"/>
        <v>3.3691987426373738E-3</v>
      </c>
      <c r="AY596" s="30">
        <f t="shared" si="1116"/>
        <v>1.0000000000000004</v>
      </c>
      <c r="AZ596" s="30"/>
      <c r="BA596" s="30">
        <f t="shared" si="1117"/>
        <v>0.90329560585885493</v>
      </c>
      <c r="BB596" s="30">
        <f t="shared" si="1118"/>
        <v>2.753441802252816E-3</v>
      </c>
      <c r="BC596" s="30">
        <f t="shared" si="1119"/>
        <v>0.55511965476657521</v>
      </c>
      <c r="BD596" s="30">
        <f t="shared" si="1120"/>
        <v>9.6033402922755737E-3</v>
      </c>
      <c r="BE596" s="30">
        <f t="shared" si="1121"/>
        <v>1.268677755850014E-3</v>
      </c>
      <c r="BF596" s="30">
        <f t="shared" si="1122"/>
        <v>6.2034739454094297E-3</v>
      </c>
      <c r="BG596" s="30">
        <f t="shared" si="1123"/>
        <v>0.19543509272467904</v>
      </c>
      <c r="BH596" s="30">
        <f t="shared" si="1124"/>
        <v>0.13552758954501454</v>
      </c>
      <c r="BI596" s="30">
        <f t="shared" si="1125"/>
        <v>2.186836518046709E-2</v>
      </c>
      <c r="BJ596" s="30">
        <f t="shared" si="1126"/>
        <v>1.8310752418713785</v>
      </c>
      <c r="BK596" s="30"/>
      <c r="BL596" s="30">
        <f t="shared" si="1127"/>
        <v>0.49331430254918263</v>
      </c>
      <c r="BM596" s="30">
        <f t="shared" si="1128"/>
        <v>1.5037294695977479E-3</v>
      </c>
      <c r="BN596" s="30">
        <f t="shared" si="1129"/>
        <v>0.30316594428923466</v>
      </c>
      <c r="BO596" s="30">
        <f t="shared" si="1130"/>
        <v>5.2446453715691427E-3</v>
      </c>
      <c r="BP596" s="30">
        <f t="shared" si="1131"/>
        <v>6.9285943408497607E-4</v>
      </c>
      <c r="BQ596" s="30">
        <f t="shared" si="1132"/>
        <v>3.3878858735861737E-3</v>
      </c>
      <c r="BR596" s="30">
        <f t="shared" si="1133"/>
        <v>0.10673242052300499</v>
      </c>
      <c r="BS596" s="30">
        <f t="shared" si="1134"/>
        <v>7.4015303383439285E-2</v>
      </c>
      <c r="BT596" s="30">
        <f t="shared" si="1135"/>
        <v>1.1942909106300506E-2</v>
      </c>
      <c r="BU596" s="30">
        <f t="shared" si="1136"/>
        <v>1</v>
      </c>
      <c r="BV596" s="30"/>
      <c r="BW596" s="28">
        <f t="shared" si="1137"/>
        <v>0.55390559911620396</v>
      </c>
      <c r="BX596" s="28">
        <f t="shared" si="1138"/>
        <v>0.3841146932064094</v>
      </c>
      <c r="BY596" s="28">
        <f t="shared" si="1139"/>
        <v>6.1979707677386642E-2</v>
      </c>
      <c r="BZ596" s="28"/>
      <c r="CA596" s="28">
        <f t="shared" si="1140"/>
        <v>58.217465239571858</v>
      </c>
      <c r="CB596" s="28">
        <f t="shared" si="1141"/>
        <v>9.3928178453536031</v>
      </c>
      <c r="CC596" s="28">
        <f t="shared" si="1142"/>
        <v>33.89325072354886</v>
      </c>
      <c r="CD596" s="28">
        <f t="shared" si="1143"/>
        <v>55.390559911620393</v>
      </c>
      <c r="CF596" s="28">
        <f t="shared" si="1144"/>
        <v>7.1033575897094812</v>
      </c>
      <c r="CG596" s="28">
        <f t="shared" si="1145"/>
        <v>0.48021664245551088</v>
      </c>
      <c r="CH596" s="30"/>
      <c r="CI596" s="107">
        <f t="shared" si="1146"/>
        <v>2.8293021505984499</v>
      </c>
    </row>
    <row r="597" spans="1:87" ht="15" customHeight="1" x14ac:dyDescent="0.2">
      <c r="A597" s="150" t="s">
        <v>194</v>
      </c>
      <c r="C597" s="147">
        <v>329</v>
      </c>
      <c r="D597" s="26">
        <f t="shared" si="1092"/>
        <v>1025</v>
      </c>
      <c r="F597" s="28">
        <v>58.2</v>
      </c>
      <c r="G597" s="28">
        <v>0.67</v>
      </c>
      <c r="H597" s="28">
        <v>17.8</v>
      </c>
      <c r="I597" s="28">
        <v>6.98</v>
      </c>
      <c r="J597" s="28">
        <v>0.15</v>
      </c>
      <c r="K597" s="28">
        <v>2.15</v>
      </c>
      <c r="L597" s="28">
        <v>4.2</v>
      </c>
      <c r="M597" s="28">
        <v>3.55</v>
      </c>
      <c r="N597" s="28">
        <v>5.84</v>
      </c>
      <c r="O597" s="28">
        <v>0.43</v>
      </c>
      <c r="P597" s="28">
        <f t="shared" si="1093"/>
        <v>99.970000000000027</v>
      </c>
      <c r="R597" s="28">
        <v>54.81</v>
      </c>
      <c r="S597" s="28">
        <v>0.28999999999999998</v>
      </c>
      <c r="T597" s="28">
        <v>27.95</v>
      </c>
      <c r="U597" s="28">
        <v>0.75</v>
      </c>
      <c r="V597" s="28">
        <v>0.2</v>
      </c>
      <c r="W597" s="28">
        <v>0.19</v>
      </c>
      <c r="X597" s="28">
        <v>10.4</v>
      </c>
      <c r="Y597" s="28">
        <v>4.25</v>
      </c>
      <c r="Z597" s="28">
        <v>1.17</v>
      </c>
      <c r="AA597" s="28">
        <f t="shared" si="1094"/>
        <v>100.01</v>
      </c>
      <c r="AC597" s="30">
        <f t="shared" si="1095"/>
        <v>0.9687083888149135</v>
      </c>
      <c r="AD597" s="30">
        <f t="shared" si="1096"/>
        <v>8.3854818523153938E-3</v>
      </c>
      <c r="AE597" s="30">
        <f t="shared" si="1097"/>
        <v>0.34915653197332291</v>
      </c>
      <c r="AF597" s="30">
        <f t="shared" si="1098"/>
        <v>9.7146833681280464E-2</v>
      </c>
      <c r="AG597" s="30">
        <f t="shared" si="1099"/>
        <v>2.11446292641669E-3</v>
      </c>
      <c r="AH597" s="30">
        <f t="shared" si="1100"/>
        <v>5.3349875930521096E-2</v>
      </c>
      <c r="AI597" s="30">
        <f t="shared" si="1101"/>
        <v>7.4893009985734671E-2</v>
      </c>
      <c r="AJ597" s="30">
        <f t="shared" si="1102"/>
        <v>0.11455308163923847</v>
      </c>
      <c r="AK597" s="30">
        <f t="shared" si="1103"/>
        <v>0.12399150743099786</v>
      </c>
      <c r="AL597" s="30">
        <f t="shared" si="1104"/>
        <v>6.0590261876748127E-3</v>
      </c>
      <c r="AM597" s="30">
        <f t="shared" si="1105"/>
        <v>1.7983582004224155</v>
      </c>
      <c r="AO597" s="30">
        <f t="shared" si="1106"/>
        <v>0.53866264717861778</v>
      </c>
      <c r="AP597" s="30">
        <f t="shared" si="1107"/>
        <v>4.6628540689756534E-3</v>
      </c>
      <c r="AQ597" s="30">
        <f t="shared" si="1108"/>
        <v>0.19415294010465195</v>
      </c>
      <c r="AR597" s="30">
        <f t="shared" si="1109"/>
        <v>5.4019735144234166E-2</v>
      </c>
      <c r="AS597" s="30">
        <f t="shared" si="1110"/>
        <v>1.1757740620973202E-3</v>
      </c>
      <c r="AT597" s="30">
        <f t="shared" si="1111"/>
        <v>2.9665878531868552E-2</v>
      </c>
      <c r="AU597" s="30">
        <f t="shared" si="1112"/>
        <v>4.1645212821418497E-2</v>
      </c>
      <c r="AV597" s="30">
        <f t="shared" si="1113"/>
        <v>6.3698701188857232E-2</v>
      </c>
      <c r="AW597" s="30">
        <f t="shared" si="1114"/>
        <v>6.8947058156641747E-2</v>
      </c>
      <c r="AX597" s="30">
        <f t="shared" si="1115"/>
        <v>3.3691987426373738E-3</v>
      </c>
      <c r="AY597" s="30">
        <f t="shared" si="1116"/>
        <v>1.0000000000000004</v>
      </c>
      <c r="AZ597" s="30"/>
      <c r="BA597" s="30">
        <f t="shared" si="1117"/>
        <v>0.91228362183754996</v>
      </c>
      <c r="BB597" s="30">
        <f t="shared" si="1118"/>
        <v>3.6295369211514386E-3</v>
      </c>
      <c r="BC597" s="30">
        <f t="shared" si="1119"/>
        <v>0.54825421734013335</v>
      </c>
      <c r="BD597" s="30">
        <f t="shared" si="1120"/>
        <v>1.0438413361169104E-2</v>
      </c>
      <c r="BE597" s="30">
        <f t="shared" si="1121"/>
        <v>2.8192839018889204E-3</v>
      </c>
      <c r="BF597" s="30">
        <f t="shared" si="1122"/>
        <v>4.7146401985111667E-3</v>
      </c>
      <c r="BG597" s="30">
        <f t="shared" si="1123"/>
        <v>0.18544935805991442</v>
      </c>
      <c r="BH597" s="30">
        <f t="shared" si="1124"/>
        <v>0.13714101323007422</v>
      </c>
      <c r="BI597" s="30">
        <f t="shared" si="1125"/>
        <v>2.4840764331210189E-2</v>
      </c>
      <c r="BJ597" s="30">
        <f t="shared" si="1126"/>
        <v>1.829570849181603</v>
      </c>
      <c r="BK597" s="30"/>
      <c r="BL597" s="30">
        <f t="shared" si="1127"/>
        <v>0.49863257399713673</v>
      </c>
      <c r="BM597" s="30">
        <f t="shared" si="1128"/>
        <v>1.9838187314664473E-3</v>
      </c>
      <c r="BN597" s="30">
        <f t="shared" si="1129"/>
        <v>0.29966274199513859</v>
      </c>
      <c r="BO597" s="30">
        <f t="shared" si="1130"/>
        <v>5.7053889800651215E-3</v>
      </c>
      <c r="BP597" s="30">
        <f t="shared" si="1131"/>
        <v>1.5409536630680537E-3</v>
      </c>
      <c r="BQ597" s="30">
        <f t="shared" si="1132"/>
        <v>2.5769104271748224E-3</v>
      </c>
      <c r="BR597" s="30">
        <f t="shared" si="1133"/>
        <v>0.10136221734341086</v>
      </c>
      <c r="BS597" s="30">
        <f t="shared" si="1134"/>
        <v>7.4958022692272142E-2</v>
      </c>
      <c r="BT597" s="30">
        <f t="shared" si="1135"/>
        <v>1.3577372170267072E-2</v>
      </c>
      <c r="BU597" s="30">
        <f t="shared" si="1136"/>
        <v>0.99999999999999978</v>
      </c>
      <c r="BV597" s="30"/>
      <c r="BW597" s="28">
        <f t="shared" si="1137"/>
        <v>0.5337729956998104</v>
      </c>
      <c r="BX597" s="28">
        <f t="shared" si="1138"/>
        <v>0.39472862150039967</v>
      </c>
      <c r="BY597" s="28">
        <f t="shared" si="1139"/>
        <v>7.1498382799789928E-2</v>
      </c>
      <c r="BZ597" s="28"/>
      <c r="CA597" s="28">
        <f t="shared" si="1140"/>
        <v>58.217465239571858</v>
      </c>
      <c r="CB597" s="28">
        <f t="shared" si="1141"/>
        <v>9.3928178453536031</v>
      </c>
      <c r="CC597" s="28">
        <f t="shared" si="1142"/>
        <v>33.838488064969511</v>
      </c>
      <c r="CD597" s="28">
        <f t="shared" si="1143"/>
        <v>53.377299569981041</v>
      </c>
      <c r="CF597" s="28">
        <f t="shared" si="1144"/>
        <v>7.0663339630820294</v>
      </c>
      <c r="CG597" s="28">
        <f t="shared" si="1145"/>
        <v>0.48021664245551088</v>
      </c>
      <c r="CH597" s="30"/>
      <c r="CI597" s="107">
        <f t="shared" si="1146"/>
        <v>2.7108584590416496</v>
      </c>
    </row>
    <row r="598" spans="1:87" ht="15" customHeight="1" x14ac:dyDescent="0.2">
      <c r="A598" s="150" t="s">
        <v>194</v>
      </c>
      <c r="C598" s="147">
        <v>336</v>
      </c>
      <c r="D598" s="26">
        <f t="shared" si="1092"/>
        <v>1025</v>
      </c>
      <c r="F598" s="28">
        <v>58.2</v>
      </c>
      <c r="G598" s="28">
        <v>0.67</v>
      </c>
      <c r="H598" s="28">
        <v>17.8</v>
      </c>
      <c r="I598" s="28">
        <v>6.98</v>
      </c>
      <c r="J598" s="28">
        <v>0.15</v>
      </c>
      <c r="K598" s="28">
        <v>2.15</v>
      </c>
      <c r="L598" s="28">
        <v>4.2</v>
      </c>
      <c r="M598" s="28">
        <v>3.55</v>
      </c>
      <c r="N598" s="28">
        <v>5.84</v>
      </c>
      <c r="O598" s="28">
        <v>0.43</v>
      </c>
      <c r="P598" s="28">
        <f t="shared" si="1093"/>
        <v>99.970000000000027</v>
      </c>
      <c r="R598" s="28">
        <v>55.18</v>
      </c>
      <c r="S598" s="28">
        <v>0.28000000000000003</v>
      </c>
      <c r="T598" s="28">
        <v>27.7</v>
      </c>
      <c r="U598" s="28">
        <v>0.79</v>
      </c>
      <c r="V598" s="28">
        <v>0.17</v>
      </c>
      <c r="W598" s="28">
        <v>0.23</v>
      </c>
      <c r="X598" s="28">
        <v>10</v>
      </c>
      <c r="Y598" s="28">
        <v>4.4000000000000004</v>
      </c>
      <c r="Z598" s="28">
        <v>1.26</v>
      </c>
      <c r="AA598" s="28">
        <f t="shared" si="1094"/>
        <v>100.01000000000002</v>
      </c>
      <c r="AC598" s="30">
        <f t="shared" si="1095"/>
        <v>0.9687083888149135</v>
      </c>
      <c r="AD598" s="30">
        <f t="shared" si="1096"/>
        <v>8.3854818523153938E-3</v>
      </c>
      <c r="AE598" s="30">
        <f t="shared" si="1097"/>
        <v>0.34915653197332291</v>
      </c>
      <c r="AF598" s="30">
        <f t="shared" si="1098"/>
        <v>9.7146833681280464E-2</v>
      </c>
      <c r="AG598" s="30">
        <f t="shared" si="1099"/>
        <v>2.11446292641669E-3</v>
      </c>
      <c r="AH598" s="30">
        <f t="shared" si="1100"/>
        <v>5.3349875930521096E-2</v>
      </c>
      <c r="AI598" s="30">
        <f t="shared" si="1101"/>
        <v>7.4893009985734671E-2</v>
      </c>
      <c r="AJ598" s="30">
        <f t="shared" si="1102"/>
        <v>0.11455308163923847</v>
      </c>
      <c r="AK598" s="30">
        <f t="shared" si="1103"/>
        <v>0.12399150743099786</v>
      </c>
      <c r="AL598" s="30">
        <f t="shared" si="1104"/>
        <v>6.0590261876748127E-3</v>
      </c>
      <c r="AM598" s="30">
        <f t="shared" si="1105"/>
        <v>1.7983582004224155</v>
      </c>
      <c r="AO598" s="30">
        <f t="shared" si="1106"/>
        <v>0.53866264717861778</v>
      </c>
      <c r="AP598" s="30">
        <f t="shared" si="1107"/>
        <v>4.6628540689756534E-3</v>
      </c>
      <c r="AQ598" s="30">
        <f t="shared" si="1108"/>
        <v>0.19415294010465195</v>
      </c>
      <c r="AR598" s="30">
        <f t="shared" si="1109"/>
        <v>5.4019735144234166E-2</v>
      </c>
      <c r="AS598" s="30">
        <f t="shared" si="1110"/>
        <v>1.1757740620973202E-3</v>
      </c>
      <c r="AT598" s="30">
        <f t="shared" si="1111"/>
        <v>2.9665878531868552E-2</v>
      </c>
      <c r="AU598" s="30">
        <f t="shared" si="1112"/>
        <v>4.1645212821418497E-2</v>
      </c>
      <c r="AV598" s="30">
        <f t="shared" si="1113"/>
        <v>6.3698701188857232E-2</v>
      </c>
      <c r="AW598" s="30">
        <f t="shared" si="1114"/>
        <v>6.8947058156641747E-2</v>
      </c>
      <c r="AX598" s="30">
        <f t="shared" si="1115"/>
        <v>3.3691987426373738E-3</v>
      </c>
      <c r="AY598" s="30">
        <f t="shared" si="1116"/>
        <v>1.0000000000000004</v>
      </c>
      <c r="AZ598" s="30"/>
      <c r="BA598" s="30">
        <f t="shared" si="1117"/>
        <v>0.91844207723035953</v>
      </c>
      <c r="BB598" s="30">
        <f t="shared" si="1118"/>
        <v>3.5043804755944931E-3</v>
      </c>
      <c r="BC598" s="30">
        <f t="shared" si="1119"/>
        <v>0.54335033346410355</v>
      </c>
      <c r="BD598" s="30">
        <f t="shared" si="1120"/>
        <v>1.0995128740431456E-2</v>
      </c>
      <c r="BE598" s="30">
        <f t="shared" si="1121"/>
        <v>2.3963913166055823E-3</v>
      </c>
      <c r="BF598" s="30">
        <f t="shared" si="1122"/>
        <v>5.7071960297766754E-3</v>
      </c>
      <c r="BG598" s="30">
        <f t="shared" si="1123"/>
        <v>0.1783166904422254</v>
      </c>
      <c r="BH598" s="30">
        <f t="shared" si="1124"/>
        <v>0.14198128428525333</v>
      </c>
      <c r="BI598" s="30">
        <f t="shared" si="1125"/>
        <v>2.6751592356687899E-2</v>
      </c>
      <c r="BJ598" s="30">
        <f t="shared" si="1126"/>
        <v>1.831445074341038</v>
      </c>
      <c r="BK598" s="30"/>
      <c r="BL598" s="30">
        <f t="shared" si="1127"/>
        <v>0.50148491488930891</v>
      </c>
      <c r="BM598" s="30">
        <f t="shared" si="1128"/>
        <v>1.9134510363928794E-3</v>
      </c>
      <c r="BN598" s="30">
        <f t="shared" si="1129"/>
        <v>0.29667847596226898</v>
      </c>
      <c r="BO598" s="30">
        <f t="shared" si="1130"/>
        <v>6.0035263380134683E-3</v>
      </c>
      <c r="BP598" s="30">
        <f t="shared" si="1131"/>
        <v>1.3084702075861132E-3</v>
      </c>
      <c r="BQ598" s="30">
        <f t="shared" si="1132"/>
        <v>3.1162256022502612E-3</v>
      </c>
      <c r="BR598" s="30">
        <f t="shared" si="1133"/>
        <v>9.7363930232188117E-2</v>
      </c>
      <c r="BS598" s="30">
        <f t="shared" si="1134"/>
        <v>7.7524183648444295E-2</v>
      </c>
      <c r="BT598" s="30">
        <f t="shared" si="1135"/>
        <v>1.4606822083546918E-2</v>
      </c>
      <c r="BU598" s="30">
        <f t="shared" si="1136"/>
        <v>0.99999999999999978</v>
      </c>
      <c r="BV598" s="30"/>
      <c r="BW598" s="28">
        <f t="shared" si="1137"/>
        <v>0.51380755763622654</v>
      </c>
      <c r="BX598" s="28">
        <f t="shared" si="1138"/>
        <v>0.40910952714376958</v>
      </c>
      <c r="BY598" s="28">
        <f t="shared" si="1139"/>
        <v>7.7082915220003878E-2</v>
      </c>
      <c r="BZ598" s="28"/>
      <c r="CA598" s="28">
        <f t="shared" si="1140"/>
        <v>58.217465239571858</v>
      </c>
      <c r="CB598" s="28">
        <f t="shared" si="1141"/>
        <v>9.3928178453536031</v>
      </c>
      <c r="CC598" s="28">
        <f t="shared" si="1142"/>
        <v>33.398669403811716</v>
      </c>
      <c r="CD598" s="28">
        <f t="shared" si="1143"/>
        <v>51.380755763622652</v>
      </c>
      <c r="CF598" s="28">
        <f t="shared" si="1144"/>
        <v>7.0282121100524089</v>
      </c>
      <c r="CG598" s="28">
        <f t="shared" si="1145"/>
        <v>0.48021664245551088</v>
      </c>
      <c r="CH598" s="30"/>
      <c r="CI598" s="107">
        <f t="shared" si="1146"/>
        <v>2.5464162069255392</v>
      </c>
    </row>
    <row r="599" spans="1:87" ht="15" customHeight="1" x14ac:dyDescent="0.2">
      <c r="A599" s="150" t="s">
        <v>194</v>
      </c>
      <c r="C599" s="147">
        <v>343</v>
      </c>
      <c r="D599" s="26">
        <f t="shared" si="1092"/>
        <v>1025</v>
      </c>
      <c r="F599" s="28">
        <v>58.2</v>
      </c>
      <c r="G599" s="28">
        <v>0.67</v>
      </c>
      <c r="H599" s="28">
        <v>17.8</v>
      </c>
      <c r="I599" s="28">
        <v>6.98</v>
      </c>
      <c r="J599" s="28">
        <v>0.15</v>
      </c>
      <c r="K599" s="28">
        <v>2.15</v>
      </c>
      <c r="L599" s="28">
        <v>4.2</v>
      </c>
      <c r="M599" s="28">
        <v>3.55</v>
      </c>
      <c r="N599" s="28">
        <v>5.84</v>
      </c>
      <c r="O599" s="28">
        <v>0.43</v>
      </c>
      <c r="P599" s="28">
        <f t="shared" si="1093"/>
        <v>99.970000000000027</v>
      </c>
      <c r="R599" s="28">
        <v>55.22</v>
      </c>
      <c r="S599" s="28">
        <v>0.14000000000000001</v>
      </c>
      <c r="T599" s="28">
        <v>27.99</v>
      </c>
      <c r="U599" s="28">
        <v>0.56999999999999995</v>
      </c>
      <c r="V599" s="28">
        <v>0</v>
      </c>
      <c r="W599" s="28">
        <v>0.39</v>
      </c>
      <c r="X599" s="28">
        <v>10.37</v>
      </c>
      <c r="Y599" s="28">
        <v>4.17</v>
      </c>
      <c r="Z599" s="28">
        <v>1.1499999999999999</v>
      </c>
      <c r="AA599" s="28">
        <f t="shared" si="1094"/>
        <v>100</v>
      </c>
      <c r="AC599" s="30">
        <f t="shared" si="1095"/>
        <v>0.9687083888149135</v>
      </c>
      <c r="AD599" s="30">
        <f t="shared" si="1096"/>
        <v>8.3854818523153938E-3</v>
      </c>
      <c r="AE599" s="30">
        <f t="shared" si="1097"/>
        <v>0.34915653197332291</v>
      </c>
      <c r="AF599" s="30">
        <f t="shared" si="1098"/>
        <v>9.7146833681280464E-2</v>
      </c>
      <c r="AG599" s="30">
        <f t="shared" si="1099"/>
        <v>2.11446292641669E-3</v>
      </c>
      <c r="AH599" s="30">
        <f t="shared" si="1100"/>
        <v>5.3349875930521096E-2</v>
      </c>
      <c r="AI599" s="30">
        <f t="shared" si="1101"/>
        <v>7.4893009985734671E-2</v>
      </c>
      <c r="AJ599" s="30">
        <f t="shared" si="1102"/>
        <v>0.11455308163923847</v>
      </c>
      <c r="AK599" s="30">
        <f t="shared" si="1103"/>
        <v>0.12399150743099786</v>
      </c>
      <c r="AL599" s="30">
        <f t="shared" si="1104"/>
        <v>6.0590261876748127E-3</v>
      </c>
      <c r="AM599" s="30">
        <f t="shared" si="1105"/>
        <v>1.7983582004224155</v>
      </c>
      <c r="AO599" s="30">
        <f t="shared" si="1106"/>
        <v>0.53866264717861778</v>
      </c>
      <c r="AP599" s="30">
        <f t="shared" si="1107"/>
        <v>4.6628540689756534E-3</v>
      </c>
      <c r="AQ599" s="30">
        <f t="shared" si="1108"/>
        <v>0.19415294010465195</v>
      </c>
      <c r="AR599" s="30">
        <f t="shared" si="1109"/>
        <v>5.4019735144234166E-2</v>
      </c>
      <c r="AS599" s="30">
        <f t="shared" si="1110"/>
        <v>1.1757740620973202E-3</v>
      </c>
      <c r="AT599" s="30">
        <f t="shared" si="1111"/>
        <v>2.9665878531868552E-2</v>
      </c>
      <c r="AU599" s="30">
        <f t="shared" si="1112"/>
        <v>4.1645212821418497E-2</v>
      </c>
      <c r="AV599" s="30">
        <f t="shared" si="1113"/>
        <v>6.3698701188857232E-2</v>
      </c>
      <c r="AW599" s="30">
        <f t="shared" si="1114"/>
        <v>6.8947058156641747E-2</v>
      </c>
      <c r="AX599" s="30">
        <f t="shared" si="1115"/>
        <v>3.3691987426373738E-3</v>
      </c>
      <c r="AY599" s="30">
        <f t="shared" si="1116"/>
        <v>1.0000000000000004</v>
      </c>
      <c r="AZ599" s="30"/>
      <c r="BA599" s="30">
        <f t="shared" si="1117"/>
        <v>0.9191078561917444</v>
      </c>
      <c r="BB599" s="30">
        <f t="shared" si="1118"/>
        <v>1.7521902377972466E-3</v>
      </c>
      <c r="BC599" s="30">
        <f t="shared" si="1119"/>
        <v>0.54903883876029813</v>
      </c>
      <c r="BD599" s="30">
        <f t="shared" si="1120"/>
        <v>7.9331941544885185E-3</v>
      </c>
      <c r="BE599" s="30">
        <f t="shared" si="1121"/>
        <v>0</v>
      </c>
      <c r="BF599" s="30">
        <f t="shared" si="1122"/>
        <v>9.6774193548387101E-3</v>
      </c>
      <c r="BG599" s="30">
        <f t="shared" si="1123"/>
        <v>0.18491440798858771</v>
      </c>
      <c r="BH599" s="30">
        <f t="shared" si="1124"/>
        <v>0.13455953533397871</v>
      </c>
      <c r="BI599" s="30">
        <f t="shared" si="1125"/>
        <v>2.4416135881104032E-2</v>
      </c>
      <c r="BJ599" s="30">
        <f t="shared" si="1126"/>
        <v>1.8313995779028378</v>
      </c>
      <c r="BK599" s="30"/>
      <c r="BL599" s="30">
        <f t="shared" si="1127"/>
        <v>0.50186090860861077</v>
      </c>
      <c r="BM599" s="30">
        <f t="shared" si="1128"/>
        <v>9.5674928559484813E-4</v>
      </c>
      <c r="BN599" s="30">
        <f t="shared" si="1129"/>
        <v>0.29979194348674604</v>
      </c>
      <c r="BO599" s="30">
        <f t="shared" si="1130"/>
        <v>4.3317658528527862E-3</v>
      </c>
      <c r="BP599" s="30">
        <f t="shared" si="1131"/>
        <v>0</v>
      </c>
      <c r="BQ599" s="30">
        <f t="shared" si="1132"/>
        <v>5.2841659851862932E-3</v>
      </c>
      <c r="BR599" s="30">
        <f t="shared" si="1133"/>
        <v>0.10096890390262941</v>
      </c>
      <c r="BS599" s="30">
        <f t="shared" si="1134"/>
        <v>7.3473608358075954E-2</v>
      </c>
      <c r="BT599" s="30">
        <f t="shared" si="1135"/>
        <v>1.3331954520303703E-2</v>
      </c>
      <c r="BU599" s="30">
        <f t="shared" si="1136"/>
        <v>0.99999999999999967</v>
      </c>
      <c r="BV599" s="30"/>
      <c r="BW599" s="28">
        <f t="shared" si="1137"/>
        <v>0.5377137032181476</v>
      </c>
      <c r="BX599" s="28">
        <f t="shared" si="1138"/>
        <v>0.39128647050700532</v>
      </c>
      <c r="BY599" s="28">
        <f t="shared" si="1139"/>
        <v>7.0999826274847078E-2</v>
      </c>
      <c r="BZ599" s="28"/>
      <c r="CA599" s="28">
        <f t="shared" si="1140"/>
        <v>58.217465239571858</v>
      </c>
      <c r="CB599" s="28">
        <f t="shared" si="1141"/>
        <v>9.3928178453536031</v>
      </c>
      <c r="CC599" s="28">
        <f t="shared" si="1142"/>
        <v>33.985667788392085</v>
      </c>
      <c r="CD599" s="28">
        <f t="shared" si="1143"/>
        <v>53.771370321814757</v>
      </c>
      <c r="CF599" s="28">
        <f t="shared" si="1144"/>
        <v>7.0736895845564174</v>
      </c>
      <c r="CG599" s="28">
        <f t="shared" si="1145"/>
        <v>0.48021664245551088</v>
      </c>
      <c r="CH599" s="30"/>
      <c r="CI599" s="107">
        <f t="shared" si="1146"/>
        <v>2.7508006754289283</v>
      </c>
    </row>
    <row r="600" spans="1:87" ht="15" customHeight="1" x14ac:dyDescent="0.2">
      <c r="A600" s="150" t="s">
        <v>194</v>
      </c>
      <c r="C600" s="147">
        <v>350</v>
      </c>
      <c r="D600" s="26">
        <f t="shared" si="1092"/>
        <v>1025</v>
      </c>
      <c r="F600" s="28">
        <v>58.2</v>
      </c>
      <c r="G600" s="28">
        <v>0.67</v>
      </c>
      <c r="H600" s="28">
        <v>17.8</v>
      </c>
      <c r="I600" s="28">
        <v>6.98</v>
      </c>
      <c r="J600" s="28">
        <v>0.15</v>
      </c>
      <c r="K600" s="28">
        <v>2.15</v>
      </c>
      <c r="L600" s="28">
        <v>4.2</v>
      </c>
      <c r="M600" s="28">
        <v>3.55</v>
      </c>
      <c r="N600" s="28">
        <v>5.84</v>
      </c>
      <c r="O600" s="28">
        <v>0.43</v>
      </c>
      <c r="P600" s="28">
        <f t="shared" si="1093"/>
        <v>99.970000000000027</v>
      </c>
      <c r="R600" s="28">
        <v>54.75</v>
      </c>
      <c r="S600" s="28">
        <v>0.14000000000000001</v>
      </c>
      <c r="T600" s="28">
        <v>28.32</v>
      </c>
      <c r="U600" s="28">
        <v>0.68</v>
      </c>
      <c r="V600" s="28">
        <v>7.0000000000000007E-2</v>
      </c>
      <c r="W600" s="28">
        <v>0.2</v>
      </c>
      <c r="X600" s="28">
        <v>10.51</v>
      </c>
      <c r="Y600" s="28">
        <v>4.13</v>
      </c>
      <c r="Z600" s="28">
        <v>1.2</v>
      </c>
      <c r="AA600" s="28">
        <f t="shared" si="1094"/>
        <v>100.00000000000001</v>
      </c>
      <c r="AC600" s="30">
        <f t="shared" si="1095"/>
        <v>0.9687083888149135</v>
      </c>
      <c r="AD600" s="30">
        <f t="shared" si="1096"/>
        <v>8.3854818523153938E-3</v>
      </c>
      <c r="AE600" s="30">
        <f t="shared" si="1097"/>
        <v>0.34915653197332291</v>
      </c>
      <c r="AF600" s="30">
        <f t="shared" si="1098"/>
        <v>9.7146833681280464E-2</v>
      </c>
      <c r="AG600" s="30">
        <f t="shared" si="1099"/>
        <v>2.11446292641669E-3</v>
      </c>
      <c r="AH600" s="30">
        <f t="shared" si="1100"/>
        <v>5.3349875930521096E-2</v>
      </c>
      <c r="AI600" s="30">
        <f t="shared" si="1101"/>
        <v>7.4893009985734671E-2</v>
      </c>
      <c r="AJ600" s="30">
        <f t="shared" si="1102"/>
        <v>0.11455308163923847</v>
      </c>
      <c r="AK600" s="30">
        <f t="shared" si="1103"/>
        <v>0.12399150743099786</v>
      </c>
      <c r="AL600" s="30">
        <f t="shared" si="1104"/>
        <v>6.0590261876748127E-3</v>
      </c>
      <c r="AM600" s="30">
        <f t="shared" si="1105"/>
        <v>1.7983582004224155</v>
      </c>
      <c r="AO600" s="30">
        <f t="shared" si="1106"/>
        <v>0.53866264717861778</v>
      </c>
      <c r="AP600" s="30">
        <f t="shared" si="1107"/>
        <v>4.6628540689756534E-3</v>
      </c>
      <c r="AQ600" s="30">
        <f t="shared" si="1108"/>
        <v>0.19415294010465195</v>
      </c>
      <c r="AR600" s="30">
        <f t="shared" si="1109"/>
        <v>5.4019735144234166E-2</v>
      </c>
      <c r="AS600" s="30">
        <f t="shared" si="1110"/>
        <v>1.1757740620973202E-3</v>
      </c>
      <c r="AT600" s="30">
        <f t="shared" si="1111"/>
        <v>2.9665878531868552E-2</v>
      </c>
      <c r="AU600" s="30">
        <f t="shared" si="1112"/>
        <v>4.1645212821418497E-2</v>
      </c>
      <c r="AV600" s="30">
        <f t="shared" si="1113"/>
        <v>6.3698701188857232E-2</v>
      </c>
      <c r="AW600" s="30">
        <f t="shared" si="1114"/>
        <v>6.8947058156641747E-2</v>
      </c>
      <c r="AX600" s="30">
        <f t="shared" si="1115"/>
        <v>3.3691987426373738E-3</v>
      </c>
      <c r="AY600" s="30">
        <f t="shared" si="1116"/>
        <v>1.0000000000000004</v>
      </c>
      <c r="AZ600" s="30"/>
      <c r="BA600" s="30">
        <f t="shared" si="1117"/>
        <v>0.91128495339547277</v>
      </c>
      <c r="BB600" s="30">
        <f t="shared" si="1118"/>
        <v>1.7521902377972466E-3</v>
      </c>
      <c r="BC600" s="30">
        <f t="shared" si="1119"/>
        <v>0.5555119654766576</v>
      </c>
      <c r="BD600" s="30">
        <f t="shared" si="1120"/>
        <v>9.4641614474599879E-3</v>
      </c>
      <c r="BE600" s="30">
        <f t="shared" si="1121"/>
        <v>9.8674936566112213E-4</v>
      </c>
      <c r="BF600" s="30">
        <f t="shared" si="1122"/>
        <v>4.9627791563275443E-3</v>
      </c>
      <c r="BG600" s="30">
        <f t="shared" si="1123"/>
        <v>0.18741084165477889</v>
      </c>
      <c r="BH600" s="30">
        <f t="shared" si="1124"/>
        <v>0.13326879638593095</v>
      </c>
      <c r="BI600" s="30">
        <f t="shared" si="1125"/>
        <v>2.5477707006369425E-2</v>
      </c>
      <c r="BJ600" s="30">
        <f t="shared" si="1126"/>
        <v>1.8301201441264556</v>
      </c>
      <c r="BK600" s="30"/>
      <c r="BL600" s="30">
        <f t="shared" si="1127"/>
        <v>0.49793722905030535</v>
      </c>
      <c r="BM600" s="30">
        <f t="shared" si="1128"/>
        <v>9.5741814733895183E-4</v>
      </c>
      <c r="BN600" s="30">
        <f t="shared" si="1129"/>
        <v>0.30353852300872408</v>
      </c>
      <c r="BO600" s="30">
        <f t="shared" si="1130"/>
        <v>5.1713334109971107E-3</v>
      </c>
      <c r="BP600" s="30">
        <f t="shared" si="1131"/>
        <v>5.3917190564126203E-4</v>
      </c>
      <c r="BQ600" s="30">
        <f t="shared" si="1132"/>
        <v>2.7117231468409167E-3</v>
      </c>
      <c r="BR600" s="30">
        <f t="shared" si="1133"/>
        <v>0.10240357293276664</v>
      </c>
      <c r="BS600" s="30">
        <f t="shared" si="1134"/>
        <v>7.2819698102138633E-2</v>
      </c>
      <c r="BT600" s="30">
        <f t="shared" si="1135"/>
        <v>1.3921330295246996E-2</v>
      </c>
      <c r="BU600" s="30">
        <f t="shared" si="1136"/>
        <v>0.99999999999999989</v>
      </c>
      <c r="BV600" s="30"/>
      <c r="BW600" s="28">
        <f t="shared" si="1137"/>
        <v>0.541403625652635</v>
      </c>
      <c r="BX600" s="28">
        <f t="shared" si="1138"/>
        <v>0.38499485362012376</v>
      </c>
      <c r="BY600" s="28">
        <f t="shared" si="1139"/>
        <v>7.3601520727241243E-2</v>
      </c>
      <c r="BZ600" s="28"/>
      <c r="CA600" s="28">
        <f t="shared" si="1140"/>
        <v>58.217465239571858</v>
      </c>
      <c r="CB600" s="28">
        <f t="shared" si="1141"/>
        <v>9.3928178453536031</v>
      </c>
      <c r="CC600" s="28">
        <f t="shared" si="1142"/>
        <v>34.430333355355877</v>
      </c>
      <c r="CD600" s="28">
        <f t="shared" si="1143"/>
        <v>54.140362565263501</v>
      </c>
      <c r="CF600" s="28">
        <f t="shared" si="1144"/>
        <v>7.080528390156144</v>
      </c>
      <c r="CG600" s="28">
        <f t="shared" si="1145"/>
        <v>0.48021664245551088</v>
      </c>
      <c r="CH600" s="30"/>
      <c r="CI600" s="107">
        <f t="shared" si="1146"/>
        <v>2.8259810747378249</v>
      </c>
    </row>
    <row r="601" spans="1:87" ht="15" customHeight="1" x14ac:dyDescent="0.2">
      <c r="A601" s="150" t="s">
        <v>194</v>
      </c>
      <c r="C601" s="147">
        <v>357</v>
      </c>
      <c r="D601" s="26">
        <f t="shared" si="1092"/>
        <v>1025</v>
      </c>
      <c r="F601" s="28">
        <v>58.2</v>
      </c>
      <c r="G601" s="28">
        <v>0.67</v>
      </c>
      <c r="H601" s="28">
        <v>17.8</v>
      </c>
      <c r="I601" s="28">
        <v>6.98</v>
      </c>
      <c r="J601" s="28">
        <v>0.15</v>
      </c>
      <c r="K601" s="28">
        <v>2.15</v>
      </c>
      <c r="L601" s="28">
        <v>4.2</v>
      </c>
      <c r="M601" s="28">
        <v>3.55</v>
      </c>
      <c r="N601" s="28">
        <v>5.84</v>
      </c>
      <c r="O601" s="28">
        <v>0.43</v>
      </c>
      <c r="P601" s="28">
        <f t="shared" si="1093"/>
        <v>99.970000000000027</v>
      </c>
      <c r="R601" s="28">
        <v>55.47</v>
      </c>
      <c r="S601" s="28">
        <v>0.21</v>
      </c>
      <c r="T601" s="28">
        <v>27.65</v>
      </c>
      <c r="U601" s="28">
        <v>0.59</v>
      </c>
      <c r="V601" s="28">
        <v>0.11</v>
      </c>
      <c r="W601" s="28">
        <v>0.23</v>
      </c>
      <c r="X601" s="28">
        <v>10.19</v>
      </c>
      <c r="Y601" s="28">
        <v>4.3</v>
      </c>
      <c r="Z601" s="28">
        <v>1.25</v>
      </c>
      <c r="AA601" s="28">
        <f t="shared" si="1094"/>
        <v>100</v>
      </c>
      <c r="AC601" s="30">
        <f t="shared" si="1095"/>
        <v>0.9687083888149135</v>
      </c>
      <c r="AD601" s="30">
        <f t="shared" si="1096"/>
        <v>8.3854818523153938E-3</v>
      </c>
      <c r="AE601" s="30">
        <f t="shared" si="1097"/>
        <v>0.34915653197332291</v>
      </c>
      <c r="AF601" s="30">
        <f t="shared" si="1098"/>
        <v>9.7146833681280464E-2</v>
      </c>
      <c r="AG601" s="30">
        <f t="shared" si="1099"/>
        <v>2.11446292641669E-3</v>
      </c>
      <c r="AH601" s="30">
        <f t="shared" si="1100"/>
        <v>5.3349875930521096E-2</v>
      </c>
      <c r="AI601" s="30">
        <f t="shared" si="1101"/>
        <v>7.4893009985734671E-2</v>
      </c>
      <c r="AJ601" s="30">
        <f t="shared" si="1102"/>
        <v>0.11455308163923847</v>
      </c>
      <c r="AK601" s="30">
        <f t="shared" si="1103"/>
        <v>0.12399150743099786</v>
      </c>
      <c r="AL601" s="30">
        <f t="shared" si="1104"/>
        <v>6.0590261876748127E-3</v>
      </c>
      <c r="AM601" s="30">
        <f t="shared" si="1105"/>
        <v>1.7983582004224155</v>
      </c>
      <c r="AO601" s="30">
        <f t="shared" si="1106"/>
        <v>0.53866264717861778</v>
      </c>
      <c r="AP601" s="30">
        <f t="shared" si="1107"/>
        <v>4.6628540689756534E-3</v>
      </c>
      <c r="AQ601" s="30">
        <f t="shared" si="1108"/>
        <v>0.19415294010465195</v>
      </c>
      <c r="AR601" s="30">
        <f t="shared" si="1109"/>
        <v>5.4019735144234166E-2</v>
      </c>
      <c r="AS601" s="30">
        <f t="shared" si="1110"/>
        <v>1.1757740620973202E-3</v>
      </c>
      <c r="AT601" s="30">
        <f t="shared" si="1111"/>
        <v>2.9665878531868552E-2</v>
      </c>
      <c r="AU601" s="30">
        <f t="shared" si="1112"/>
        <v>4.1645212821418497E-2</v>
      </c>
      <c r="AV601" s="30">
        <f t="shared" si="1113"/>
        <v>6.3698701188857232E-2</v>
      </c>
      <c r="AW601" s="30">
        <f t="shared" si="1114"/>
        <v>6.8947058156641747E-2</v>
      </c>
      <c r="AX601" s="30">
        <f t="shared" si="1115"/>
        <v>3.3691987426373738E-3</v>
      </c>
      <c r="AY601" s="30">
        <f t="shared" si="1116"/>
        <v>1.0000000000000004</v>
      </c>
      <c r="AZ601" s="30"/>
      <c r="BA601" s="30">
        <f t="shared" si="1117"/>
        <v>0.92326897470039948</v>
      </c>
      <c r="BB601" s="30">
        <f t="shared" si="1118"/>
        <v>2.6282853566958696E-3</v>
      </c>
      <c r="BC601" s="30">
        <f t="shared" si="1119"/>
        <v>0.54236955668889764</v>
      </c>
      <c r="BD601" s="30">
        <f t="shared" si="1120"/>
        <v>8.2115518441196935E-3</v>
      </c>
      <c r="BE601" s="30">
        <f t="shared" si="1121"/>
        <v>1.5506061460389062E-3</v>
      </c>
      <c r="BF601" s="30">
        <f t="shared" si="1122"/>
        <v>5.7071960297766754E-3</v>
      </c>
      <c r="BG601" s="30">
        <f t="shared" si="1123"/>
        <v>0.18170470756062768</v>
      </c>
      <c r="BH601" s="30">
        <f t="shared" si="1124"/>
        <v>0.13875443691513392</v>
      </c>
      <c r="BI601" s="30">
        <f t="shared" si="1125"/>
        <v>2.6539278131634817E-2</v>
      </c>
      <c r="BJ601" s="30">
        <f t="shared" si="1126"/>
        <v>1.8307345933733248</v>
      </c>
      <c r="BK601" s="30"/>
      <c r="BL601" s="30">
        <f t="shared" si="1127"/>
        <v>0.50431612427182981</v>
      </c>
      <c r="BM601" s="30">
        <f t="shared" si="1128"/>
        <v>1.4356452137898219E-3</v>
      </c>
      <c r="BN601" s="30">
        <f t="shared" si="1129"/>
        <v>0.2962578839401967</v>
      </c>
      <c r="BO601" s="30">
        <f t="shared" si="1130"/>
        <v>4.4853862891119723E-3</v>
      </c>
      <c r="BP601" s="30">
        <f t="shared" si="1131"/>
        <v>8.469857682547791E-4</v>
      </c>
      <c r="BQ601" s="30">
        <f t="shared" si="1132"/>
        <v>3.1174349632300084E-3</v>
      </c>
      <c r="BR601" s="30">
        <f t="shared" si="1133"/>
        <v>9.9252348329649062E-2</v>
      </c>
      <c r="BS601" s="30">
        <f t="shared" si="1134"/>
        <v>7.5791672598191306E-2</v>
      </c>
      <c r="BT601" s="30">
        <f t="shared" si="1135"/>
        <v>1.4496518625746484E-2</v>
      </c>
      <c r="BU601" s="30">
        <f t="shared" si="1136"/>
        <v>1</v>
      </c>
      <c r="BV601" s="30"/>
      <c r="BW601" s="28">
        <f t="shared" si="1137"/>
        <v>0.52364707077130823</v>
      </c>
      <c r="BX601" s="28">
        <f t="shared" si="1138"/>
        <v>0.39987051201130241</v>
      </c>
      <c r="BY601" s="28">
        <f t="shared" si="1139"/>
        <v>7.6482417217389354E-2</v>
      </c>
      <c r="BZ601" s="28"/>
      <c r="CA601" s="28">
        <f t="shared" si="1140"/>
        <v>58.217465239571858</v>
      </c>
      <c r="CB601" s="28">
        <f t="shared" si="1141"/>
        <v>9.3928178453536031</v>
      </c>
      <c r="CC601" s="28">
        <f t="shared" si="1142"/>
        <v>33.830595260304349</v>
      </c>
      <c r="CD601" s="28">
        <f t="shared" si="1143"/>
        <v>52.364707077130824</v>
      </c>
      <c r="CF601" s="28">
        <f t="shared" si="1144"/>
        <v>7.0471812445249755</v>
      </c>
      <c r="CG601" s="28">
        <f t="shared" si="1145"/>
        <v>0.48021664245551088</v>
      </c>
      <c r="CH601" s="30"/>
      <c r="CI601" s="107">
        <f t="shared" si="1146"/>
        <v>2.6538790240525079</v>
      </c>
    </row>
    <row r="602" spans="1:87" ht="15" customHeight="1" x14ac:dyDescent="0.2">
      <c r="A602" s="150" t="s">
        <v>194</v>
      </c>
      <c r="C602" s="146">
        <v>364</v>
      </c>
      <c r="D602" s="26">
        <f t="shared" si="1092"/>
        <v>1025</v>
      </c>
      <c r="F602" s="28">
        <v>58.2</v>
      </c>
      <c r="G602" s="28">
        <v>0.67</v>
      </c>
      <c r="H602" s="28">
        <v>17.8</v>
      </c>
      <c r="I602" s="28">
        <v>6.98</v>
      </c>
      <c r="J602" s="28">
        <v>0.15</v>
      </c>
      <c r="K602" s="28">
        <v>2.15</v>
      </c>
      <c r="L602" s="28">
        <v>4.2</v>
      </c>
      <c r="M602" s="28">
        <v>3.55</v>
      </c>
      <c r="N602" s="28">
        <v>5.84</v>
      </c>
      <c r="O602" s="28">
        <v>0.43</v>
      </c>
      <c r="P602" s="28">
        <f t="shared" si="1093"/>
        <v>99.970000000000027</v>
      </c>
      <c r="R602" s="28">
        <v>55.17</v>
      </c>
      <c r="S602" s="28">
        <v>0.12</v>
      </c>
      <c r="T602" s="28">
        <v>28.07</v>
      </c>
      <c r="U602" s="28">
        <v>0.56999999999999995</v>
      </c>
      <c r="V602" s="28">
        <v>0</v>
      </c>
      <c r="W602" s="28">
        <v>0.24</v>
      </c>
      <c r="X602" s="28">
        <v>10.51</v>
      </c>
      <c r="Y602" s="28">
        <v>4.17</v>
      </c>
      <c r="Z602" s="28">
        <v>1.1499999999999999</v>
      </c>
      <c r="AA602" s="28">
        <f t="shared" si="1094"/>
        <v>100</v>
      </c>
      <c r="AC602" s="30">
        <f t="shared" si="1095"/>
        <v>0.9687083888149135</v>
      </c>
      <c r="AD602" s="30">
        <f t="shared" si="1096"/>
        <v>8.3854818523153938E-3</v>
      </c>
      <c r="AE602" s="30">
        <f t="shared" si="1097"/>
        <v>0.34915653197332291</v>
      </c>
      <c r="AF602" s="30">
        <f t="shared" si="1098"/>
        <v>9.7146833681280464E-2</v>
      </c>
      <c r="AG602" s="30">
        <f t="shared" si="1099"/>
        <v>2.11446292641669E-3</v>
      </c>
      <c r="AH602" s="30">
        <f t="shared" si="1100"/>
        <v>5.3349875930521096E-2</v>
      </c>
      <c r="AI602" s="30">
        <f t="shared" si="1101"/>
        <v>7.4893009985734671E-2</v>
      </c>
      <c r="AJ602" s="30">
        <f t="shared" si="1102"/>
        <v>0.11455308163923847</v>
      </c>
      <c r="AK602" s="30">
        <f t="shared" si="1103"/>
        <v>0.12399150743099786</v>
      </c>
      <c r="AL602" s="30">
        <f t="shared" si="1104"/>
        <v>6.0590261876748127E-3</v>
      </c>
      <c r="AM602" s="30">
        <f t="shared" si="1105"/>
        <v>1.7983582004224155</v>
      </c>
      <c r="AO602" s="30">
        <f t="shared" si="1106"/>
        <v>0.53866264717861778</v>
      </c>
      <c r="AP602" s="30">
        <f t="shared" si="1107"/>
        <v>4.6628540689756534E-3</v>
      </c>
      <c r="AQ602" s="30">
        <f t="shared" si="1108"/>
        <v>0.19415294010465195</v>
      </c>
      <c r="AR602" s="30">
        <f t="shared" si="1109"/>
        <v>5.4019735144234166E-2</v>
      </c>
      <c r="AS602" s="30">
        <f t="shared" si="1110"/>
        <v>1.1757740620973202E-3</v>
      </c>
      <c r="AT602" s="30">
        <f t="shared" si="1111"/>
        <v>2.9665878531868552E-2</v>
      </c>
      <c r="AU602" s="30">
        <f t="shared" si="1112"/>
        <v>4.1645212821418497E-2</v>
      </c>
      <c r="AV602" s="30">
        <f t="shared" si="1113"/>
        <v>6.3698701188857232E-2</v>
      </c>
      <c r="AW602" s="30">
        <f t="shared" si="1114"/>
        <v>6.8947058156641747E-2</v>
      </c>
      <c r="AX602" s="30">
        <f t="shared" si="1115"/>
        <v>3.3691987426373738E-3</v>
      </c>
      <c r="AY602" s="30">
        <f t="shared" si="1116"/>
        <v>1.0000000000000004</v>
      </c>
      <c r="AZ602" s="30"/>
      <c r="BA602" s="30">
        <f t="shared" si="1117"/>
        <v>0.91827563249001332</v>
      </c>
      <c r="BB602" s="30">
        <f t="shared" si="1118"/>
        <v>1.5018773466833541E-3</v>
      </c>
      <c r="BC602" s="30">
        <f t="shared" si="1119"/>
        <v>0.55060808160062769</v>
      </c>
      <c r="BD602" s="30">
        <f t="shared" si="1120"/>
        <v>7.9331941544885185E-3</v>
      </c>
      <c r="BE602" s="30">
        <f t="shared" si="1121"/>
        <v>0</v>
      </c>
      <c r="BF602" s="30">
        <f t="shared" si="1122"/>
        <v>5.9553349875930521E-3</v>
      </c>
      <c r="BG602" s="30">
        <f t="shared" si="1123"/>
        <v>0.18741084165477889</v>
      </c>
      <c r="BH602" s="30">
        <f t="shared" si="1124"/>
        <v>0.13455953533397871</v>
      </c>
      <c r="BI602" s="30">
        <f t="shared" si="1125"/>
        <v>2.4416135881104032E-2</v>
      </c>
      <c r="BJ602" s="30">
        <f t="shared" si="1126"/>
        <v>1.8306606334492677</v>
      </c>
      <c r="BK602" s="30"/>
      <c r="BL602" s="30">
        <f t="shared" si="1127"/>
        <v>0.50160888135767145</v>
      </c>
      <c r="BM602" s="30">
        <f t="shared" si="1128"/>
        <v>8.2040183704260277E-4</v>
      </c>
      <c r="BN602" s="30">
        <f t="shared" si="1129"/>
        <v>0.30077015452240918</v>
      </c>
      <c r="BO602" s="30">
        <f t="shared" si="1130"/>
        <v>4.3335143660903812E-3</v>
      </c>
      <c r="BP602" s="30">
        <f t="shared" si="1131"/>
        <v>0</v>
      </c>
      <c r="BQ602" s="30">
        <f t="shared" si="1132"/>
        <v>3.2531070362135962E-3</v>
      </c>
      <c r="BR602" s="30">
        <f t="shared" si="1133"/>
        <v>0.10237333901787457</v>
      </c>
      <c r="BS602" s="30">
        <f t="shared" si="1134"/>
        <v>7.3503265911413776E-2</v>
      </c>
      <c r="BT602" s="30">
        <f t="shared" si="1135"/>
        <v>1.3337335951284423E-2</v>
      </c>
      <c r="BU602" s="30">
        <f t="shared" si="1136"/>
        <v>1</v>
      </c>
      <c r="BV602" s="30"/>
      <c r="BW602" s="28">
        <f t="shared" si="1137"/>
        <v>0.54104543534923843</v>
      </c>
      <c r="BX602" s="28">
        <f t="shared" si="1138"/>
        <v>0.38846643946709636</v>
      </c>
      <c r="BY602" s="28">
        <f t="shared" si="1139"/>
        <v>7.0488125183665207E-2</v>
      </c>
      <c r="BZ602" s="28"/>
      <c r="CA602" s="28">
        <f t="shared" si="1140"/>
        <v>58.217465239571858</v>
      </c>
      <c r="CB602" s="28">
        <f t="shared" si="1141"/>
        <v>9.3928178453536031</v>
      </c>
      <c r="CC602" s="28">
        <f t="shared" si="1142"/>
        <v>34.101084285828442</v>
      </c>
      <c r="CD602" s="28">
        <f t="shared" si="1143"/>
        <v>54.104543534923842</v>
      </c>
      <c r="CF602" s="28">
        <f t="shared" si="1144"/>
        <v>7.0798665755186239</v>
      </c>
      <c r="CG602" s="28">
        <f t="shared" si="1145"/>
        <v>0.48021664245551088</v>
      </c>
      <c r="CH602" s="30"/>
      <c r="CI602" s="107">
        <f t="shared" si="1146"/>
        <v>2.7834742905983405</v>
      </c>
    </row>
    <row r="603" spans="1:87" ht="15" customHeight="1" x14ac:dyDescent="0.2">
      <c r="A603" s="150" t="s">
        <v>194</v>
      </c>
      <c r="C603" s="147">
        <v>371</v>
      </c>
      <c r="D603" s="26">
        <f t="shared" si="1092"/>
        <v>1025</v>
      </c>
      <c r="F603" s="28">
        <v>58.2</v>
      </c>
      <c r="G603" s="28">
        <v>0.67</v>
      </c>
      <c r="H603" s="28">
        <v>17.8</v>
      </c>
      <c r="I603" s="28">
        <v>6.98</v>
      </c>
      <c r="J603" s="28">
        <v>0.15</v>
      </c>
      <c r="K603" s="28">
        <v>2.15</v>
      </c>
      <c r="L603" s="28">
        <v>4.2</v>
      </c>
      <c r="M603" s="28">
        <v>3.55</v>
      </c>
      <c r="N603" s="28">
        <v>5.84</v>
      </c>
      <c r="O603" s="28">
        <v>0.43</v>
      </c>
      <c r="P603" s="28">
        <f t="shared" si="1093"/>
        <v>99.970000000000027</v>
      </c>
      <c r="R603" s="28">
        <v>54.41</v>
      </c>
      <c r="S603" s="28">
        <v>0.22</v>
      </c>
      <c r="T603" s="28">
        <v>28.61</v>
      </c>
      <c r="U603" s="28">
        <v>0.69</v>
      </c>
      <c r="V603" s="28">
        <v>7.0000000000000007E-2</v>
      </c>
      <c r="W603" s="28">
        <v>0.22</v>
      </c>
      <c r="X603" s="28">
        <v>10.9</v>
      </c>
      <c r="Y603" s="28">
        <v>3.95</v>
      </c>
      <c r="Z603" s="28">
        <v>0.92</v>
      </c>
      <c r="AA603" s="28">
        <f t="shared" si="1094"/>
        <v>99.99</v>
      </c>
      <c r="AC603" s="30">
        <f t="shared" si="1095"/>
        <v>0.9687083888149135</v>
      </c>
      <c r="AD603" s="30">
        <f t="shared" si="1096"/>
        <v>8.3854818523153938E-3</v>
      </c>
      <c r="AE603" s="30">
        <f t="shared" si="1097"/>
        <v>0.34915653197332291</v>
      </c>
      <c r="AF603" s="30">
        <f t="shared" si="1098"/>
        <v>9.7146833681280464E-2</v>
      </c>
      <c r="AG603" s="30">
        <f t="shared" si="1099"/>
        <v>2.11446292641669E-3</v>
      </c>
      <c r="AH603" s="30">
        <f t="shared" si="1100"/>
        <v>5.3349875930521096E-2</v>
      </c>
      <c r="AI603" s="30">
        <f t="shared" si="1101"/>
        <v>7.4893009985734671E-2</v>
      </c>
      <c r="AJ603" s="30">
        <f t="shared" si="1102"/>
        <v>0.11455308163923847</v>
      </c>
      <c r="AK603" s="30">
        <f t="shared" si="1103"/>
        <v>0.12399150743099786</v>
      </c>
      <c r="AL603" s="30">
        <f t="shared" si="1104"/>
        <v>6.0590261876748127E-3</v>
      </c>
      <c r="AM603" s="30">
        <f t="shared" si="1105"/>
        <v>1.7983582004224155</v>
      </c>
      <c r="AO603" s="30">
        <f t="shared" si="1106"/>
        <v>0.53866264717861778</v>
      </c>
      <c r="AP603" s="30">
        <f t="shared" si="1107"/>
        <v>4.6628540689756534E-3</v>
      </c>
      <c r="AQ603" s="30">
        <f t="shared" si="1108"/>
        <v>0.19415294010465195</v>
      </c>
      <c r="AR603" s="30">
        <f t="shared" si="1109"/>
        <v>5.4019735144234166E-2</v>
      </c>
      <c r="AS603" s="30">
        <f t="shared" si="1110"/>
        <v>1.1757740620973202E-3</v>
      </c>
      <c r="AT603" s="30">
        <f t="shared" si="1111"/>
        <v>2.9665878531868552E-2</v>
      </c>
      <c r="AU603" s="30">
        <f t="shared" si="1112"/>
        <v>4.1645212821418497E-2</v>
      </c>
      <c r="AV603" s="30">
        <f t="shared" si="1113"/>
        <v>6.3698701188857232E-2</v>
      </c>
      <c r="AW603" s="30">
        <f t="shared" si="1114"/>
        <v>6.8947058156641747E-2</v>
      </c>
      <c r="AX603" s="30">
        <f t="shared" si="1115"/>
        <v>3.3691987426373738E-3</v>
      </c>
      <c r="AY603" s="30">
        <f t="shared" si="1116"/>
        <v>1.0000000000000004</v>
      </c>
      <c r="AZ603" s="30"/>
      <c r="BA603" s="30">
        <f t="shared" si="1117"/>
        <v>0.90562583222370174</v>
      </c>
      <c r="BB603" s="30">
        <f t="shared" si="1118"/>
        <v>2.753441802252816E-3</v>
      </c>
      <c r="BC603" s="30">
        <f t="shared" si="1119"/>
        <v>0.56120047077285207</v>
      </c>
      <c r="BD603" s="30">
        <f t="shared" si="1120"/>
        <v>9.6033402922755737E-3</v>
      </c>
      <c r="BE603" s="30">
        <f t="shared" si="1121"/>
        <v>9.8674936566112213E-4</v>
      </c>
      <c r="BF603" s="30">
        <f t="shared" si="1122"/>
        <v>5.4590570719602978E-3</v>
      </c>
      <c r="BG603" s="30">
        <f t="shared" si="1123"/>
        <v>0.1943651925820257</v>
      </c>
      <c r="BH603" s="30">
        <f t="shared" si="1124"/>
        <v>0.12746047111971606</v>
      </c>
      <c r="BI603" s="30">
        <f t="shared" si="1125"/>
        <v>1.9532908704883226E-2</v>
      </c>
      <c r="BJ603" s="30">
        <f t="shared" si="1126"/>
        <v>1.8269874639353287</v>
      </c>
      <c r="BK603" s="30"/>
      <c r="BL603" s="30">
        <f t="shared" si="1127"/>
        <v>0.49569351191550315</v>
      </c>
      <c r="BM603" s="30">
        <f t="shared" si="1128"/>
        <v>1.5070939766176094E-3</v>
      </c>
      <c r="BN603" s="30">
        <f t="shared" si="1129"/>
        <v>0.30717258976918593</v>
      </c>
      <c r="BO603" s="30">
        <f t="shared" si="1130"/>
        <v>5.2563799598219409E-3</v>
      </c>
      <c r="BP603" s="30">
        <f t="shared" si="1131"/>
        <v>5.4009640741358193E-4</v>
      </c>
      <c r="BQ603" s="30">
        <f t="shared" si="1132"/>
        <v>2.9880101422269725E-3</v>
      </c>
      <c r="BR603" s="30">
        <f t="shared" si="1133"/>
        <v>0.10638561917844981</v>
      </c>
      <c r="BS603" s="30">
        <f t="shared" si="1134"/>
        <v>6.9765378053096419E-2</v>
      </c>
      <c r="BT603" s="30">
        <f t="shared" si="1135"/>
        <v>1.0691320597684543E-2</v>
      </c>
      <c r="BU603" s="30">
        <f t="shared" si="1136"/>
        <v>1</v>
      </c>
      <c r="BV603" s="30"/>
      <c r="BW603" s="28">
        <f t="shared" si="1137"/>
        <v>0.56938717317606613</v>
      </c>
      <c r="BX603" s="28">
        <f t="shared" si="1138"/>
        <v>0.37339173942843201</v>
      </c>
      <c r="BY603" s="28">
        <f t="shared" si="1139"/>
        <v>5.7221087395501857E-2</v>
      </c>
      <c r="BZ603" s="28"/>
      <c r="CA603" s="28">
        <f t="shared" si="1140"/>
        <v>58.217465239571858</v>
      </c>
      <c r="CB603" s="28">
        <f t="shared" si="1141"/>
        <v>9.3928178453536031</v>
      </c>
      <c r="CC603" s="28">
        <f t="shared" si="1142"/>
        <v>34.191467398353488</v>
      </c>
      <c r="CD603" s="28">
        <f t="shared" si="1143"/>
        <v>56.93871731760661</v>
      </c>
      <c r="CF603" s="28">
        <f t="shared" si="1144"/>
        <v>7.1309239638666986</v>
      </c>
      <c r="CG603" s="28">
        <f t="shared" si="1145"/>
        <v>0.48021664245551088</v>
      </c>
      <c r="CH603" s="30"/>
      <c r="CI603" s="107">
        <f t="shared" si="1146"/>
        <v>2.9521991208307319</v>
      </c>
    </row>
    <row r="604" spans="1:87" ht="15" customHeight="1" x14ac:dyDescent="0.2">
      <c r="A604" s="150" t="s">
        <v>194</v>
      </c>
      <c r="C604" s="147">
        <v>378</v>
      </c>
      <c r="D604" s="26">
        <f t="shared" si="1092"/>
        <v>1025</v>
      </c>
      <c r="F604" s="28">
        <v>58.2</v>
      </c>
      <c r="G604" s="28">
        <v>0.67</v>
      </c>
      <c r="H604" s="28">
        <v>17.8</v>
      </c>
      <c r="I604" s="28">
        <v>6.98</v>
      </c>
      <c r="J604" s="28">
        <v>0.15</v>
      </c>
      <c r="K604" s="28">
        <v>2.15</v>
      </c>
      <c r="L604" s="28">
        <v>4.2</v>
      </c>
      <c r="M604" s="28">
        <v>3.55</v>
      </c>
      <c r="N604" s="28">
        <v>5.84</v>
      </c>
      <c r="O604" s="28">
        <v>0.43</v>
      </c>
      <c r="P604" s="28">
        <f t="shared" si="1093"/>
        <v>99.970000000000027</v>
      </c>
      <c r="R604" s="28">
        <v>54.15</v>
      </c>
      <c r="S604" s="28">
        <v>0</v>
      </c>
      <c r="T604" s="28">
        <v>29.01</v>
      </c>
      <c r="U604" s="28">
        <v>0.56999999999999995</v>
      </c>
      <c r="V604" s="28">
        <v>0</v>
      </c>
      <c r="W604" s="28">
        <v>0.28999999999999998</v>
      </c>
      <c r="X604" s="28">
        <v>11.42</v>
      </c>
      <c r="Y604" s="28">
        <v>3.79</v>
      </c>
      <c r="Z604" s="28">
        <v>0.77</v>
      </c>
      <c r="AA604" s="28">
        <f t="shared" si="1094"/>
        <v>100</v>
      </c>
      <c r="AC604" s="30">
        <f t="shared" si="1095"/>
        <v>0.9687083888149135</v>
      </c>
      <c r="AD604" s="30">
        <f t="shared" si="1096"/>
        <v>8.3854818523153938E-3</v>
      </c>
      <c r="AE604" s="30">
        <f t="shared" si="1097"/>
        <v>0.34915653197332291</v>
      </c>
      <c r="AF604" s="30">
        <f t="shared" si="1098"/>
        <v>9.7146833681280464E-2</v>
      </c>
      <c r="AG604" s="30">
        <f t="shared" si="1099"/>
        <v>2.11446292641669E-3</v>
      </c>
      <c r="AH604" s="30">
        <f t="shared" si="1100"/>
        <v>5.3349875930521096E-2</v>
      </c>
      <c r="AI604" s="30">
        <f t="shared" si="1101"/>
        <v>7.4893009985734671E-2</v>
      </c>
      <c r="AJ604" s="30">
        <f t="shared" si="1102"/>
        <v>0.11455308163923847</v>
      </c>
      <c r="AK604" s="30">
        <f t="shared" si="1103"/>
        <v>0.12399150743099786</v>
      </c>
      <c r="AL604" s="30">
        <f t="shared" si="1104"/>
        <v>6.0590261876748127E-3</v>
      </c>
      <c r="AM604" s="30">
        <f t="shared" si="1105"/>
        <v>1.7983582004224155</v>
      </c>
      <c r="AO604" s="30">
        <f t="shared" si="1106"/>
        <v>0.53866264717861778</v>
      </c>
      <c r="AP604" s="30">
        <f t="shared" si="1107"/>
        <v>4.6628540689756534E-3</v>
      </c>
      <c r="AQ604" s="30">
        <f t="shared" si="1108"/>
        <v>0.19415294010465195</v>
      </c>
      <c r="AR604" s="30">
        <f t="shared" si="1109"/>
        <v>5.4019735144234166E-2</v>
      </c>
      <c r="AS604" s="30">
        <f t="shared" si="1110"/>
        <v>1.1757740620973202E-3</v>
      </c>
      <c r="AT604" s="30">
        <f t="shared" si="1111"/>
        <v>2.9665878531868552E-2</v>
      </c>
      <c r="AU604" s="30">
        <f t="shared" si="1112"/>
        <v>4.1645212821418497E-2</v>
      </c>
      <c r="AV604" s="30">
        <f t="shared" si="1113"/>
        <v>6.3698701188857232E-2</v>
      </c>
      <c r="AW604" s="30">
        <f t="shared" si="1114"/>
        <v>6.8947058156641747E-2</v>
      </c>
      <c r="AX604" s="30">
        <f t="shared" si="1115"/>
        <v>3.3691987426373738E-3</v>
      </c>
      <c r="AY604" s="30">
        <f t="shared" si="1116"/>
        <v>1.0000000000000004</v>
      </c>
      <c r="AZ604" s="30"/>
      <c r="BA604" s="30">
        <f t="shared" si="1117"/>
        <v>0.90129826897470044</v>
      </c>
      <c r="BB604" s="30">
        <f t="shared" si="1118"/>
        <v>0</v>
      </c>
      <c r="BC604" s="30">
        <f t="shared" si="1119"/>
        <v>0.56904668497449984</v>
      </c>
      <c r="BD604" s="30">
        <f t="shared" si="1120"/>
        <v>7.9331941544885185E-3</v>
      </c>
      <c r="BE604" s="30">
        <f t="shared" si="1121"/>
        <v>0</v>
      </c>
      <c r="BF604" s="30">
        <f t="shared" si="1122"/>
        <v>7.1960297766749384E-3</v>
      </c>
      <c r="BG604" s="30">
        <f t="shared" si="1123"/>
        <v>0.20363766048502141</v>
      </c>
      <c r="BH604" s="30">
        <f t="shared" si="1124"/>
        <v>0.12229751532752502</v>
      </c>
      <c r="BI604" s="30">
        <f t="shared" si="1125"/>
        <v>1.6348195329087049E-2</v>
      </c>
      <c r="BJ604" s="30">
        <f t="shared" si="1126"/>
        <v>1.8277575490219973</v>
      </c>
      <c r="BK604" s="30"/>
      <c r="BL604" s="30">
        <f t="shared" si="1127"/>
        <v>0.49311697246550573</v>
      </c>
      <c r="BM604" s="30">
        <f t="shared" si="1128"/>
        <v>0</v>
      </c>
      <c r="BN604" s="30">
        <f t="shared" si="1129"/>
        <v>0.31133597849396782</v>
      </c>
      <c r="BO604" s="30">
        <f t="shared" si="1130"/>
        <v>4.3403974223678839E-3</v>
      </c>
      <c r="BP604" s="30">
        <f t="shared" si="1131"/>
        <v>0</v>
      </c>
      <c r="BQ604" s="30">
        <f t="shared" si="1132"/>
        <v>3.9370811410547393E-3</v>
      </c>
      <c r="BR604" s="30">
        <f t="shared" si="1133"/>
        <v>0.11141393484818846</v>
      </c>
      <c r="BS604" s="30">
        <f t="shared" si="1134"/>
        <v>6.6911235241766273E-2</v>
      </c>
      <c r="BT604" s="30">
        <f t="shared" si="1135"/>
        <v>8.9444003871491026E-3</v>
      </c>
      <c r="BU604" s="30">
        <f t="shared" si="1136"/>
        <v>1</v>
      </c>
      <c r="BV604" s="30"/>
      <c r="BW604" s="28">
        <f t="shared" si="1137"/>
        <v>0.59493880700607615</v>
      </c>
      <c r="BX604" s="28">
        <f t="shared" si="1138"/>
        <v>0.35729902659197399</v>
      </c>
      <c r="BY604" s="28">
        <f t="shared" si="1139"/>
        <v>4.7762166401949857E-2</v>
      </c>
      <c r="BZ604" s="28"/>
      <c r="CA604" s="28">
        <f t="shared" si="1140"/>
        <v>58.217465239571858</v>
      </c>
      <c r="CB604" s="28">
        <f t="shared" si="1141"/>
        <v>9.3928178453536031</v>
      </c>
      <c r="CC604" s="28">
        <f t="shared" si="1142"/>
        <v>34.523156990498798</v>
      </c>
      <c r="CD604" s="28">
        <f t="shared" si="1143"/>
        <v>59.493880700607619</v>
      </c>
      <c r="CF604" s="28">
        <f t="shared" si="1144"/>
        <v>7.1748218710776621</v>
      </c>
      <c r="CG604" s="28">
        <f t="shared" si="1145"/>
        <v>0.48021664245551088</v>
      </c>
      <c r="CH604" s="30"/>
      <c r="CI604" s="107">
        <f t="shared" si="1146"/>
        <v>3.1358080781896764</v>
      </c>
    </row>
    <row r="605" spans="1:87" ht="15" customHeight="1" x14ac:dyDescent="0.2">
      <c r="A605" s="150" t="s">
        <v>194</v>
      </c>
      <c r="C605" s="147">
        <v>385</v>
      </c>
      <c r="D605" s="26">
        <f t="shared" si="1092"/>
        <v>1025</v>
      </c>
      <c r="F605" s="28">
        <v>58.2</v>
      </c>
      <c r="G605" s="28">
        <v>0.67</v>
      </c>
      <c r="H605" s="28">
        <v>17.8</v>
      </c>
      <c r="I605" s="28">
        <v>6.98</v>
      </c>
      <c r="J605" s="28">
        <v>0.15</v>
      </c>
      <c r="K605" s="28">
        <v>2.15</v>
      </c>
      <c r="L605" s="28">
        <v>4.2</v>
      </c>
      <c r="M605" s="28">
        <v>3.55</v>
      </c>
      <c r="N605" s="28">
        <v>5.84</v>
      </c>
      <c r="O605" s="28">
        <v>0.43</v>
      </c>
      <c r="P605" s="28">
        <f t="shared" si="1093"/>
        <v>99.970000000000027</v>
      </c>
      <c r="R605" s="28">
        <v>55.61</v>
      </c>
      <c r="S605" s="28">
        <v>0.28999999999999998</v>
      </c>
      <c r="T605" s="28">
        <v>27.39</v>
      </c>
      <c r="U605" s="28">
        <v>0.81</v>
      </c>
      <c r="V605" s="28">
        <v>0.16</v>
      </c>
      <c r="W605" s="28">
        <v>0.28000000000000003</v>
      </c>
      <c r="X605" s="28">
        <v>9.7899999999999991</v>
      </c>
      <c r="Y605" s="28">
        <v>4.43</v>
      </c>
      <c r="Z605" s="28">
        <v>1.23</v>
      </c>
      <c r="AA605" s="28">
        <f t="shared" si="1094"/>
        <v>99.99</v>
      </c>
      <c r="AC605" s="30">
        <f t="shared" si="1095"/>
        <v>0.9687083888149135</v>
      </c>
      <c r="AD605" s="30">
        <f t="shared" si="1096"/>
        <v>8.3854818523153938E-3</v>
      </c>
      <c r="AE605" s="30">
        <f t="shared" si="1097"/>
        <v>0.34915653197332291</v>
      </c>
      <c r="AF605" s="30">
        <f t="shared" si="1098"/>
        <v>9.7146833681280464E-2</v>
      </c>
      <c r="AG605" s="30">
        <f t="shared" si="1099"/>
        <v>2.11446292641669E-3</v>
      </c>
      <c r="AH605" s="30">
        <f t="shared" si="1100"/>
        <v>5.3349875930521096E-2</v>
      </c>
      <c r="AI605" s="30">
        <f t="shared" si="1101"/>
        <v>7.4893009985734671E-2</v>
      </c>
      <c r="AJ605" s="30">
        <f t="shared" si="1102"/>
        <v>0.11455308163923847</v>
      </c>
      <c r="AK605" s="30">
        <f t="shared" si="1103"/>
        <v>0.12399150743099786</v>
      </c>
      <c r="AL605" s="30">
        <f t="shared" si="1104"/>
        <v>6.0590261876748127E-3</v>
      </c>
      <c r="AM605" s="30">
        <f t="shared" si="1105"/>
        <v>1.7983582004224155</v>
      </c>
      <c r="AO605" s="30">
        <f t="shared" si="1106"/>
        <v>0.53866264717861778</v>
      </c>
      <c r="AP605" s="30">
        <f t="shared" si="1107"/>
        <v>4.6628540689756534E-3</v>
      </c>
      <c r="AQ605" s="30">
        <f t="shared" si="1108"/>
        <v>0.19415294010465195</v>
      </c>
      <c r="AR605" s="30">
        <f t="shared" si="1109"/>
        <v>5.4019735144234166E-2</v>
      </c>
      <c r="AS605" s="30">
        <f t="shared" si="1110"/>
        <v>1.1757740620973202E-3</v>
      </c>
      <c r="AT605" s="30">
        <f t="shared" si="1111"/>
        <v>2.9665878531868552E-2</v>
      </c>
      <c r="AU605" s="30">
        <f t="shared" si="1112"/>
        <v>4.1645212821418497E-2</v>
      </c>
      <c r="AV605" s="30">
        <f t="shared" si="1113"/>
        <v>6.3698701188857232E-2</v>
      </c>
      <c r="AW605" s="30">
        <f t="shared" si="1114"/>
        <v>6.8947058156641747E-2</v>
      </c>
      <c r="AX605" s="30">
        <f t="shared" si="1115"/>
        <v>3.3691987426373738E-3</v>
      </c>
      <c r="AY605" s="30">
        <f t="shared" si="1116"/>
        <v>1.0000000000000004</v>
      </c>
      <c r="AZ605" s="30"/>
      <c r="BA605" s="30">
        <f t="shared" si="1117"/>
        <v>0.9255992010652464</v>
      </c>
      <c r="BB605" s="30">
        <f t="shared" si="1118"/>
        <v>3.6295369211514386E-3</v>
      </c>
      <c r="BC605" s="30">
        <f t="shared" si="1119"/>
        <v>0.5372695174578267</v>
      </c>
      <c r="BD605" s="30">
        <f t="shared" si="1120"/>
        <v>1.1273486430062632E-2</v>
      </c>
      <c r="BE605" s="30">
        <f t="shared" si="1121"/>
        <v>2.2554271215111362E-3</v>
      </c>
      <c r="BF605" s="30">
        <f t="shared" si="1122"/>
        <v>6.9478908188585617E-3</v>
      </c>
      <c r="BG605" s="30">
        <f t="shared" si="1123"/>
        <v>0.17457203994293866</v>
      </c>
      <c r="BH605" s="30">
        <f t="shared" si="1124"/>
        <v>0.14294933849628913</v>
      </c>
      <c r="BI605" s="30">
        <f t="shared" si="1125"/>
        <v>2.611464968152866E-2</v>
      </c>
      <c r="BJ605" s="30">
        <f t="shared" si="1126"/>
        <v>1.8306110879354134</v>
      </c>
      <c r="BK605" s="30"/>
      <c r="BL605" s="30">
        <f t="shared" si="1127"/>
        <v>0.50562307153353314</v>
      </c>
      <c r="BM605" s="30">
        <f t="shared" si="1128"/>
        <v>1.9826914329710943E-3</v>
      </c>
      <c r="BN605" s="30">
        <f t="shared" si="1129"/>
        <v>0.2934918951374681</v>
      </c>
      <c r="BO605" s="30">
        <f t="shared" si="1130"/>
        <v>6.1583186643849154E-3</v>
      </c>
      <c r="BP605" s="30">
        <f t="shared" si="1131"/>
        <v>1.2320624169576268E-3</v>
      </c>
      <c r="BQ605" s="30">
        <f t="shared" si="1132"/>
        <v>3.7953942618661192E-3</v>
      </c>
      <c r="BR605" s="30">
        <f t="shared" si="1133"/>
        <v>9.5362713081686423E-2</v>
      </c>
      <c r="BS605" s="30">
        <f t="shared" si="1134"/>
        <v>7.8088316758481574E-2</v>
      </c>
      <c r="BT605" s="30">
        <f t="shared" si="1135"/>
        <v>1.4265536712651017E-2</v>
      </c>
      <c r="BU605" s="30">
        <f t="shared" si="1136"/>
        <v>1</v>
      </c>
      <c r="BV605" s="30"/>
      <c r="BW605" s="28">
        <f t="shared" si="1137"/>
        <v>0.50801436885888074</v>
      </c>
      <c r="BX605" s="28">
        <f t="shared" si="1138"/>
        <v>0.41599054464119106</v>
      </c>
      <c r="BY605" s="28">
        <f t="shared" si="1139"/>
        <v>7.5995086499928199E-2</v>
      </c>
      <c r="BZ605" s="28"/>
      <c r="CA605" s="28">
        <f t="shared" si="1140"/>
        <v>58.217465239571858</v>
      </c>
      <c r="CB605" s="28">
        <f t="shared" si="1141"/>
        <v>9.3928178453536031</v>
      </c>
      <c r="CC605" s="28">
        <f t="shared" si="1142"/>
        <v>33.000227092936854</v>
      </c>
      <c r="CD605" s="28">
        <f t="shared" si="1143"/>
        <v>50.801436885888073</v>
      </c>
      <c r="CF605" s="28">
        <f t="shared" si="1144"/>
        <v>7.0168730485226609</v>
      </c>
      <c r="CG605" s="28">
        <f t="shared" si="1145"/>
        <v>0.48021664245551088</v>
      </c>
      <c r="CH605" s="30"/>
      <c r="CI605" s="107">
        <f t="shared" si="1146"/>
        <v>2.4654627217396929</v>
      </c>
    </row>
    <row r="606" spans="1:87" ht="15" customHeight="1" x14ac:dyDescent="0.2">
      <c r="A606" s="150" t="s">
        <v>194</v>
      </c>
      <c r="C606" s="147">
        <v>392</v>
      </c>
      <c r="D606" s="26">
        <f t="shared" si="1092"/>
        <v>1025</v>
      </c>
      <c r="F606" s="28">
        <v>58.2</v>
      </c>
      <c r="G606" s="28">
        <v>0.67</v>
      </c>
      <c r="H606" s="28">
        <v>17.8</v>
      </c>
      <c r="I606" s="28">
        <v>6.98</v>
      </c>
      <c r="J606" s="28">
        <v>0.15</v>
      </c>
      <c r="K606" s="28">
        <v>2.15</v>
      </c>
      <c r="L606" s="28">
        <v>4.2</v>
      </c>
      <c r="M606" s="28">
        <v>3.55</v>
      </c>
      <c r="N606" s="28">
        <v>5.84</v>
      </c>
      <c r="O606" s="28">
        <v>0.43</v>
      </c>
      <c r="P606" s="28">
        <f t="shared" si="1093"/>
        <v>99.970000000000027</v>
      </c>
      <c r="R606" s="28">
        <v>54.32</v>
      </c>
      <c r="S606" s="28">
        <v>0.14000000000000001</v>
      </c>
      <c r="T606" s="28">
        <v>28.54</v>
      </c>
      <c r="U606" s="28">
        <v>0.69</v>
      </c>
      <c r="V606" s="28">
        <v>0</v>
      </c>
      <c r="W606" s="28">
        <v>0.3</v>
      </c>
      <c r="X606" s="28">
        <v>10.77</v>
      </c>
      <c r="Y606" s="28">
        <v>4.3</v>
      </c>
      <c r="Z606" s="28">
        <v>0.95</v>
      </c>
      <c r="AA606" s="28">
        <f t="shared" si="1094"/>
        <v>100.00999999999999</v>
      </c>
      <c r="AC606" s="30">
        <f t="shared" si="1095"/>
        <v>0.9687083888149135</v>
      </c>
      <c r="AD606" s="30">
        <f t="shared" si="1096"/>
        <v>8.3854818523153938E-3</v>
      </c>
      <c r="AE606" s="30">
        <f t="shared" si="1097"/>
        <v>0.34915653197332291</v>
      </c>
      <c r="AF606" s="30">
        <f t="shared" si="1098"/>
        <v>9.7146833681280464E-2</v>
      </c>
      <c r="AG606" s="30">
        <f t="shared" si="1099"/>
        <v>2.11446292641669E-3</v>
      </c>
      <c r="AH606" s="30">
        <f t="shared" si="1100"/>
        <v>5.3349875930521096E-2</v>
      </c>
      <c r="AI606" s="30">
        <f t="shared" si="1101"/>
        <v>7.4893009985734671E-2</v>
      </c>
      <c r="AJ606" s="30">
        <f t="shared" si="1102"/>
        <v>0.11455308163923847</v>
      </c>
      <c r="AK606" s="30">
        <f t="shared" si="1103"/>
        <v>0.12399150743099786</v>
      </c>
      <c r="AL606" s="30">
        <f t="shared" si="1104"/>
        <v>6.0590261876748127E-3</v>
      </c>
      <c r="AM606" s="30">
        <f t="shared" si="1105"/>
        <v>1.7983582004224155</v>
      </c>
      <c r="AO606" s="30">
        <f t="shared" si="1106"/>
        <v>0.53866264717861778</v>
      </c>
      <c r="AP606" s="30">
        <f t="shared" si="1107"/>
        <v>4.6628540689756534E-3</v>
      </c>
      <c r="AQ606" s="30">
        <f t="shared" si="1108"/>
        <v>0.19415294010465195</v>
      </c>
      <c r="AR606" s="30">
        <f t="shared" si="1109"/>
        <v>5.4019735144234166E-2</v>
      </c>
      <c r="AS606" s="30">
        <f t="shared" si="1110"/>
        <v>1.1757740620973202E-3</v>
      </c>
      <c r="AT606" s="30">
        <f t="shared" si="1111"/>
        <v>2.9665878531868552E-2</v>
      </c>
      <c r="AU606" s="30">
        <f t="shared" si="1112"/>
        <v>4.1645212821418497E-2</v>
      </c>
      <c r="AV606" s="30">
        <f t="shared" si="1113"/>
        <v>6.3698701188857232E-2</v>
      </c>
      <c r="AW606" s="30">
        <f t="shared" si="1114"/>
        <v>6.8947058156641747E-2</v>
      </c>
      <c r="AX606" s="30">
        <f t="shared" si="1115"/>
        <v>3.3691987426373738E-3</v>
      </c>
      <c r="AY606" s="30">
        <f t="shared" si="1116"/>
        <v>1.0000000000000004</v>
      </c>
      <c r="AZ606" s="30"/>
      <c r="BA606" s="30">
        <f t="shared" si="1117"/>
        <v>0.9041278295605859</v>
      </c>
      <c r="BB606" s="30">
        <f t="shared" si="1118"/>
        <v>1.7521902377972466E-3</v>
      </c>
      <c r="BC606" s="30">
        <f t="shared" si="1119"/>
        <v>0.55982738328756376</v>
      </c>
      <c r="BD606" s="30">
        <f t="shared" si="1120"/>
        <v>9.6033402922755737E-3</v>
      </c>
      <c r="BE606" s="30">
        <f t="shared" si="1121"/>
        <v>0</v>
      </c>
      <c r="BF606" s="30">
        <f t="shared" si="1122"/>
        <v>7.4441687344913151E-3</v>
      </c>
      <c r="BG606" s="30">
        <f t="shared" si="1123"/>
        <v>0.19204707560627673</v>
      </c>
      <c r="BH606" s="30">
        <f t="shared" si="1124"/>
        <v>0.13875443691513392</v>
      </c>
      <c r="BI606" s="30">
        <f t="shared" si="1125"/>
        <v>2.0169851380042462E-2</v>
      </c>
      <c r="BJ606" s="30">
        <f t="shared" si="1126"/>
        <v>1.8337262760141668</v>
      </c>
      <c r="BK606" s="30"/>
      <c r="BL606" s="30">
        <f t="shared" si="1127"/>
        <v>0.49305495666769888</v>
      </c>
      <c r="BM606" s="30">
        <f t="shared" si="1128"/>
        <v>9.5553532755491243E-4</v>
      </c>
      <c r="BN606" s="30">
        <f t="shared" si="1129"/>
        <v>0.30529495629217818</v>
      </c>
      <c r="BO606" s="30">
        <f t="shared" si="1130"/>
        <v>5.2370631418063298E-3</v>
      </c>
      <c r="BP606" s="30">
        <f t="shared" si="1131"/>
        <v>0</v>
      </c>
      <c r="BQ606" s="30">
        <f t="shared" si="1132"/>
        <v>4.0595855727563364E-3</v>
      </c>
      <c r="BR606" s="30">
        <f t="shared" si="1133"/>
        <v>0.1047305031935928</v>
      </c>
      <c r="BS606" s="30">
        <f t="shared" si="1134"/>
        <v>7.5668020211137527E-2</v>
      </c>
      <c r="BT606" s="30">
        <f t="shared" si="1135"/>
        <v>1.099937959327504E-2</v>
      </c>
      <c r="BU606" s="30">
        <f t="shared" si="1136"/>
        <v>0.99999999999999989</v>
      </c>
      <c r="BV606" s="30"/>
      <c r="BW606" s="28">
        <f t="shared" si="1137"/>
        <v>0.54718730745281063</v>
      </c>
      <c r="BX606" s="28">
        <f t="shared" si="1138"/>
        <v>0.39534403996017703</v>
      </c>
      <c r="BY606" s="28">
        <f t="shared" si="1139"/>
        <v>5.7468652587012337E-2</v>
      </c>
      <c r="BZ606" s="28"/>
      <c r="CA606" s="28">
        <f t="shared" si="1140"/>
        <v>58.217465239571858</v>
      </c>
      <c r="CB606" s="28">
        <f t="shared" si="1141"/>
        <v>9.3928178453536031</v>
      </c>
      <c r="CC606" s="28">
        <f t="shared" si="1142"/>
        <v>33.106230631341766</v>
      </c>
      <c r="CD606" s="28">
        <f t="shared" si="1143"/>
        <v>54.718730745281064</v>
      </c>
      <c r="CF606" s="28">
        <f t="shared" si="1144"/>
        <v>7.0911544867838163</v>
      </c>
      <c r="CG606" s="28">
        <f t="shared" si="1145"/>
        <v>0.48021664245551088</v>
      </c>
      <c r="CH606" s="30"/>
      <c r="CI606" s="107">
        <f t="shared" si="1146"/>
        <v>2.6951184052093127</v>
      </c>
    </row>
    <row r="607" spans="1:87" ht="15" customHeight="1" x14ac:dyDescent="0.2">
      <c r="A607" s="150" t="s">
        <v>194</v>
      </c>
      <c r="C607" s="147">
        <v>399</v>
      </c>
      <c r="D607" s="26">
        <f t="shared" si="1092"/>
        <v>1025</v>
      </c>
      <c r="F607" s="28">
        <v>58.2</v>
      </c>
      <c r="G607" s="28">
        <v>0.67</v>
      </c>
      <c r="H607" s="28">
        <v>17.8</v>
      </c>
      <c r="I607" s="28">
        <v>6.98</v>
      </c>
      <c r="J607" s="28">
        <v>0.15</v>
      </c>
      <c r="K607" s="28">
        <v>2.15</v>
      </c>
      <c r="L607" s="28">
        <v>4.2</v>
      </c>
      <c r="M607" s="28">
        <v>3.55</v>
      </c>
      <c r="N607" s="28">
        <v>5.84</v>
      </c>
      <c r="O607" s="28">
        <v>0.43</v>
      </c>
      <c r="P607" s="28">
        <f t="shared" si="1093"/>
        <v>99.970000000000027</v>
      </c>
      <c r="R607" s="28">
        <v>53.42</v>
      </c>
      <c r="S607" s="28">
        <v>0.17</v>
      </c>
      <c r="T607" s="28">
        <v>28.88</v>
      </c>
      <c r="U607" s="28">
        <v>0.97</v>
      </c>
      <c r="V607" s="28">
        <v>0.27</v>
      </c>
      <c r="W607" s="28">
        <v>0.21</v>
      </c>
      <c r="X607" s="28">
        <v>11.49</v>
      </c>
      <c r="Y607" s="28">
        <v>3.73</v>
      </c>
      <c r="Z607" s="28">
        <v>0.87</v>
      </c>
      <c r="AA607" s="28">
        <f t="shared" si="1094"/>
        <v>100.00999999999999</v>
      </c>
      <c r="AC607" s="30">
        <f t="shared" si="1095"/>
        <v>0.9687083888149135</v>
      </c>
      <c r="AD607" s="30">
        <f t="shared" si="1096"/>
        <v>8.3854818523153938E-3</v>
      </c>
      <c r="AE607" s="30">
        <f t="shared" si="1097"/>
        <v>0.34915653197332291</v>
      </c>
      <c r="AF607" s="30">
        <f t="shared" si="1098"/>
        <v>9.7146833681280464E-2</v>
      </c>
      <c r="AG607" s="30">
        <f t="shared" si="1099"/>
        <v>2.11446292641669E-3</v>
      </c>
      <c r="AH607" s="30">
        <f t="shared" si="1100"/>
        <v>5.3349875930521096E-2</v>
      </c>
      <c r="AI607" s="30">
        <f t="shared" si="1101"/>
        <v>7.4893009985734671E-2</v>
      </c>
      <c r="AJ607" s="30">
        <f t="shared" si="1102"/>
        <v>0.11455308163923847</v>
      </c>
      <c r="AK607" s="30">
        <f t="shared" si="1103"/>
        <v>0.12399150743099786</v>
      </c>
      <c r="AL607" s="30">
        <f t="shared" si="1104"/>
        <v>6.0590261876748127E-3</v>
      </c>
      <c r="AM607" s="30">
        <f t="shared" si="1105"/>
        <v>1.7983582004224155</v>
      </c>
      <c r="AO607" s="30">
        <f t="shared" si="1106"/>
        <v>0.53866264717861778</v>
      </c>
      <c r="AP607" s="30">
        <f t="shared" si="1107"/>
        <v>4.6628540689756534E-3</v>
      </c>
      <c r="AQ607" s="30">
        <f t="shared" si="1108"/>
        <v>0.19415294010465195</v>
      </c>
      <c r="AR607" s="30">
        <f t="shared" si="1109"/>
        <v>5.4019735144234166E-2</v>
      </c>
      <c r="AS607" s="30">
        <f t="shared" si="1110"/>
        <v>1.1757740620973202E-3</v>
      </c>
      <c r="AT607" s="30">
        <f t="shared" si="1111"/>
        <v>2.9665878531868552E-2</v>
      </c>
      <c r="AU607" s="30">
        <f t="shared" si="1112"/>
        <v>4.1645212821418497E-2</v>
      </c>
      <c r="AV607" s="30">
        <f t="shared" si="1113"/>
        <v>6.3698701188857232E-2</v>
      </c>
      <c r="AW607" s="30">
        <f t="shared" si="1114"/>
        <v>6.8947058156641747E-2</v>
      </c>
      <c r="AX607" s="30">
        <f t="shared" si="1115"/>
        <v>3.3691987426373738E-3</v>
      </c>
      <c r="AY607" s="30">
        <f t="shared" si="1116"/>
        <v>1.0000000000000004</v>
      </c>
      <c r="AZ607" s="30"/>
      <c r="BA607" s="30">
        <f t="shared" si="1117"/>
        <v>0.88914780292942752</v>
      </c>
      <c r="BB607" s="30">
        <f t="shared" si="1118"/>
        <v>2.1276595744680851E-3</v>
      </c>
      <c r="BC607" s="30">
        <f t="shared" si="1119"/>
        <v>0.56649666535896437</v>
      </c>
      <c r="BD607" s="30">
        <f t="shared" si="1120"/>
        <v>1.3500347947112039E-2</v>
      </c>
      <c r="BE607" s="30">
        <f t="shared" si="1121"/>
        <v>3.8060332675500428E-3</v>
      </c>
      <c r="BF607" s="30">
        <f t="shared" si="1122"/>
        <v>5.210918114143921E-3</v>
      </c>
      <c r="BG607" s="30">
        <f t="shared" si="1123"/>
        <v>0.204885877318117</v>
      </c>
      <c r="BH607" s="30">
        <f t="shared" si="1124"/>
        <v>0.12036140690545338</v>
      </c>
      <c r="BI607" s="30">
        <f t="shared" si="1125"/>
        <v>1.8471337579617834E-2</v>
      </c>
      <c r="BJ607" s="30">
        <f t="shared" si="1126"/>
        <v>1.8240080489948545</v>
      </c>
      <c r="BK607" s="30"/>
      <c r="BL607" s="30">
        <f t="shared" si="1127"/>
        <v>0.48746923206803011</v>
      </c>
      <c r="BM607" s="30">
        <f t="shared" si="1128"/>
        <v>1.166474882411052E-3</v>
      </c>
      <c r="BN607" s="30">
        <f t="shared" si="1129"/>
        <v>0.31057794162209995</v>
      </c>
      <c r="BO607" s="30">
        <f t="shared" si="1130"/>
        <v>7.401473888534427E-3</v>
      </c>
      <c r="BP607" s="30">
        <f t="shared" si="1131"/>
        <v>2.0866318378624541E-3</v>
      </c>
      <c r="BQ607" s="30">
        <f t="shared" si="1132"/>
        <v>2.8568503943913357E-3</v>
      </c>
      <c r="BR607" s="30">
        <f t="shared" si="1133"/>
        <v>0.1123272879365978</v>
      </c>
      <c r="BS607" s="30">
        <f t="shared" si="1134"/>
        <v>6.5987322244427729E-2</v>
      </c>
      <c r="BT607" s="30">
        <f t="shared" si="1135"/>
        <v>1.0126785125644992E-2</v>
      </c>
      <c r="BU607" s="30">
        <f t="shared" si="1136"/>
        <v>0.99999999999999989</v>
      </c>
      <c r="BV607" s="30"/>
      <c r="BW607" s="28">
        <f t="shared" si="1137"/>
        <v>0.59608605505067391</v>
      </c>
      <c r="BX607" s="28">
        <f t="shared" si="1138"/>
        <v>0.3501742392484391</v>
      </c>
      <c r="BY607" s="28">
        <f t="shared" si="1139"/>
        <v>5.3739705700886986E-2</v>
      </c>
      <c r="BZ607" s="28"/>
      <c r="CA607" s="28">
        <f t="shared" si="1140"/>
        <v>58.217465239571858</v>
      </c>
      <c r="CB607" s="28">
        <f t="shared" si="1141"/>
        <v>9.3928178453536031</v>
      </c>
      <c r="CC607" s="28">
        <f t="shared" si="1142"/>
        <v>35.178273322622395</v>
      </c>
      <c r="CD607" s="28">
        <f t="shared" si="1143"/>
        <v>59.608605505067388</v>
      </c>
      <c r="CF607" s="28">
        <f t="shared" si="1144"/>
        <v>7.1767483605002891</v>
      </c>
      <c r="CG607" s="28">
        <f t="shared" si="1145"/>
        <v>0.48021664245551088</v>
      </c>
      <c r="CH607" s="30"/>
      <c r="CI607" s="107">
        <f t="shared" si="1146"/>
        <v>3.22285842983066</v>
      </c>
    </row>
    <row r="608" spans="1:87" ht="15" customHeight="1" x14ac:dyDescent="0.2">
      <c r="A608" s="150" t="s">
        <v>194</v>
      </c>
      <c r="C608" s="147">
        <v>406</v>
      </c>
      <c r="D608" s="26">
        <f t="shared" si="1092"/>
        <v>1025</v>
      </c>
      <c r="F608" s="28">
        <v>58.2</v>
      </c>
      <c r="G608" s="28">
        <v>0.67</v>
      </c>
      <c r="H608" s="28">
        <v>17.8</v>
      </c>
      <c r="I608" s="28">
        <v>6.98</v>
      </c>
      <c r="J608" s="28">
        <v>0.15</v>
      </c>
      <c r="K608" s="28">
        <v>2.15</v>
      </c>
      <c r="L608" s="28">
        <v>4.2</v>
      </c>
      <c r="M608" s="28">
        <v>3.55</v>
      </c>
      <c r="N608" s="28">
        <v>5.84</v>
      </c>
      <c r="O608" s="28">
        <v>0.43</v>
      </c>
      <c r="P608" s="28">
        <f t="shared" si="1093"/>
        <v>99.970000000000027</v>
      </c>
      <c r="R608" s="28">
        <v>53.79</v>
      </c>
      <c r="S608" s="28">
        <v>0.18</v>
      </c>
      <c r="T608" s="28">
        <v>28.85</v>
      </c>
      <c r="U608" s="28">
        <v>0.71</v>
      </c>
      <c r="V608" s="28">
        <v>0.1</v>
      </c>
      <c r="W608" s="28">
        <v>0.28000000000000003</v>
      </c>
      <c r="X608" s="28">
        <v>11.32</v>
      </c>
      <c r="Y608" s="28">
        <v>3.86</v>
      </c>
      <c r="Z608" s="28">
        <v>0.93</v>
      </c>
      <c r="AA608" s="28">
        <f t="shared" si="1094"/>
        <v>100.02</v>
      </c>
      <c r="AC608" s="30">
        <f t="shared" si="1095"/>
        <v>0.9687083888149135</v>
      </c>
      <c r="AD608" s="30">
        <f t="shared" si="1096"/>
        <v>8.3854818523153938E-3</v>
      </c>
      <c r="AE608" s="30">
        <f t="shared" si="1097"/>
        <v>0.34915653197332291</v>
      </c>
      <c r="AF608" s="30">
        <f t="shared" si="1098"/>
        <v>9.7146833681280464E-2</v>
      </c>
      <c r="AG608" s="30">
        <f t="shared" si="1099"/>
        <v>2.11446292641669E-3</v>
      </c>
      <c r="AH608" s="30">
        <f t="shared" si="1100"/>
        <v>5.3349875930521096E-2</v>
      </c>
      <c r="AI608" s="30">
        <f t="shared" si="1101"/>
        <v>7.4893009985734671E-2</v>
      </c>
      <c r="AJ608" s="30">
        <f t="shared" si="1102"/>
        <v>0.11455308163923847</v>
      </c>
      <c r="AK608" s="30">
        <f t="shared" si="1103"/>
        <v>0.12399150743099786</v>
      </c>
      <c r="AL608" s="30">
        <f t="shared" si="1104"/>
        <v>6.0590261876748127E-3</v>
      </c>
      <c r="AM608" s="30">
        <f t="shared" si="1105"/>
        <v>1.7983582004224155</v>
      </c>
      <c r="AO608" s="30">
        <f t="shared" si="1106"/>
        <v>0.53866264717861778</v>
      </c>
      <c r="AP608" s="30">
        <f t="shared" si="1107"/>
        <v>4.6628540689756534E-3</v>
      </c>
      <c r="AQ608" s="30">
        <f t="shared" si="1108"/>
        <v>0.19415294010465195</v>
      </c>
      <c r="AR608" s="30">
        <f t="shared" si="1109"/>
        <v>5.4019735144234166E-2</v>
      </c>
      <c r="AS608" s="30">
        <f t="shared" si="1110"/>
        <v>1.1757740620973202E-3</v>
      </c>
      <c r="AT608" s="30">
        <f t="shared" si="1111"/>
        <v>2.9665878531868552E-2</v>
      </c>
      <c r="AU608" s="30">
        <f t="shared" si="1112"/>
        <v>4.1645212821418497E-2</v>
      </c>
      <c r="AV608" s="30">
        <f t="shared" si="1113"/>
        <v>6.3698701188857232E-2</v>
      </c>
      <c r="AW608" s="30">
        <f t="shared" si="1114"/>
        <v>6.8947058156641747E-2</v>
      </c>
      <c r="AX608" s="30">
        <f t="shared" si="1115"/>
        <v>3.3691987426373738E-3</v>
      </c>
      <c r="AY608" s="30">
        <f t="shared" si="1116"/>
        <v>1.0000000000000004</v>
      </c>
      <c r="AZ608" s="30"/>
      <c r="BA608" s="30">
        <f t="shared" si="1117"/>
        <v>0.89530625832223698</v>
      </c>
      <c r="BB608" s="30">
        <f t="shared" si="1118"/>
        <v>2.252816020025031E-3</v>
      </c>
      <c r="BC608" s="30">
        <f t="shared" si="1119"/>
        <v>0.56590819929384073</v>
      </c>
      <c r="BD608" s="30">
        <f t="shared" si="1120"/>
        <v>9.8816979819067504E-3</v>
      </c>
      <c r="BE608" s="30">
        <f t="shared" si="1121"/>
        <v>1.4096419509444602E-3</v>
      </c>
      <c r="BF608" s="30">
        <f t="shared" si="1122"/>
        <v>6.9478908188585617E-3</v>
      </c>
      <c r="BG608" s="30">
        <f t="shared" si="1123"/>
        <v>0.20185449358059915</v>
      </c>
      <c r="BH608" s="30">
        <f t="shared" si="1124"/>
        <v>0.12455630848660859</v>
      </c>
      <c r="BI608" s="30">
        <f t="shared" si="1125"/>
        <v>1.9745222929936305E-2</v>
      </c>
      <c r="BJ608" s="30">
        <f t="shared" si="1126"/>
        <v>1.8278625293849564</v>
      </c>
      <c r="BK608" s="30"/>
      <c r="BL608" s="30">
        <f t="shared" si="1127"/>
        <v>0.48981049938339277</v>
      </c>
      <c r="BM608" s="30">
        <f t="shared" si="1128"/>
        <v>1.2324865704113231E-3</v>
      </c>
      <c r="BN608" s="30">
        <f t="shared" si="1129"/>
        <v>0.30960107239807522</v>
      </c>
      <c r="BO608" s="30">
        <f t="shared" si="1130"/>
        <v>5.4061494357739081E-3</v>
      </c>
      <c r="BP608" s="30">
        <f t="shared" si="1131"/>
        <v>7.7119691896019118E-4</v>
      </c>
      <c r="BQ608" s="30">
        <f t="shared" si="1132"/>
        <v>3.8011013996749553E-3</v>
      </c>
      <c r="BR608" s="30">
        <f t="shared" si="1133"/>
        <v>0.11043198836649912</v>
      </c>
      <c r="BS608" s="30">
        <f t="shared" si="1134"/>
        <v>6.8143148887963467E-2</v>
      </c>
      <c r="BT608" s="30">
        <f t="shared" si="1135"/>
        <v>1.0802356639249137E-2</v>
      </c>
      <c r="BU608" s="30">
        <f t="shared" si="1136"/>
        <v>1</v>
      </c>
      <c r="BV608" s="30"/>
      <c r="BW608" s="28">
        <f t="shared" si="1137"/>
        <v>0.5831315331930581</v>
      </c>
      <c r="BX608" s="28">
        <f t="shared" si="1138"/>
        <v>0.35982707071944287</v>
      </c>
      <c r="BY608" s="28">
        <f t="shared" si="1139"/>
        <v>5.704139608749903E-2</v>
      </c>
      <c r="BZ608" s="28"/>
      <c r="CA608" s="28">
        <f t="shared" si="1140"/>
        <v>58.217465239571858</v>
      </c>
      <c r="CB608" s="28">
        <f t="shared" si="1141"/>
        <v>9.3928178453536031</v>
      </c>
      <c r="CC608" s="28">
        <f t="shared" si="1142"/>
        <v>34.860716268402811</v>
      </c>
      <c r="CD608" s="28">
        <f t="shared" si="1143"/>
        <v>58.313153319305812</v>
      </c>
      <c r="CF608" s="28">
        <f t="shared" si="1144"/>
        <v>7.1547760914886371</v>
      </c>
      <c r="CG608" s="28">
        <f t="shared" si="1145"/>
        <v>0.48021664245551088</v>
      </c>
      <c r="CH608" s="30"/>
      <c r="CI608" s="107">
        <f t="shared" si="1146"/>
        <v>3.1112908634908503</v>
      </c>
    </row>
    <row r="609" spans="1:89" ht="15" customHeight="1" x14ac:dyDescent="0.2">
      <c r="A609" s="150" t="s">
        <v>194</v>
      </c>
      <c r="C609" s="147">
        <v>413</v>
      </c>
      <c r="D609" s="26">
        <f t="shared" si="1092"/>
        <v>1025</v>
      </c>
      <c r="F609" s="28">
        <v>58.2</v>
      </c>
      <c r="G609" s="28">
        <v>0.67</v>
      </c>
      <c r="H609" s="28">
        <v>17.8</v>
      </c>
      <c r="I609" s="28">
        <v>6.98</v>
      </c>
      <c r="J609" s="28">
        <v>0.15</v>
      </c>
      <c r="K609" s="28">
        <v>2.15</v>
      </c>
      <c r="L609" s="28">
        <v>4.2</v>
      </c>
      <c r="M609" s="28">
        <v>3.55</v>
      </c>
      <c r="N609" s="28">
        <v>5.84</v>
      </c>
      <c r="O609" s="28">
        <v>0.43</v>
      </c>
      <c r="P609" s="28">
        <f t="shared" si="1093"/>
        <v>99.970000000000027</v>
      </c>
      <c r="R609" s="28">
        <v>52.8</v>
      </c>
      <c r="S609" s="28">
        <v>0.25</v>
      </c>
      <c r="T609" s="28">
        <v>29.29</v>
      </c>
      <c r="U609" s="28">
        <v>0.84</v>
      </c>
      <c r="V609" s="28">
        <v>0.21</v>
      </c>
      <c r="W609" s="28">
        <v>0.31</v>
      </c>
      <c r="X609" s="28">
        <v>11.71</v>
      </c>
      <c r="Y609" s="28">
        <v>3.75</v>
      </c>
      <c r="Z609" s="28">
        <v>0.85</v>
      </c>
      <c r="AA609" s="28">
        <f t="shared" si="1094"/>
        <v>100.00999999999999</v>
      </c>
      <c r="AC609" s="30">
        <f t="shared" si="1095"/>
        <v>0.9687083888149135</v>
      </c>
      <c r="AD609" s="30">
        <f t="shared" si="1096"/>
        <v>8.3854818523153938E-3</v>
      </c>
      <c r="AE609" s="30">
        <f t="shared" si="1097"/>
        <v>0.34915653197332291</v>
      </c>
      <c r="AF609" s="30">
        <f t="shared" si="1098"/>
        <v>9.7146833681280464E-2</v>
      </c>
      <c r="AG609" s="30">
        <f t="shared" si="1099"/>
        <v>2.11446292641669E-3</v>
      </c>
      <c r="AH609" s="30">
        <f t="shared" si="1100"/>
        <v>5.3349875930521096E-2</v>
      </c>
      <c r="AI609" s="30">
        <f t="shared" si="1101"/>
        <v>7.4893009985734671E-2</v>
      </c>
      <c r="AJ609" s="30">
        <f t="shared" si="1102"/>
        <v>0.11455308163923847</v>
      </c>
      <c r="AK609" s="30">
        <f t="shared" si="1103"/>
        <v>0.12399150743099786</v>
      </c>
      <c r="AL609" s="30">
        <f t="shared" si="1104"/>
        <v>6.0590261876748127E-3</v>
      </c>
      <c r="AM609" s="30">
        <f t="shared" si="1105"/>
        <v>1.7983582004224155</v>
      </c>
      <c r="AO609" s="30">
        <f t="shared" si="1106"/>
        <v>0.53866264717861778</v>
      </c>
      <c r="AP609" s="30">
        <f t="shared" si="1107"/>
        <v>4.6628540689756534E-3</v>
      </c>
      <c r="AQ609" s="30">
        <f t="shared" si="1108"/>
        <v>0.19415294010465195</v>
      </c>
      <c r="AR609" s="30">
        <f t="shared" si="1109"/>
        <v>5.4019735144234166E-2</v>
      </c>
      <c r="AS609" s="30">
        <f t="shared" si="1110"/>
        <v>1.1757740620973202E-3</v>
      </c>
      <c r="AT609" s="30">
        <f t="shared" si="1111"/>
        <v>2.9665878531868552E-2</v>
      </c>
      <c r="AU609" s="30">
        <f t="shared" si="1112"/>
        <v>4.1645212821418497E-2</v>
      </c>
      <c r="AV609" s="30">
        <f t="shared" si="1113"/>
        <v>6.3698701188857232E-2</v>
      </c>
      <c r="AW609" s="30">
        <f t="shared" si="1114"/>
        <v>6.8947058156641747E-2</v>
      </c>
      <c r="AX609" s="30">
        <f t="shared" si="1115"/>
        <v>3.3691987426373738E-3</v>
      </c>
      <c r="AY609" s="30">
        <f t="shared" si="1116"/>
        <v>1.0000000000000004</v>
      </c>
      <c r="AZ609" s="30"/>
      <c r="BA609" s="30">
        <f t="shared" si="1117"/>
        <v>0.87882822902796265</v>
      </c>
      <c r="BB609" s="30">
        <f t="shared" si="1118"/>
        <v>3.1289111389236545E-3</v>
      </c>
      <c r="BC609" s="30">
        <f t="shared" si="1119"/>
        <v>0.57453903491565317</v>
      </c>
      <c r="BD609" s="30">
        <f t="shared" si="1120"/>
        <v>1.1691022964509395E-2</v>
      </c>
      <c r="BE609" s="30">
        <f t="shared" si="1121"/>
        <v>2.9602480969833662E-3</v>
      </c>
      <c r="BF609" s="30">
        <f t="shared" si="1122"/>
        <v>7.6923076923076927E-3</v>
      </c>
      <c r="BG609" s="30">
        <f t="shared" si="1123"/>
        <v>0.20880884450784595</v>
      </c>
      <c r="BH609" s="30">
        <f t="shared" si="1124"/>
        <v>0.12100677637947725</v>
      </c>
      <c r="BI609" s="30">
        <f t="shared" si="1125"/>
        <v>1.8046709129511677E-2</v>
      </c>
      <c r="BJ609" s="30">
        <f t="shared" si="1126"/>
        <v>1.8267020838531751</v>
      </c>
      <c r="BK609" s="30"/>
      <c r="BL609" s="30">
        <f t="shared" si="1127"/>
        <v>0.48110101630485697</v>
      </c>
      <c r="BM609" s="30">
        <f t="shared" si="1128"/>
        <v>1.7128743469343669E-3</v>
      </c>
      <c r="BN609" s="30">
        <f t="shared" si="1129"/>
        <v>0.3145225704805365</v>
      </c>
      <c r="BO609" s="30">
        <f t="shared" si="1130"/>
        <v>6.4000709627750575E-3</v>
      </c>
      <c r="BP609" s="30">
        <f t="shared" si="1131"/>
        <v>1.6205423550725538E-3</v>
      </c>
      <c r="BQ609" s="30">
        <f t="shared" si="1132"/>
        <v>4.2110357021555673E-3</v>
      </c>
      <c r="BR609" s="30">
        <f t="shared" si="1133"/>
        <v>0.11430919488929066</v>
      </c>
      <c r="BS609" s="30">
        <f t="shared" si="1134"/>
        <v>6.6243301219775369E-2</v>
      </c>
      <c r="BT609" s="30">
        <f t="shared" si="1135"/>
        <v>9.8793937386027625E-3</v>
      </c>
      <c r="BU609" s="30">
        <f t="shared" si="1136"/>
        <v>0.99999999999999989</v>
      </c>
      <c r="BV609" s="30"/>
      <c r="BW609" s="28">
        <f t="shared" si="1137"/>
        <v>0.60026288128910255</v>
      </c>
      <c r="BX609" s="28">
        <f t="shared" si="1138"/>
        <v>0.34785823568082547</v>
      </c>
      <c r="BY609" s="28">
        <f t="shared" si="1139"/>
        <v>5.1878883030071987E-2</v>
      </c>
      <c r="BZ609" s="28"/>
      <c r="CA609" s="28">
        <f t="shared" si="1140"/>
        <v>58.217465239571858</v>
      </c>
      <c r="CB609" s="28">
        <f t="shared" si="1141"/>
        <v>9.3928178453536031</v>
      </c>
      <c r="CC609" s="28">
        <f t="shared" si="1142"/>
        <v>35.201032367462325</v>
      </c>
      <c r="CD609" s="28">
        <f t="shared" si="1143"/>
        <v>60.026288128910252</v>
      </c>
      <c r="CF609" s="28">
        <f t="shared" si="1144"/>
        <v>7.1837310109335792</v>
      </c>
      <c r="CG609" s="28">
        <f t="shared" si="1145"/>
        <v>0.48021664245551088</v>
      </c>
      <c r="CH609" s="30"/>
      <c r="CI609" s="107">
        <f t="shared" si="1146"/>
        <v>3.2490639513044317</v>
      </c>
    </row>
    <row r="610" spans="1:89" ht="15" customHeight="1" x14ac:dyDescent="0.2">
      <c r="A610" s="150" t="s">
        <v>194</v>
      </c>
      <c r="C610" s="147">
        <v>420</v>
      </c>
      <c r="D610" s="26">
        <f t="shared" si="1092"/>
        <v>1025</v>
      </c>
      <c r="F610" s="28">
        <v>58.2</v>
      </c>
      <c r="G610" s="28">
        <v>0.67</v>
      </c>
      <c r="H610" s="28">
        <v>17.8</v>
      </c>
      <c r="I610" s="28">
        <v>6.98</v>
      </c>
      <c r="J610" s="28">
        <v>0.15</v>
      </c>
      <c r="K610" s="28">
        <v>2.15</v>
      </c>
      <c r="L610" s="28">
        <v>4.2</v>
      </c>
      <c r="M610" s="28">
        <v>3.55</v>
      </c>
      <c r="N610" s="28">
        <v>5.84</v>
      </c>
      <c r="O610" s="28">
        <v>0.43</v>
      </c>
      <c r="P610" s="28">
        <f t="shared" si="1093"/>
        <v>99.970000000000027</v>
      </c>
      <c r="R610" s="28">
        <v>54.68</v>
      </c>
      <c r="S610" s="28">
        <v>0.27</v>
      </c>
      <c r="T610" s="28">
        <v>28.14</v>
      </c>
      <c r="U610" s="28">
        <v>0.75</v>
      </c>
      <c r="V610" s="28">
        <v>0.12</v>
      </c>
      <c r="W610" s="28">
        <v>0.2</v>
      </c>
      <c r="X610" s="28">
        <v>10.63</v>
      </c>
      <c r="Y610" s="28">
        <v>4.1900000000000004</v>
      </c>
      <c r="Z610" s="28">
        <v>1.03</v>
      </c>
      <c r="AA610" s="28">
        <f t="shared" si="1094"/>
        <v>100.01</v>
      </c>
      <c r="AC610" s="30">
        <f t="shared" si="1095"/>
        <v>0.9687083888149135</v>
      </c>
      <c r="AD610" s="30">
        <f t="shared" si="1096"/>
        <v>8.3854818523153938E-3</v>
      </c>
      <c r="AE610" s="30">
        <f t="shared" si="1097"/>
        <v>0.34915653197332291</v>
      </c>
      <c r="AF610" s="30">
        <f t="shared" si="1098"/>
        <v>9.7146833681280464E-2</v>
      </c>
      <c r="AG610" s="30">
        <f t="shared" si="1099"/>
        <v>2.11446292641669E-3</v>
      </c>
      <c r="AH610" s="30">
        <f t="shared" si="1100"/>
        <v>5.3349875930521096E-2</v>
      </c>
      <c r="AI610" s="30">
        <f t="shared" si="1101"/>
        <v>7.4893009985734671E-2</v>
      </c>
      <c r="AJ610" s="30">
        <f t="shared" si="1102"/>
        <v>0.11455308163923847</v>
      </c>
      <c r="AK610" s="30">
        <f t="shared" si="1103"/>
        <v>0.12399150743099786</v>
      </c>
      <c r="AL610" s="30">
        <f t="shared" si="1104"/>
        <v>6.0590261876748127E-3</v>
      </c>
      <c r="AM610" s="30">
        <f t="shared" si="1105"/>
        <v>1.7983582004224155</v>
      </c>
      <c r="AO610" s="30">
        <f t="shared" si="1106"/>
        <v>0.53866264717861778</v>
      </c>
      <c r="AP610" s="30">
        <f t="shared" si="1107"/>
        <v>4.6628540689756534E-3</v>
      </c>
      <c r="AQ610" s="30">
        <f t="shared" si="1108"/>
        <v>0.19415294010465195</v>
      </c>
      <c r="AR610" s="30">
        <f t="shared" si="1109"/>
        <v>5.4019735144234166E-2</v>
      </c>
      <c r="AS610" s="30">
        <f t="shared" si="1110"/>
        <v>1.1757740620973202E-3</v>
      </c>
      <c r="AT610" s="30">
        <f t="shared" si="1111"/>
        <v>2.9665878531868552E-2</v>
      </c>
      <c r="AU610" s="30">
        <f t="shared" si="1112"/>
        <v>4.1645212821418497E-2</v>
      </c>
      <c r="AV610" s="30">
        <f t="shared" si="1113"/>
        <v>6.3698701188857232E-2</v>
      </c>
      <c r="AW610" s="30">
        <f t="shared" si="1114"/>
        <v>6.8947058156641747E-2</v>
      </c>
      <c r="AX610" s="30">
        <f t="shared" si="1115"/>
        <v>3.3691987426373738E-3</v>
      </c>
      <c r="AY610" s="30">
        <f t="shared" si="1116"/>
        <v>1.0000000000000004</v>
      </c>
      <c r="AZ610" s="30"/>
      <c r="BA610" s="30">
        <f t="shared" si="1117"/>
        <v>0.91011984021304926</v>
      </c>
      <c r="BB610" s="30">
        <f t="shared" si="1118"/>
        <v>3.3792240300375468E-3</v>
      </c>
      <c r="BC610" s="30">
        <f t="shared" si="1119"/>
        <v>0.5519811690859161</v>
      </c>
      <c r="BD610" s="30">
        <f t="shared" si="1120"/>
        <v>1.0438413361169104E-2</v>
      </c>
      <c r="BE610" s="30">
        <f t="shared" si="1121"/>
        <v>1.6915703411333521E-3</v>
      </c>
      <c r="BF610" s="30">
        <f t="shared" si="1122"/>
        <v>4.9627791563275443E-3</v>
      </c>
      <c r="BG610" s="30">
        <f t="shared" si="1123"/>
        <v>0.18955064194008561</v>
      </c>
      <c r="BH610" s="30">
        <f t="shared" si="1124"/>
        <v>0.1352049048080026</v>
      </c>
      <c r="BI610" s="30">
        <f t="shared" si="1125"/>
        <v>2.186836518046709E-2</v>
      </c>
      <c r="BJ610" s="30">
        <f t="shared" si="1126"/>
        <v>1.8291969081161883</v>
      </c>
      <c r="BK610" s="30"/>
      <c r="BL610" s="30">
        <f t="shared" si="1127"/>
        <v>0.49755159555257655</v>
      </c>
      <c r="BM610" s="30">
        <f t="shared" si="1128"/>
        <v>1.8473812278185322E-3</v>
      </c>
      <c r="BN610" s="30">
        <f t="shared" si="1129"/>
        <v>0.30176148157520005</v>
      </c>
      <c r="BO610" s="30">
        <f t="shared" si="1130"/>
        <v>5.7065553275613065E-3</v>
      </c>
      <c r="BP610" s="30">
        <f t="shared" si="1131"/>
        <v>9.2476120729693783E-4</v>
      </c>
      <c r="BQ610" s="30">
        <f t="shared" si="1132"/>
        <v>2.7130918133021001E-3</v>
      </c>
      <c r="BR610" s="30">
        <f t="shared" si="1133"/>
        <v>0.10362506141304148</v>
      </c>
      <c r="BS610" s="30">
        <f t="shared" si="1134"/>
        <v>7.3914899051105626E-2</v>
      </c>
      <c r="BT610" s="30">
        <f t="shared" si="1135"/>
        <v>1.195517283209733E-2</v>
      </c>
      <c r="BU610" s="30">
        <f t="shared" si="1136"/>
        <v>0.99999999999999989</v>
      </c>
      <c r="BV610" s="30"/>
      <c r="BW610" s="28">
        <f t="shared" si="1137"/>
        <v>0.54684814121870229</v>
      </c>
      <c r="BX610" s="28">
        <f t="shared" si="1138"/>
        <v>0.39006225524299803</v>
      </c>
      <c r="BY610" s="28">
        <f t="shared" si="1139"/>
        <v>6.3089603538299677E-2</v>
      </c>
      <c r="BZ610" s="28"/>
      <c r="CA610" s="28">
        <f t="shared" si="1140"/>
        <v>58.217465239571858</v>
      </c>
      <c r="CB610" s="28">
        <f t="shared" si="1141"/>
        <v>9.3928178453536031</v>
      </c>
      <c r="CC610" s="28">
        <f t="shared" si="1142"/>
        <v>33.651367414765083</v>
      </c>
      <c r="CD610" s="28">
        <f t="shared" si="1143"/>
        <v>54.684814121870232</v>
      </c>
      <c r="CF610" s="28">
        <f t="shared" si="1144"/>
        <v>7.0905344588946182</v>
      </c>
      <c r="CG610" s="28">
        <f t="shared" si="1145"/>
        <v>0.48021664245551088</v>
      </c>
      <c r="CH610" s="30"/>
      <c r="CI610" s="107">
        <f t="shared" si="1146"/>
        <v>2.7603248968440517</v>
      </c>
    </row>
    <row r="611" spans="1:89" ht="15" customHeight="1" x14ac:dyDescent="0.2">
      <c r="A611" s="150" t="s">
        <v>194</v>
      </c>
      <c r="C611" s="147">
        <v>427</v>
      </c>
      <c r="D611" s="26">
        <f t="shared" si="1092"/>
        <v>1025</v>
      </c>
      <c r="F611" s="28">
        <v>58.2</v>
      </c>
      <c r="G611" s="28">
        <v>0.67</v>
      </c>
      <c r="H611" s="28">
        <v>17.8</v>
      </c>
      <c r="I611" s="28">
        <v>6.98</v>
      </c>
      <c r="J611" s="28">
        <v>0.15</v>
      </c>
      <c r="K611" s="28">
        <v>2.15</v>
      </c>
      <c r="L611" s="28">
        <v>4.2</v>
      </c>
      <c r="M611" s="28">
        <v>3.55</v>
      </c>
      <c r="N611" s="28">
        <v>5.84</v>
      </c>
      <c r="O611" s="28">
        <v>0.43</v>
      </c>
      <c r="P611" s="28">
        <f t="shared" si="1093"/>
        <v>99.970000000000027</v>
      </c>
      <c r="R611" s="28">
        <v>54.18</v>
      </c>
      <c r="S611" s="28">
        <v>0.19</v>
      </c>
      <c r="T611" s="28">
        <v>28.49</v>
      </c>
      <c r="U611" s="28">
        <v>0.89</v>
      </c>
      <c r="V611" s="28">
        <v>0.11</v>
      </c>
      <c r="W611" s="28">
        <v>0.4</v>
      </c>
      <c r="X611" s="28">
        <v>10.89</v>
      </c>
      <c r="Y611" s="28">
        <v>3.92</v>
      </c>
      <c r="Z611" s="28">
        <v>0.95</v>
      </c>
      <c r="AA611" s="28">
        <f t="shared" si="1094"/>
        <v>100.02000000000001</v>
      </c>
      <c r="AC611" s="30">
        <f t="shared" si="1095"/>
        <v>0.9687083888149135</v>
      </c>
      <c r="AD611" s="30">
        <f t="shared" si="1096"/>
        <v>8.3854818523153938E-3</v>
      </c>
      <c r="AE611" s="30">
        <f t="shared" si="1097"/>
        <v>0.34915653197332291</v>
      </c>
      <c r="AF611" s="30">
        <f t="shared" si="1098"/>
        <v>9.7146833681280464E-2</v>
      </c>
      <c r="AG611" s="30">
        <f t="shared" si="1099"/>
        <v>2.11446292641669E-3</v>
      </c>
      <c r="AH611" s="30">
        <f t="shared" si="1100"/>
        <v>5.3349875930521096E-2</v>
      </c>
      <c r="AI611" s="30">
        <f t="shared" si="1101"/>
        <v>7.4893009985734671E-2</v>
      </c>
      <c r="AJ611" s="30">
        <f t="shared" si="1102"/>
        <v>0.11455308163923847</v>
      </c>
      <c r="AK611" s="30">
        <f t="shared" si="1103"/>
        <v>0.12399150743099786</v>
      </c>
      <c r="AL611" s="30">
        <f t="shared" si="1104"/>
        <v>6.0590261876748127E-3</v>
      </c>
      <c r="AM611" s="30">
        <f t="shared" si="1105"/>
        <v>1.7983582004224155</v>
      </c>
      <c r="AO611" s="30">
        <f t="shared" si="1106"/>
        <v>0.53866264717861778</v>
      </c>
      <c r="AP611" s="30">
        <f t="shared" si="1107"/>
        <v>4.6628540689756534E-3</v>
      </c>
      <c r="AQ611" s="30">
        <f t="shared" si="1108"/>
        <v>0.19415294010465195</v>
      </c>
      <c r="AR611" s="30">
        <f t="shared" si="1109"/>
        <v>5.4019735144234166E-2</v>
      </c>
      <c r="AS611" s="30">
        <f t="shared" si="1110"/>
        <v>1.1757740620973202E-3</v>
      </c>
      <c r="AT611" s="30">
        <f t="shared" si="1111"/>
        <v>2.9665878531868552E-2</v>
      </c>
      <c r="AU611" s="30">
        <f t="shared" si="1112"/>
        <v>4.1645212821418497E-2</v>
      </c>
      <c r="AV611" s="30">
        <f t="shared" si="1113"/>
        <v>6.3698701188857232E-2</v>
      </c>
      <c r="AW611" s="30">
        <f t="shared" si="1114"/>
        <v>6.8947058156641747E-2</v>
      </c>
      <c r="AX611" s="30">
        <f t="shared" si="1115"/>
        <v>3.3691987426373738E-3</v>
      </c>
      <c r="AY611" s="30">
        <f t="shared" si="1116"/>
        <v>1.0000000000000004</v>
      </c>
      <c r="AZ611" s="30"/>
      <c r="BA611" s="30">
        <f t="shared" si="1117"/>
        <v>0.90179760319573898</v>
      </c>
      <c r="BB611" s="30">
        <f t="shared" si="1118"/>
        <v>2.3779724655819774E-3</v>
      </c>
      <c r="BC611" s="30">
        <f t="shared" si="1119"/>
        <v>0.55884660651235785</v>
      </c>
      <c r="BD611" s="30">
        <f t="shared" si="1120"/>
        <v>1.2386917188587336E-2</v>
      </c>
      <c r="BE611" s="30">
        <f t="shared" si="1121"/>
        <v>1.5506061460389062E-3</v>
      </c>
      <c r="BF611" s="30">
        <f t="shared" si="1122"/>
        <v>9.9255583126550886E-3</v>
      </c>
      <c r="BG611" s="30">
        <f t="shared" si="1123"/>
        <v>0.19418687589158345</v>
      </c>
      <c r="BH611" s="30">
        <f t="shared" si="1124"/>
        <v>0.12649241690868021</v>
      </c>
      <c r="BI611" s="30">
        <f t="shared" si="1125"/>
        <v>2.0169851380042462E-2</v>
      </c>
      <c r="BJ611" s="30">
        <f t="shared" si="1126"/>
        <v>1.8277344080012665</v>
      </c>
      <c r="BK611" s="30"/>
      <c r="BL611" s="30">
        <f t="shared" si="1127"/>
        <v>0.49339641429736331</v>
      </c>
      <c r="BM611" s="30">
        <f t="shared" si="1128"/>
        <v>1.3010492417125463E-3</v>
      </c>
      <c r="BN611" s="30">
        <f t="shared" si="1129"/>
        <v>0.30575919787136302</v>
      </c>
      <c r="BO611" s="30">
        <f t="shared" si="1130"/>
        <v>6.777197570041452E-3</v>
      </c>
      <c r="BP611" s="30">
        <f t="shared" si="1131"/>
        <v>8.4837607655183548E-4</v>
      </c>
      <c r="BQ611" s="30">
        <f t="shared" si="1132"/>
        <v>5.4305255015192613E-3</v>
      </c>
      <c r="BR611" s="30">
        <f t="shared" si="1133"/>
        <v>0.10624458074515217</v>
      </c>
      <c r="BS611" s="30">
        <f t="shared" si="1134"/>
        <v>6.9207219798967948E-2</v>
      </c>
      <c r="BT611" s="30">
        <f t="shared" si="1135"/>
        <v>1.1035438897328284E-2</v>
      </c>
      <c r="BU611" s="30">
        <f t="shared" si="1136"/>
        <v>0.99999999999999989</v>
      </c>
      <c r="BV611" s="30"/>
      <c r="BW611" s="28">
        <f t="shared" si="1137"/>
        <v>0.56971501676665603</v>
      </c>
      <c r="BX611" s="28">
        <f t="shared" si="1138"/>
        <v>0.37110968024542512</v>
      </c>
      <c r="BY611" s="28">
        <f t="shared" si="1139"/>
        <v>5.9175302987918843E-2</v>
      </c>
      <c r="BZ611" s="28"/>
      <c r="CA611" s="28">
        <f t="shared" si="1140"/>
        <v>58.217465239571858</v>
      </c>
      <c r="CB611" s="28">
        <f t="shared" si="1141"/>
        <v>9.3928178453536031</v>
      </c>
      <c r="CC611" s="28">
        <f t="shared" si="1142"/>
        <v>34.403281137124686</v>
      </c>
      <c r="CD611" s="28">
        <f t="shared" si="1143"/>
        <v>56.971501676665603</v>
      </c>
      <c r="CF611" s="28">
        <f t="shared" si="1144"/>
        <v>7.1314995814057331</v>
      </c>
      <c r="CG611" s="28">
        <f t="shared" si="1145"/>
        <v>0.48021664245551088</v>
      </c>
      <c r="CH611" s="30"/>
      <c r="CI611" s="107">
        <f t="shared" si="1146"/>
        <v>2.9800948560005689</v>
      </c>
    </row>
    <row r="612" spans="1:89" ht="15" customHeight="1" x14ac:dyDescent="0.2">
      <c r="A612" s="150" t="s">
        <v>194</v>
      </c>
      <c r="C612" s="147">
        <v>434</v>
      </c>
      <c r="D612" s="26">
        <f t="shared" si="1092"/>
        <v>1025</v>
      </c>
      <c r="F612" s="28">
        <v>58.2</v>
      </c>
      <c r="G612" s="28">
        <v>0.67</v>
      </c>
      <c r="H612" s="28">
        <v>17.8</v>
      </c>
      <c r="I612" s="28">
        <v>6.98</v>
      </c>
      <c r="J612" s="28">
        <v>0.15</v>
      </c>
      <c r="K612" s="28">
        <v>2.15</v>
      </c>
      <c r="L612" s="28">
        <v>4.2</v>
      </c>
      <c r="M612" s="28">
        <v>3.55</v>
      </c>
      <c r="N612" s="28">
        <v>5.84</v>
      </c>
      <c r="O612" s="28">
        <v>0.43</v>
      </c>
      <c r="P612" s="28">
        <f t="shared" si="1093"/>
        <v>99.970000000000027</v>
      </c>
      <c r="R612" s="28">
        <v>55.66</v>
      </c>
      <c r="S612" s="28">
        <v>0.34</v>
      </c>
      <c r="T612" s="28">
        <v>26.42</v>
      </c>
      <c r="U612" s="28">
        <v>1.2</v>
      </c>
      <c r="V612" s="28">
        <v>0.15</v>
      </c>
      <c r="W612" s="28">
        <v>0.33</v>
      </c>
      <c r="X612" s="28">
        <v>9.42</v>
      </c>
      <c r="Y612" s="28">
        <v>4.74</v>
      </c>
      <c r="Z612" s="28">
        <v>1.75</v>
      </c>
      <c r="AA612" s="28">
        <f t="shared" si="1094"/>
        <v>100.01</v>
      </c>
      <c r="AC612" s="30">
        <f t="shared" si="1095"/>
        <v>0.9687083888149135</v>
      </c>
      <c r="AD612" s="30">
        <f t="shared" si="1096"/>
        <v>8.3854818523153938E-3</v>
      </c>
      <c r="AE612" s="30">
        <f t="shared" si="1097"/>
        <v>0.34915653197332291</v>
      </c>
      <c r="AF612" s="30">
        <f t="shared" si="1098"/>
        <v>9.7146833681280464E-2</v>
      </c>
      <c r="AG612" s="30">
        <f t="shared" si="1099"/>
        <v>2.11446292641669E-3</v>
      </c>
      <c r="AH612" s="30">
        <f t="shared" si="1100"/>
        <v>5.3349875930521096E-2</v>
      </c>
      <c r="AI612" s="30">
        <f t="shared" si="1101"/>
        <v>7.4893009985734671E-2</v>
      </c>
      <c r="AJ612" s="30">
        <f t="shared" si="1102"/>
        <v>0.11455308163923847</v>
      </c>
      <c r="AK612" s="30">
        <f t="shared" si="1103"/>
        <v>0.12399150743099786</v>
      </c>
      <c r="AL612" s="30">
        <f t="shared" si="1104"/>
        <v>6.0590261876748127E-3</v>
      </c>
      <c r="AM612" s="30">
        <f t="shared" si="1105"/>
        <v>1.7983582004224155</v>
      </c>
      <c r="AO612" s="30">
        <f t="shared" si="1106"/>
        <v>0.53866264717861778</v>
      </c>
      <c r="AP612" s="30">
        <f t="shared" si="1107"/>
        <v>4.6628540689756534E-3</v>
      </c>
      <c r="AQ612" s="30">
        <f t="shared" si="1108"/>
        <v>0.19415294010465195</v>
      </c>
      <c r="AR612" s="30">
        <f t="shared" si="1109"/>
        <v>5.4019735144234166E-2</v>
      </c>
      <c r="AS612" s="30">
        <f t="shared" si="1110"/>
        <v>1.1757740620973202E-3</v>
      </c>
      <c r="AT612" s="30">
        <f t="shared" si="1111"/>
        <v>2.9665878531868552E-2</v>
      </c>
      <c r="AU612" s="30">
        <f t="shared" si="1112"/>
        <v>4.1645212821418497E-2</v>
      </c>
      <c r="AV612" s="30">
        <f t="shared" si="1113"/>
        <v>6.3698701188857232E-2</v>
      </c>
      <c r="AW612" s="30">
        <f t="shared" si="1114"/>
        <v>6.8947058156641747E-2</v>
      </c>
      <c r="AX612" s="30">
        <f t="shared" si="1115"/>
        <v>3.3691987426373738E-3</v>
      </c>
      <c r="AY612" s="30">
        <f t="shared" si="1116"/>
        <v>1.0000000000000004</v>
      </c>
      <c r="AZ612" s="30"/>
      <c r="BA612" s="30">
        <f t="shared" si="1117"/>
        <v>0.92643142476697737</v>
      </c>
      <c r="BB612" s="30">
        <f t="shared" si="1118"/>
        <v>4.2553191489361703E-3</v>
      </c>
      <c r="BC612" s="30">
        <f t="shared" si="1119"/>
        <v>0.51824244801883101</v>
      </c>
      <c r="BD612" s="30">
        <f t="shared" si="1120"/>
        <v>1.6701461377870565E-2</v>
      </c>
      <c r="BE612" s="30">
        <f t="shared" si="1121"/>
        <v>2.11446292641669E-3</v>
      </c>
      <c r="BF612" s="30">
        <f t="shared" si="1122"/>
        <v>8.1885856079404479E-3</v>
      </c>
      <c r="BG612" s="30">
        <f t="shared" si="1123"/>
        <v>0.16797432239657634</v>
      </c>
      <c r="BH612" s="30">
        <f t="shared" si="1124"/>
        <v>0.15295256534365925</v>
      </c>
      <c r="BI612" s="30">
        <f t="shared" si="1125"/>
        <v>3.7154989384288746E-2</v>
      </c>
      <c r="BJ612" s="30">
        <f t="shared" si="1126"/>
        <v>1.8340155789714969</v>
      </c>
      <c r="BK612" s="30"/>
      <c r="BL612" s="30">
        <f t="shared" si="1127"/>
        <v>0.5051382525804462</v>
      </c>
      <c r="BM612" s="30">
        <f t="shared" si="1128"/>
        <v>2.3202197395305242E-3</v>
      </c>
      <c r="BN612" s="30">
        <f t="shared" si="1129"/>
        <v>0.28257254407263965</v>
      </c>
      <c r="BO612" s="30">
        <f t="shared" si="1130"/>
        <v>9.1064991864663585E-3</v>
      </c>
      <c r="BP612" s="30">
        <f t="shared" si="1131"/>
        <v>1.1529143757887084E-3</v>
      </c>
      <c r="BQ612" s="30">
        <f t="shared" si="1132"/>
        <v>4.4648397220990619E-3</v>
      </c>
      <c r="BR612" s="30">
        <f t="shared" si="1133"/>
        <v>9.1588274561318156E-2</v>
      </c>
      <c r="BS612" s="30">
        <f t="shared" si="1134"/>
        <v>8.3397636910714779E-2</v>
      </c>
      <c r="BT612" s="30">
        <f t="shared" si="1135"/>
        <v>2.0258818850996351E-2</v>
      </c>
      <c r="BU612" s="30">
        <f t="shared" si="1136"/>
        <v>0.99999999999999978</v>
      </c>
      <c r="BV612" s="30"/>
      <c r="BW612" s="28">
        <f t="shared" si="1137"/>
        <v>0.46909473259425144</v>
      </c>
      <c r="BX612" s="28">
        <f t="shared" si="1138"/>
        <v>0.42714411176544803</v>
      </c>
      <c r="BY612" s="28">
        <f t="shared" si="1139"/>
        <v>0.10376115564030058</v>
      </c>
      <c r="BZ612" s="28"/>
      <c r="CA612" s="28">
        <f t="shared" si="1140"/>
        <v>58.217465239571858</v>
      </c>
      <c r="CB612" s="28">
        <f t="shared" si="1141"/>
        <v>9.3928178453536031</v>
      </c>
      <c r="CC612" s="28">
        <f t="shared" si="1142"/>
        <v>33.830852193742629</v>
      </c>
      <c r="CD612" s="28">
        <f t="shared" si="1143"/>
        <v>46.909473259425141</v>
      </c>
      <c r="CF612" s="28">
        <f t="shared" si="1144"/>
        <v>6.9371680527121571</v>
      </c>
      <c r="CG612" s="28">
        <f t="shared" si="1145"/>
        <v>0.48021664245551088</v>
      </c>
      <c r="CH612" s="30"/>
      <c r="CI612" s="107">
        <f t="shared" si="1146"/>
        <v>2.3544202467362862</v>
      </c>
    </row>
    <row r="613" spans="1:89" ht="15" customHeight="1" x14ac:dyDescent="0.2">
      <c r="A613" s="150" t="s">
        <v>194</v>
      </c>
      <c r="C613" s="147">
        <v>441</v>
      </c>
      <c r="D613" s="26">
        <f t="shared" si="1092"/>
        <v>1025</v>
      </c>
      <c r="F613" s="28">
        <v>58.2</v>
      </c>
      <c r="G613" s="28">
        <v>0.67</v>
      </c>
      <c r="H613" s="28">
        <v>17.8</v>
      </c>
      <c r="I613" s="28">
        <v>6.98</v>
      </c>
      <c r="J613" s="28">
        <v>0.15</v>
      </c>
      <c r="K613" s="28">
        <v>2.15</v>
      </c>
      <c r="L613" s="28">
        <v>4.2</v>
      </c>
      <c r="M613" s="28">
        <v>3.55</v>
      </c>
      <c r="N613" s="28">
        <v>5.84</v>
      </c>
      <c r="O613" s="28">
        <v>0.43</v>
      </c>
      <c r="P613" s="28">
        <f t="shared" si="1093"/>
        <v>99.970000000000027</v>
      </c>
      <c r="R613" s="28">
        <v>54.84</v>
      </c>
      <c r="S613" s="28">
        <v>0.24</v>
      </c>
      <c r="T613" s="28">
        <v>28.02</v>
      </c>
      <c r="U613" s="28">
        <v>0.81</v>
      </c>
      <c r="V613" s="28">
        <v>0.08</v>
      </c>
      <c r="W613" s="28">
        <v>0.32</v>
      </c>
      <c r="X613" s="28">
        <v>10.23</v>
      </c>
      <c r="Y613" s="28">
        <v>4.3899999999999997</v>
      </c>
      <c r="Z613" s="28">
        <v>1.08</v>
      </c>
      <c r="AA613" s="28">
        <f t="shared" si="1094"/>
        <v>100.01</v>
      </c>
      <c r="AC613" s="30">
        <f t="shared" si="1095"/>
        <v>0.9687083888149135</v>
      </c>
      <c r="AD613" s="30">
        <f t="shared" si="1096"/>
        <v>8.3854818523153938E-3</v>
      </c>
      <c r="AE613" s="30">
        <f t="shared" si="1097"/>
        <v>0.34915653197332291</v>
      </c>
      <c r="AF613" s="30">
        <f t="shared" si="1098"/>
        <v>9.7146833681280464E-2</v>
      </c>
      <c r="AG613" s="30">
        <f t="shared" si="1099"/>
        <v>2.11446292641669E-3</v>
      </c>
      <c r="AH613" s="30">
        <f t="shared" si="1100"/>
        <v>5.3349875930521096E-2</v>
      </c>
      <c r="AI613" s="30">
        <f t="shared" si="1101"/>
        <v>7.4893009985734671E-2</v>
      </c>
      <c r="AJ613" s="30">
        <f t="shared" si="1102"/>
        <v>0.11455308163923847</v>
      </c>
      <c r="AK613" s="30">
        <f t="shared" si="1103"/>
        <v>0.12399150743099786</v>
      </c>
      <c r="AL613" s="30">
        <f t="shared" si="1104"/>
        <v>6.0590261876748127E-3</v>
      </c>
      <c r="AM613" s="30">
        <f t="shared" si="1105"/>
        <v>1.7983582004224155</v>
      </c>
      <c r="AO613" s="30">
        <f t="shared" si="1106"/>
        <v>0.53866264717861778</v>
      </c>
      <c r="AP613" s="30">
        <f t="shared" si="1107"/>
        <v>4.6628540689756534E-3</v>
      </c>
      <c r="AQ613" s="30">
        <f t="shared" si="1108"/>
        <v>0.19415294010465195</v>
      </c>
      <c r="AR613" s="30">
        <f t="shared" si="1109"/>
        <v>5.4019735144234166E-2</v>
      </c>
      <c r="AS613" s="30">
        <f t="shared" si="1110"/>
        <v>1.1757740620973202E-3</v>
      </c>
      <c r="AT613" s="30">
        <f t="shared" si="1111"/>
        <v>2.9665878531868552E-2</v>
      </c>
      <c r="AU613" s="30">
        <f t="shared" si="1112"/>
        <v>4.1645212821418497E-2</v>
      </c>
      <c r="AV613" s="30">
        <f t="shared" si="1113"/>
        <v>6.3698701188857232E-2</v>
      </c>
      <c r="AW613" s="30">
        <f t="shared" si="1114"/>
        <v>6.8947058156641747E-2</v>
      </c>
      <c r="AX613" s="30">
        <f t="shared" si="1115"/>
        <v>3.3691987426373738E-3</v>
      </c>
      <c r="AY613" s="30">
        <f t="shared" si="1116"/>
        <v>1.0000000000000004</v>
      </c>
      <c r="AZ613" s="30"/>
      <c r="BA613" s="30">
        <f t="shared" si="1117"/>
        <v>0.91278295605858861</v>
      </c>
      <c r="BB613" s="30">
        <f t="shared" si="1118"/>
        <v>3.0037546933667082E-3</v>
      </c>
      <c r="BC613" s="30">
        <f t="shared" si="1119"/>
        <v>0.54962730482542177</v>
      </c>
      <c r="BD613" s="30">
        <f t="shared" si="1120"/>
        <v>1.1273486430062632E-2</v>
      </c>
      <c r="BE613" s="30">
        <f t="shared" si="1121"/>
        <v>1.1277135607555681E-3</v>
      </c>
      <c r="BF613" s="30">
        <f t="shared" si="1122"/>
        <v>7.9404466501240695E-3</v>
      </c>
      <c r="BG613" s="30">
        <f t="shared" si="1123"/>
        <v>0.18241797432239659</v>
      </c>
      <c r="BH613" s="30">
        <f t="shared" si="1124"/>
        <v>0.14165859954824137</v>
      </c>
      <c r="BI613" s="30">
        <f t="shared" si="1125"/>
        <v>2.2929936305732486E-2</v>
      </c>
      <c r="BJ613" s="30">
        <f t="shared" si="1126"/>
        <v>1.8327621723946896</v>
      </c>
      <c r="BK613" s="30"/>
      <c r="BL613" s="30">
        <f t="shared" si="1127"/>
        <v>0.4980367719320315</v>
      </c>
      <c r="BM613" s="30">
        <f t="shared" si="1128"/>
        <v>1.6389222445823389E-3</v>
      </c>
      <c r="BN613" s="30">
        <f t="shared" si="1129"/>
        <v>0.29989014019602878</v>
      </c>
      <c r="BO613" s="30">
        <f t="shared" si="1130"/>
        <v>6.1510907415405014E-3</v>
      </c>
      <c r="BP613" s="30">
        <f t="shared" si="1131"/>
        <v>6.1530818222971944E-4</v>
      </c>
      <c r="BQ613" s="30">
        <f t="shared" si="1132"/>
        <v>4.3325024761663817E-3</v>
      </c>
      <c r="BR613" s="30">
        <f t="shared" si="1133"/>
        <v>9.95317216112383E-2</v>
      </c>
      <c r="BS613" s="30">
        <f t="shared" si="1134"/>
        <v>7.7292406882858156E-2</v>
      </c>
      <c r="BT613" s="30">
        <f t="shared" si="1135"/>
        <v>1.2511135733324416E-2</v>
      </c>
      <c r="BU613" s="30">
        <f t="shared" si="1136"/>
        <v>1.0000000000000002</v>
      </c>
      <c r="BV613" s="30"/>
      <c r="BW613" s="28">
        <f t="shared" si="1137"/>
        <v>0.52569035154320409</v>
      </c>
      <c r="BX613" s="28">
        <f t="shared" si="1138"/>
        <v>0.40823038010509255</v>
      </c>
      <c r="BY613" s="28">
        <f t="shared" si="1139"/>
        <v>6.6079268351703357E-2</v>
      </c>
      <c r="BZ613" s="28"/>
      <c r="CA613" s="28">
        <f t="shared" si="1140"/>
        <v>58.217465239571858</v>
      </c>
      <c r="CB613" s="28">
        <f t="shared" si="1141"/>
        <v>9.3928178453536031</v>
      </c>
      <c r="CC613" s="28">
        <f t="shared" si="1142"/>
        <v>32.892444412330541</v>
      </c>
      <c r="CD613" s="28">
        <f t="shared" si="1143"/>
        <v>52.56903515432041</v>
      </c>
      <c r="CF613" s="28">
        <f t="shared" si="1144"/>
        <v>7.0510756703043374</v>
      </c>
      <c r="CG613" s="28">
        <f t="shared" si="1145"/>
        <v>0.48021664245551088</v>
      </c>
      <c r="CH613" s="30"/>
      <c r="CI613" s="107">
        <f t="shared" si="1146"/>
        <v>2.5497135063199097</v>
      </c>
    </row>
    <row r="614" spans="1:89" ht="15" customHeight="1" x14ac:dyDescent="0.2">
      <c r="A614" s="150" t="s">
        <v>194</v>
      </c>
      <c r="C614" s="147">
        <v>448</v>
      </c>
      <c r="D614" s="26">
        <f t="shared" si="1092"/>
        <v>1025</v>
      </c>
      <c r="F614" s="28">
        <v>58.2</v>
      </c>
      <c r="G614" s="28">
        <v>0.67</v>
      </c>
      <c r="H614" s="28">
        <v>17.8</v>
      </c>
      <c r="I614" s="28">
        <v>6.98</v>
      </c>
      <c r="J614" s="28">
        <v>0.15</v>
      </c>
      <c r="K614" s="28">
        <v>2.15</v>
      </c>
      <c r="L614" s="28">
        <v>4.2</v>
      </c>
      <c r="M614" s="28">
        <v>3.55</v>
      </c>
      <c r="N614" s="28">
        <v>5.84</v>
      </c>
      <c r="O614" s="28">
        <v>0.43</v>
      </c>
      <c r="P614" s="28">
        <f t="shared" si="1093"/>
        <v>99.970000000000027</v>
      </c>
      <c r="R614" s="28">
        <v>55.79</v>
      </c>
      <c r="S614" s="28">
        <v>0.28000000000000003</v>
      </c>
      <c r="T614" s="28">
        <v>27.27</v>
      </c>
      <c r="U614" s="28">
        <v>0.81</v>
      </c>
      <c r="V614" s="28">
        <v>7.0000000000000007E-2</v>
      </c>
      <c r="W614" s="28">
        <v>0.25</v>
      </c>
      <c r="X614" s="28">
        <v>9.7899999999999991</v>
      </c>
      <c r="Y614" s="28">
        <v>4.46</v>
      </c>
      <c r="Z614" s="28">
        <v>1.28</v>
      </c>
      <c r="AA614" s="28">
        <f t="shared" si="1094"/>
        <v>99.999999999999986</v>
      </c>
      <c r="AC614" s="30">
        <f t="shared" si="1095"/>
        <v>0.9687083888149135</v>
      </c>
      <c r="AD614" s="30">
        <f t="shared" si="1096"/>
        <v>8.3854818523153938E-3</v>
      </c>
      <c r="AE614" s="30">
        <f t="shared" si="1097"/>
        <v>0.34915653197332291</v>
      </c>
      <c r="AF614" s="30">
        <f t="shared" si="1098"/>
        <v>9.7146833681280464E-2</v>
      </c>
      <c r="AG614" s="30">
        <f t="shared" si="1099"/>
        <v>2.11446292641669E-3</v>
      </c>
      <c r="AH614" s="30">
        <f t="shared" si="1100"/>
        <v>5.3349875930521096E-2</v>
      </c>
      <c r="AI614" s="30">
        <f t="shared" si="1101"/>
        <v>7.4893009985734671E-2</v>
      </c>
      <c r="AJ614" s="30">
        <f t="shared" si="1102"/>
        <v>0.11455308163923847</v>
      </c>
      <c r="AK614" s="30">
        <f t="shared" si="1103"/>
        <v>0.12399150743099786</v>
      </c>
      <c r="AL614" s="30">
        <f t="shared" si="1104"/>
        <v>6.0590261876748127E-3</v>
      </c>
      <c r="AM614" s="30">
        <f t="shared" si="1105"/>
        <v>1.7983582004224155</v>
      </c>
      <c r="AO614" s="30">
        <f t="shared" si="1106"/>
        <v>0.53866264717861778</v>
      </c>
      <c r="AP614" s="30">
        <f t="shared" si="1107"/>
        <v>4.6628540689756534E-3</v>
      </c>
      <c r="AQ614" s="30">
        <f t="shared" si="1108"/>
        <v>0.19415294010465195</v>
      </c>
      <c r="AR614" s="30">
        <f t="shared" si="1109"/>
        <v>5.4019735144234166E-2</v>
      </c>
      <c r="AS614" s="30">
        <f t="shared" si="1110"/>
        <v>1.1757740620973202E-3</v>
      </c>
      <c r="AT614" s="30">
        <f t="shared" si="1111"/>
        <v>2.9665878531868552E-2</v>
      </c>
      <c r="AU614" s="30">
        <f t="shared" si="1112"/>
        <v>4.1645212821418497E-2</v>
      </c>
      <c r="AV614" s="30">
        <f t="shared" si="1113"/>
        <v>6.3698701188857232E-2</v>
      </c>
      <c r="AW614" s="30">
        <f t="shared" si="1114"/>
        <v>6.8947058156641747E-2</v>
      </c>
      <c r="AX614" s="30">
        <f t="shared" si="1115"/>
        <v>3.3691987426373738E-3</v>
      </c>
      <c r="AY614" s="30">
        <f t="shared" si="1116"/>
        <v>1.0000000000000004</v>
      </c>
      <c r="AZ614" s="30"/>
      <c r="BA614" s="30">
        <f t="shared" si="1117"/>
        <v>0.92859520639147808</v>
      </c>
      <c r="BB614" s="30">
        <f t="shared" si="1118"/>
        <v>3.5043804755944931E-3</v>
      </c>
      <c r="BC614" s="30">
        <f t="shared" si="1119"/>
        <v>0.53491565319733236</v>
      </c>
      <c r="BD614" s="30">
        <f t="shared" si="1120"/>
        <v>1.1273486430062632E-2</v>
      </c>
      <c r="BE614" s="30">
        <f t="shared" si="1121"/>
        <v>9.8674936566112213E-4</v>
      </c>
      <c r="BF614" s="30">
        <f t="shared" si="1122"/>
        <v>6.2034739454094297E-3</v>
      </c>
      <c r="BG614" s="30">
        <f t="shared" si="1123"/>
        <v>0.17457203994293866</v>
      </c>
      <c r="BH614" s="30">
        <f t="shared" si="1124"/>
        <v>0.14391739270732495</v>
      </c>
      <c r="BI614" s="30">
        <f t="shared" si="1125"/>
        <v>2.7176220806794056E-2</v>
      </c>
      <c r="BJ614" s="30">
        <f t="shared" si="1126"/>
        <v>1.8311446032625958</v>
      </c>
      <c r="BK614" s="30"/>
      <c r="BL614" s="30">
        <f t="shared" si="1127"/>
        <v>0.50711189314976923</v>
      </c>
      <c r="BM614" s="30">
        <f t="shared" si="1128"/>
        <v>1.9137650130692308E-3</v>
      </c>
      <c r="BN614" s="30">
        <f t="shared" si="1129"/>
        <v>0.29212092384416821</v>
      </c>
      <c r="BO614" s="30">
        <f t="shared" si="1130"/>
        <v>6.1565244000809016E-3</v>
      </c>
      <c r="BP614" s="30">
        <f t="shared" si="1131"/>
        <v>5.3887025847276413E-4</v>
      </c>
      <c r="BQ614" s="30">
        <f t="shared" si="1132"/>
        <v>3.3877575448473846E-3</v>
      </c>
      <c r="BR614" s="30">
        <f t="shared" si="1133"/>
        <v>9.5334928564297608E-2</v>
      </c>
      <c r="BS614" s="30">
        <f t="shared" si="1134"/>
        <v>7.8594225956215458E-2</v>
      </c>
      <c r="BT614" s="30">
        <f t="shared" si="1135"/>
        <v>1.4841111269079192E-2</v>
      </c>
      <c r="BU614" s="30">
        <f t="shared" si="1136"/>
        <v>1</v>
      </c>
      <c r="BV614" s="30"/>
      <c r="BW614" s="28">
        <f t="shared" si="1137"/>
        <v>0.50503148981397394</v>
      </c>
      <c r="BX614" s="28">
        <f t="shared" si="1138"/>
        <v>0.41634854741274996</v>
      </c>
      <c r="BY614" s="28">
        <f t="shared" si="1139"/>
        <v>7.8619962773276098E-2</v>
      </c>
      <c r="BZ614" s="28"/>
      <c r="CA614" s="28">
        <f t="shared" si="1140"/>
        <v>58.217465239571858</v>
      </c>
      <c r="CB614" s="28">
        <f t="shared" si="1141"/>
        <v>9.3928178453536031</v>
      </c>
      <c r="CC614" s="28">
        <f t="shared" si="1142"/>
        <v>33.113570768026307</v>
      </c>
      <c r="CD614" s="28">
        <f t="shared" si="1143"/>
        <v>50.503148981397395</v>
      </c>
      <c r="CF614" s="28">
        <f t="shared" si="1144"/>
        <v>7.0109840995874952</v>
      </c>
      <c r="CG614" s="28">
        <f t="shared" si="1145"/>
        <v>0.48021664245551088</v>
      </c>
      <c r="CH614" s="30"/>
      <c r="CI614" s="107">
        <f t="shared" ref="CI614:CI620" si="1147">$CK$1+$CK$2*CF614+$CK$3*D614+$CK$4*BX614+$CK$5*CG614</f>
        <v>2.4629943213432361</v>
      </c>
    </row>
    <row r="615" spans="1:89" ht="15" customHeight="1" x14ac:dyDescent="0.2">
      <c r="A615" s="150" t="s">
        <v>194</v>
      </c>
      <c r="C615" s="146">
        <v>455</v>
      </c>
      <c r="D615" s="26">
        <f t="shared" ref="D615:D620" si="1148">$D$549</f>
        <v>1025</v>
      </c>
      <c r="F615" s="28">
        <v>58.2</v>
      </c>
      <c r="G615" s="28">
        <v>0.67</v>
      </c>
      <c r="H615" s="28">
        <v>17.8</v>
      </c>
      <c r="I615" s="28">
        <v>6.98</v>
      </c>
      <c r="J615" s="28">
        <v>0.15</v>
      </c>
      <c r="K615" s="28">
        <v>2.15</v>
      </c>
      <c r="L615" s="28">
        <v>4.2</v>
      </c>
      <c r="M615" s="28">
        <v>3.55</v>
      </c>
      <c r="N615" s="28">
        <v>5.84</v>
      </c>
      <c r="O615" s="28">
        <v>0.43</v>
      </c>
      <c r="P615" s="28">
        <f t="shared" ref="P615:P620" si="1149">SUM(F615:O615)</f>
        <v>99.970000000000027</v>
      </c>
      <c r="R615" s="28">
        <v>56.45</v>
      </c>
      <c r="S615" s="28">
        <v>0.2</v>
      </c>
      <c r="T615" s="28">
        <v>27.02</v>
      </c>
      <c r="U615" s="28">
        <v>0.8</v>
      </c>
      <c r="V615" s="28">
        <v>0.13</v>
      </c>
      <c r="W615" s="28">
        <v>0.22</v>
      </c>
      <c r="X615" s="28">
        <v>9.2799999999999994</v>
      </c>
      <c r="Y615" s="28">
        <v>4.45</v>
      </c>
      <c r="Z615" s="28">
        <v>1.45</v>
      </c>
      <c r="AA615" s="28">
        <f t="shared" ref="AA615:AA620" si="1150">SUM(R615:Z615)</f>
        <v>100</v>
      </c>
      <c r="AC615" s="30">
        <f t="shared" ref="AC615:AC620" si="1151">F615/AC$2</f>
        <v>0.9687083888149135</v>
      </c>
      <c r="AD615" s="30">
        <f t="shared" ref="AD615:AD620" si="1152">G615/AD$2</f>
        <v>8.3854818523153938E-3</v>
      </c>
      <c r="AE615" s="30">
        <f t="shared" ref="AE615:AE620" si="1153">H615*2/AE$2</f>
        <v>0.34915653197332291</v>
      </c>
      <c r="AF615" s="30">
        <f t="shared" ref="AF615:AF620" si="1154">I615/AF$2</f>
        <v>9.7146833681280464E-2</v>
      </c>
      <c r="AG615" s="30">
        <f t="shared" ref="AG615:AG620" si="1155">J615/AG$2</f>
        <v>2.11446292641669E-3</v>
      </c>
      <c r="AH615" s="30">
        <f t="shared" ref="AH615:AH620" si="1156">K615/AH$2</f>
        <v>5.3349875930521096E-2</v>
      </c>
      <c r="AI615" s="30">
        <f t="shared" ref="AI615:AI620" si="1157">L615/AI$2</f>
        <v>7.4893009985734671E-2</v>
      </c>
      <c r="AJ615" s="30">
        <f t="shared" ref="AJ615:AJ620" si="1158">M615*2/AJ$2</f>
        <v>0.11455308163923847</v>
      </c>
      <c r="AK615" s="30">
        <f t="shared" ref="AK615:AK620" si="1159">N615*2/AK$2</f>
        <v>0.12399150743099786</v>
      </c>
      <c r="AL615" s="30">
        <f t="shared" ref="AL615:AL620" si="1160">O615*2/AL$2</f>
        <v>6.0590261876748127E-3</v>
      </c>
      <c r="AM615" s="30">
        <f t="shared" ref="AM615:AM620" si="1161">SUM(AC615:AL615)</f>
        <v>1.7983582004224155</v>
      </c>
      <c r="AO615" s="30">
        <f t="shared" ref="AO615:AO620" si="1162">AC615/$AM615</f>
        <v>0.53866264717861778</v>
      </c>
      <c r="AP615" s="30">
        <f t="shared" ref="AP615:AP620" si="1163">AD615/$AM615</f>
        <v>4.6628540689756534E-3</v>
      </c>
      <c r="AQ615" s="30">
        <f t="shared" ref="AQ615:AQ620" si="1164">AE615/$AM615</f>
        <v>0.19415294010465195</v>
      </c>
      <c r="AR615" s="30">
        <f t="shared" ref="AR615:AR620" si="1165">AF615/$AM615</f>
        <v>5.4019735144234166E-2</v>
      </c>
      <c r="AS615" s="30">
        <f t="shared" ref="AS615:AS620" si="1166">AG615/$AM615</f>
        <v>1.1757740620973202E-3</v>
      </c>
      <c r="AT615" s="30">
        <f t="shared" ref="AT615:AT620" si="1167">AH615/$AM615</f>
        <v>2.9665878531868552E-2</v>
      </c>
      <c r="AU615" s="30">
        <f t="shared" ref="AU615:AU620" si="1168">AI615/$AM615</f>
        <v>4.1645212821418497E-2</v>
      </c>
      <c r="AV615" s="30">
        <f t="shared" ref="AV615:AV620" si="1169">AJ615/$AM615</f>
        <v>6.3698701188857232E-2</v>
      </c>
      <c r="AW615" s="30">
        <f t="shared" ref="AW615:AW620" si="1170">AK615/$AM615</f>
        <v>6.8947058156641747E-2</v>
      </c>
      <c r="AX615" s="30">
        <f t="shared" ref="AX615:AX620" si="1171">AL615/$AM615</f>
        <v>3.3691987426373738E-3</v>
      </c>
      <c r="AY615" s="30">
        <f t="shared" ref="AY615:AY620" si="1172">SUM(AO615:AX615)</f>
        <v>1.0000000000000004</v>
      </c>
      <c r="AZ615" s="30"/>
      <c r="BA615" s="30">
        <f t="shared" ref="BA615:BA620" si="1173">R615/AC$2</f>
        <v>0.9395805592543276</v>
      </c>
      <c r="BB615" s="30">
        <f t="shared" ref="BB615:BB620" si="1174">S615/AD$2</f>
        <v>2.5031289111389237E-3</v>
      </c>
      <c r="BC615" s="30">
        <f t="shared" ref="BC615:BC620" si="1175">T615*2/AE$2</f>
        <v>0.53001176932130245</v>
      </c>
      <c r="BD615" s="30">
        <f t="shared" ref="BD615:BD620" si="1176">U615/AF$2</f>
        <v>1.1134307585247045E-2</v>
      </c>
      <c r="BE615" s="30">
        <f t="shared" ref="BE615:BE620" si="1177">V615/AG$2</f>
        <v>1.8325345362277983E-3</v>
      </c>
      <c r="BF615" s="30">
        <f t="shared" ref="BF615:BF620" si="1178">W615/AH$2</f>
        <v>5.4590570719602978E-3</v>
      </c>
      <c r="BG615" s="30">
        <f t="shared" ref="BG615:BG620" si="1179">X615/AI$2</f>
        <v>0.16547788873038516</v>
      </c>
      <c r="BH615" s="30">
        <f t="shared" ref="BH615:BH620" si="1180">Y615*2/AJ$2</f>
        <v>0.14359470797031301</v>
      </c>
      <c r="BI615" s="30">
        <f t="shared" ref="BI615:BI620" si="1181">Z615*2/AK$2</f>
        <v>3.0785562632696387E-2</v>
      </c>
      <c r="BJ615" s="30">
        <f t="shared" ref="BJ615:BJ620" si="1182">SUM(BA615:BI615)</f>
        <v>1.8303795160135987</v>
      </c>
      <c r="BK615" s="30"/>
      <c r="BL615" s="30">
        <f t="shared" ref="BL615:BL620" si="1183">BA615/$BJ615</f>
        <v>0.51332554316421175</v>
      </c>
      <c r="BM615" s="30">
        <f t="shared" ref="BM615:BM620" si="1184">BB615/$BJ615</f>
        <v>1.3675463963836922E-3</v>
      </c>
      <c r="BN615" s="30">
        <f t="shared" ref="BN615:BN620" si="1185">BC615/$BJ615</f>
        <v>0.28956386622792862</v>
      </c>
      <c r="BO615" s="30">
        <f t="shared" ref="BO615:BO620" si="1186">BD615/$BJ615</f>
        <v>6.0830595446656668E-3</v>
      </c>
      <c r="BP615" s="30">
        <f t="shared" ref="BP615:BP620" si="1187">BE615/$BJ615</f>
        <v>1.001177362506161E-3</v>
      </c>
      <c r="BQ615" s="30">
        <f t="shared" ref="BQ615:BQ620" si="1188">BF615/$BJ615</f>
        <v>2.9824727736516804E-3</v>
      </c>
      <c r="BR615" s="30">
        <f t="shared" ref="BR615:BR620" si="1189">BG615/$BJ615</f>
        <v>9.0406326820560726E-2</v>
      </c>
      <c r="BS615" s="30">
        <f t="shared" ref="BS615:BS620" si="1190">BH615/$BJ615</f>
        <v>7.8450783957115799E-2</v>
      </c>
      <c r="BT615" s="30">
        <f t="shared" ref="BT615:BT620" si="1191">BI615/$BJ615</f>
        <v>1.6819223752975863E-2</v>
      </c>
      <c r="BU615" s="30">
        <f t="shared" ref="BU615:BU620" si="1192">SUM(BL615:BT615)</f>
        <v>1</v>
      </c>
      <c r="BV615" s="30"/>
      <c r="BW615" s="28">
        <f t="shared" ref="BW615:BW620" si="1193">BR615/(BR615+BS615+BT615)</f>
        <v>0.48690279808187398</v>
      </c>
      <c r="BX615" s="28">
        <f t="shared" ref="BX615:BX620" si="1194">BS615/(BR615+BS615+BT615)</f>
        <v>0.42251363996074981</v>
      </c>
      <c r="BY615" s="28">
        <f t="shared" ref="BY615:BY620" si="1195">1-BW615-BX615</f>
        <v>9.0583561957376213E-2</v>
      </c>
      <c r="BZ615" s="28"/>
      <c r="CA615" s="28">
        <f t="shared" ref="CA615:CA620" si="1196">F615*100/P615</f>
        <v>58.217465239571858</v>
      </c>
      <c r="CB615" s="28">
        <f t="shared" ref="CB615:CB620" si="1197">(M615+N615)*100/P615</f>
        <v>9.3928178453536031</v>
      </c>
      <c r="CC615" s="28">
        <f t="shared" ref="CC615:CC620" si="1198">IF(BY615+BX615=0,CD615/2,+BY615/(BY615+BX615)*(100-CD615)+0.5*CD615)</f>
        <v>33.403496099831322</v>
      </c>
      <c r="CD615" s="28">
        <f t="shared" ref="CD615:CD620" si="1199">100*BW615/(BW615+BX615+BY615)</f>
        <v>48.690279808187398</v>
      </c>
      <c r="CF615" s="28">
        <f t="shared" ref="CF615:CF620" si="1200">LN(BW615/(AU615*AQ615^2*AO615^2))</f>
        <v>6.9744278260890846</v>
      </c>
      <c r="CG615" s="28">
        <f t="shared" ref="CG615:CG620" si="1201">AV615/(AV615+AW615)</f>
        <v>0.48021664245551088</v>
      </c>
      <c r="CH615" s="30"/>
      <c r="CI615" s="107">
        <f t="shared" si="1147"/>
        <v>2.3991483288103121</v>
      </c>
    </row>
    <row r="616" spans="1:89" ht="15" customHeight="1" x14ac:dyDescent="0.2">
      <c r="A616" s="150" t="s">
        <v>194</v>
      </c>
      <c r="C616" s="147">
        <v>462</v>
      </c>
      <c r="D616" s="26">
        <f t="shared" si="1148"/>
        <v>1025</v>
      </c>
      <c r="F616" s="28">
        <v>58.2</v>
      </c>
      <c r="G616" s="28">
        <v>0.67</v>
      </c>
      <c r="H616" s="28">
        <v>17.8</v>
      </c>
      <c r="I616" s="28">
        <v>6.98</v>
      </c>
      <c r="J616" s="28">
        <v>0.15</v>
      </c>
      <c r="K616" s="28">
        <v>2.15</v>
      </c>
      <c r="L616" s="28">
        <v>4.2</v>
      </c>
      <c r="M616" s="28">
        <v>3.55</v>
      </c>
      <c r="N616" s="28">
        <v>5.84</v>
      </c>
      <c r="O616" s="28">
        <v>0.43</v>
      </c>
      <c r="P616" s="28">
        <f t="shared" si="1149"/>
        <v>99.970000000000027</v>
      </c>
      <c r="R616" s="28">
        <v>57.19</v>
      </c>
      <c r="S616" s="28">
        <v>0.23</v>
      </c>
      <c r="T616" s="28">
        <v>26.14</v>
      </c>
      <c r="U616" s="28">
        <v>0.82</v>
      </c>
      <c r="V616" s="28">
        <v>0.21</v>
      </c>
      <c r="W616" s="28">
        <v>0.18</v>
      </c>
      <c r="X616" s="28">
        <v>8.65</v>
      </c>
      <c r="Y616" s="28">
        <v>4.96</v>
      </c>
      <c r="Z616" s="28">
        <v>1.63</v>
      </c>
      <c r="AA616" s="28">
        <f t="shared" si="1150"/>
        <v>100.00999999999999</v>
      </c>
      <c r="AC616" s="30">
        <f t="shared" si="1151"/>
        <v>0.9687083888149135</v>
      </c>
      <c r="AD616" s="30">
        <f t="shared" si="1152"/>
        <v>8.3854818523153938E-3</v>
      </c>
      <c r="AE616" s="30">
        <f t="shared" si="1153"/>
        <v>0.34915653197332291</v>
      </c>
      <c r="AF616" s="30">
        <f t="shared" si="1154"/>
        <v>9.7146833681280464E-2</v>
      </c>
      <c r="AG616" s="30">
        <f t="shared" si="1155"/>
        <v>2.11446292641669E-3</v>
      </c>
      <c r="AH616" s="30">
        <f t="shared" si="1156"/>
        <v>5.3349875930521096E-2</v>
      </c>
      <c r="AI616" s="30">
        <f t="shared" si="1157"/>
        <v>7.4893009985734671E-2</v>
      </c>
      <c r="AJ616" s="30">
        <f t="shared" si="1158"/>
        <v>0.11455308163923847</v>
      </c>
      <c r="AK616" s="30">
        <f t="shared" si="1159"/>
        <v>0.12399150743099786</v>
      </c>
      <c r="AL616" s="30">
        <f t="shared" si="1160"/>
        <v>6.0590261876748127E-3</v>
      </c>
      <c r="AM616" s="30">
        <f t="shared" si="1161"/>
        <v>1.7983582004224155</v>
      </c>
      <c r="AO616" s="30">
        <f t="shared" si="1162"/>
        <v>0.53866264717861778</v>
      </c>
      <c r="AP616" s="30">
        <f t="shared" si="1163"/>
        <v>4.6628540689756534E-3</v>
      </c>
      <c r="AQ616" s="30">
        <f t="shared" si="1164"/>
        <v>0.19415294010465195</v>
      </c>
      <c r="AR616" s="30">
        <f t="shared" si="1165"/>
        <v>5.4019735144234166E-2</v>
      </c>
      <c r="AS616" s="30">
        <f t="shared" si="1166"/>
        <v>1.1757740620973202E-3</v>
      </c>
      <c r="AT616" s="30">
        <f t="shared" si="1167"/>
        <v>2.9665878531868552E-2</v>
      </c>
      <c r="AU616" s="30">
        <f t="shared" si="1168"/>
        <v>4.1645212821418497E-2</v>
      </c>
      <c r="AV616" s="30">
        <f t="shared" si="1169"/>
        <v>6.3698701188857232E-2</v>
      </c>
      <c r="AW616" s="30">
        <f t="shared" si="1170"/>
        <v>6.8947058156641747E-2</v>
      </c>
      <c r="AX616" s="30">
        <f t="shared" si="1171"/>
        <v>3.3691987426373738E-3</v>
      </c>
      <c r="AY616" s="30">
        <f t="shared" si="1172"/>
        <v>1.0000000000000004</v>
      </c>
      <c r="AZ616" s="30"/>
      <c r="BA616" s="30">
        <f t="shared" si="1173"/>
        <v>0.95189747003994674</v>
      </c>
      <c r="BB616" s="30">
        <f t="shared" si="1174"/>
        <v>2.8785982478097623E-3</v>
      </c>
      <c r="BC616" s="30">
        <f t="shared" si="1175"/>
        <v>0.51275009807767757</v>
      </c>
      <c r="BD616" s="30">
        <f t="shared" si="1176"/>
        <v>1.1412665274878218E-2</v>
      </c>
      <c r="BE616" s="30">
        <f t="shared" si="1177"/>
        <v>2.9602480969833662E-3</v>
      </c>
      <c r="BF616" s="30">
        <f t="shared" si="1178"/>
        <v>4.4665012406947891E-3</v>
      </c>
      <c r="BG616" s="30">
        <f t="shared" si="1179"/>
        <v>0.15424393723252497</v>
      </c>
      <c r="BH616" s="30">
        <f t="shared" si="1180"/>
        <v>0.1600516295579219</v>
      </c>
      <c r="BI616" s="30">
        <f t="shared" si="1181"/>
        <v>3.4607218683651804E-2</v>
      </c>
      <c r="BJ616" s="30">
        <f t="shared" si="1182"/>
        <v>1.8352683664520897</v>
      </c>
      <c r="BK616" s="30"/>
      <c r="BL616" s="30">
        <f t="shared" si="1183"/>
        <v>0.51866936053615909</v>
      </c>
      <c r="BM616" s="30">
        <f t="shared" si="1184"/>
        <v>1.5684890016246619E-3</v>
      </c>
      <c r="BN616" s="30">
        <f t="shared" si="1185"/>
        <v>0.27938698636696796</v>
      </c>
      <c r="BO616" s="30">
        <f t="shared" si="1186"/>
        <v>6.2185266653622942E-3</v>
      </c>
      <c r="BP616" s="30">
        <f t="shared" si="1187"/>
        <v>1.6129783257290424E-3</v>
      </c>
      <c r="BQ616" s="30">
        <f t="shared" si="1188"/>
        <v>2.4337046953679885E-3</v>
      </c>
      <c r="BR616" s="30">
        <f t="shared" si="1189"/>
        <v>8.404435016264504E-2</v>
      </c>
      <c r="BS616" s="30">
        <f t="shared" si="1190"/>
        <v>8.7208842305352349E-2</v>
      </c>
      <c r="BT616" s="30">
        <f t="shared" si="1191"/>
        <v>1.8856761940791202E-2</v>
      </c>
      <c r="BU616" s="30">
        <f t="shared" si="1192"/>
        <v>0.99999999999999956</v>
      </c>
      <c r="BV616" s="30"/>
      <c r="BW616" s="28">
        <f t="shared" si="1193"/>
        <v>0.44208284844425672</v>
      </c>
      <c r="BX616" s="28">
        <f t="shared" si="1194"/>
        <v>0.45872843732227403</v>
      </c>
      <c r="BY616" s="28">
        <f t="shared" si="1195"/>
        <v>9.9188714233469255E-2</v>
      </c>
      <c r="BZ616" s="28"/>
      <c r="CA616" s="28">
        <f t="shared" si="1196"/>
        <v>58.217465239571858</v>
      </c>
      <c r="CB616" s="28">
        <f t="shared" si="1197"/>
        <v>9.3928178453536031</v>
      </c>
      <c r="CC616" s="28">
        <f t="shared" si="1198"/>
        <v>32.02301384555976</v>
      </c>
      <c r="CD616" s="28">
        <f t="shared" si="1199"/>
        <v>44.20828484442567</v>
      </c>
      <c r="CF616" s="28">
        <f t="shared" si="1200"/>
        <v>6.8778606206210835</v>
      </c>
      <c r="CG616" s="28">
        <f t="shared" si="1201"/>
        <v>0.48021664245551088</v>
      </c>
      <c r="CH616" s="30"/>
      <c r="CI616" s="107">
        <f t="shared" si="1147"/>
        <v>1.9852271194637265</v>
      </c>
    </row>
    <row r="617" spans="1:89" ht="15" customHeight="1" x14ac:dyDescent="0.2">
      <c r="A617" s="150" t="s">
        <v>194</v>
      </c>
      <c r="C617" s="147">
        <v>469</v>
      </c>
      <c r="D617" s="26">
        <f t="shared" si="1148"/>
        <v>1025</v>
      </c>
      <c r="F617" s="28">
        <v>58.2</v>
      </c>
      <c r="G617" s="28">
        <v>0.67</v>
      </c>
      <c r="H617" s="28">
        <v>17.8</v>
      </c>
      <c r="I617" s="28">
        <v>6.98</v>
      </c>
      <c r="J617" s="28">
        <v>0.15</v>
      </c>
      <c r="K617" s="28">
        <v>2.15</v>
      </c>
      <c r="L617" s="28">
        <v>4.2</v>
      </c>
      <c r="M617" s="28">
        <v>3.55</v>
      </c>
      <c r="N617" s="28">
        <v>5.84</v>
      </c>
      <c r="O617" s="28">
        <v>0.43</v>
      </c>
      <c r="P617" s="28">
        <f t="shared" si="1149"/>
        <v>99.970000000000027</v>
      </c>
      <c r="R617" s="28">
        <v>55.26</v>
      </c>
      <c r="S617" s="28">
        <v>0.24</v>
      </c>
      <c r="T617" s="28">
        <v>27.99</v>
      </c>
      <c r="U617" s="28">
        <v>0.68</v>
      </c>
      <c r="V617" s="28">
        <v>0.09</v>
      </c>
      <c r="W617" s="28">
        <v>0.24</v>
      </c>
      <c r="X617" s="28">
        <v>10.01</v>
      </c>
      <c r="Y617" s="28">
        <v>4.3499999999999996</v>
      </c>
      <c r="Z617" s="28">
        <v>1.1499999999999999</v>
      </c>
      <c r="AA617" s="28">
        <f t="shared" si="1150"/>
        <v>100.01</v>
      </c>
      <c r="AC617" s="30">
        <f t="shared" si="1151"/>
        <v>0.9687083888149135</v>
      </c>
      <c r="AD617" s="30">
        <f t="shared" si="1152"/>
        <v>8.3854818523153938E-3</v>
      </c>
      <c r="AE617" s="30">
        <f t="shared" si="1153"/>
        <v>0.34915653197332291</v>
      </c>
      <c r="AF617" s="30">
        <f t="shared" si="1154"/>
        <v>9.7146833681280464E-2</v>
      </c>
      <c r="AG617" s="30">
        <f t="shared" si="1155"/>
        <v>2.11446292641669E-3</v>
      </c>
      <c r="AH617" s="30">
        <f t="shared" si="1156"/>
        <v>5.3349875930521096E-2</v>
      </c>
      <c r="AI617" s="30">
        <f t="shared" si="1157"/>
        <v>7.4893009985734671E-2</v>
      </c>
      <c r="AJ617" s="30">
        <f t="shared" si="1158"/>
        <v>0.11455308163923847</v>
      </c>
      <c r="AK617" s="30">
        <f t="shared" si="1159"/>
        <v>0.12399150743099786</v>
      </c>
      <c r="AL617" s="30">
        <f t="shared" si="1160"/>
        <v>6.0590261876748127E-3</v>
      </c>
      <c r="AM617" s="30">
        <f t="shared" si="1161"/>
        <v>1.7983582004224155</v>
      </c>
      <c r="AO617" s="30">
        <f t="shared" si="1162"/>
        <v>0.53866264717861778</v>
      </c>
      <c r="AP617" s="30">
        <f t="shared" si="1163"/>
        <v>4.6628540689756534E-3</v>
      </c>
      <c r="AQ617" s="30">
        <f t="shared" si="1164"/>
        <v>0.19415294010465195</v>
      </c>
      <c r="AR617" s="30">
        <f t="shared" si="1165"/>
        <v>5.4019735144234166E-2</v>
      </c>
      <c r="AS617" s="30">
        <f t="shared" si="1166"/>
        <v>1.1757740620973202E-3</v>
      </c>
      <c r="AT617" s="30">
        <f t="shared" si="1167"/>
        <v>2.9665878531868552E-2</v>
      </c>
      <c r="AU617" s="30">
        <f t="shared" si="1168"/>
        <v>4.1645212821418497E-2</v>
      </c>
      <c r="AV617" s="30">
        <f t="shared" si="1169"/>
        <v>6.3698701188857232E-2</v>
      </c>
      <c r="AW617" s="30">
        <f t="shared" si="1170"/>
        <v>6.8947058156641747E-2</v>
      </c>
      <c r="AX617" s="30">
        <f t="shared" si="1171"/>
        <v>3.3691987426373738E-3</v>
      </c>
      <c r="AY617" s="30">
        <f t="shared" si="1172"/>
        <v>1.0000000000000004</v>
      </c>
      <c r="AZ617" s="30"/>
      <c r="BA617" s="30">
        <f t="shared" si="1173"/>
        <v>0.91977363515312915</v>
      </c>
      <c r="BB617" s="30">
        <f t="shared" si="1174"/>
        <v>3.0037546933667082E-3</v>
      </c>
      <c r="BC617" s="30">
        <f t="shared" si="1175"/>
        <v>0.54903883876029813</v>
      </c>
      <c r="BD617" s="30">
        <f t="shared" si="1176"/>
        <v>9.4641614474599879E-3</v>
      </c>
      <c r="BE617" s="30">
        <f t="shared" si="1177"/>
        <v>1.268677755850014E-3</v>
      </c>
      <c r="BF617" s="30">
        <f t="shared" si="1178"/>
        <v>5.9553349875930521E-3</v>
      </c>
      <c r="BG617" s="30">
        <f t="shared" si="1179"/>
        <v>0.17849500713266761</v>
      </c>
      <c r="BH617" s="30">
        <f t="shared" si="1180"/>
        <v>0.1403678606001936</v>
      </c>
      <c r="BI617" s="30">
        <f t="shared" si="1181"/>
        <v>2.4416135881104032E-2</v>
      </c>
      <c r="BJ617" s="30">
        <f t="shared" si="1182"/>
        <v>1.8317834064116625</v>
      </c>
      <c r="BK617" s="30"/>
      <c r="BL617" s="30">
        <f t="shared" si="1183"/>
        <v>0.50211920903623775</v>
      </c>
      <c r="BM617" s="30">
        <f t="shared" si="1184"/>
        <v>1.639797960202542E-3</v>
      </c>
      <c r="BN617" s="30">
        <f t="shared" si="1185"/>
        <v>0.29972912563709014</v>
      </c>
      <c r="BO617" s="30">
        <f t="shared" si="1186"/>
        <v>5.1666378319255701E-3</v>
      </c>
      <c r="BP617" s="30">
        <f t="shared" si="1187"/>
        <v>6.9259157573398175E-4</v>
      </c>
      <c r="BQ617" s="30">
        <f t="shared" si="1188"/>
        <v>3.2511130774238988E-3</v>
      </c>
      <c r="BR617" s="30">
        <f t="shared" si="1189"/>
        <v>9.744329297224448E-2</v>
      </c>
      <c r="BS617" s="30">
        <f t="shared" si="1190"/>
        <v>7.662907094194317E-2</v>
      </c>
      <c r="BT617" s="30">
        <f t="shared" si="1191"/>
        <v>1.3329160967198387E-2</v>
      </c>
      <c r="BU617" s="30">
        <f t="shared" si="1192"/>
        <v>0.99999999999999989</v>
      </c>
      <c r="BV617" s="30"/>
      <c r="BW617" s="28">
        <f t="shared" si="1193"/>
        <v>0.51997065143370769</v>
      </c>
      <c r="BX617" s="28">
        <f t="shared" si="1194"/>
        <v>0.40890313454196703</v>
      </c>
      <c r="BY617" s="28">
        <f t="shared" si="1195"/>
        <v>7.1126214024325285E-2</v>
      </c>
      <c r="BZ617" s="28"/>
      <c r="CA617" s="28">
        <f t="shared" si="1196"/>
        <v>58.217465239571858</v>
      </c>
      <c r="CB617" s="28">
        <f t="shared" si="1197"/>
        <v>9.3928178453536031</v>
      </c>
      <c r="CC617" s="28">
        <f t="shared" si="1198"/>
        <v>33.111153974117912</v>
      </c>
      <c r="CD617" s="28">
        <f t="shared" si="1199"/>
        <v>51.997065143370769</v>
      </c>
      <c r="CF617" s="28">
        <f t="shared" si="1200"/>
        <v>7.0401356866210589</v>
      </c>
      <c r="CG617" s="28">
        <f t="shared" si="1201"/>
        <v>0.48021664245551088</v>
      </c>
      <c r="CH617" s="30"/>
      <c r="CI617" s="107">
        <f t="shared" si="1147"/>
        <v>2.5450333130009297</v>
      </c>
    </row>
    <row r="618" spans="1:89" ht="15" customHeight="1" x14ac:dyDescent="0.2">
      <c r="A618" s="150" t="s">
        <v>194</v>
      </c>
      <c r="C618" s="147">
        <v>476</v>
      </c>
      <c r="D618" s="26">
        <f t="shared" si="1148"/>
        <v>1025</v>
      </c>
      <c r="F618" s="28">
        <v>58.2</v>
      </c>
      <c r="G618" s="28">
        <v>0.67</v>
      </c>
      <c r="H618" s="28">
        <v>17.8</v>
      </c>
      <c r="I618" s="28">
        <v>6.98</v>
      </c>
      <c r="J618" s="28">
        <v>0.15</v>
      </c>
      <c r="K618" s="28">
        <v>2.15</v>
      </c>
      <c r="L618" s="28">
        <v>4.2</v>
      </c>
      <c r="M618" s="28">
        <v>3.55</v>
      </c>
      <c r="N618" s="28">
        <v>5.84</v>
      </c>
      <c r="O618" s="28">
        <v>0.43</v>
      </c>
      <c r="P618" s="28">
        <f t="shared" si="1149"/>
        <v>99.970000000000027</v>
      </c>
      <c r="R618" s="28">
        <v>55.62</v>
      </c>
      <c r="S618" s="28">
        <v>0.34</v>
      </c>
      <c r="T618" s="28">
        <v>27.05</v>
      </c>
      <c r="U618" s="28">
        <v>0.81</v>
      </c>
      <c r="V618" s="28">
        <v>0.17</v>
      </c>
      <c r="W618" s="28">
        <v>0.27</v>
      </c>
      <c r="X618" s="28">
        <v>9.49</v>
      </c>
      <c r="Y618" s="28">
        <v>4.8099999999999996</v>
      </c>
      <c r="Z618" s="28">
        <v>1.44</v>
      </c>
      <c r="AA618" s="28">
        <f t="shared" si="1150"/>
        <v>100</v>
      </c>
      <c r="AC618" s="30">
        <f t="shared" si="1151"/>
        <v>0.9687083888149135</v>
      </c>
      <c r="AD618" s="30">
        <f t="shared" si="1152"/>
        <v>8.3854818523153938E-3</v>
      </c>
      <c r="AE618" s="30">
        <f t="shared" si="1153"/>
        <v>0.34915653197332291</v>
      </c>
      <c r="AF618" s="30">
        <f t="shared" si="1154"/>
        <v>9.7146833681280464E-2</v>
      </c>
      <c r="AG618" s="30">
        <f t="shared" si="1155"/>
        <v>2.11446292641669E-3</v>
      </c>
      <c r="AH618" s="30">
        <f t="shared" si="1156"/>
        <v>5.3349875930521096E-2</v>
      </c>
      <c r="AI618" s="30">
        <f t="shared" si="1157"/>
        <v>7.4893009985734671E-2</v>
      </c>
      <c r="AJ618" s="30">
        <f t="shared" si="1158"/>
        <v>0.11455308163923847</v>
      </c>
      <c r="AK618" s="30">
        <f t="shared" si="1159"/>
        <v>0.12399150743099786</v>
      </c>
      <c r="AL618" s="30">
        <f t="shared" si="1160"/>
        <v>6.0590261876748127E-3</v>
      </c>
      <c r="AM618" s="30">
        <f t="shared" si="1161"/>
        <v>1.7983582004224155</v>
      </c>
      <c r="AO618" s="30">
        <f t="shared" si="1162"/>
        <v>0.53866264717861778</v>
      </c>
      <c r="AP618" s="30">
        <f t="shared" si="1163"/>
        <v>4.6628540689756534E-3</v>
      </c>
      <c r="AQ618" s="30">
        <f t="shared" si="1164"/>
        <v>0.19415294010465195</v>
      </c>
      <c r="AR618" s="30">
        <f t="shared" si="1165"/>
        <v>5.4019735144234166E-2</v>
      </c>
      <c r="AS618" s="30">
        <f t="shared" si="1166"/>
        <v>1.1757740620973202E-3</v>
      </c>
      <c r="AT618" s="30">
        <f t="shared" si="1167"/>
        <v>2.9665878531868552E-2</v>
      </c>
      <c r="AU618" s="30">
        <f t="shared" si="1168"/>
        <v>4.1645212821418497E-2</v>
      </c>
      <c r="AV618" s="30">
        <f t="shared" si="1169"/>
        <v>6.3698701188857232E-2</v>
      </c>
      <c r="AW618" s="30">
        <f t="shared" si="1170"/>
        <v>6.8947058156641747E-2</v>
      </c>
      <c r="AX618" s="30">
        <f t="shared" si="1171"/>
        <v>3.3691987426373738E-3</v>
      </c>
      <c r="AY618" s="30">
        <f t="shared" si="1172"/>
        <v>1.0000000000000004</v>
      </c>
      <c r="AZ618" s="30"/>
      <c r="BA618" s="30">
        <f t="shared" si="1173"/>
        <v>0.92576564580559251</v>
      </c>
      <c r="BB618" s="30">
        <f t="shared" si="1174"/>
        <v>4.2553191489361703E-3</v>
      </c>
      <c r="BC618" s="30">
        <f t="shared" si="1175"/>
        <v>0.53060023538642609</v>
      </c>
      <c r="BD618" s="30">
        <f t="shared" si="1176"/>
        <v>1.1273486430062632E-2</v>
      </c>
      <c r="BE618" s="30">
        <f t="shared" si="1177"/>
        <v>2.3963913166055823E-3</v>
      </c>
      <c r="BF618" s="30">
        <f t="shared" si="1178"/>
        <v>6.6997518610421849E-3</v>
      </c>
      <c r="BG618" s="30">
        <f t="shared" si="1179"/>
        <v>0.1692225392296719</v>
      </c>
      <c r="BH618" s="30">
        <f t="shared" si="1180"/>
        <v>0.15521135850274281</v>
      </c>
      <c r="BI618" s="30">
        <f t="shared" si="1181"/>
        <v>3.0573248407643309E-2</v>
      </c>
      <c r="BJ618" s="30">
        <f t="shared" si="1182"/>
        <v>1.8359979760887228</v>
      </c>
      <c r="BK618" s="30"/>
      <c r="BL618" s="30">
        <f t="shared" si="1183"/>
        <v>0.50423021041546934</v>
      </c>
      <c r="BM618" s="30">
        <f t="shared" si="1184"/>
        <v>2.3177145096866577E-3</v>
      </c>
      <c r="BN618" s="30">
        <f t="shared" si="1185"/>
        <v>0.2889982681335948</v>
      </c>
      <c r="BO618" s="30">
        <f t="shared" si="1186"/>
        <v>6.1402499223222736E-3</v>
      </c>
      <c r="BP618" s="30">
        <f t="shared" si="1187"/>
        <v>1.3052254674652099E-3</v>
      </c>
      <c r="BQ618" s="30">
        <f t="shared" si="1188"/>
        <v>3.64910634341485E-3</v>
      </c>
      <c r="BR618" s="30">
        <f t="shared" si="1189"/>
        <v>9.2169240616578094E-2</v>
      </c>
      <c r="BS618" s="30">
        <f t="shared" si="1190"/>
        <v>8.453787015244639E-2</v>
      </c>
      <c r="BT618" s="30">
        <f t="shared" si="1191"/>
        <v>1.6652114439022609E-2</v>
      </c>
      <c r="BU618" s="30">
        <f t="shared" si="1192"/>
        <v>1.0000000000000004</v>
      </c>
      <c r="BV618" s="30"/>
      <c r="BW618" s="28">
        <f t="shared" si="1193"/>
        <v>0.47667361367117361</v>
      </c>
      <c r="BX618" s="28">
        <f t="shared" si="1194"/>
        <v>0.437206293423481</v>
      </c>
      <c r="BY618" s="28">
        <f t="shared" si="1195"/>
        <v>8.6120092905345447E-2</v>
      </c>
      <c r="BZ618" s="28"/>
      <c r="CA618" s="28">
        <f t="shared" si="1196"/>
        <v>58.217465239571858</v>
      </c>
      <c r="CB618" s="28">
        <f t="shared" si="1197"/>
        <v>9.3928178453536031</v>
      </c>
      <c r="CC618" s="28">
        <f t="shared" si="1198"/>
        <v>32.445689974093227</v>
      </c>
      <c r="CD618" s="28">
        <f t="shared" si="1199"/>
        <v>47.667361367117358</v>
      </c>
      <c r="CF618" s="28">
        <f t="shared" si="1200"/>
        <v>6.9531953248038905</v>
      </c>
      <c r="CG618" s="28">
        <f t="shared" si="1201"/>
        <v>0.48021664245551088</v>
      </c>
      <c r="CH618" s="30"/>
      <c r="CI618" s="107">
        <f t="shared" si="1147"/>
        <v>2.2253126911851306</v>
      </c>
    </row>
    <row r="619" spans="1:89" ht="15" customHeight="1" x14ac:dyDescent="0.2">
      <c r="A619" s="150" t="s">
        <v>194</v>
      </c>
      <c r="C619" s="147">
        <v>483</v>
      </c>
      <c r="D619" s="26">
        <f t="shared" si="1148"/>
        <v>1025</v>
      </c>
      <c r="F619" s="28">
        <v>58.2</v>
      </c>
      <c r="G619" s="28">
        <v>0.67</v>
      </c>
      <c r="H619" s="28">
        <v>17.8</v>
      </c>
      <c r="I619" s="28">
        <v>6.98</v>
      </c>
      <c r="J619" s="28">
        <v>0.15</v>
      </c>
      <c r="K619" s="28">
        <v>2.15</v>
      </c>
      <c r="L619" s="28">
        <v>4.2</v>
      </c>
      <c r="M619" s="28">
        <v>3.55</v>
      </c>
      <c r="N619" s="28">
        <v>5.84</v>
      </c>
      <c r="O619" s="28">
        <v>0.43</v>
      </c>
      <c r="P619" s="28">
        <f t="shared" si="1149"/>
        <v>99.970000000000027</v>
      </c>
      <c r="R619" s="28">
        <v>54.84</v>
      </c>
      <c r="S619" s="28">
        <v>0.19</v>
      </c>
      <c r="T619" s="28">
        <v>28.11</v>
      </c>
      <c r="U619" s="28">
        <v>0.74</v>
      </c>
      <c r="V619" s="28">
        <v>0.13</v>
      </c>
      <c r="W619" s="28">
        <v>0.25</v>
      </c>
      <c r="X619" s="28">
        <v>10.44</v>
      </c>
      <c r="Y619" s="28">
        <v>4.22</v>
      </c>
      <c r="Z619" s="28">
        <v>1.07</v>
      </c>
      <c r="AA619" s="28">
        <f t="shared" si="1150"/>
        <v>99.989999999999981</v>
      </c>
      <c r="AC619" s="30">
        <f t="shared" si="1151"/>
        <v>0.9687083888149135</v>
      </c>
      <c r="AD619" s="30">
        <f t="shared" si="1152"/>
        <v>8.3854818523153938E-3</v>
      </c>
      <c r="AE619" s="30">
        <f t="shared" si="1153"/>
        <v>0.34915653197332291</v>
      </c>
      <c r="AF619" s="30">
        <f t="shared" si="1154"/>
        <v>9.7146833681280464E-2</v>
      </c>
      <c r="AG619" s="30">
        <f t="shared" si="1155"/>
        <v>2.11446292641669E-3</v>
      </c>
      <c r="AH619" s="30">
        <f t="shared" si="1156"/>
        <v>5.3349875930521096E-2</v>
      </c>
      <c r="AI619" s="30">
        <f t="shared" si="1157"/>
        <v>7.4893009985734671E-2</v>
      </c>
      <c r="AJ619" s="30">
        <f t="shared" si="1158"/>
        <v>0.11455308163923847</v>
      </c>
      <c r="AK619" s="30">
        <f t="shared" si="1159"/>
        <v>0.12399150743099786</v>
      </c>
      <c r="AL619" s="30">
        <f t="shared" si="1160"/>
        <v>6.0590261876748127E-3</v>
      </c>
      <c r="AM619" s="30">
        <f t="shared" si="1161"/>
        <v>1.7983582004224155</v>
      </c>
      <c r="AO619" s="30">
        <f t="shared" si="1162"/>
        <v>0.53866264717861778</v>
      </c>
      <c r="AP619" s="30">
        <f t="shared" si="1163"/>
        <v>4.6628540689756534E-3</v>
      </c>
      <c r="AQ619" s="30">
        <f t="shared" si="1164"/>
        <v>0.19415294010465195</v>
      </c>
      <c r="AR619" s="30">
        <f t="shared" si="1165"/>
        <v>5.4019735144234166E-2</v>
      </c>
      <c r="AS619" s="30">
        <f t="shared" si="1166"/>
        <v>1.1757740620973202E-3</v>
      </c>
      <c r="AT619" s="30">
        <f t="shared" si="1167"/>
        <v>2.9665878531868552E-2</v>
      </c>
      <c r="AU619" s="30">
        <f t="shared" si="1168"/>
        <v>4.1645212821418497E-2</v>
      </c>
      <c r="AV619" s="30">
        <f t="shared" si="1169"/>
        <v>6.3698701188857232E-2</v>
      </c>
      <c r="AW619" s="30">
        <f t="shared" si="1170"/>
        <v>6.8947058156641747E-2</v>
      </c>
      <c r="AX619" s="30">
        <f t="shared" si="1171"/>
        <v>3.3691987426373738E-3</v>
      </c>
      <c r="AY619" s="30">
        <f t="shared" si="1172"/>
        <v>1.0000000000000004</v>
      </c>
      <c r="AZ619" s="30"/>
      <c r="BA619" s="30">
        <f t="shared" si="1173"/>
        <v>0.91278295605858861</v>
      </c>
      <c r="BB619" s="30">
        <f t="shared" si="1174"/>
        <v>2.3779724655819774E-3</v>
      </c>
      <c r="BC619" s="30">
        <f t="shared" si="1175"/>
        <v>0.55139270302079246</v>
      </c>
      <c r="BD619" s="30">
        <f t="shared" si="1176"/>
        <v>1.0299234516353515E-2</v>
      </c>
      <c r="BE619" s="30">
        <f t="shared" si="1177"/>
        <v>1.8325345362277983E-3</v>
      </c>
      <c r="BF619" s="30">
        <f t="shared" si="1178"/>
        <v>6.2034739454094297E-3</v>
      </c>
      <c r="BG619" s="30">
        <f t="shared" si="1179"/>
        <v>0.1861626248216833</v>
      </c>
      <c r="BH619" s="30">
        <f t="shared" si="1180"/>
        <v>0.13617295901903839</v>
      </c>
      <c r="BI619" s="30">
        <f t="shared" si="1181"/>
        <v>2.2717622080679407E-2</v>
      </c>
      <c r="BJ619" s="30">
        <f t="shared" si="1182"/>
        <v>1.8299420804643549</v>
      </c>
      <c r="BK619" s="30"/>
      <c r="BL619" s="30">
        <f t="shared" si="1183"/>
        <v>0.49880428774388663</v>
      </c>
      <c r="BM619" s="30">
        <f t="shared" si="1184"/>
        <v>1.2994796343382396E-3</v>
      </c>
      <c r="BN619" s="30">
        <f t="shared" si="1185"/>
        <v>0.30131702467920429</v>
      </c>
      <c r="BO619" s="30">
        <f t="shared" si="1186"/>
        <v>5.6281751353245259E-3</v>
      </c>
      <c r="BP619" s="30">
        <f t="shared" si="1187"/>
        <v>1.0014166873318665E-3</v>
      </c>
      <c r="BQ619" s="30">
        <f t="shared" si="1188"/>
        <v>3.3899837659535511E-3</v>
      </c>
      <c r="BR619" s="30">
        <f t="shared" si="1189"/>
        <v>0.10173143008681663</v>
      </c>
      <c r="BS619" s="30">
        <f t="shared" si="1190"/>
        <v>7.4413808214347399E-2</v>
      </c>
      <c r="BT619" s="30">
        <f t="shared" si="1191"/>
        <v>1.2414394052796863E-2</v>
      </c>
      <c r="BU619" s="30">
        <f t="shared" si="1192"/>
        <v>1</v>
      </c>
      <c r="BV619" s="30"/>
      <c r="BW619" s="28">
        <f t="shared" si="1193"/>
        <v>0.53951860648438343</v>
      </c>
      <c r="BX619" s="28">
        <f t="shared" si="1194"/>
        <v>0.39464336711613374</v>
      </c>
      <c r="BY619" s="28">
        <f t="shared" si="1195"/>
        <v>6.583802639948283E-2</v>
      </c>
      <c r="BZ619" s="28"/>
      <c r="CA619" s="28">
        <f t="shared" si="1196"/>
        <v>58.217465239571858</v>
      </c>
      <c r="CB619" s="28">
        <f t="shared" si="1197"/>
        <v>9.3928178453536031</v>
      </c>
      <c r="CC619" s="28">
        <f t="shared" si="1198"/>
        <v>33.559732964167452</v>
      </c>
      <c r="CD619" s="28">
        <f t="shared" si="1199"/>
        <v>53.951860648438341</v>
      </c>
      <c r="CF619" s="28">
        <f t="shared" si="1200"/>
        <v>7.0770405886786509</v>
      </c>
      <c r="CG619" s="28">
        <f t="shared" si="1201"/>
        <v>0.48021664245551088</v>
      </c>
      <c r="CH619" s="30"/>
      <c r="CI619" s="107">
        <f t="shared" si="1147"/>
        <v>2.7083851133604395</v>
      </c>
    </row>
    <row r="620" spans="1:89" ht="15" customHeight="1" x14ac:dyDescent="0.2">
      <c r="A620" s="150" t="s">
        <v>194</v>
      </c>
      <c r="C620" s="147">
        <v>490</v>
      </c>
      <c r="D620" s="26">
        <f t="shared" si="1148"/>
        <v>1025</v>
      </c>
      <c r="F620" s="28">
        <v>58.2</v>
      </c>
      <c r="G620" s="28">
        <v>0.67</v>
      </c>
      <c r="H620" s="28">
        <v>17.8</v>
      </c>
      <c r="I620" s="28">
        <v>6.98</v>
      </c>
      <c r="J620" s="28">
        <v>0.15</v>
      </c>
      <c r="K620" s="28">
        <v>2.15</v>
      </c>
      <c r="L620" s="28">
        <v>4.2</v>
      </c>
      <c r="M620" s="28">
        <v>3.55</v>
      </c>
      <c r="N620" s="28">
        <v>5.84</v>
      </c>
      <c r="O620" s="28">
        <v>0.43</v>
      </c>
      <c r="P620" s="28">
        <f t="shared" si="1149"/>
        <v>99.970000000000027</v>
      </c>
      <c r="R620" s="28">
        <v>55.24</v>
      </c>
      <c r="S620" s="28">
        <v>0.22</v>
      </c>
      <c r="T620" s="28">
        <v>27.74</v>
      </c>
      <c r="U620" s="28">
        <v>0.7</v>
      </c>
      <c r="V620" s="28">
        <v>0.1</v>
      </c>
      <c r="W620" s="28">
        <v>0.26</v>
      </c>
      <c r="X620" s="28">
        <v>10.17</v>
      </c>
      <c r="Y620" s="28">
        <v>4.42</v>
      </c>
      <c r="Z620" s="28">
        <v>1.1499999999999999</v>
      </c>
      <c r="AA620" s="28">
        <f t="shared" si="1150"/>
        <v>100.00000000000001</v>
      </c>
      <c r="AC620" s="30">
        <f t="shared" si="1151"/>
        <v>0.9687083888149135</v>
      </c>
      <c r="AD620" s="30">
        <f t="shared" si="1152"/>
        <v>8.3854818523153938E-3</v>
      </c>
      <c r="AE620" s="30">
        <f t="shared" si="1153"/>
        <v>0.34915653197332291</v>
      </c>
      <c r="AF620" s="30">
        <f t="shared" si="1154"/>
        <v>9.7146833681280464E-2</v>
      </c>
      <c r="AG620" s="30">
        <f t="shared" si="1155"/>
        <v>2.11446292641669E-3</v>
      </c>
      <c r="AH620" s="30">
        <f t="shared" si="1156"/>
        <v>5.3349875930521096E-2</v>
      </c>
      <c r="AI620" s="30">
        <f t="shared" si="1157"/>
        <v>7.4893009985734671E-2</v>
      </c>
      <c r="AJ620" s="30">
        <f t="shared" si="1158"/>
        <v>0.11455308163923847</v>
      </c>
      <c r="AK620" s="30">
        <f t="shared" si="1159"/>
        <v>0.12399150743099786</v>
      </c>
      <c r="AL620" s="30">
        <f t="shared" si="1160"/>
        <v>6.0590261876748127E-3</v>
      </c>
      <c r="AM620" s="30">
        <f t="shared" si="1161"/>
        <v>1.7983582004224155</v>
      </c>
      <c r="AO620" s="30">
        <f t="shared" si="1162"/>
        <v>0.53866264717861778</v>
      </c>
      <c r="AP620" s="30">
        <f t="shared" si="1163"/>
        <v>4.6628540689756534E-3</v>
      </c>
      <c r="AQ620" s="30">
        <f t="shared" si="1164"/>
        <v>0.19415294010465195</v>
      </c>
      <c r="AR620" s="30">
        <f t="shared" si="1165"/>
        <v>5.4019735144234166E-2</v>
      </c>
      <c r="AS620" s="30">
        <f t="shared" si="1166"/>
        <v>1.1757740620973202E-3</v>
      </c>
      <c r="AT620" s="30">
        <f t="shared" si="1167"/>
        <v>2.9665878531868552E-2</v>
      </c>
      <c r="AU620" s="30">
        <f t="shared" si="1168"/>
        <v>4.1645212821418497E-2</v>
      </c>
      <c r="AV620" s="30">
        <f t="shared" si="1169"/>
        <v>6.3698701188857232E-2</v>
      </c>
      <c r="AW620" s="30">
        <f t="shared" si="1170"/>
        <v>6.8947058156641747E-2</v>
      </c>
      <c r="AX620" s="30">
        <f t="shared" si="1171"/>
        <v>3.3691987426373738E-3</v>
      </c>
      <c r="AY620" s="30">
        <f t="shared" si="1172"/>
        <v>1.0000000000000004</v>
      </c>
      <c r="AZ620" s="30"/>
      <c r="BA620" s="30">
        <f t="shared" si="1173"/>
        <v>0.91944074567243683</v>
      </c>
      <c r="BB620" s="30">
        <f t="shared" si="1174"/>
        <v>2.753441802252816E-3</v>
      </c>
      <c r="BC620" s="30">
        <f t="shared" si="1175"/>
        <v>0.54413495488426833</v>
      </c>
      <c r="BD620" s="30">
        <f t="shared" si="1176"/>
        <v>9.7425191370911629E-3</v>
      </c>
      <c r="BE620" s="30">
        <f t="shared" si="1177"/>
        <v>1.4096419509444602E-3</v>
      </c>
      <c r="BF620" s="30">
        <f t="shared" si="1178"/>
        <v>6.4516129032258073E-3</v>
      </c>
      <c r="BG620" s="30">
        <f t="shared" si="1179"/>
        <v>0.18134807417974322</v>
      </c>
      <c r="BH620" s="30">
        <f t="shared" si="1180"/>
        <v>0.14262665375927719</v>
      </c>
      <c r="BI620" s="30">
        <f t="shared" si="1181"/>
        <v>2.4416135881104032E-2</v>
      </c>
      <c r="BJ620" s="30">
        <f t="shared" si="1182"/>
        <v>1.832323780170344</v>
      </c>
      <c r="BK620" s="30"/>
      <c r="BL620" s="30">
        <f t="shared" si="1183"/>
        <v>0.50178945207323566</v>
      </c>
      <c r="BM620" s="30">
        <f t="shared" si="1184"/>
        <v>1.5027048341842942E-3</v>
      </c>
      <c r="BN620" s="30">
        <f t="shared" si="1185"/>
        <v>0.29696441249792777</v>
      </c>
      <c r="BO620" s="30">
        <f t="shared" si="1186"/>
        <v>5.3170292513397598E-3</v>
      </c>
      <c r="BP620" s="30">
        <f t="shared" si="1187"/>
        <v>7.6931924706746498E-4</v>
      </c>
      <c r="BQ620" s="30">
        <f t="shared" si="1188"/>
        <v>3.5210004765784493E-3</v>
      </c>
      <c r="BR620" s="30">
        <f t="shared" si="1189"/>
        <v>9.8971631620086264E-2</v>
      </c>
      <c r="BS620" s="30">
        <f t="shared" si="1190"/>
        <v>7.7839219958176678E-2</v>
      </c>
      <c r="BT620" s="30">
        <f t="shared" si="1191"/>
        <v>1.3325230041403577E-2</v>
      </c>
      <c r="BU620" s="30">
        <f t="shared" si="1192"/>
        <v>0.99999999999999989</v>
      </c>
      <c r="BV620" s="30"/>
      <c r="BW620" s="28">
        <f t="shared" si="1193"/>
        <v>0.52053051044809817</v>
      </c>
      <c r="BX620" s="28">
        <f t="shared" si="1194"/>
        <v>0.40938689435012249</v>
      </c>
      <c r="BY620" s="28">
        <f t="shared" si="1195"/>
        <v>7.0082595201779341E-2</v>
      </c>
      <c r="BZ620" s="28"/>
      <c r="CA620" s="28">
        <f t="shared" si="1196"/>
        <v>58.217465239571858</v>
      </c>
      <c r="CB620" s="28">
        <f t="shared" si="1197"/>
        <v>9.3928178453536031</v>
      </c>
      <c r="CC620" s="28">
        <f t="shared" si="1198"/>
        <v>33.03478504258284</v>
      </c>
      <c r="CD620" s="28">
        <f t="shared" si="1199"/>
        <v>52.05305104480982</v>
      </c>
      <c r="CF620" s="28">
        <f t="shared" si="1200"/>
        <v>7.041211820101597</v>
      </c>
      <c r="CG620" s="28">
        <f t="shared" si="1201"/>
        <v>0.48021664245551088</v>
      </c>
      <c r="CH620" s="30"/>
      <c r="CI620" s="107">
        <f t="shared" si="1147"/>
        <v>2.538725663721292</v>
      </c>
    </row>
    <row r="621" spans="1:89" ht="15" customHeight="1" x14ac:dyDescent="0.2">
      <c r="C621" s="147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28"/>
      <c r="BX621" s="28"/>
      <c r="BY621" s="28"/>
      <c r="BZ621" s="28"/>
      <c r="CA621" s="28"/>
      <c r="CB621" s="28"/>
      <c r="CC621" s="28"/>
      <c r="CD621" s="28"/>
      <c r="CF621" s="28"/>
      <c r="CG621" s="28"/>
      <c r="CH621" s="30"/>
      <c r="CI621" s="107"/>
    </row>
    <row r="622" spans="1:89" ht="15" customHeight="1" x14ac:dyDescent="0.2">
      <c r="CI622" s="149">
        <f>AVERAGE(CI550:CI621)</f>
        <v>2.7935238049583235</v>
      </c>
    </row>
    <row r="623" spans="1:89" s="51" customFormat="1" ht="19.95" customHeight="1" x14ac:dyDescent="0.2">
      <c r="A623" s="49" t="s">
        <v>201</v>
      </c>
      <c r="C623" s="52" t="s">
        <v>192</v>
      </c>
      <c r="D623" s="126">
        <v>1025</v>
      </c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2"/>
      <c r="BX623" s="52"/>
      <c r="BY623" s="52"/>
      <c r="BZ623" s="52"/>
      <c r="CA623" s="52"/>
      <c r="CB623" s="52"/>
      <c r="CC623" s="52"/>
      <c r="CD623" s="52"/>
      <c r="CH623" s="53"/>
      <c r="CJ623" s="55"/>
      <c r="CK623" s="56"/>
    </row>
    <row r="624" spans="1:89" ht="15" customHeight="1" x14ac:dyDescent="0.2">
      <c r="A624" s="150" t="s">
        <v>194</v>
      </c>
      <c r="C624" s="146">
        <v>0</v>
      </c>
      <c r="D624" s="26">
        <f t="shared" ref="D624:D669" si="1202">$D$549</f>
        <v>1025</v>
      </c>
      <c r="F624" s="28">
        <v>58.2</v>
      </c>
      <c r="G624" s="28">
        <v>0.67</v>
      </c>
      <c r="H624" s="28">
        <v>17.8</v>
      </c>
      <c r="I624" s="28">
        <v>6.98</v>
      </c>
      <c r="J624" s="28">
        <v>0.15</v>
      </c>
      <c r="K624" s="28">
        <v>2.15</v>
      </c>
      <c r="L624" s="28">
        <v>4.2</v>
      </c>
      <c r="M624" s="28">
        <v>3.55</v>
      </c>
      <c r="N624" s="28">
        <v>5.84</v>
      </c>
      <c r="O624" s="28">
        <v>0.43</v>
      </c>
      <c r="P624" s="28">
        <f t="shared" ref="P624" si="1203">SUM(F624:O624)</f>
        <v>99.970000000000027</v>
      </c>
      <c r="R624" s="28">
        <v>54.2</v>
      </c>
      <c r="S624" s="28">
        <v>0.2</v>
      </c>
      <c r="T624" s="28">
        <v>28.56</v>
      </c>
      <c r="U624" s="28">
        <v>0.87</v>
      </c>
      <c r="V624" s="28">
        <v>0.17</v>
      </c>
      <c r="W624" s="28">
        <v>0.17</v>
      </c>
      <c r="X624" s="28">
        <v>11.08</v>
      </c>
      <c r="Y624" s="28">
        <v>3.83</v>
      </c>
      <c r="Z624" s="28">
        <v>0.92</v>
      </c>
      <c r="AA624" s="28">
        <f t="shared" ref="AA624" si="1204">SUM(R624:Z624)</f>
        <v>100.00000000000001</v>
      </c>
      <c r="AC624" s="30">
        <f t="shared" ref="AC624" si="1205">F624/AC$2</f>
        <v>0.9687083888149135</v>
      </c>
      <c r="AD624" s="30">
        <f t="shared" ref="AD624" si="1206">G624/AD$2</f>
        <v>8.3854818523153938E-3</v>
      </c>
      <c r="AE624" s="30">
        <f t="shared" ref="AE624" si="1207">H624*2/AE$2</f>
        <v>0.34915653197332291</v>
      </c>
      <c r="AF624" s="30">
        <f t="shared" ref="AF624" si="1208">I624/AF$2</f>
        <v>9.7146833681280464E-2</v>
      </c>
      <c r="AG624" s="30">
        <f t="shared" ref="AG624" si="1209">J624/AG$2</f>
        <v>2.11446292641669E-3</v>
      </c>
      <c r="AH624" s="30">
        <f t="shared" ref="AH624" si="1210">K624/AH$2</f>
        <v>5.3349875930521096E-2</v>
      </c>
      <c r="AI624" s="30">
        <f t="shared" ref="AI624" si="1211">L624/AI$2</f>
        <v>7.4893009985734671E-2</v>
      </c>
      <c r="AJ624" s="30">
        <f t="shared" ref="AJ624" si="1212">M624*2/AJ$2</f>
        <v>0.11455308163923847</v>
      </c>
      <c r="AK624" s="30">
        <f t="shared" ref="AK624" si="1213">N624*2/AK$2</f>
        <v>0.12399150743099786</v>
      </c>
      <c r="AL624" s="30">
        <f t="shared" ref="AL624" si="1214">O624*2/AL$2</f>
        <v>6.0590261876748127E-3</v>
      </c>
      <c r="AM624" s="30">
        <f t="shared" ref="AM624" si="1215">SUM(AC624:AL624)</f>
        <v>1.7983582004224155</v>
      </c>
      <c r="AO624" s="30">
        <f t="shared" ref="AO624" si="1216">AC624/$AM624</f>
        <v>0.53866264717861778</v>
      </c>
      <c r="AP624" s="30">
        <f t="shared" ref="AP624" si="1217">AD624/$AM624</f>
        <v>4.6628540689756534E-3</v>
      </c>
      <c r="AQ624" s="30">
        <f t="shared" ref="AQ624" si="1218">AE624/$AM624</f>
        <v>0.19415294010465195</v>
      </c>
      <c r="AR624" s="30">
        <f t="shared" ref="AR624" si="1219">AF624/$AM624</f>
        <v>5.4019735144234166E-2</v>
      </c>
      <c r="AS624" s="30">
        <f t="shared" ref="AS624" si="1220">AG624/$AM624</f>
        <v>1.1757740620973202E-3</v>
      </c>
      <c r="AT624" s="30">
        <f t="shared" ref="AT624" si="1221">AH624/$AM624</f>
        <v>2.9665878531868552E-2</v>
      </c>
      <c r="AU624" s="30">
        <f t="shared" ref="AU624" si="1222">AI624/$AM624</f>
        <v>4.1645212821418497E-2</v>
      </c>
      <c r="AV624" s="30">
        <f t="shared" ref="AV624" si="1223">AJ624/$AM624</f>
        <v>6.3698701188857232E-2</v>
      </c>
      <c r="AW624" s="30">
        <f t="shared" ref="AW624" si="1224">AK624/$AM624</f>
        <v>6.8947058156641747E-2</v>
      </c>
      <c r="AX624" s="30">
        <f t="shared" ref="AX624" si="1225">AL624/$AM624</f>
        <v>3.3691987426373738E-3</v>
      </c>
      <c r="AY624" s="30">
        <f t="shared" ref="AY624" si="1226">SUM(AO624:AX624)</f>
        <v>1.0000000000000004</v>
      </c>
      <c r="AZ624" s="30"/>
      <c r="BA624" s="30">
        <f t="shared" ref="BA624" si="1227">R624/AC$2</f>
        <v>0.90213049267643153</v>
      </c>
      <c r="BB624" s="30">
        <f t="shared" ref="BB624" si="1228">S624/AD$2</f>
        <v>2.5031289111389237E-3</v>
      </c>
      <c r="BC624" s="30">
        <f t="shared" ref="BC624" si="1229">T624*2/AE$2</f>
        <v>0.56021969399764615</v>
      </c>
      <c r="BD624" s="30">
        <f t="shared" ref="BD624" si="1230">U624/AF$2</f>
        <v>1.2108559498956159E-2</v>
      </c>
      <c r="BE624" s="30">
        <f t="shared" ref="BE624" si="1231">V624/AG$2</f>
        <v>2.3963913166055823E-3</v>
      </c>
      <c r="BF624" s="30">
        <f t="shared" ref="BF624" si="1232">W624/AH$2</f>
        <v>4.2183622828784123E-3</v>
      </c>
      <c r="BG624" s="30">
        <f t="shared" ref="BG624" si="1233">X624/AI$2</f>
        <v>0.19757489300998574</v>
      </c>
      <c r="BH624" s="30">
        <f t="shared" ref="BH624" si="1234">Y624*2/AJ$2</f>
        <v>0.12358825427557277</v>
      </c>
      <c r="BI624" s="30">
        <f t="shared" ref="BI624" si="1235">Z624*2/AK$2</f>
        <v>1.9532908704883226E-2</v>
      </c>
      <c r="BJ624" s="30">
        <f t="shared" ref="BJ624" si="1236">SUM(BA624:BI624)</f>
        <v>1.8242726846740984</v>
      </c>
      <c r="BK624" s="30"/>
      <c r="BL624" s="30">
        <f t="shared" ref="BL624" si="1237">BA624/$BJ624</f>
        <v>0.49451515678293173</v>
      </c>
      <c r="BM624" s="30">
        <f t="shared" ref="BM624" si="1238">BB624/$BJ624</f>
        <v>1.3721243168129226E-3</v>
      </c>
      <c r="BN624" s="30">
        <f t="shared" ref="BN624" si="1239">BC624/$BJ624</f>
        <v>0.30709208042422009</v>
      </c>
      <c r="BO624" s="30">
        <f t="shared" ref="BO624" si="1240">BD624/$BJ624</f>
        <v>6.6374723475724909E-3</v>
      </c>
      <c r="BP624" s="30">
        <f t="shared" ref="BP624" si="1241">BE624/$BJ624</f>
        <v>1.3136146458464851E-3</v>
      </c>
      <c r="BQ624" s="30">
        <f t="shared" ref="BQ624" si="1242">BF624/$BJ624</f>
        <v>2.3123529274528451E-3</v>
      </c>
      <c r="BR624" s="30">
        <f t="shared" ref="BR624" si="1243">BG624/$BJ624</f>
        <v>0.10830337737873984</v>
      </c>
      <c r="BS624" s="30">
        <f t="shared" ref="BS624" si="1244">BH624/$BJ624</f>
        <v>6.7746590361106834E-2</v>
      </c>
      <c r="BT624" s="30">
        <f t="shared" ref="BT624" si="1245">BI624/$BJ624</f>
        <v>1.0707230815316807E-2</v>
      </c>
      <c r="BU624" s="30">
        <f t="shared" ref="BU624" si="1246">SUM(BL624:BT624)</f>
        <v>1</v>
      </c>
      <c r="BV624" s="30"/>
      <c r="BW624" s="28">
        <f t="shared" ref="BW624" si="1247">BR624/(BR624+BS624+BT624)</f>
        <v>0.57991541004375102</v>
      </c>
      <c r="BX624" s="28">
        <f t="shared" ref="BX624" si="1248">BS624/(BR624+BS624+BT624)</f>
        <v>0.36275223062470691</v>
      </c>
      <c r="BY624" s="28">
        <f t="shared" ref="BY624" si="1249">1-BW624-BX624</f>
        <v>5.7332359331542071E-2</v>
      </c>
      <c r="BZ624" s="28"/>
      <c r="CA624" s="28">
        <f t="shared" ref="CA624" si="1250">F624*100/P624</f>
        <v>58.217465239571858</v>
      </c>
      <c r="CB624" s="28">
        <f t="shared" ref="CB624" si="1251">(M624+N624)*100/P624</f>
        <v>9.3928178453536031</v>
      </c>
      <c r="CC624" s="28">
        <f t="shared" ref="CC624" si="1252">IF(BY624+BX624=0,CD624/2,+BY624/(BY624+BX624)*(100-CD624)+0.5*CD624)</f>
        <v>34.729006435341759</v>
      </c>
      <c r="CD624" s="28">
        <f t="shared" ref="CD624" si="1253">100*BW624/(BW624+BX624+BY624)</f>
        <v>57.991541004375101</v>
      </c>
      <c r="CF624" s="28">
        <f t="shared" ref="CF624" si="1254">LN(BW624/(AU624*AQ624^2*AO624^2))</f>
        <v>7.149245564340851</v>
      </c>
      <c r="CG624" s="28">
        <f t="shared" ref="CG624" si="1255">AV624/(AV624+AW624)</f>
        <v>0.48021664245551088</v>
      </c>
      <c r="CH624" s="30"/>
      <c r="CI624" s="107">
        <f t="shared" ref="CI624:CI669" si="1256">$CK$1+$CK$2*CF624+$CK$3*D624+$CK$4*BX624+$CK$5*CG624</f>
        <v>3.0771107441660859</v>
      </c>
    </row>
    <row r="625" spans="1:87" ht="15" customHeight="1" x14ac:dyDescent="0.2">
      <c r="A625" s="150" t="s">
        <v>194</v>
      </c>
      <c r="C625" s="147">
        <v>7</v>
      </c>
      <c r="D625" s="26">
        <f t="shared" si="1202"/>
        <v>1025</v>
      </c>
      <c r="F625" s="28">
        <v>58.2</v>
      </c>
      <c r="G625" s="28">
        <v>0.67</v>
      </c>
      <c r="H625" s="28">
        <v>17.8</v>
      </c>
      <c r="I625" s="28">
        <v>6.98</v>
      </c>
      <c r="J625" s="28">
        <v>0.15</v>
      </c>
      <c r="K625" s="28">
        <v>2.15</v>
      </c>
      <c r="L625" s="28">
        <v>4.2</v>
      </c>
      <c r="M625" s="28">
        <v>3.55</v>
      </c>
      <c r="N625" s="28">
        <v>5.84</v>
      </c>
      <c r="O625" s="28">
        <v>0.43</v>
      </c>
      <c r="P625" s="28">
        <f t="shared" ref="P625:P669" si="1257">SUM(F625:O625)</f>
        <v>99.970000000000027</v>
      </c>
      <c r="R625" s="28">
        <v>53.58</v>
      </c>
      <c r="S625" s="28">
        <v>0.26</v>
      </c>
      <c r="T625" s="28">
        <v>28.84</v>
      </c>
      <c r="U625" s="28">
        <v>0.69</v>
      </c>
      <c r="V625" s="28">
        <v>0.09</v>
      </c>
      <c r="W625" s="28">
        <v>0.33</v>
      </c>
      <c r="X625" s="28">
        <v>11.41</v>
      </c>
      <c r="Y625" s="28">
        <v>3.86</v>
      </c>
      <c r="Z625" s="28">
        <v>0.94</v>
      </c>
      <c r="AA625" s="28">
        <f t="shared" ref="AA625:AA669" si="1258">SUM(R625:Z625)</f>
        <v>99.999999999999986</v>
      </c>
      <c r="AC625" s="30">
        <f t="shared" ref="AC625:AC669" si="1259">F625/AC$2</f>
        <v>0.9687083888149135</v>
      </c>
      <c r="AD625" s="30">
        <f t="shared" ref="AD625:AD669" si="1260">G625/AD$2</f>
        <v>8.3854818523153938E-3</v>
      </c>
      <c r="AE625" s="30">
        <f t="shared" ref="AE625:AE669" si="1261">H625*2/AE$2</f>
        <v>0.34915653197332291</v>
      </c>
      <c r="AF625" s="30">
        <f t="shared" ref="AF625:AF669" si="1262">I625/AF$2</f>
        <v>9.7146833681280464E-2</v>
      </c>
      <c r="AG625" s="30">
        <f t="shared" ref="AG625:AG669" si="1263">J625/AG$2</f>
        <v>2.11446292641669E-3</v>
      </c>
      <c r="AH625" s="30">
        <f t="shared" ref="AH625:AH669" si="1264">K625/AH$2</f>
        <v>5.3349875930521096E-2</v>
      </c>
      <c r="AI625" s="30">
        <f t="shared" ref="AI625:AI669" si="1265">L625/AI$2</f>
        <v>7.4893009985734671E-2</v>
      </c>
      <c r="AJ625" s="30">
        <f t="shared" ref="AJ625:AJ669" si="1266">M625*2/AJ$2</f>
        <v>0.11455308163923847</v>
      </c>
      <c r="AK625" s="30">
        <f t="shared" ref="AK625:AK669" si="1267">N625*2/AK$2</f>
        <v>0.12399150743099786</v>
      </c>
      <c r="AL625" s="30">
        <f t="shared" ref="AL625:AL669" si="1268">O625*2/AL$2</f>
        <v>6.0590261876748127E-3</v>
      </c>
      <c r="AM625" s="30">
        <f t="shared" ref="AM625:AM669" si="1269">SUM(AC625:AL625)</f>
        <v>1.7983582004224155</v>
      </c>
      <c r="AO625" s="30">
        <f t="shared" ref="AO625:AO669" si="1270">AC625/$AM625</f>
        <v>0.53866264717861778</v>
      </c>
      <c r="AP625" s="30">
        <f t="shared" ref="AP625:AP669" si="1271">AD625/$AM625</f>
        <v>4.6628540689756534E-3</v>
      </c>
      <c r="AQ625" s="30">
        <f t="shared" ref="AQ625:AQ669" si="1272">AE625/$AM625</f>
        <v>0.19415294010465195</v>
      </c>
      <c r="AR625" s="30">
        <f t="shared" ref="AR625:AR669" si="1273">AF625/$AM625</f>
        <v>5.4019735144234166E-2</v>
      </c>
      <c r="AS625" s="30">
        <f t="shared" ref="AS625:AS669" si="1274">AG625/$AM625</f>
        <v>1.1757740620973202E-3</v>
      </c>
      <c r="AT625" s="30">
        <f t="shared" ref="AT625:AT669" si="1275">AH625/$AM625</f>
        <v>2.9665878531868552E-2</v>
      </c>
      <c r="AU625" s="30">
        <f t="shared" ref="AU625:AU669" si="1276">AI625/$AM625</f>
        <v>4.1645212821418497E-2</v>
      </c>
      <c r="AV625" s="30">
        <f t="shared" ref="AV625:AV669" si="1277">AJ625/$AM625</f>
        <v>6.3698701188857232E-2</v>
      </c>
      <c r="AW625" s="30">
        <f t="shared" ref="AW625:AW669" si="1278">AK625/$AM625</f>
        <v>6.8947058156641747E-2</v>
      </c>
      <c r="AX625" s="30">
        <f t="shared" ref="AX625:AX669" si="1279">AL625/$AM625</f>
        <v>3.3691987426373738E-3</v>
      </c>
      <c r="AY625" s="30">
        <f t="shared" ref="AY625:AY669" si="1280">SUM(AO625:AX625)</f>
        <v>1.0000000000000004</v>
      </c>
      <c r="AZ625" s="30"/>
      <c r="BA625" s="30">
        <f t="shared" ref="BA625:BA669" si="1281">R625/AC$2</f>
        <v>0.89181091877496665</v>
      </c>
      <c r="BB625" s="30">
        <f t="shared" ref="BB625:BB669" si="1282">S625/AD$2</f>
        <v>3.2540675844806004E-3</v>
      </c>
      <c r="BC625" s="30">
        <f t="shared" ref="BC625:BC669" si="1283">T625*2/AE$2</f>
        <v>0.56571204393879959</v>
      </c>
      <c r="BD625" s="30">
        <f t="shared" ref="BD625:BD669" si="1284">U625/AF$2</f>
        <v>9.6033402922755737E-3</v>
      </c>
      <c r="BE625" s="30">
        <f t="shared" ref="BE625:BE669" si="1285">V625/AG$2</f>
        <v>1.268677755850014E-3</v>
      </c>
      <c r="BF625" s="30">
        <f t="shared" ref="BF625:BF669" si="1286">W625/AH$2</f>
        <v>8.1885856079404479E-3</v>
      </c>
      <c r="BG625" s="30">
        <f t="shared" ref="BG625:BG669" si="1287">X625/AI$2</f>
        <v>0.20345934379457919</v>
      </c>
      <c r="BH625" s="30">
        <f t="shared" ref="BH625:BH669" si="1288">Y625*2/AJ$2</f>
        <v>0.12455630848660859</v>
      </c>
      <c r="BI625" s="30">
        <f t="shared" ref="BI625:BI669" si="1289">Z625*2/AK$2</f>
        <v>1.9957537154989383E-2</v>
      </c>
      <c r="BJ625" s="30">
        <f t="shared" ref="BJ625:BJ669" si="1290">SUM(BA625:BI625)</f>
        <v>1.8278108233904899</v>
      </c>
      <c r="BK625" s="30"/>
      <c r="BL625" s="30">
        <f t="shared" ref="BL625:BL669" si="1291">BA625/$BJ625</f>
        <v>0.48791204612778566</v>
      </c>
      <c r="BM625" s="30">
        <f t="shared" ref="BM625:BM669" si="1292">BB625/$BJ625</f>
        <v>1.7803087402910118E-3</v>
      </c>
      <c r="BN625" s="30">
        <f t="shared" ref="BN625:BN669" si="1293">BC625/$BJ625</f>
        <v>0.30950251344361474</v>
      </c>
      <c r="BO625" s="30">
        <f t="shared" ref="BO625:BO669" si="1294">BD625/$BJ625</f>
        <v>5.2540121600012733E-3</v>
      </c>
      <c r="BP625" s="30">
        <f t="shared" ref="BP625:BP669" si="1295">BE625/$BJ625</f>
        <v>6.9409686145565416E-4</v>
      </c>
      <c r="BQ625" s="30">
        <f t="shared" ref="BQ625:BQ669" si="1296">BF625/$BJ625</f>
        <v>4.4799962354698537E-3</v>
      </c>
      <c r="BR625" s="30">
        <f t="shared" ref="BR625:BR669" si="1297">BG625/$BJ625</f>
        <v>0.11131312999732278</v>
      </c>
      <c r="BS625" s="30">
        <f t="shared" ref="BS625:BS669" si="1298">BH625/$BJ625</f>
        <v>6.8145076554237377E-2</v>
      </c>
      <c r="BT625" s="30">
        <f t="shared" ref="BT625:BT669" si="1299">BI625/$BJ625</f>
        <v>1.0918819879821717E-2</v>
      </c>
      <c r="BU625" s="30">
        <f t="shared" ref="BU625:BU669" si="1300">SUM(BL625:BT625)</f>
        <v>1.0000000000000002</v>
      </c>
      <c r="BV625" s="30"/>
      <c r="BW625" s="28">
        <f t="shared" ref="BW625:BW669" si="1301">BR625/(BR625+BS625+BT625)</f>
        <v>0.58469833300733742</v>
      </c>
      <c r="BX625" s="28">
        <f t="shared" ref="BX625:BX669" si="1302">BS625/(BR625+BS625+BT625)</f>
        <v>0.35794800366208634</v>
      </c>
      <c r="BY625" s="28">
        <f t="shared" ref="BY625:BY669" si="1303">1-BW625-BX625</f>
        <v>5.7353663330576232E-2</v>
      </c>
      <c r="BZ625" s="28"/>
      <c r="CA625" s="28">
        <f t="shared" ref="CA625:CA669" si="1304">F625*100/P625</f>
        <v>58.217465239571858</v>
      </c>
      <c r="CB625" s="28">
        <f t="shared" ref="CB625:CB669" si="1305">(M625+N625)*100/P625</f>
        <v>9.3928178453536031</v>
      </c>
      <c r="CC625" s="28">
        <f t="shared" ref="CC625:CC669" si="1306">IF(BY625+BX625=0,CD625/2,+BY625/(BY625+BX625)*(100-CD625)+0.5*CD625)</f>
        <v>34.970282983424497</v>
      </c>
      <c r="CD625" s="28">
        <f t="shared" ref="CD625:CD669" si="1307">100*BW625/(BW625+BX625+BY625)</f>
        <v>58.46983330073374</v>
      </c>
      <c r="CF625" s="28">
        <f t="shared" ref="CF625:CF669" si="1308">LN(BW625/(AU625*AQ625^2*AO625^2))</f>
        <v>7.1574593603443102</v>
      </c>
      <c r="CG625" s="28">
        <f t="shared" ref="CG625:CG669" si="1309">AV625/(AV625+AW625)</f>
        <v>0.48021664245551088</v>
      </c>
      <c r="CH625" s="30"/>
      <c r="CI625" s="107">
        <f t="shared" si="1256"/>
        <v>3.1335335731946574</v>
      </c>
    </row>
    <row r="626" spans="1:87" ht="15" customHeight="1" x14ac:dyDescent="0.2">
      <c r="A626" s="150" t="s">
        <v>194</v>
      </c>
      <c r="C626" s="147">
        <v>14</v>
      </c>
      <c r="D626" s="26">
        <f t="shared" si="1202"/>
        <v>1025</v>
      </c>
      <c r="F626" s="28">
        <v>58.2</v>
      </c>
      <c r="G626" s="28">
        <v>0.67</v>
      </c>
      <c r="H626" s="28">
        <v>17.8</v>
      </c>
      <c r="I626" s="28">
        <v>6.98</v>
      </c>
      <c r="J626" s="28">
        <v>0.15</v>
      </c>
      <c r="K626" s="28">
        <v>2.15</v>
      </c>
      <c r="L626" s="28">
        <v>4.2</v>
      </c>
      <c r="M626" s="28">
        <v>3.55</v>
      </c>
      <c r="N626" s="28">
        <v>5.84</v>
      </c>
      <c r="O626" s="28">
        <v>0.43</v>
      </c>
      <c r="P626" s="28">
        <f t="shared" si="1257"/>
        <v>99.970000000000027</v>
      </c>
      <c r="R626" s="28">
        <v>54.14</v>
      </c>
      <c r="S626" s="28">
        <v>0.26</v>
      </c>
      <c r="T626" s="28">
        <v>28.69</v>
      </c>
      <c r="U626" s="28">
        <v>0.64</v>
      </c>
      <c r="V626" s="28">
        <v>0.06</v>
      </c>
      <c r="W626" s="28">
        <v>0.32</v>
      </c>
      <c r="X626" s="28">
        <v>10.74</v>
      </c>
      <c r="Y626" s="28">
        <v>4.17</v>
      </c>
      <c r="Z626" s="28">
        <v>0.97</v>
      </c>
      <c r="AA626" s="28">
        <f t="shared" si="1258"/>
        <v>99.99</v>
      </c>
      <c r="AC626" s="30">
        <f t="shared" si="1259"/>
        <v>0.9687083888149135</v>
      </c>
      <c r="AD626" s="30">
        <f t="shared" si="1260"/>
        <v>8.3854818523153938E-3</v>
      </c>
      <c r="AE626" s="30">
        <f t="shared" si="1261"/>
        <v>0.34915653197332291</v>
      </c>
      <c r="AF626" s="30">
        <f t="shared" si="1262"/>
        <v>9.7146833681280464E-2</v>
      </c>
      <c r="AG626" s="30">
        <f t="shared" si="1263"/>
        <v>2.11446292641669E-3</v>
      </c>
      <c r="AH626" s="30">
        <f t="shared" si="1264"/>
        <v>5.3349875930521096E-2</v>
      </c>
      <c r="AI626" s="30">
        <f t="shared" si="1265"/>
        <v>7.4893009985734671E-2</v>
      </c>
      <c r="AJ626" s="30">
        <f t="shared" si="1266"/>
        <v>0.11455308163923847</v>
      </c>
      <c r="AK626" s="30">
        <f t="shared" si="1267"/>
        <v>0.12399150743099786</v>
      </c>
      <c r="AL626" s="30">
        <f t="shared" si="1268"/>
        <v>6.0590261876748127E-3</v>
      </c>
      <c r="AM626" s="30">
        <f t="shared" si="1269"/>
        <v>1.7983582004224155</v>
      </c>
      <c r="AO626" s="30">
        <f t="shared" si="1270"/>
        <v>0.53866264717861778</v>
      </c>
      <c r="AP626" s="30">
        <f t="shared" si="1271"/>
        <v>4.6628540689756534E-3</v>
      </c>
      <c r="AQ626" s="30">
        <f t="shared" si="1272"/>
        <v>0.19415294010465195</v>
      </c>
      <c r="AR626" s="30">
        <f t="shared" si="1273"/>
        <v>5.4019735144234166E-2</v>
      </c>
      <c r="AS626" s="30">
        <f t="shared" si="1274"/>
        <v>1.1757740620973202E-3</v>
      </c>
      <c r="AT626" s="30">
        <f t="shared" si="1275"/>
        <v>2.9665878531868552E-2</v>
      </c>
      <c r="AU626" s="30">
        <f t="shared" si="1276"/>
        <v>4.1645212821418497E-2</v>
      </c>
      <c r="AV626" s="30">
        <f t="shared" si="1277"/>
        <v>6.3698701188857232E-2</v>
      </c>
      <c r="AW626" s="30">
        <f t="shared" si="1278"/>
        <v>6.8947058156641747E-2</v>
      </c>
      <c r="AX626" s="30">
        <f t="shared" si="1279"/>
        <v>3.3691987426373738E-3</v>
      </c>
      <c r="AY626" s="30">
        <f t="shared" si="1280"/>
        <v>1.0000000000000004</v>
      </c>
      <c r="AZ626" s="30"/>
      <c r="BA626" s="30">
        <f t="shared" si="1281"/>
        <v>0.90113182423435423</v>
      </c>
      <c r="BB626" s="30">
        <f t="shared" si="1282"/>
        <v>3.2540675844806004E-3</v>
      </c>
      <c r="BC626" s="30">
        <f t="shared" si="1283"/>
        <v>0.56276971361318173</v>
      </c>
      <c r="BD626" s="30">
        <f t="shared" si="1284"/>
        <v>8.9074460681976345E-3</v>
      </c>
      <c r="BE626" s="30">
        <f t="shared" si="1285"/>
        <v>8.4578517056667607E-4</v>
      </c>
      <c r="BF626" s="30">
        <f t="shared" si="1286"/>
        <v>7.9404466501240695E-3</v>
      </c>
      <c r="BG626" s="30">
        <f t="shared" si="1287"/>
        <v>0.19151212553495009</v>
      </c>
      <c r="BH626" s="30">
        <f t="shared" si="1288"/>
        <v>0.13455953533397871</v>
      </c>
      <c r="BI626" s="30">
        <f t="shared" si="1289"/>
        <v>2.0594479830148619E-2</v>
      </c>
      <c r="BJ626" s="30">
        <f t="shared" si="1290"/>
        <v>1.8315154240199827</v>
      </c>
      <c r="BK626" s="30"/>
      <c r="BL626" s="30">
        <f t="shared" si="1291"/>
        <v>0.49201432454031163</v>
      </c>
      <c r="BM626" s="30">
        <f t="shared" si="1292"/>
        <v>1.7767077152636074E-3</v>
      </c>
      <c r="BN626" s="30">
        <f t="shared" si="1293"/>
        <v>0.30726998322403515</v>
      </c>
      <c r="BO626" s="30">
        <f t="shared" si="1294"/>
        <v>4.8634294592216605E-3</v>
      </c>
      <c r="BP626" s="30">
        <f t="shared" si="1295"/>
        <v>4.6179527590887938E-4</v>
      </c>
      <c r="BQ626" s="30">
        <f t="shared" si="1296"/>
        <v>4.3354516953483411E-3</v>
      </c>
      <c r="BR626" s="30">
        <f t="shared" si="1297"/>
        <v>0.10456484451253008</v>
      </c>
      <c r="BS626" s="30">
        <f t="shared" si="1298"/>
        <v>7.3468961041362552E-2</v>
      </c>
      <c r="BT626" s="30">
        <f t="shared" si="1299"/>
        <v>1.1244502536017912E-2</v>
      </c>
      <c r="BU626" s="30">
        <f t="shared" si="1300"/>
        <v>0.99999999999999989</v>
      </c>
      <c r="BV626" s="30"/>
      <c r="BW626" s="28">
        <f t="shared" si="1301"/>
        <v>0.55243966182780924</v>
      </c>
      <c r="BX626" s="28">
        <f t="shared" si="1302"/>
        <v>0.38815309468247938</v>
      </c>
      <c r="BY626" s="28">
        <f t="shared" si="1303"/>
        <v>5.9407243489711381E-2</v>
      </c>
      <c r="BZ626" s="28"/>
      <c r="CA626" s="28">
        <f t="shared" si="1304"/>
        <v>58.217465239571858</v>
      </c>
      <c r="CB626" s="28">
        <f t="shared" si="1305"/>
        <v>9.3928178453536031</v>
      </c>
      <c r="CC626" s="28">
        <f t="shared" si="1306"/>
        <v>33.562707440361599</v>
      </c>
      <c r="CD626" s="28">
        <f t="shared" si="1307"/>
        <v>55.243966182780923</v>
      </c>
      <c r="CF626" s="28">
        <f t="shared" si="1308"/>
        <v>7.1007075342556192</v>
      </c>
      <c r="CG626" s="28">
        <f t="shared" si="1309"/>
        <v>0.48021664245551088</v>
      </c>
      <c r="CH626" s="30"/>
      <c r="CI626" s="107">
        <f t="shared" si="1256"/>
        <v>2.7804737592837827</v>
      </c>
    </row>
    <row r="627" spans="1:87" ht="15" customHeight="1" x14ac:dyDescent="0.2">
      <c r="A627" s="150" t="s">
        <v>194</v>
      </c>
      <c r="C627" s="147">
        <v>21</v>
      </c>
      <c r="D627" s="26">
        <f t="shared" si="1202"/>
        <v>1025</v>
      </c>
      <c r="F627" s="28">
        <v>58.2</v>
      </c>
      <c r="G627" s="28">
        <v>0.67</v>
      </c>
      <c r="H627" s="28">
        <v>17.8</v>
      </c>
      <c r="I627" s="28">
        <v>6.98</v>
      </c>
      <c r="J627" s="28">
        <v>0.15</v>
      </c>
      <c r="K627" s="28">
        <v>2.15</v>
      </c>
      <c r="L627" s="28">
        <v>4.2</v>
      </c>
      <c r="M627" s="28">
        <v>3.55</v>
      </c>
      <c r="N627" s="28">
        <v>5.84</v>
      </c>
      <c r="O627" s="28">
        <v>0.43</v>
      </c>
      <c r="P627" s="28">
        <f t="shared" si="1257"/>
        <v>99.970000000000027</v>
      </c>
      <c r="R627" s="28">
        <v>54.21</v>
      </c>
      <c r="S627" s="28">
        <v>0.16</v>
      </c>
      <c r="T627" s="28">
        <v>28.49</v>
      </c>
      <c r="U627" s="28">
        <v>0.76</v>
      </c>
      <c r="V627" s="28">
        <v>0.16</v>
      </c>
      <c r="W627" s="28">
        <v>0.36</v>
      </c>
      <c r="X627" s="28">
        <v>10.5</v>
      </c>
      <c r="Y627" s="28">
        <v>4.41</v>
      </c>
      <c r="Z627" s="28">
        <v>0.95</v>
      </c>
      <c r="AA627" s="28">
        <f t="shared" si="1258"/>
        <v>100</v>
      </c>
      <c r="AC627" s="30">
        <f t="shared" si="1259"/>
        <v>0.9687083888149135</v>
      </c>
      <c r="AD627" s="30">
        <f t="shared" si="1260"/>
        <v>8.3854818523153938E-3</v>
      </c>
      <c r="AE627" s="30">
        <f t="shared" si="1261"/>
        <v>0.34915653197332291</v>
      </c>
      <c r="AF627" s="30">
        <f t="shared" si="1262"/>
        <v>9.7146833681280464E-2</v>
      </c>
      <c r="AG627" s="30">
        <f t="shared" si="1263"/>
        <v>2.11446292641669E-3</v>
      </c>
      <c r="AH627" s="30">
        <f t="shared" si="1264"/>
        <v>5.3349875930521096E-2</v>
      </c>
      <c r="AI627" s="30">
        <f t="shared" si="1265"/>
        <v>7.4893009985734671E-2</v>
      </c>
      <c r="AJ627" s="30">
        <f t="shared" si="1266"/>
        <v>0.11455308163923847</v>
      </c>
      <c r="AK627" s="30">
        <f t="shared" si="1267"/>
        <v>0.12399150743099786</v>
      </c>
      <c r="AL627" s="30">
        <f t="shared" si="1268"/>
        <v>6.0590261876748127E-3</v>
      </c>
      <c r="AM627" s="30">
        <f t="shared" si="1269"/>
        <v>1.7983582004224155</v>
      </c>
      <c r="AO627" s="30">
        <f t="shared" si="1270"/>
        <v>0.53866264717861778</v>
      </c>
      <c r="AP627" s="30">
        <f t="shared" si="1271"/>
        <v>4.6628540689756534E-3</v>
      </c>
      <c r="AQ627" s="30">
        <f t="shared" si="1272"/>
        <v>0.19415294010465195</v>
      </c>
      <c r="AR627" s="30">
        <f t="shared" si="1273"/>
        <v>5.4019735144234166E-2</v>
      </c>
      <c r="AS627" s="30">
        <f t="shared" si="1274"/>
        <v>1.1757740620973202E-3</v>
      </c>
      <c r="AT627" s="30">
        <f t="shared" si="1275"/>
        <v>2.9665878531868552E-2</v>
      </c>
      <c r="AU627" s="30">
        <f t="shared" si="1276"/>
        <v>4.1645212821418497E-2</v>
      </c>
      <c r="AV627" s="30">
        <f t="shared" si="1277"/>
        <v>6.3698701188857232E-2</v>
      </c>
      <c r="AW627" s="30">
        <f t="shared" si="1278"/>
        <v>6.8947058156641747E-2</v>
      </c>
      <c r="AX627" s="30">
        <f t="shared" si="1279"/>
        <v>3.3691987426373738E-3</v>
      </c>
      <c r="AY627" s="30">
        <f t="shared" si="1280"/>
        <v>1.0000000000000004</v>
      </c>
      <c r="AZ627" s="30"/>
      <c r="BA627" s="30">
        <f t="shared" si="1281"/>
        <v>0.90229693741677763</v>
      </c>
      <c r="BB627" s="30">
        <f t="shared" si="1282"/>
        <v>2.0025031289111388E-3</v>
      </c>
      <c r="BC627" s="30">
        <f t="shared" si="1283"/>
        <v>0.55884660651235785</v>
      </c>
      <c r="BD627" s="30">
        <f t="shared" si="1284"/>
        <v>1.0577592205984691E-2</v>
      </c>
      <c r="BE627" s="30">
        <f t="shared" si="1285"/>
        <v>2.2554271215111362E-3</v>
      </c>
      <c r="BF627" s="30">
        <f t="shared" si="1286"/>
        <v>8.9330024813895782E-3</v>
      </c>
      <c r="BG627" s="30">
        <f t="shared" si="1287"/>
        <v>0.18723252496433668</v>
      </c>
      <c r="BH627" s="30">
        <f t="shared" si="1288"/>
        <v>0.14230396902226525</v>
      </c>
      <c r="BI627" s="30">
        <f t="shared" si="1289"/>
        <v>2.0169851380042462E-2</v>
      </c>
      <c r="BJ627" s="30">
        <f t="shared" si="1290"/>
        <v>1.8346184142335766</v>
      </c>
      <c r="BK627" s="30"/>
      <c r="BL627" s="30">
        <f t="shared" si="1291"/>
        <v>0.49181722499701269</v>
      </c>
      <c r="BM627" s="30">
        <f t="shared" si="1292"/>
        <v>1.0915093369689615E-3</v>
      </c>
      <c r="BN627" s="30">
        <f t="shared" si="1293"/>
        <v>0.30461190304024038</v>
      </c>
      <c r="BO627" s="30">
        <f t="shared" si="1294"/>
        <v>5.765554364831527E-3</v>
      </c>
      <c r="BP627" s="30">
        <f t="shared" si="1295"/>
        <v>1.2293712436399779E-3</v>
      </c>
      <c r="BQ627" s="30">
        <f t="shared" si="1296"/>
        <v>4.8691337730420612E-3</v>
      </c>
      <c r="BR627" s="30">
        <f t="shared" si="1297"/>
        <v>0.10205529581068455</v>
      </c>
      <c r="BS627" s="30">
        <f t="shared" si="1298"/>
        <v>7.7565976618474974E-2</v>
      </c>
      <c r="BT627" s="30">
        <f t="shared" si="1299"/>
        <v>1.0994030815104701E-2</v>
      </c>
      <c r="BU627" s="30">
        <f t="shared" si="1300"/>
        <v>0.99999999999999989</v>
      </c>
      <c r="BV627" s="30"/>
      <c r="BW627" s="28">
        <f t="shared" si="1301"/>
        <v>0.53539927840896206</v>
      </c>
      <c r="BX627" s="28">
        <f t="shared" si="1302"/>
        <v>0.4069241834118531</v>
      </c>
      <c r="BY627" s="28">
        <f t="shared" si="1303"/>
        <v>5.7676538179184833E-2</v>
      </c>
      <c r="BZ627" s="28"/>
      <c r="CA627" s="28">
        <f t="shared" si="1304"/>
        <v>58.217465239571858</v>
      </c>
      <c r="CB627" s="28">
        <f t="shared" si="1305"/>
        <v>9.3928178453536031</v>
      </c>
      <c r="CC627" s="28">
        <f t="shared" si="1306"/>
        <v>32.537617738366585</v>
      </c>
      <c r="CD627" s="28">
        <f t="shared" si="1307"/>
        <v>53.539927840896205</v>
      </c>
      <c r="CF627" s="28">
        <f t="shared" si="1308"/>
        <v>7.0693760995136392</v>
      </c>
      <c r="CG627" s="28">
        <f t="shared" si="1309"/>
        <v>0.48021664245551088</v>
      </c>
      <c r="CH627" s="30"/>
      <c r="CI627" s="107">
        <f t="shared" si="1256"/>
        <v>2.5597677774934033</v>
      </c>
    </row>
    <row r="628" spans="1:87" ht="15" customHeight="1" x14ac:dyDescent="0.2">
      <c r="A628" s="150" t="s">
        <v>194</v>
      </c>
      <c r="C628" s="147">
        <v>28</v>
      </c>
      <c r="D628" s="26">
        <f t="shared" si="1202"/>
        <v>1025</v>
      </c>
      <c r="F628" s="28">
        <v>58.2</v>
      </c>
      <c r="G628" s="28">
        <v>0.67</v>
      </c>
      <c r="H628" s="28">
        <v>17.8</v>
      </c>
      <c r="I628" s="28">
        <v>6.98</v>
      </c>
      <c r="J628" s="28">
        <v>0.15</v>
      </c>
      <c r="K628" s="28">
        <v>2.15</v>
      </c>
      <c r="L628" s="28">
        <v>4.2</v>
      </c>
      <c r="M628" s="28">
        <v>3.55</v>
      </c>
      <c r="N628" s="28">
        <v>5.84</v>
      </c>
      <c r="O628" s="28">
        <v>0.43</v>
      </c>
      <c r="P628" s="28">
        <f t="shared" si="1257"/>
        <v>99.970000000000027</v>
      </c>
      <c r="R628" s="28">
        <v>54.18</v>
      </c>
      <c r="S628" s="28">
        <v>0.32</v>
      </c>
      <c r="T628" s="28">
        <v>28.29</v>
      </c>
      <c r="U628" s="28">
        <v>0.75</v>
      </c>
      <c r="V628" s="28">
        <v>0.32</v>
      </c>
      <c r="W628" s="28">
        <v>0.23</v>
      </c>
      <c r="X628" s="28">
        <v>10.73</v>
      </c>
      <c r="Y628" s="28">
        <v>4.16</v>
      </c>
      <c r="Z628" s="28">
        <v>1.03</v>
      </c>
      <c r="AA628" s="28">
        <f t="shared" si="1258"/>
        <v>100.00999999999999</v>
      </c>
      <c r="AC628" s="30">
        <f t="shared" si="1259"/>
        <v>0.9687083888149135</v>
      </c>
      <c r="AD628" s="30">
        <f t="shared" si="1260"/>
        <v>8.3854818523153938E-3</v>
      </c>
      <c r="AE628" s="30">
        <f t="shared" si="1261"/>
        <v>0.34915653197332291</v>
      </c>
      <c r="AF628" s="30">
        <f t="shared" si="1262"/>
        <v>9.7146833681280464E-2</v>
      </c>
      <c r="AG628" s="30">
        <f t="shared" si="1263"/>
        <v>2.11446292641669E-3</v>
      </c>
      <c r="AH628" s="30">
        <f t="shared" si="1264"/>
        <v>5.3349875930521096E-2</v>
      </c>
      <c r="AI628" s="30">
        <f t="shared" si="1265"/>
        <v>7.4893009985734671E-2</v>
      </c>
      <c r="AJ628" s="30">
        <f t="shared" si="1266"/>
        <v>0.11455308163923847</v>
      </c>
      <c r="AK628" s="30">
        <f t="shared" si="1267"/>
        <v>0.12399150743099786</v>
      </c>
      <c r="AL628" s="30">
        <f t="shared" si="1268"/>
        <v>6.0590261876748127E-3</v>
      </c>
      <c r="AM628" s="30">
        <f t="shared" si="1269"/>
        <v>1.7983582004224155</v>
      </c>
      <c r="AO628" s="30">
        <f t="shared" si="1270"/>
        <v>0.53866264717861778</v>
      </c>
      <c r="AP628" s="30">
        <f t="shared" si="1271"/>
        <v>4.6628540689756534E-3</v>
      </c>
      <c r="AQ628" s="30">
        <f t="shared" si="1272"/>
        <v>0.19415294010465195</v>
      </c>
      <c r="AR628" s="30">
        <f t="shared" si="1273"/>
        <v>5.4019735144234166E-2</v>
      </c>
      <c r="AS628" s="30">
        <f t="shared" si="1274"/>
        <v>1.1757740620973202E-3</v>
      </c>
      <c r="AT628" s="30">
        <f t="shared" si="1275"/>
        <v>2.9665878531868552E-2</v>
      </c>
      <c r="AU628" s="30">
        <f t="shared" si="1276"/>
        <v>4.1645212821418497E-2</v>
      </c>
      <c r="AV628" s="30">
        <f t="shared" si="1277"/>
        <v>6.3698701188857232E-2</v>
      </c>
      <c r="AW628" s="30">
        <f t="shared" si="1278"/>
        <v>6.8947058156641747E-2</v>
      </c>
      <c r="AX628" s="30">
        <f t="shared" si="1279"/>
        <v>3.3691987426373738E-3</v>
      </c>
      <c r="AY628" s="30">
        <f t="shared" si="1280"/>
        <v>1.0000000000000004</v>
      </c>
      <c r="AZ628" s="30"/>
      <c r="BA628" s="30">
        <f t="shared" si="1281"/>
        <v>0.90179760319573898</v>
      </c>
      <c r="BB628" s="30">
        <f t="shared" si="1282"/>
        <v>4.0050062578222776E-3</v>
      </c>
      <c r="BC628" s="30">
        <f t="shared" si="1283"/>
        <v>0.55492349941153396</v>
      </c>
      <c r="BD628" s="30">
        <f t="shared" si="1284"/>
        <v>1.0438413361169104E-2</v>
      </c>
      <c r="BE628" s="30">
        <f t="shared" si="1285"/>
        <v>4.5108542430222724E-3</v>
      </c>
      <c r="BF628" s="30">
        <f t="shared" si="1286"/>
        <v>5.7071960297766754E-3</v>
      </c>
      <c r="BG628" s="30">
        <f t="shared" si="1287"/>
        <v>0.19133380884450785</v>
      </c>
      <c r="BH628" s="30">
        <f t="shared" si="1288"/>
        <v>0.13423685059696677</v>
      </c>
      <c r="BI628" s="30">
        <f t="shared" si="1289"/>
        <v>2.186836518046709E-2</v>
      </c>
      <c r="BJ628" s="30">
        <f t="shared" si="1290"/>
        <v>1.8288215971210051</v>
      </c>
      <c r="BK628" s="30"/>
      <c r="BL628" s="30">
        <f t="shared" si="1291"/>
        <v>0.49310310235584504</v>
      </c>
      <c r="BM628" s="30">
        <f t="shared" si="1292"/>
        <v>2.1899381897759183E-3</v>
      </c>
      <c r="BN628" s="30">
        <f t="shared" si="1293"/>
        <v>0.30343227589017646</v>
      </c>
      <c r="BO628" s="30">
        <f t="shared" si="1294"/>
        <v>5.7077264275540154E-3</v>
      </c>
      <c r="BP628" s="30">
        <f t="shared" si="1295"/>
        <v>2.4665359650845203E-3</v>
      </c>
      <c r="BQ628" s="30">
        <f t="shared" si="1296"/>
        <v>3.1206958834919399E-3</v>
      </c>
      <c r="BR628" s="30">
        <f t="shared" si="1297"/>
        <v>0.10462136336628582</v>
      </c>
      <c r="BS628" s="30">
        <f t="shared" si="1298"/>
        <v>7.3400735647636217E-2</v>
      </c>
      <c r="BT628" s="30">
        <f t="shared" si="1299"/>
        <v>1.1957626274149997E-2</v>
      </c>
      <c r="BU628" s="30">
        <f t="shared" si="1300"/>
        <v>0.99999999999999989</v>
      </c>
      <c r="BV628" s="30"/>
      <c r="BW628" s="28">
        <f t="shared" si="1301"/>
        <v>0.5506975189465364</v>
      </c>
      <c r="BX628" s="28">
        <f t="shared" si="1302"/>
        <v>0.38636088949142572</v>
      </c>
      <c r="BY628" s="28">
        <f t="shared" si="1303"/>
        <v>6.294159156203788E-2</v>
      </c>
      <c r="BZ628" s="28"/>
      <c r="CA628" s="28">
        <f t="shared" si="1304"/>
        <v>58.217465239571858</v>
      </c>
      <c r="CB628" s="28">
        <f t="shared" si="1305"/>
        <v>9.3928178453536031</v>
      </c>
      <c r="CC628" s="28">
        <f t="shared" si="1306"/>
        <v>33.829035103530607</v>
      </c>
      <c r="CD628" s="28">
        <f t="shared" si="1307"/>
        <v>55.069751894653642</v>
      </c>
      <c r="CF628" s="28">
        <f t="shared" si="1308"/>
        <v>7.0975490071748917</v>
      </c>
      <c r="CG628" s="28">
        <f t="shared" si="1309"/>
        <v>0.48021664245551088</v>
      </c>
      <c r="CH628" s="30"/>
      <c r="CI628" s="107">
        <f t="shared" si="1256"/>
        <v>2.80356946408464</v>
      </c>
    </row>
    <row r="629" spans="1:87" ht="15" customHeight="1" x14ac:dyDescent="0.2">
      <c r="A629" s="150" t="s">
        <v>194</v>
      </c>
      <c r="C629" s="147">
        <v>35</v>
      </c>
      <c r="D629" s="26">
        <f t="shared" si="1202"/>
        <v>1025</v>
      </c>
      <c r="F629" s="28">
        <v>58.2</v>
      </c>
      <c r="G629" s="28">
        <v>0.67</v>
      </c>
      <c r="H629" s="28">
        <v>17.8</v>
      </c>
      <c r="I629" s="28">
        <v>6.98</v>
      </c>
      <c r="J629" s="28">
        <v>0.15</v>
      </c>
      <c r="K629" s="28">
        <v>2.15</v>
      </c>
      <c r="L629" s="28">
        <v>4.2</v>
      </c>
      <c r="M629" s="28">
        <v>3.55</v>
      </c>
      <c r="N629" s="28">
        <v>5.84</v>
      </c>
      <c r="O629" s="28">
        <v>0.43</v>
      </c>
      <c r="P629" s="28">
        <f t="shared" si="1257"/>
        <v>99.970000000000027</v>
      </c>
      <c r="R629" s="28">
        <v>54.89</v>
      </c>
      <c r="S629" s="28">
        <v>0.13</v>
      </c>
      <c r="T629" s="28">
        <v>28.3</v>
      </c>
      <c r="U629" s="28">
        <v>0.67</v>
      </c>
      <c r="V629" s="28">
        <v>0.15</v>
      </c>
      <c r="W629" s="28">
        <v>0.34</v>
      </c>
      <c r="X629" s="28">
        <v>10.46</v>
      </c>
      <c r="Y629" s="28">
        <v>4.08</v>
      </c>
      <c r="Z629" s="28">
        <v>0.99</v>
      </c>
      <c r="AA629" s="28">
        <f t="shared" si="1258"/>
        <v>100.01000000000002</v>
      </c>
      <c r="AC629" s="30">
        <f t="shared" si="1259"/>
        <v>0.9687083888149135</v>
      </c>
      <c r="AD629" s="30">
        <f t="shared" si="1260"/>
        <v>8.3854818523153938E-3</v>
      </c>
      <c r="AE629" s="30">
        <f t="shared" si="1261"/>
        <v>0.34915653197332291</v>
      </c>
      <c r="AF629" s="30">
        <f t="shared" si="1262"/>
        <v>9.7146833681280464E-2</v>
      </c>
      <c r="AG629" s="30">
        <f t="shared" si="1263"/>
        <v>2.11446292641669E-3</v>
      </c>
      <c r="AH629" s="30">
        <f t="shared" si="1264"/>
        <v>5.3349875930521096E-2</v>
      </c>
      <c r="AI629" s="30">
        <f t="shared" si="1265"/>
        <v>7.4893009985734671E-2</v>
      </c>
      <c r="AJ629" s="30">
        <f t="shared" si="1266"/>
        <v>0.11455308163923847</v>
      </c>
      <c r="AK629" s="30">
        <f t="shared" si="1267"/>
        <v>0.12399150743099786</v>
      </c>
      <c r="AL629" s="30">
        <f t="shared" si="1268"/>
        <v>6.0590261876748127E-3</v>
      </c>
      <c r="AM629" s="30">
        <f t="shared" si="1269"/>
        <v>1.7983582004224155</v>
      </c>
      <c r="AO629" s="30">
        <f t="shared" si="1270"/>
        <v>0.53866264717861778</v>
      </c>
      <c r="AP629" s="30">
        <f t="shared" si="1271"/>
        <v>4.6628540689756534E-3</v>
      </c>
      <c r="AQ629" s="30">
        <f t="shared" si="1272"/>
        <v>0.19415294010465195</v>
      </c>
      <c r="AR629" s="30">
        <f t="shared" si="1273"/>
        <v>5.4019735144234166E-2</v>
      </c>
      <c r="AS629" s="30">
        <f t="shared" si="1274"/>
        <v>1.1757740620973202E-3</v>
      </c>
      <c r="AT629" s="30">
        <f t="shared" si="1275"/>
        <v>2.9665878531868552E-2</v>
      </c>
      <c r="AU629" s="30">
        <f t="shared" si="1276"/>
        <v>4.1645212821418497E-2</v>
      </c>
      <c r="AV629" s="30">
        <f t="shared" si="1277"/>
        <v>6.3698701188857232E-2</v>
      </c>
      <c r="AW629" s="30">
        <f t="shared" si="1278"/>
        <v>6.8947058156641747E-2</v>
      </c>
      <c r="AX629" s="30">
        <f t="shared" si="1279"/>
        <v>3.3691987426373738E-3</v>
      </c>
      <c r="AY629" s="30">
        <f t="shared" si="1280"/>
        <v>1.0000000000000004</v>
      </c>
      <c r="AZ629" s="30"/>
      <c r="BA629" s="30">
        <f t="shared" si="1281"/>
        <v>0.91361517976031958</v>
      </c>
      <c r="BB629" s="30">
        <f t="shared" si="1282"/>
        <v>1.6270337922403002E-3</v>
      </c>
      <c r="BC629" s="30">
        <f t="shared" si="1283"/>
        <v>0.55511965476657521</v>
      </c>
      <c r="BD629" s="30">
        <f t="shared" si="1284"/>
        <v>9.3249826026443987E-3</v>
      </c>
      <c r="BE629" s="30">
        <f t="shared" si="1285"/>
        <v>2.11446292641669E-3</v>
      </c>
      <c r="BF629" s="30">
        <f t="shared" si="1286"/>
        <v>8.4367245657568247E-3</v>
      </c>
      <c r="BG629" s="30">
        <f t="shared" si="1287"/>
        <v>0.18651925820256779</v>
      </c>
      <c r="BH629" s="30">
        <f t="shared" si="1288"/>
        <v>0.13165537270087127</v>
      </c>
      <c r="BI629" s="30">
        <f t="shared" si="1289"/>
        <v>2.1019108280254776E-2</v>
      </c>
      <c r="BJ629" s="30">
        <f t="shared" si="1290"/>
        <v>1.8294317775976472</v>
      </c>
      <c r="BK629" s="30"/>
      <c r="BL629" s="30">
        <f t="shared" si="1291"/>
        <v>0.49939833283100099</v>
      </c>
      <c r="BM629" s="30">
        <f t="shared" si="1292"/>
        <v>8.8936565558999433E-4</v>
      </c>
      <c r="BN629" s="30">
        <f t="shared" si="1293"/>
        <v>0.30343829246015452</v>
      </c>
      <c r="BO629" s="30">
        <f t="shared" si="1294"/>
        <v>5.0972016102670279E-3</v>
      </c>
      <c r="BP629" s="30">
        <f t="shared" si="1295"/>
        <v>1.1558031036245236E-3</v>
      </c>
      <c r="BQ629" s="30">
        <f t="shared" si="1296"/>
        <v>4.6116639434544363E-3</v>
      </c>
      <c r="BR629" s="30">
        <f t="shared" si="1297"/>
        <v>0.10195474927602879</v>
      </c>
      <c r="BS629" s="30">
        <f t="shared" si="1298"/>
        <v>7.1965172089530988E-2</v>
      </c>
      <c r="BT629" s="30">
        <f t="shared" si="1299"/>
        <v>1.1489419030348546E-2</v>
      </c>
      <c r="BU629" s="30">
        <f t="shared" si="1300"/>
        <v>0.99999999999999978</v>
      </c>
      <c r="BV629" s="30"/>
      <c r="BW629" s="28">
        <f t="shared" si="1301"/>
        <v>0.54989003821664406</v>
      </c>
      <c r="BX629" s="28">
        <f t="shared" si="1302"/>
        <v>0.3881421072738962</v>
      </c>
      <c r="BY629" s="28">
        <f t="shared" si="1303"/>
        <v>6.1967854509459741E-2</v>
      </c>
      <c r="BZ629" s="28"/>
      <c r="CA629" s="28">
        <f t="shared" si="1304"/>
        <v>58.217465239571858</v>
      </c>
      <c r="CB629" s="28">
        <f t="shared" si="1305"/>
        <v>9.3928178453536031</v>
      </c>
      <c r="CC629" s="28">
        <f t="shared" si="1306"/>
        <v>33.69128736177818</v>
      </c>
      <c r="CD629" s="28">
        <f t="shared" si="1307"/>
        <v>54.989003821664404</v>
      </c>
      <c r="CF629" s="28">
        <f t="shared" si="1308"/>
        <v>7.0960816439114733</v>
      </c>
      <c r="CG629" s="28">
        <f t="shared" si="1309"/>
        <v>0.48021664245551088</v>
      </c>
      <c r="CH629" s="30"/>
      <c r="CI629" s="107">
        <f t="shared" si="1256"/>
        <v>2.7821309349410153</v>
      </c>
    </row>
    <row r="630" spans="1:87" ht="15" customHeight="1" x14ac:dyDescent="0.2">
      <c r="A630" s="150" t="s">
        <v>194</v>
      </c>
      <c r="C630" s="147">
        <v>42</v>
      </c>
      <c r="D630" s="26">
        <f t="shared" si="1202"/>
        <v>1025</v>
      </c>
      <c r="F630" s="28">
        <v>58.2</v>
      </c>
      <c r="G630" s="28">
        <v>0.67</v>
      </c>
      <c r="H630" s="28">
        <v>17.8</v>
      </c>
      <c r="I630" s="28">
        <v>6.98</v>
      </c>
      <c r="J630" s="28">
        <v>0.15</v>
      </c>
      <c r="K630" s="28">
        <v>2.15</v>
      </c>
      <c r="L630" s="28">
        <v>4.2</v>
      </c>
      <c r="M630" s="28">
        <v>3.55</v>
      </c>
      <c r="N630" s="28">
        <v>5.84</v>
      </c>
      <c r="O630" s="28">
        <v>0.43</v>
      </c>
      <c r="P630" s="28">
        <f t="shared" si="1257"/>
        <v>99.970000000000027</v>
      </c>
      <c r="R630" s="28">
        <v>54.49</v>
      </c>
      <c r="S630" s="28">
        <v>0.23</v>
      </c>
      <c r="T630" s="28">
        <v>28.24</v>
      </c>
      <c r="U630" s="28">
        <v>0.72</v>
      </c>
      <c r="V630" s="28">
        <v>0.17</v>
      </c>
      <c r="W630" s="28">
        <v>0.31</v>
      </c>
      <c r="X630" s="28">
        <v>10.56</v>
      </c>
      <c r="Y630" s="28">
        <v>4.24</v>
      </c>
      <c r="Z630" s="28">
        <v>1.03</v>
      </c>
      <c r="AA630" s="28">
        <f t="shared" si="1258"/>
        <v>99.99</v>
      </c>
      <c r="AC630" s="30">
        <f t="shared" si="1259"/>
        <v>0.9687083888149135</v>
      </c>
      <c r="AD630" s="30">
        <f t="shared" si="1260"/>
        <v>8.3854818523153938E-3</v>
      </c>
      <c r="AE630" s="30">
        <f t="shared" si="1261"/>
        <v>0.34915653197332291</v>
      </c>
      <c r="AF630" s="30">
        <f t="shared" si="1262"/>
        <v>9.7146833681280464E-2</v>
      </c>
      <c r="AG630" s="30">
        <f t="shared" si="1263"/>
        <v>2.11446292641669E-3</v>
      </c>
      <c r="AH630" s="30">
        <f t="shared" si="1264"/>
        <v>5.3349875930521096E-2</v>
      </c>
      <c r="AI630" s="30">
        <f t="shared" si="1265"/>
        <v>7.4893009985734671E-2</v>
      </c>
      <c r="AJ630" s="30">
        <f t="shared" si="1266"/>
        <v>0.11455308163923847</v>
      </c>
      <c r="AK630" s="30">
        <f t="shared" si="1267"/>
        <v>0.12399150743099786</v>
      </c>
      <c r="AL630" s="30">
        <f t="shared" si="1268"/>
        <v>6.0590261876748127E-3</v>
      </c>
      <c r="AM630" s="30">
        <f t="shared" si="1269"/>
        <v>1.7983582004224155</v>
      </c>
      <c r="AO630" s="30">
        <f t="shared" si="1270"/>
        <v>0.53866264717861778</v>
      </c>
      <c r="AP630" s="30">
        <f t="shared" si="1271"/>
        <v>4.6628540689756534E-3</v>
      </c>
      <c r="AQ630" s="30">
        <f t="shared" si="1272"/>
        <v>0.19415294010465195</v>
      </c>
      <c r="AR630" s="30">
        <f t="shared" si="1273"/>
        <v>5.4019735144234166E-2</v>
      </c>
      <c r="AS630" s="30">
        <f t="shared" si="1274"/>
        <v>1.1757740620973202E-3</v>
      </c>
      <c r="AT630" s="30">
        <f t="shared" si="1275"/>
        <v>2.9665878531868552E-2</v>
      </c>
      <c r="AU630" s="30">
        <f t="shared" si="1276"/>
        <v>4.1645212821418497E-2</v>
      </c>
      <c r="AV630" s="30">
        <f t="shared" si="1277"/>
        <v>6.3698701188857232E-2</v>
      </c>
      <c r="AW630" s="30">
        <f t="shared" si="1278"/>
        <v>6.8947058156641747E-2</v>
      </c>
      <c r="AX630" s="30">
        <f t="shared" si="1279"/>
        <v>3.3691987426373738E-3</v>
      </c>
      <c r="AY630" s="30">
        <f t="shared" si="1280"/>
        <v>1.0000000000000004</v>
      </c>
      <c r="AZ630" s="30"/>
      <c r="BA630" s="30">
        <f t="shared" si="1281"/>
        <v>0.90695739014647148</v>
      </c>
      <c r="BB630" s="30">
        <f t="shared" si="1282"/>
        <v>2.8785982478097623E-3</v>
      </c>
      <c r="BC630" s="30">
        <f t="shared" si="1283"/>
        <v>0.55394272263632793</v>
      </c>
      <c r="BD630" s="30">
        <f t="shared" si="1284"/>
        <v>1.0020876826722338E-2</v>
      </c>
      <c r="BE630" s="30">
        <f t="shared" si="1285"/>
        <v>2.3963913166055823E-3</v>
      </c>
      <c r="BF630" s="30">
        <f t="shared" si="1286"/>
        <v>7.6923076923076927E-3</v>
      </c>
      <c r="BG630" s="30">
        <f t="shared" si="1287"/>
        <v>0.18830242510699002</v>
      </c>
      <c r="BH630" s="30">
        <f t="shared" si="1288"/>
        <v>0.1368183284930623</v>
      </c>
      <c r="BI630" s="30">
        <f t="shared" si="1289"/>
        <v>2.186836518046709E-2</v>
      </c>
      <c r="BJ630" s="30">
        <f t="shared" si="1290"/>
        <v>1.8308774056467643</v>
      </c>
      <c r="BK630" s="30"/>
      <c r="BL630" s="30">
        <f t="shared" si="1291"/>
        <v>0.49536762393224543</v>
      </c>
      <c r="BM630" s="30">
        <f t="shared" si="1292"/>
        <v>1.5722506809749432E-3</v>
      </c>
      <c r="BN630" s="30">
        <f t="shared" si="1293"/>
        <v>0.30255587890694713</v>
      </c>
      <c r="BO630" s="30">
        <f t="shared" si="1294"/>
        <v>5.4732647832214775E-3</v>
      </c>
      <c r="BP630" s="30">
        <f t="shared" si="1295"/>
        <v>1.3088759024578428E-3</v>
      </c>
      <c r="BQ630" s="30">
        <f t="shared" si="1296"/>
        <v>4.2014324217357173E-3</v>
      </c>
      <c r="BR630" s="30">
        <f t="shared" si="1297"/>
        <v>0.10284818881167605</v>
      </c>
      <c r="BS630" s="30">
        <f t="shared" si="1298"/>
        <v>7.4728284958397159E-2</v>
      </c>
      <c r="BT630" s="30">
        <f t="shared" si="1299"/>
        <v>1.1944199602344215E-2</v>
      </c>
      <c r="BU630" s="30">
        <f t="shared" si="1300"/>
        <v>0.99999999999999989</v>
      </c>
      <c r="BV630" s="30"/>
      <c r="BW630" s="28">
        <f t="shared" si="1301"/>
        <v>0.54267530281287213</v>
      </c>
      <c r="BX630" s="28">
        <f t="shared" si="1302"/>
        <v>0.39430149560281696</v>
      </c>
      <c r="BY630" s="28">
        <f t="shared" si="1303"/>
        <v>6.3023201584310906E-2</v>
      </c>
      <c r="BZ630" s="28"/>
      <c r="CA630" s="28">
        <f t="shared" si="1304"/>
        <v>58.217465239571858</v>
      </c>
      <c r="CB630" s="28">
        <f t="shared" si="1305"/>
        <v>9.3928178453536031</v>
      </c>
      <c r="CC630" s="28">
        <f t="shared" si="1306"/>
        <v>33.436085299074698</v>
      </c>
      <c r="CD630" s="28">
        <f t="shared" si="1307"/>
        <v>54.267530281287215</v>
      </c>
      <c r="CF630" s="28">
        <f t="shared" si="1308"/>
        <v>7.0828744882309991</v>
      </c>
      <c r="CG630" s="28">
        <f t="shared" si="1309"/>
        <v>0.48021664245551088</v>
      </c>
      <c r="CH630" s="30"/>
      <c r="CI630" s="107">
        <f t="shared" si="1256"/>
        <v>2.7106730993480217</v>
      </c>
    </row>
    <row r="631" spans="1:87" ht="15" customHeight="1" x14ac:dyDescent="0.2">
      <c r="A631" s="150" t="s">
        <v>194</v>
      </c>
      <c r="C631" s="146">
        <v>49</v>
      </c>
      <c r="D631" s="26">
        <f t="shared" si="1202"/>
        <v>1025</v>
      </c>
      <c r="F631" s="28">
        <v>58.2</v>
      </c>
      <c r="G631" s="28">
        <v>0.67</v>
      </c>
      <c r="H631" s="28">
        <v>17.8</v>
      </c>
      <c r="I631" s="28">
        <v>6.98</v>
      </c>
      <c r="J631" s="28">
        <v>0.15</v>
      </c>
      <c r="K631" s="28">
        <v>2.15</v>
      </c>
      <c r="L631" s="28">
        <v>4.2</v>
      </c>
      <c r="M631" s="28">
        <v>3.55</v>
      </c>
      <c r="N631" s="28">
        <v>5.84</v>
      </c>
      <c r="O631" s="28">
        <v>0.43</v>
      </c>
      <c r="P631" s="28">
        <f t="shared" si="1257"/>
        <v>99.970000000000027</v>
      </c>
      <c r="R631" s="28">
        <v>54.58</v>
      </c>
      <c r="S631" s="28">
        <v>0.28000000000000003</v>
      </c>
      <c r="T631" s="28">
        <v>27.95</v>
      </c>
      <c r="U631" s="28">
        <v>0.8</v>
      </c>
      <c r="V631" s="28">
        <v>0.13</v>
      </c>
      <c r="W631" s="28">
        <v>0.25</v>
      </c>
      <c r="X631" s="28">
        <v>10.79</v>
      </c>
      <c r="Y631" s="28">
        <v>4.1900000000000004</v>
      </c>
      <c r="Z631" s="28">
        <v>1.02</v>
      </c>
      <c r="AA631" s="28">
        <f t="shared" si="1258"/>
        <v>99.99</v>
      </c>
      <c r="AC631" s="30">
        <f t="shared" si="1259"/>
        <v>0.9687083888149135</v>
      </c>
      <c r="AD631" s="30">
        <f t="shared" si="1260"/>
        <v>8.3854818523153938E-3</v>
      </c>
      <c r="AE631" s="30">
        <f t="shared" si="1261"/>
        <v>0.34915653197332291</v>
      </c>
      <c r="AF631" s="30">
        <f t="shared" si="1262"/>
        <v>9.7146833681280464E-2</v>
      </c>
      <c r="AG631" s="30">
        <f t="shared" si="1263"/>
        <v>2.11446292641669E-3</v>
      </c>
      <c r="AH631" s="30">
        <f t="shared" si="1264"/>
        <v>5.3349875930521096E-2</v>
      </c>
      <c r="AI631" s="30">
        <f t="shared" si="1265"/>
        <v>7.4893009985734671E-2</v>
      </c>
      <c r="AJ631" s="30">
        <f t="shared" si="1266"/>
        <v>0.11455308163923847</v>
      </c>
      <c r="AK631" s="30">
        <f t="shared" si="1267"/>
        <v>0.12399150743099786</v>
      </c>
      <c r="AL631" s="30">
        <f t="shared" si="1268"/>
        <v>6.0590261876748127E-3</v>
      </c>
      <c r="AM631" s="30">
        <f t="shared" si="1269"/>
        <v>1.7983582004224155</v>
      </c>
      <c r="AO631" s="30">
        <f t="shared" si="1270"/>
        <v>0.53866264717861778</v>
      </c>
      <c r="AP631" s="30">
        <f t="shared" si="1271"/>
        <v>4.6628540689756534E-3</v>
      </c>
      <c r="AQ631" s="30">
        <f t="shared" si="1272"/>
        <v>0.19415294010465195</v>
      </c>
      <c r="AR631" s="30">
        <f t="shared" si="1273"/>
        <v>5.4019735144234166E-2</v>
      </c>
      <c r="AS631" s="30">
        <f t="shared" si="1274"/>
        <v>1.1757740620973202E-3</v>
      </c>
      <c r="AT631" s="30">
        <f t="shared" si="1275"/>
        <v>2.9665878531868552E-2</v>
      </c>
      <c r="AU631" s="30">
        <f t="shared" si="1276"/>
        <v>4.1645212821418497E-2</v>
      </c>
      <c r="AV631" s="30">
        <f t="shared" si="1277"/>
        <v>6.3698701188857232E-2</v>
      </c>
      <c r="AW631" s="30">
        <f t="shared" si="1278"/>
        <v>6.8947058156641747E-2</v>
      </c>
      <c r="AX631" s="30">
        <f t="shared" si="1279"/>
        <v>3.3691987426373738E-3</v>
      </c>
      <c r="AY631" s="30">
        <f t="shared" si="1280"/>
        <v>1.0000000000000004</v>
      </c>
      <c r="AZ631" s="30"/>
      <c r="BA631" s="30">
        <f t="shared" si="1281"/>
        <v>0.9084553928095872</v>
      </c>
      <c r="BB631" s="30">
        <f t="shared" si="1282"/>
        <v>3.5043804755944931E-3</v>
      </c>
      <c r="BC631" s="30">
        <f t="shared" si="1283"/>
        <v>0.54825421734013335</v>
      </c>
      <c r="BD631" s="30">
        <f t="shared" si="1284"/>
        <v>1.1134307585247045E-2</v>
      </c>
      <c r="BE631" s="30">
        <f t="shared" si="1285"/>
        <v>1.8325345362277983E-3</v>
      </c>
      <c r="BF631" s="30">
        <f t="shared" si="1286"/>
        <v>6.2034739454094297E-3</v>
      </c>
      <c r="BG631" s="30">
        <f t="shared" si="1287"/>
        <v>0.19240370898716119</v>
      </c>
      <c r="BH631" s="30">
        <f t="shared" si="1288"/>
        <v>0.1352049048080026</v>
      </c>
      <c r="BI631" s="30">
        <f t="shared" si="1289"/>
        <v>2.1656050955414011E-2</v>
      </c>
      <c r="BJ631" s="30">
        <f t="shared" si="1290"/>
        <v>1.8286489714427769</v>
      </c>
      <c r="BK631" s="30"/>
      <c r="BL631" s="30">
        <f t="shared" si="1291"/>
        <v>0.49679047591776421</v>
      </c>
      <c r="BM631" s="30">
        <f t="shared" si="1292"/>
        <v>1.9163768062219119E-3</v>
      </c>
      <c r="BN631" s="30">
        <f t="shared" si="1293"/>
        <v>0.2998138111261282</v>
      </c>
      <c r="BO631" s="30">
        <f t="shared" si="1294"/>
        <v>6.0888162567702868E-3</v>
      </c>
      <c r="BP631" s="30">
        <f t="shared" si="1295"/>
        <v>1.0021248281357989E-3</v>
      </c>
      <c r="BQ631" s="30">
        <f t="shared" si="1296"/>
        <v>3.3923809557145244E-3</v>
      </c>
      <c r="BR631" s="30">
        <f t="shared" si="1297"/>
        <v>0.10521631652211387</v>
      </c>
      <c r="BS631" s="30">
        <f t="shared" si="1298"/>
        <v>7.3937046923405927E-2</v>
      </c>
      <c r="BT631" s="30">
        <f t="shared" si="1299"/>
        <v>1.1842650663745328E-2</v>
      </c>
      <c r="BU631" s="30">
        <f t="shared" si="1300"/>
        <v>1</v>
      </c>
      <c r="BV631" s="30"/>
      <c r="BW631" s="28">
        <f t="shared" si="1301"/>
        <v>0.55088226323886347</v>
      </c>
      <c r="BX631" s="28">
        <f t="shared" si="1302"/>
        <v>0.38711303619722648</v>
      </c>
      <c r="BY631" s="28">
        <f t="shared" si="1303"/>
        <v>6.2004700563910053E-2</v>
      </c>
      <c r="BZ631" s="28"/>
      <c r="CA631" s="28">
        <f t="shared" si="1304"/>
        <v>58.217465239571858</v>
      </c>
      <c r="CB631" s="28">
        <f t="shared" si="1305"/>
        <v>9.3928178453536031</v>
      </c>
      <c r="CC631" s="28">
        <f t="shared" si="1306"/>
        <v>33.744583218334178</v>
      </c>
      <c r="CD631" s="28">
        <f t="shared" si="1307"/>
        <v>55.088226323886346</v>
      </c>
      <c r="CF631" s="28">
        <f t="shared" si="1308"/>
        <v>7.0978844241769954</v>
      </c>
      <c r="CG631" s="28">
        <f t="shared" si="1309"/>
        <v>0.48021664245551088</v>
      </c>
      <c r="CH631" s="30"/>
      <c r="CI631" s="107">
        <f t="shared" si="1256"/>
        <v>2.7942025005305307</v>
      </c>
    </row>
    <row r="632" spans="1:87" ht="15" customHeight="1" x14ac:dyDescent="0.2">
      <c r="A632" s="150" t="s">
        <v>194</v>
      </c>
      <c r="C632" s="147">
        <v>56</v>
      </c>
      <c r="D632" s="26">
        <f t="shared" si="1202"/>
        <v>1025</v>
      </c>
      <c r="F632" s="28">
        <v>58.2</v>
      </c>
      <c r="G632" s="28">
        <v>0.67</v>
      </c>
      <c r="H632" s="28">
        <v>17.8</v>
      </c>
      <c r="I632" s="28">
        <v>6.98</v>
      </c>
      <c r="J632" s="28">
        <v>0.15</v>
      </c>
      <c r="K632" s="28">
        <v>2.15</v>
      </c>
      <c r="L632" s="28">
        <v>4.2</v>
      </c>
      <c r="M632" s="28">
        <v>3.55</v>
      </c>
      <c r="N632" s="28">
        <v>5.84</v>
      </c>
      <c r="O632" s="28">
        <v>0.43</v>
      </c>
      <c r="P632" s="28">
        <f t="shared" si="1257"/>
        <v>99.970000000000027</v>
      </c>
      <c r="R632" s="28">
        <v>54.84</v>
      </c>
      <c r="S632" s="28">
        <v>0.25</v>
      </c>
      <c r="T632" s="28">
        <v>28.14</v>
      </c>
      <c r="U632" s="28">
        <v>0.73</v>
      </c>
      <c r="V632" s="28">
        <v>0.21</v>
      </c>
      <c r="W632" s="28">
        <v>0.18</v>
      </c>
      <c r="X632" s="28">
        <v>10.4</v>
      </c>
      <c r="Y632" s="28">
        <v>4.17</v>
      </c>
      <c r="Z632" s="28">
        <v>1.08</v>
      </c>
      <c r="AA632" s="28">
        <f t="shared" si="1258"/>
        <v>100.00000000000001</v>
      </c>
      <c r="AC632" s="30">
        <f t="shared" si="1259"/>
        <v>0.9687083888149135</v>
      </c>
      <c r="AD632" s="30">
        <f t="shared" si="1260"/>
        <v>8.3854818523153938E-3</v>
      </c>
      <c r="AE632" s="30">
        <f t="shared" si="1261"/>
        <v>0.34915653197332291</v>
      </c>
      <c r="AF632" s="30">
        <f t="shared" si="1262"/>
        <v>9.7146833681280464E-2</v>
      </c>
      <c r="AG632" s="30">
        <f t="shared" si="1263"/>
        <v>2.11446292641669E-3</v>
      </c>
      <c r="AH632" s="30">
        <f t="shared" si="1264"/>
        <v>5.3349875930521096E-2</v>
      </c>
      <c r="AI632" s="30">
        <f t="shared" si="1265"/>
        <v>7.4893009985734671E-2</v>
      </c>
      <c r="AJ632" s="30">
        <f t="shared" si="1266"/>
        <v>0.11455308163923847</v>
      </c>
      <c r="AK632" s="30">
        <f t="shared" si="1267"/>
        <v>0.12399150743099786</v>
      </c>
      <c r="AL632" s="30">
        <f t="shared" si="1268"/>
        <v>6.0590261876748127E-3</v>
      </c>
      <c r="AM632" s="30">
        <f t="shared" si="1269"/>
        <v>1.7983582004224155</v>
      </c>
      <c r="AO632" s="30">
        <f t="shared" si="1270"/>
        <v>0.53866264717861778</v>
      </c>
      <c r="AP632" s="30">
        <f t="shared" si="1271"/>
        <v>4.6628540689756534E-3</v>
      </c>
      <c r="AQ632" s="30">
        <f t="shared" si="1272"/>
        <v>0.19415294010465195</v>
      </c>
      <c r="AR632" s="30">
        <f t="shared" si="1273"/>
        <v>5.4019735144234166E-2</v>
      </c>
      <c r="AS632" s="30">
        <f t="shared" si="1274"/>
        <v>1.1757740620973202E-3</v>
      </c>
      <c r="AT632" s="30">
        <f t="shared" si="1275"/>
        <v>2.9665878531868552E-2</v>
      </c>
      <c r="AU632" s="30">
        <f t="shared" si="1276"/>
        <v>4.1645212821418497E-2</v>
      </c>
      <c r="AV632" s="30">
        <f t="shared" si="1277"/>
        <v>6.3698701188857232E-2</v>
      </c>
      <c r="AW632" s="30">
        <f t="shared" si="1278"/>
        <v>6.8947058156641747E-2</v>
      </c>
      <c r="AX632" s="30">
        <f t="shared" si="1279"/>
        <v>3.3691987426373738E-3</v>
      </c>
      <c r="AY632" s="30">
        <f t="shared" si="1280"/>
        <v>1.0000000000000004</v>
      </c>
      <c r="AZ632" s="30"/>
      <c r="BA632" s="30">
        <f t="shared" si="1281"/>
        <v>0.91278295605858861</v>
      </c>
      <c r="BB632" s="30">
        <f t="shared" si="1282"/>
        <v>3.1289111389236545E-3</v>
      </c>
      <c r="BC632" s="30">
        <f t="shared" si="1283"/>
        <v>0.5519811690859161</v>
      </c>
      <c r="BD632" s="30">
        <f t="shared" si="1284"/>
        <v>1.0160055671537927E-2</v>
      </c>
      <c r="BE632" s="30">
        <f t="shared" si="1285"/>
        <v>2.9602480969833662E-3</v>
      </c>
      <c r="BF632" s="30">
        <f t="shared" si="1286"/>
        <v>4.4665012406947891E-3</v>
      </c>
      <c r="BG632" s="30">
        <f t="shared" si="1287"/>
        <v>0.18544935805991442</v>
      </c>
      <c r="BH632" s="30">
        <f t="shared" si="1288"/>
        <v>0.13455953533397871</v>
      </c>
      <c r="BI632" s="30">
        <f t="shared" si="1289"/>
        <v>2.2929936305732486E-2</v>
      </c>
      <c r="BJ632" s="30">
        <f t="shared" si="1290"/>
        <v>1.8284186709922703</v>
      </c>
      <c r="BK632" s="30"/>
      <c r="BL632" s="30">
        <f t="shared" si="1291"/>
        <v>0.49921988357471081</v>
      </c>
      <c r="BM632" s="30">
        <f t="shared" si="1292"/>
        <v>1.7112662370843193E-3</v>
      </c>
      <c r="BN632" s="30">
        <f t="shared" si="1293"/>
        <v>0.30188992151691368</v>
      </c>
      <c r="BO632" s="30">
        <f t="shared" si="1294"/>
        <v>5.5567446519369304E-3</v>
      </c>
      <c r="BP632" s="30">
        <f t="shared" si="1295"/>
        <v>1.6190209299147332E-3</v>
      </c>
      <c r="BQ632" s="30">
        <f t="shared" si="1296"/>
        <v>2.4428219376423504E-3</v>
      </c>
      <c r="BR632" s="30">
        <f t="shared" si="1297"/>
        <v>0.10142609075375079</v>
      </c>
      <c r="BS632" s="30">
        <f t="shared" si="1298"/>
        <v>7.3593393826455605E-2</v>
      </c>
      <c r="BT632" s="30">
        <f t="shared" si="1299"/>
        <v>1.2540856571590667E-2</v>
      </c>
      <c r="BU632" s="30">
        <f t="shared" si="1300"/>
        <v>0.99999999999999967</v>
      </c>
      <c r="BV632" s="30"/>
      <c r="BW632" s="28">
        <f t="shared" si="1301"/>
        <v>0.54076512193835391</v>
      </c>
      <c r="BX632" s="28">
        <f t="shared" si="1302"/>
        <v>0.39237182751173783</v>
      </c>
      <c r="BY632" s="28">
        <f t="shared" si="1303"/>
        <v>6.6863050549908265E-2</v>
      </c>
      <c r="BZ632" s="28"/>
      <c r="CA632" s="28">
        <f t="shared" si="1304"/>
        <v>58.217465239571858</v>
      </c>
      <c r="CB632" s="28">
        <f t="shared" si="1305"/>
        <v>9.3928178453536031</v>
      </c>
      <c r="CC632" s="28">
        <f t="shared" si="1306"/>
        <v>33.724561151908524</v>
      </c>
      <c r="CD632" s="28">
        <f t="shared" si="1307"/>
        <v>54.076512193835391</v>
      </c>
      <c r="CF632" s="28">
        <f t="shared" si="1308"/>
        <v>7.0793483453806951</v>
      </c>
      <c r="CG632" s="28">
        <f t="shared" si="1309"/>
        <v>0.48021664245551088</v>
      </c>
      <c r="CH632" s="30"/>
      <c r="CI632" s="107">
        <f t="shared" si="1256"/>
        <v>2.7355814974430799</v>
      </c>
    </row>
    <row r="633" spans="1:87" ht="15" customHeight="1" x14ac:dyDescent="0.2">
      <c r="A633" s="150" t="s">
        <v>194</v>
      </c>
      <c r="C633" s="147">
        <v>63</v>
      </c>
      <c r="D633" s="26">
        <f t="shared" si="1202"/>
        <v>1025</v>
      </c>
      <c r="F633" s="28">
        <v>58.2</v>
      </c>
      <c r="G633" s="28">
        <v>0.67</v>
      </c>
      <c r="H633" s="28">
        <v>17.8</v>
      </c>
      <c r="I633" s="28">
        <v>6.98</v>
      </c>
      <c r="J633" s="28">
        <v>0.15</v>
      </c>
      <c r="K633" s="28">
        <v>2.15</v>
      </c>
      <c r="L633" s="28">
        <v>4.2</v>
      </c>
      <c r="M633" s="28">
        <v>3.55</v>
      </c>
      <c r="N633" s="28">
        <v>5.84</v>
      </c>
      <c r="O633" s="28">
        <v>0.43</v>
      </c>
      <c r="P633" s="28">
        <f t="shared" si="1257"/>
        <v>99.970000000000027</v>
      </c>
      <c r="R633" s="28">
        <v>54.8</v>
      </c>
      <c r="S633" s="28">
        <v>0.2</v>
      </c>
      <c r="T633" s="28">
        <v>28.23</v>
      </c>
      <c r="U633" s="28">
        <v>0.66</v>
      </c>
      <c r="V633" s="28">
        <v>0.1</v>
      </c>
      <c r="W633" s="28">
        <v>0.13</v>
      </c>
      <c r="X633" s="28">
        <v>10.62</v>
      </c>
      <c r="Y633" s="28">
        <v>4.21</v>
      </c>
      <c r="Z633" s="28">
        <v>1.04</v>
      </c>
      <c r="AA633" s="28">
        <f t="shared" si="1258"/>
        <v>99.99</v>
      </c>
      <c r="AC633" s="30">
        <f t="shared" si="1259"/>
        <v>0.9687083888149135</v>
      </c>
      <c r="AD633" s="30">
        <f t="shared" si="1260"/>
        <v>8.3854818523153938E-3</v>
      </c>
      <c r="AE633" s="30">
        <f t="shared" si="1261"/>
        <v>0.34915653197332291</v>
      </c>
      <c r="AF633" s="30">
        <f t="shared" si="1262"/>
        <v>9.7146833681280464E-2</v>
      </c>
      <c r="AG633" s="30">
        <f t="shared" si="1263"/>
        <v>2.11446292641669E-3</v>
      </c>
      <c r="AH633" s="30">
        <f t="shared" si="1264"/>
        <v>5.3349875930521096E-2</v>
      </c>
      <c r="AI633" s="30">
        <f t="shared" si="1265"/>
        <v>7.4893009985734671E-2</v>
      </c>
      <c r="AJ633" s="30">
        <f t="shared" si="1266"/>
        <v>0.11455308163923847</v>
      </c>
      <c r="AK633" s="30">
        <f t="shared" si="1267"/>
        <v>0.12399150743099786</v>
      </c>
      <c r="AL633" s="30">
        <f t="shared" si="1268"/>
        <v>6.0590261876748127E-3</v>
      </c>
      <c r="AM633" s="30">
        <f t="shared" si="1269"/>
        <v>1.7983582004224155</v>
      </c>
      <c r="AO633" s="30">
        <f t="shared" si="1270"/>
        <v>0.53866264717861778</v>
      </c>
      <c r="AP633" s="30">
        <f t="shared" si="1271"/>
        <v>4.6628540689756534E-3</v>
      </c>
      <c r="AQ633" s="30">
        <f t="shared" si="1272"/>
        <v>0.19415294010465195</v>
      </c>
      <c r="AR633" s="30">
        <f t="shared" si="1273"/>
        <v>5.4019735144234166E-2</v>
      </c>
      <c r="AS633" s="30">
        <f t="shared" si="1274"/>
        <v>1.1757740620973202E-3</v>
      </c>
      <c r="AT633" s="30">
        <f t="shared" si="1275"/>
        <v>2.9665878531868552E-2</v>
      </c>
      <c r="AU633" s="30">
        <f t="shared" si="1276"/>
        <v>4.1645212821418497E-2</v>
      </c>
      <c r="AV633" s="30">
        <f t="shared" si="1277"/>
        <v>6.3698701188857232E-2</v>
      </c>
      <c r="AW633" s="30">
        <f t="shared" si="1278"/>
        <v>6.8947058156641747E-2</v>
      </c>
      <c r="AX633" s="30">
        <f t="shared" si="1279"/>
        <v>3.3691987426373738E-3</v>
      </c>
      <c r="AY633" s="30">
        <f t="shared" si="1280"/>
        <v>1.0000000000000004</v>
      </c>
      <c r="AZ633" s="30"/>
      <c r="BA633" s="30">
        <f t="shared" si="1281"/>
        <v>0.91211717709720375</v>
      </c>
      <c r="BB633" s="30">
        <f t="shared" si="1282"/>
        <v>2.5031289111389237E-3</v>
      </c>
      <c r="BC633" s="30">
        <f t="shared" si="1283"/>
        <v>0.55374656728128679</v>
      </c>
      <c r="BD633" s="30">
        <f t="shared" si="1284"/>
        <v>9.1858037578288112E-3</v>
      </c>
      <c r="BE633" s="30">
        <f t="shared" si="1285"/>
        <v>1.4096419509444602E-3</v>
      </c>
      <c r="BF633" s="30">
        <f t="shared" si="1286"/>
        <v>3.2258064516129037E-3</v>
      </c>
      <c r="BG633" s="30">
        <f t="shared" si="1287"/>
        <v>0.18937232524964337</v>
      </c>
      <c r="BH633" s="30">
        <f t="shared" si="1288"/>
        <v>0.13585027428202648</v>
      </c>
      <c r="BI633" s="30">
        <f t="shared" si="1289"/>
        <v>2.2080679405520168E-2</v>
      </c>
      <c r="BJ633" s="30">
        <f t="shared" si="1290"/>
        <v>1.8294914043872055</v>
      </c>
      <c r="BK633" s="30"/>
      <c r="BL633" s="30">
        <f t="shared" si="1291"/>
        <v>0.4985632481846618</v>
      </c>
      <c r="BM633" s="30">
        <f t="shared" si="1292"/>
        <v>1.3682102605873437E-3</v>
      </c>
      <c r="BN633" s="30">
        <f t="shared" si="1293"/>
        <v>0.30267787318015094</v>
      </c>
      <c r="BO633" s="30">
        <f t="shared" si="1294"/>
        <v>5.0209603258046616E-3</v>
      </c>
      <c r="BP633" s="30">
        <f t="shared" si="1295"/>
        <v>7.7051028912411025E-4</v>
      </c>
      <c r="BQ633" s="30">
        <f t="shared" si="1296"/>
        <v>1.7632258035633673E-3</v>
      </c>
      <c r="BR633" s="30">
        <f t="shared" si="1297"/>
        <v>0.10351091281189938</v>
      </c>
      <c r="BS633" s="30">
        <f t="shared" si="1298"/>
        <v>7.4255759800921278E-2</v>
      </c>
      <c r="BT633" s="30">
        <f t="shared" si="1299"/>
        <v>1.206929934328725E-2</v>
      </c>
      <c r="BU633" s="30">
        <f t="shared" si="1300"/>
        <v>1.0000000000000002</v>
      </c>
      <c r="BV633" s="30"/>
      <c r="BW633" s="28">
        <f t="shared" si="1301"/>
        <v>0.54526500823475232</v>
      </c>
      <c r="BX633" s="28">
        <f t="shared" si="1302"/>
        <v>0.39115747682472957</v>
      </c>
      <c r="BY633" s="28">
        <f t="shared" si="1303"/>
        <v>6.3577514940518109E-2</v>
      </c>
      <c r="BZ633" s="28"/>
      <c r="CA633" s="28">
        <f t="shared" si="1304"/>
        <v>58.217465239571858</v>
      </c>
      <c r="CB633" s="28">
        <f t="shared" si="1305"/>
        <v>9.3928178453536031</v>
      </c>
      <c r="CC633" s="28">
        <f t="shared" si="1306"/>
        <v>33.621001905789427</v>
      </c>
      <c r="CD633" s="28">
        <f t="shared" si="1307"/>
        <v>54.526500823475232</v>
      </c>
      <c r="CF633" s="28">
        <f t="shared" si="1308"/>
        <v>7.087635246310918</v>
      </c>
      <c r="CG633" s="28">
        <f t="shared" si="1309"/>
        <v>0.48021664245551088</v>
      </c>
      <c r="CH633" s="30"/>
      <c r="CI633" s="107">
        <f t="shared" si="1256"/>
        <v>2.7477999572401237</v>
      </c>
    </row>
    <row r="634" spans="1:87" ht="15" customHeight="1" x14ac:dyDescent="0.2">
      <c r="A634" s="150" t="s">
        <v>194</v>
      </c>
      <c r="C634" s="147">
        <v>70</v>
      </c>
      <c r="D634" s="26">
        <f t="shared" si="1202"/>
        <v>1025</v>
      </c>
      <c r="F634" s="28">
        <v>58.2</v>
      </c>
      <c r="G634" s="28">
        <v>0.67</v>
      </c>
      <c r="H634" s="28">
        <v>17.8</v>
      </c>
      <c r="I634" s="28">
        <v>6.98</v>
      </c>
      <c r="J634" s="28">
        <v>0.15</v>
      </c>
      <c r="K634" s="28">
        <v>2.15</v>
      </c>
      <c r="L634" s="28">
        <v>4.2</v>
      </c>
      <c r="M634" s="28">
        <v>3.55</v>
      </c>
      <c r="N634" s="28">
        <v>5.84</v>
      </c>
      <c r="O634" s="28">
        <v>0.43</v>
      </c>
      <c r="P634" s="28">
        <f t="shared" si="1257"/>
        <v>99.970000000000027</v>
      </c>
      <c r="R634" s="28">
        <v>55.37</v>
      </c>
      <c r="S634" s="28">
        <v>0.22</v>
      </c>
      <c r="T634" s="28">
        <v>27.82</v>
      </c>
      <c r="U634" s="28">
        <v>0.64</v>
      </c>
      <c r="V634" s="28">
        <v>0.09</v>
      </c>
      <c r="W634" s="28">
        <v>0.19</v>
      </c>
      <c r="X634" s="28">
        <v>10.23</v>
      </c>
      <c r="Y634" s="28">
        <v>4.37</v>
      </c>
      <c r="Z634" s="28">
        <v>1.07</v>
      </c>
      <c r="AA634" s="28">
        <f t="shared" si="1258"/>
        <v>100</v>
      </c>
      <c r="AC634" s="30">
        <f t="shared" si="1259"/>
        <v>0.9687083888149135</v>
      </c>
      <c r="AD634" s="30">
        <f t="shared" si="1260"/>
        <v>8.3854818523153938E-3</v>
      </c>
      <c r="AE634" s="30">
        <f t="shared" si="1261"/>
        <v>0.34915653197332291</v>
      </c>
      <c r="AF634" s="30">
        <f t="shared" si="1262"/>
        <v>9.7146833681280464E-2</v>
      </c>
      <c r="AG634" s="30">
        <f t="shared" si="1263"/>
        <v>2.11446292641669E-3</v>
      </c>
      <c r="AH634" s="30">
        <f t="shared" si="1264"/>
        <v>5.3349875930521096E-2</v>
      </c>
      <c r="AI634" s="30">
        <f t="shared" si="1265"/>
        <v>7.4893009985734671E-2</v>
      </c>
      <c r="AJ634" s="30">
        <f t="shared" si="1266"/>
        <v>0.11455308163923847</v>
      </c>
      <c r="AK634" s="30">
        <f t="shared" si="1267"/>
        <v>0.12399150743099786</v>
      </c>
      <c r="AL634" s="30">
        <f t="shared" si="1268"/>
        <v>6.0590261876748127E-3</v>
      </c>
      <c r="AM634" s="30">
        <f t="shared" si="1269"/>
        <v>1.7983582004224155</v>
      </c>
      <c r="AO634" s="30">
        <f t="shared" si="1270"/>
        <v>0.53866264717861778</v>
      </c>
      <c r="AP634" s="30">
        <f t="shared" si="1271"/>
        <v>4.6628540689756534E-3</v>
      </c>
      <c r="AQ634" s="30">
        <f t="shared" si="1272"/>
        <v>0.19415294010465195</v>
      </c>
      <c r="AR634" s="30">
        <f t="shared" si="1273"/>
        <v>5.4019735144234166E-2</v>
      </c>
      <c r="AS634" s="30">
        <f t="shared" si="1274"/>
        <v>1.1757740620973202E-3</v>
      </c>
      <c r="AT634" s="30">
        <f t="shared" si="1275"/>
        <v>2.9665878531868552E-2</v>
      </c>
      <c r="AU634" s="30">
        <f t="shared" si="1276"/>
        <v>4.1645212821418497E-2</v>
      </c>
      <c r="AV634" s="30">
        <f t="shared" si="1277"/>
        <v>6.3698701188857232E-2</v>
      </c>
      <c r="AW634" s="30">
        <f t="shared" si="1278"/>
        <v>6.8947058156641747E-2</v>
      </c>
      <c r="AX634" s="30">
        <f t="shared" si="1279"/>
        <v>3.3691987426373738E-3</v>
      </c>
      <c r="AY634" s="30">
        <f t="shared" si="1280"/>
        <v>1.0000000000000004</v>
      </c>
      <c r="AZ634" s="30"/>
      <c r="BA634" s="30">
        <f t="shared" si="1281"/>
        <v>0.92160452729693743</v>
      </c>
      <c r="BB634" s="30">
        <f t="shared" si="1282"/>
        <v>2.753441802252816E-3</v>
      </c>
      <c r="BC634" s="30">
        <f t="shared" si="1283"/>
        <v>0.54570419772459788</v>
      </c>
      <c r="BD634" s="30">
        <f t="shared" si="1284"/>
        <v>8.9074460681976345E-3</v>
      </c>
      <c r="BE634" s="30">
        <f t="shared" si="1285"/>
        <v>1.268677755850014E-3</v>
      </c>
      <c r="BF634" s="30">
        <f t="shared" si="1286"/>
        <v>4.7146401985111667E-3</v>
      </c>
      <c r="BG634" s="30">
        <f t="shared" si="1287"/>
        <v>0.18241797432239659</v>
      </c>
      <c r="BH634" s="30">
        <f t="shared" si="1288"/>
        <v>0.14101323007421751</v>
      </c>
      <c r="BI634" s="30">
        <f t="shared" si="1289"/>
        <v>2.2717622080679407E-2</v>
      </c>
      <c r="BJ634" s="30">
        <f t="shared" si="1290"/>
        <v>1.8311017573236406</v>
      </c>
      <c r="BK634" s="30"/>
      <c r="BL634" s="30">
        <f t="shared" si="1291"/>
        <v>0.50330601432219979</v>
      </c>
      <c r="BM634" s="30">
        <f t="shared" si="1292"/>
        <v>1.5037076946926632E-3</v>
      </c>
      <c r="BN634" s="30">
        <f t="shared" si="1293"/>
        <v>0.29801959150659407</v>
      </c>
      <c r="BO634" s="30">
        <f t="shared" si="1294"/>
        <v>4.8645281632064292E-3</v>
      </c>
      <c r="BP634" s="30">
        <f t="shared" si="1295"/>
        <v>6.9284940106459629E-4</v>
      </c>
      <c r="BQ634" s="30">
        <f t="shared" si="1296"/>
        <v>2.5747559793739367E-3</v>
      </c>
      <c r="BR634" s="30">
        <f t="shared" si="1297"/>
        <v>9.9621975454286499E-2</v>
      </c>
      <c r="BS634" s="30">
        <f t="shared" si="1298"/>
        <v>7.7010045733517329E-2</v>
      </c>
      <c r="BT634" s="30">
        <f t="shared" si="1299"/>
        <v>1.2406531745064647E-2</v>
      </c>
      <c r="BU634" s="30">
        <f t="shared" si="1300"/>
        <v>1</v>
      </c>
      <c r="BV634" s="30"/>
      <c r="BW634" s="28">
        <f t="shared" si="1301"/>
        <v>0.52699290122932929</v>
      </c>
      <c r="BX634" s="28">
        <f t="shared" si="1302"/>
        <v>0.40737746104555295</v>
      </c>
      <c r="BY634" s="28">
        <f t="shared" si="1303"/>
        <v>6.5629637725117762E-2</v>
      </c>
      <c r="BZ634" s="28"/>
      <c r="CA634" s="28">
        <f t="shared" si="1304"/>
        <v>58.217465239571858</v>
      </c>
      <c r="CB634" s="28">
        <f t="shared" si="1305"/>
        <v>9.3928178453536031</v>
      </c>
      <c r="CC634" s="28">
        <f t="shared" si="1306"/>
        <v>32.91260883397824</v>
      </c>
      <c r="CD634" s="28">
        <f t="shared" si="1307"/>
        <v>52.699290122932929</v>
      </c>
      <c r="CF634" s="28">
        <f t="shared" si="1308"/>
        <v>7.053550394486483</v>
      </c>
      <c r="CG634" s="28">
        <f t="shared" si="1309"/>
        <v>0.48021664245551088</v>
      </c>
      <c r="CH634" s="30"/>
      <c r="CI634" s="107">
        <f t="shared" si="1256"/>
        <v>2.5593961084112702</v>
      </c>
    </row>
    <row r="635" spans="1:87" ht="15" customHeight="1" x14ac:dyDescent="0.2">
      <c r="A635" s="150" t="s">
        <v>194</v>
      </c>
      <c r="C635" s="147">
        <v>77</v>
      </c>
      <c r="D635" s="26">
        <f t="shared" si="1202"/>
        <v>1025</v>
      </c>
      <c r="F635" s="28">
        <v>58.2</v>
      </c>
      <c r="G635" s="28">
        <v>0.67</v>
      </c>
      <c r="H635" s="28">
        <v>17.8</v>
      </c>
      <c r="I635" s="28">
        <v>6.98</v>
      </c>
      <c r="J635" s="28">
        <v>0.15</v>
      </c>
      <c r="K635" s="28">
        <v>2.15</v>
      </c>
      <c r="L635" s="28">
        <v>4.2</v>
      </c>
      <c r="M635" s="28">
        <v>3.55</v>
      </c>
      <c r="N635" s="28">
        <v>5.84</v>
      </c>
      <c r="O635" s="28">
        <v>0.43</v>
      </c>
      <c r="P635" s="28">
        <f t="shared" si="1257"/>
        <v>99.970000000000027</v>
      </c>
      <c r="R635" s="28">
        <v>54.59</v>
      </c>
      <c r="S635" s="28">
        <v>0.16</v>
      </c>
      <c r="T635" s="28">
        <v>28.31</v>
      </c>
      <c r="U635" s="28">
        <v>0.65</v>
      </c>
      <c r="V635" s="28">
        <v>0.17</v>
      </c>
      <c r="W635" s="28">
        <v>0.15</v>
      </c>
      <c r="X635" s="28">
        <v>11.03</v>
      </c>
      <c r="Y635" s="28">
        <v>4.0199999999999996</v>
      </c>
      <c r="Z635" s="28">
        <v>0.92</v>
      </c>
      <c r="AA635" s="28">
        <f t="shared" si="1258"/>
        <v>100.00000000000001</v>
      </c>
      <c r="AC635" s="30">
        <f t="shared" si="1259"/>
        <v>0.9687083888149135</v>
      </c>
      <c r="AD635" s="30">
        <f t="shared" si="1260"/>
        <v>8.3854818523153938E-3</v>
      </c>
      <c r="AE635" s="30">
        <f t="shared" si="1261"/>
        <v>0.34915653197332291</v>
      </c>
      <c r="AF635" s="30">
        <f t="shared" si="1262"/>
        <v>9.7146833681280464E-2</v>
      </c>
      <c r="AG635" s="30">
        <f t="shared" si="1263"/>
        <v>2.11446292641669E-3</v>
      </c>
      <c r="AH635" s="30">
        <f t="shared" si="1264"/>
        <v>5.3349875930521096E-2</v>
      </c>
      <c r="AI635" s="30">
        <f t="shared" si="1265"/>
        <v>7.4893009985734671E-2</v>
      </c>
      <c r="AJ635" s="30">
        <f t="shared" si="1266"/>
        <v>0.11455308163923847</v>
      </c>
      <c r="AK635" s="30">
        <f t="shared" si="1267"/>
        <v>0.12399150743099786</v>
      </c>
      <c r="AL635" s="30">
        <f t="shared" si="1268"/>
        <v>6.0590261876748127E-3</v>
      </c>
      <c r="AM635" s="30">
        <f t="shared" si="1269"/>
        <v>1.7983582004224155</v>
      </c>
      <c r="AO635" s="30">
        <f t="shared" si="1270"/>
        <v>0.53866264717861778</v>
      </c>
      <c r="AP635" s="30">
        <f t="shared" si="1271"/>
        <v>4.6628540689756534E-3</v>
      </c>
      <c r="AQ635" s="30">
        <f t="shared" si="1272"/>
        <v>0.19415294010465195</v>
      </c>
      <c r="AR635" s="30">
        <f t="shared" si="1273"/>
        <v>5.4019735144234166E-2</v>
      </c>
      <c r="AS635" s="30">
        <f t="shared" si="1274"/>
        <v>1.1757740620973202E-3</v>
      </c>
      <c r="AT635" s="30">
        <f t="shared" si="1275"/>
        <v>2.9665878531868552E-2</v>
      </c>
      <c r="AU635" s="30">
        <f t="shared" si="1276"/>
        <v>4.1645212821418497E-2</v>
      </c>
      <c r="AV635" s="30">
        <f t="shared" si="1277"/>
        <v>6.3698701188857232E-2</v>
      </c>
      <c r="AW635" s="30">
        <f t="shared" si="1278"/>
        <v>6.8947058156641747E-2</v>
      </c>
      <c r="AX635" s="30">
        <f t="shared" si="1279"/>
        <v>3.3691987426373738E-3</v>
      </c>
      <c r="AY635" s="30">
        <f t="shared" si="1280"/>
        <v>1.0000000000000004</v>
      </c>
      <c r="AZ635" s="30"/>
      <c r="BA635" s="30">
        <f t="shared" si="1281"/>
        <v>0.90862183754993353</v>
      </c>
      <c r="BB635" s="30">
        <f t="shared" si="1282"/>
        <v>2.0025031289111388E-3</v>
      </c>
      <c r="BC635" s="30">
        <f t="shared" si="1283"/>
        <v>0.55531581012161635</v>
      </c>
      <c r="BD635" s="30">
        <f t="shared" si="1284"/>
        <v>9.0466249130132237E-3</v>
      </c>
      <c r="BE635" s="30">
        <f t="shared" si="1285"/>
        <v>2.3963913166055823E-3</v>
      </c>
      <c r="BF635" s="30">
        <f t="shared" si="1286"/>
        <v>3.7220843672456576E-3</v>
      </c>
      <c r="BG635" s="30">
        <f t="shared" si="1287"/>
        <v>0.1966833095577746</v>
      </c>
      <c r="BH635" s="30">
        <f t="shared" si="1288"/>
        <v>0.1297192642787996</v>
      </c>
      <c r="BI635" s="30">
        <f t="shared" si="1289"/>
        <v>1.9532908704883226E-2</v>
      </c>
      <c r="BJ635" s="30">
        <f t="shared" si="1290"/>
        <v>1.8270407339387831</v>
      </c>
      <c r="BK635" s="30"/>
      <c r="BL635" s="30">
        <f t="shared" si="1291"/>
        <v>0.49731887235546324</v>
      </c>
      <c r="BM635" s="30">
        <f t="shared" si="1292"/>
        <v>1.0960363891800535E-3</v>
      </c>
      <c r="BN635" s="30">
        <f t="shared" si="1293"/>
        <v>0.30394276373053364</v>
      </c>
      <c r="BO635" s="30">
        <f t="shared" si="1294"/>
        <v>4.9515179081477123E-3</v>
      </c>
      <c r="BP635" s="30">
        <f t="shared" si="1295"/>
        <v>1.3116244603038369E-3</v>
      </c>
      <c r="BQ635" s="30">
        <f t="shared" si="1296"/>
        <v>2.0372202426059156E-3</v>
      </c>
      <c r="BR635" s="30">
        <f t="shared" si="1297"/>
        <v>0.1076512996695807</v>
      </c>
      <c r="BS635" s="30">
        <f t="shared" si="1298"/>
        <v>7.09996563673473E-2</v>
      </c>
      <c r="BT635" s="30">
        <f t="shared" si="1299"/>
        <v>1.0691008876837497E-2</v>
      </c>
      <c r="BU635" s="30">
        <f t="shared" si="1300"/>
        <v>0.99999999999999989</v>
      </c>
      <c r="BV635" s="30"/>
      <c r="BW635" s="28">
        <f t="shared" si="1301"/>
        <v>0.56855488807570875</v>
      </c>
      <c r="BX635" s="28">
        <f t="shared" si="1302"/>
        <v>0.37498108990092932</v>
      </c>
      <c r="BY635" s="28">
        <f t="shared" si="1303"/>
        <v>5.6464022023361926E-2</v>
      </c>
      <c r="BZ635" s="28"/>
      <c r="CA635" s="28">
        <f t="shared" si="1304"/>
        <v>58.217465239571858</v>
      </c>
      <c r="CB635" s="28">
        <f t="shared" si="1305"/>
        <v>9.3928178453536031</v>
      </c>
      <c r="CC635" s="28">
        <f t="shared" si="1306"/>
        <v>34.07414660612163</v>
      </c>
      <c r="CD635" s="28">
        <f t="shared" si="1307"/>
        <v>56.855488807570879</v>
      </c>
      <c r="CF635" s="28">
        <f t="shared" si="1308"/>
        <v>7.1294611736647981</v>
      </c>
      <c r="CG635" s="28">
        <f t="shared" si="1309"/>
        <v>0.48021664245551088</v>
      </c>
      <c r="CH635" s="30"/>
      <c r="CI635" s="107">
        <f t="shared" si="1256"/>
        <v>2.9331203825877501</v>
      </c>
    </row>
    <row r="636" spans="1:87" ht="15" customHeight="1" x14ac:dyDescent="0.2">
      <c r="A636" s="150" t="s">
        <v>194</v>
      </c>
      <c r="C636" s="147">
        <v>84</v>
      </c>
      <c r="D636" s="26">
        <f t="shared" si="1202"/>
        <v>1025</v>
      </c>
      <c r="F636" s="28">
        <v>58.2</v>
      </c>
      <c r="G636" s="28">
        <v>0.67</v>
      </c>
      <c r="H636" s="28">
        <v>17.8</v>
      </c>
      <c r="I636" s="28">
        <v>6.98</v>
      </c>
      <c r="J636" s="28">
        <v>0.15</v>
      </c>
      <c r="K636" s="28">
        <v>2.15</v>
      </c>
      <c r="L636" s="28">
        <v>4.2</v>
      </c>
      <c r="M636" s="28">
        <v>3.55</v>
      </c>
      <c r="N636" s="28">
        <v>5.84</v>
      </c>
      <c r="O636" s="28">
        <v>0.43</v>
      </c>
      <c r="P636" s="28">
        <f t="shared" si="1257"/>
        <v>99.970000000000027</v>
      </c>
      <c r="R636" s="28">
        <v>54.25</v>
      </c>
      <c r="S636" s="28">
        <v>0.12</v>
      </c>
      <c r="T636" s="28">
        <v>28.55</v>
      </c>
      <c r="U636" s="28">
        <v>0.8</v>
      </c>
      <c r="V636" s="28">
        <v>0.06</v>
      </c>
      <c r="W636" s="28">
        <v>0.28000000000000003</v>
      </c>
      <c r="X636" s="28">
        <v>10.85</v>
      </c>
      <c r="Y636" s="28">
        <v>4.0599999999999996</v>
      </c>
      <c r="Z636" s="28">
        <v>1.03</v>
      </c>
      <c r="AA636" s="28">
        <f t="shared" si="1258"/>
        <v>100</v>
      </c>
      <c r="AC636" s="30">
        <f t="shared" si="1259"/>
        <v>0.9687083888149135</v>
      </c>
      <c r="AD636" s="30">
        <f t="shared" si="1260"/>
        <v>8.3854818523153938E-3</v>
      </c>
      <c r="AE636" s="30">
        <f t="shared" si="1261"/>
        <v>0.34915653197332291</v>
      </c>
      <c r="AF636" s="30">
        <f t="shared" si="1262"/>
        <v>9.7146833681280464E-2</v>
      </c>
      <c r="AG636" s="30">
        <f t="shared" si="1263"/>
        <v>2.11446292641669E-3</v>
      </c>
      <c r="AH636" s="30">
        <f t="shared" si="1264"/>
        <v>5.3349875930521096E-2</v>
      </c>
      <c r="AI636" s="30">
        <f t="shared" si="1265"/>
        <v>7.4893009985734671E-2</v>
      </c>
      <c r="AJ636" s="30">
        <f t="shared" si="1266"/>
        <v>0.11455308163923847</v>
      </c>
      <c r="AK636" s="30">
        <f t="shared" si="1267"/>
        <v>0.12399150743099786</v>
      </c>
      <c r="AL636" s="30">
        <f t="shared" si="1268"/>
        <v>6.0590261876748127E-3</v>
      </c>
      <c r="AM636" s="30">
        <f t="shared" si="1269"/>
        <v>1.7983582004224155</v>
      </c>
      <c r="AO636" s="30">
        <f t="shared" si="1270"/>
        <v>0.53866264717861778</v>
      </c>
      <c r="AP636" s="30">
        <f t="shared" si="1271"/>
        <v>4.6628540689756534E-3</v>
      </c>
      <c r="AQ636" s="30">
        <f t="shared" si="1272"/>
        <v>0.19415294010465195</v>
      </c>
      <c r="AR636" s="30">
        <f t="shared" si="1273"/>
        <v>5.4019735144234166E-2</v>
      </c>
      <c r="AS636" s="30">
        <f t="shared" si="1274"/>
        <v>1.1757740620973202E-3</v>
      </c>
      <c r="AT636" s="30">
        <f t="shared" si="1275"/>
        <v>2.9665878531868552E-2</v>
      </c>
      <c r="AU636" s="30">
        <f t="shared" si="1276"/>
        <v>4.1645212821418497E-2</v>
      </c>
      <c r="AV636" s="30">
        <f t="shared" si="1277"/>
        <v>6.3698701188857232E-2</v>
      </c>
      <c r="AW636" s="30">
        <f t="shared" si="1278"/>
        <v>6.8947058156641747E-2</v>
      </c>
      <c r="AX636" s="30">
        <f t="shared" si="1279"/>
        <v>3.3691987426373738E-3</v>
      </c>
      <c r="AY636" s="30">
        <f t="shared" si="1280"/>
        <v>1.0000000000000004</v>
      </c>
      <c r="AZ636" s="30"/>
      <c r="BA636" s="30">
        <f t="shared" si="1281"/>
        <v>0.9029627163781625</v>
      </c>
      <c r="BB636" s="30">
        <f t="shared" si="1282"/>
        <v>1.5018773466833541E-3</v>
      </c>
      <c r="BC636" s="30">
        <f t="shared" si="1283"/>
        <v>0.56002353864260501</v>
      </c>
      <c r="BD636" s="30">
        <f t="shared" si="1284"/>
        <v>1.1134307585247045E-2</v>
      </c>
      <c r="BE636" s="30">
        <f t="shared" si="1285"/>
        <v>8.4578517056667607E-4</v>
      </c>
      <c r="BF636" s="30">
        <f t="shared" si="1286"/>
        <v>6.9478908188585617E-3</v>
      </c>
      <c r="BG636" s="30">
        <f t="shared" si="1287"/>
        <v>0.19347360912981454</v>
      </c>
      <c r="BH636" s="30">
        <f t="shared" si="1288"/>
        <v>0.13101000322684736</v>
      </c>
      <c r="BI636" s="30">
        <f t="shared" si="1289"/>
        <v>2.186836518046709E-2</v>
      </c>
      <c r="BJ636" s="30">
        <f t="shared" si="1290"/>
        <v>1.8297680934792524</v>
      </c>
      <c r="BK636" s="30"/>
      <c r="BL636" s="30">
        <f t="shared" si="1291"/>
        <v>0.49348478618468222</v>
      </c>
      <c r="BM636" s="30">
        <f t="shared" si="1292"/>
        <v>8.2080201968522505E-4</v>
      </c>
      <c r="BN636" s="30">
        <f t="shared" si="1293"/>
        <v>0.30606257734975367</v>
      </c>
      <c r="BO636" s="30">
        <f t="shared" si="1294"/>
        <v>6.0850922173833919E-3</v>
      </c>
      <c r="BP636" s="30">
        <f t="shared" si="1295"/>
        <v>4.6223626566710944E-4</v>
      </c>
      <c r="BQ636" s="30">
        <f t="shared" si="1296"/>
        <v>3.7971428421004669E-3</v>
      </c>
      <c r="BR636" s="30">
        <f t="shared" si="1297"/>
        <v>0.10573668314541977</v>
      </c>
      <c r="BS636" s="30">
        <f t="shared" si="1298"/>
        <v>7.1599239102336482E-2</v>
      </c>
      <c r="BT636" s="30">
        <f t="shared" si="1299"/>
        <v>1.1951440872971508E-2</v>
      </c>
      <c r="BU636" s="30">
        <f t="shared" si="1300"/>
        <v>0.99999999999999967</v>
      </c>
      <c r="BV636" s="30"/>
      <c r="BW636" s="28">
        <f t="shared" si="1301"/>
        <v>0.55860402618626348</v>
      </c>
      <c r="BX636" s="28">
        <f t="shared" si="1302"/>
        <v>0.37825683617701616</v>
      </c>
      <c r="BY636" s="28">
        <f t="shared" si="1303"/>
        <v>6.3139137636720355E-2</v>
      </c>
      <c r="BZ636" s="28"/>
      <c r="CA636" s="28">
        <f t="shared" si="1304"/>
        <v>58.217465239571858</v>
      </c>
      <c r="CB636" s="28">
        <f t="shared" si="1305"/>
        <v>9.3928178453536031</v>
      </c>
      <c r="CC636" s="28">
        <f t="shared" si="1306"/>
        <v>34.24411507298521</v>
      </c>
      <c r="CD636" s="28">
        <f t="shared" si="1307"/>
        <v>55.860402618626345</v>
      </c>
      <c r="CF636" s="28">
        <f t="shared" si="1308"/>
        <v>7.1118041773114422</v>
      </c>
      <c r="CG636" s="28">
        <f t="shared" si="1309"/>
        <v>0.48021664245551088</v>
      </c>
      <c r="CH636" s="30"/>
      <c r="CI636" s="107">
        <f t="shared" si="1256"/>
        <v>2.8986153294104846</v>
      </c>
    </row>
    <row r="637" spans="1:87" ht="15" customHeight="1" x14ac:dyDescent="0.2">
      <c r="A637" s="150" t="s">
        <v>194</v>
      </c>
      <c r="C637" s="147">
        <v>91</v>
      </c>
      <c r="D637" s="26">
        <f t="shared" si="1202"/>
        <v>1025</v>
      </c>
      <c r="F637" s="28">
        <v>58.2</v>
      </c>
      <c r="G637" s="28">
        <v>0.67</v>
      </c>
      <c r="H637" s="28">
        <v>17.8</v>
      </c>
      <c r="I637" s="28">
        <v>6.98</v>
      </c>
      <c r="J637" s="28">
        <v>0.15</v>
      </c>
      <c r="K637" s="28">
        <v>2.15</v>
      </c>
      <c r="L637" s="28">
        <v>4.2</v>
      </c>
      <c r="M637" s="28">
        <v>3.55</v>
      </c>
      <c r="N637" s="28">
        <v>5.84</v>
      </c>
      <c r="O637" s="28">
        <v>0.43</v>
      </c>
      <c r="P637" s="28">
        <f t="shared" si="1257"/>
        <v>99.970000000000027</v>
      </c>
      <c r="R637" s="28">
        <v>55.07</v>
      </c>
      <c r="S637" s="28">
        <v>0.24</v>
      </c>
      <c r="T637" s="28">
        <v>27.85</v>
      </c>
      <c r="U637" s="28">
        <v>0.57999999999999996</v>
      </c>
      <c r="V637" s="28">
        <v>0.12</v>
      </c>
      <c r="W637" s="28">
        <v>0.21</v>
      </c>
      <c r="X637" s="28">
        <v>10.59</v>
      </c>
      <c r="Y637" s="28">
        <v>4.2699999999999996</v>
      </c>
      <c r="Z637" s="28">
        <v>1.07</v>
      </c>
      <c r="AA637" s="28">
        <f t="shared" si="1258"/>
        <v>99.999999999999986</v>
      </c>
      <c r="AC637" s="30">
        <f t="shared" si="1259"/>
        <v>0.9687083888149135</v>
      </c>
      <c r="AD637" s="30">
        <f t="shared" si="1260"/>
        <v>8.3854818523153938E-3</v>
      </c>
      <c r="AE637" s="30">
        <f t="shared" si="1261"/>
        <v>0.34915653197332291</v>
      </c>
      <c r="AF637" s="30">
        <f t="shared" si="1262"/>
        <v>9.7146833681280464E-2</v>
      </c>
      <c r="AG637" s="30">
        <f t="shared" si="1263"/>
        <v>2.11446292641669E-3</v>
      </c>
      <c r="AH637" s="30">
        <f t="shared" si="1264"/>
        <v>5.3349875930521096E-2</v>
      </c>
      <c r="AI637" s="30">
        <f t="shared" si="1265"/>
        <v>7.4893009985734671E-2</v>
      </c>
      <c r="AJ637" s="30">
        <f t="shared" si="1266"/>
        <v>0.11455308163923847</v>
      </c>
      <c r="AK637" s="30">
        <f t="shared" si="1267"/>
        <v>0.12399150743099786</v>
      </c>
      <c r="AL637" s="30">
        <f t="shared" si="1268"/>
        <v>6.0590261876748127E-3</v>
      </c>
      <c r="AM637" s="30">
        <f t="shared" si="1269"/>
        <v>1.7983582004224155</v>
      </c>
      <c r="AO637" s="30">
        <f t="shared" si="1270"/>
        <v>0.53866264717861778</v>
      </c>
      <c r="AP637" s="30">
        <f t="shared" si="1271"/>
        <v>4.6628540689756534E-3</v>
      </c>
      <c r="AQ637" s="30">
        <f t="shared" si="1272"/>
        <v>0.19415294010465195</v>
      </c>
      <c r="AR637" s="30">
        <f t="shared" si="1273"/>
        <v>5.4019735144234166E-2</v>
      </c>
      <c r="AS637" s="30">
        <f t="shared" si="1274"/>
        <v>1.1757740620973202E-3</v>
      </c>
      <c r="AT637" s="30">
        <f t="shared" si="1275"/>
        <v>2.9665878531868552E-2</v>
      </c>
      <c r="AU637" s="30">
        <f t="shared" si="1276"/>
        <v>4.1645212821418497E-2</v>
      </c>
      <c r="AV637" s="30">
        <f t="shared" si="1277"/>
        <v>6.3698701188857232E-2</v>
      </c>
      <c r="AW637" s="30">
        <f t="shared" si="1278"/>
        <v>6.8947058156641747E-2</v>
      </c>
      <c r="AX637" s="30">
        <f t="shared" si="1279"/>
        <v>3.3691987426373738E-3</v>
      </c>
      <c r="AY637" s="30">
        <f t="shared" si="1280"/>
        <v>1.0000000000000004</v>
      </c>
      <c r="AZ637" s="30"/>
      <c r="BA637" s="30">
        <f t="shared" si="1281"/>
        <v>0.91661118508655126</v>
      </c>
      <c r="BB637" s="30">
        <f t="shared" si="1282"/>
        <v>3.0037546933667082E-3</v>
      </c>
      <c r="BC637" s="30">
        <f t="shared" si="1283"/>
        <v>0.54629266378972152</v>
      </c>
      <c r="BD637" s="30">
        <f t="shared" si="1284"/>
        <v>8.072372999304106E-3</v>
      </c>
      <c r="BE637" s="30">
        <f t="shared" si="1285"/>
        <v>1.6915703411333521E-3</v>
      </c>
      <c r="BF637" s="30">
        <f t="shared" si="1286"/>
        <v>5.210918114143921E-3</v>
      </c>
      <c r="BG637" s="30">
        <f t="shared" si="1287"/>
        <v>0.1888373751783167</v>
      </c>
      <c r="BH637" s="30">
        <f t="shared" si="1288"/>
        <v>0.1377863827040981</v>
      </c>
      <c r="BI637" s="30">
        <f t="shared" si="1289"/>
        <v>2.2717622080679407E-2</v>
      </c>
      <c r="BJ637" s="30">
        <f t="shared" si="1290"/>
        <v>1.8302238449873154</v>
      </c>
      <c r="BK637" s="30"/>
      <c r="BL637" s="30">
        <f t="shared" si="1291"/>
        <v>0.50081916897596968</v>
      </c>
      <c r="BM637" s="30">
        <f t="shared" si="1292"/>
        <v>1.6411952568498669E-3</v>
      </c>
      <c r="BN637" s="30">
        <f t="shared" si="1293"/>
        <v>0.29848407083424688</v>
      </c>
      <c r="BO637" s="30">
        <f t="shared" si="1294"/>
        <v>4.410593284211119E-3</v>
      </c>
      <c r="BP637" s="30">
        <f t="shared" si="1295"/>
        <v>9.2424232465678304E-4</v>
      </c>
      <c r="BQ637" s="30">
        <f t="shared" si="1296"/>
        <v>2.8471479750500333E-3</v>
      </c>
      <c r="BR637" s="30">
        <f t="shared" si="1297"/>
        <v>0.10317720190101963</v>
      </c>
      <c r="BS637" s="30">
        <f t="shared" si="1298"/>
        <v>7.528389660175859E-2</v>
      </c>
      <c r="BT637" s="30">
        <f t="shared" si="1299"/>
        <v>1.2412482846237234E-2</v>
      </c>
      <c r="BU637" s="30">
        <f t="shared" si="1300"/>
        <v>0.99999999999999989</v>
      </c>
      <c r="BV637" s="30"/>
      <c r="BW637" s="28">
        <f t="shared" si="1301"/>
        <v>0.54055255406120584</v>
      </c>
      <c r="BX637" s="28">
        <f t="shared" si="1302"/>
        <v>0.39441758293464807</v>
      </c>
      <c r="BY637" s="28">
        <f t="shared" si="1303"/>
        <v>6.5029863004146093E-2</v>
      </c>
      <c r="BZ637" s="28"/>
      <c r="CA637" s="28">
        <f t="shared" si="1304"/>
        <v>58.217465239571858</v>
      </c>
      <c r="CB637" s="28">
        <f t="shared" si="1305"/>
        <v>9.3928178453536031</v>
      </c>
      <c r="CC637" s="28">
        <f t="shared" si="1306"/>
        <v>33.530614003474902</v>
      </c>
      <c r="CD637" s="28">
        <f t="shared" si="1307"/>
        <v>54.055255406120587</v>
      </c>
      <c r="CF637" s="28">
        <f t="shared" si="1308"/>
        <v>7.0789551808470819</v>
      </c>
      <c r="CG637" s="28">
        <f t="shared" si="1309"/>
        <v>0.48021664245551088</v>
      </c>
      <c r="CH637" s="30"/>
      <c r="CI637" s="107">
        <f t="shared" si="1256"/>
        <v>2.710533905065136</v>
      </c>
    </row>
    <row r="638" spans="1:87" ht="15" customHeight="1" x14ac:dyDescent="0.2">
      <c r="A638" s="150" t="s">
        <v>194</v>
      </c>
      <c r="C638" s="146">
        <v>98</v>
      </c>
      <c r="D638" s="26">
        <f t="shared" si="1202"/>
        <v>1025</v>
      </c>
      <c r="F638" s="28">
        <v>58.2</v>
      </c>
      <c r="G638" s="28">
        <v>0.67</v>
      </c>
      <c r="H638" s="28">
        <v>17.8</v>
      </c>
      <c r="I638" s="28">
        <v>6.98</v>
      </c>
      <c r="J638" s="28">
        <v>0.15</v>
      </c>
      <c r="K638" s="28">
        <v>2.15</v>
      </c>
      <c r="L638" s="28">
        <v>4.2</v>
      </c>
      <c r="M638" s="28">
        <v>3.55</v>
      </c>
      <c r="N638" s="28">
        <v>5.84</v>
      </c>
      <c r="O638" s="28">
        <v>0.43</v>
      </c>
      <c r="P638" s="28">
        <f t="shared" si="1257"/>
        <v>99.970000000000027</v>
      </c>
      <c r="R638" s="28">
        <v>54.54</v>
      </c>
      <c r="S638" s="28">
        <v>0.25</v>
      </c>
      <c r="T638" s="28">
        <v>28.11</v>
      </c>
      <c r="U638" s="28">
        <v>0.83</v>
      </c>
      <c r="V638" s="28">
        <v>0.14000000000000001</v>
      </c>
      <c r="W638" s="28">
        <v>0.3</v>
      </c>
      <c r="X638" s="28">
        <v>10.46</v>
      </c>
      <c r="Y638" s="28">
        <v>4.29</v>
      </c>
      <c r="Z638" s="28">
        <v>1.07</v>
      </c>
      <c r="AA638" s="28">
        <f t="shared" si="1258"/>
        <v>99.99</v>
      </c>
      <c r="AC638" s="30">
        <f t="shared" si="1259"/>
        <v>0.9687083888149135</v>
      </c>
      <c r="AD638" s="30">
        <f t="shared" si="1260"/>
        <v>8.3854818523153938E-3</v>
      </c>
      <c r="AE638" s="30">
        <f t="shared" si="1261"/>
        <v>0.34915653197332291</v>
      </c>
      <c r="AF638" s="30">
        <f t="shared" si="1262"/>
        <v>9.7146833681280464E-2</v>
      </c>
      <c r="AG638" s="30">
        <f t="shared" si="1263"/>
        <v>2.11446292641669E-3</v>
      </c>
      <c r="AH638" s="30">
        <f t="shared" si="1264"/>
        <v>5.3349875930521096E-2</v>
      </c>
      <c r="AI638" s="30">
        <f t="shared" si="1265"/>
        <v>7.4893009985734671E-2</v>
      </c>
      <c r="AJ638" s="30">
        <f t="shared" si="1266"/>
        <v>0.11455308163923847</v>
      </c>
      <c r="AK638" s="30">
        <f t="shared" si="1267"/>
        <v>0.12399150743099786</v>
      </c>
      <c r="AL638" s="30">
        <f t="shared" si="1268"/>
        <v>6.0590261876748127E-3</v>
      </c>
      <c r="AM638" s="30">
        <f t="shared" si="1269"/>
        <v>1.7983582004224155</v>
      </c>
      <c r="AO638" s="30">
        <f t="shared" si="1270"/>
        <v>0.53866264717861778</v>
      </c>
      <c r="AP638" s="30">
        <f t="shared" si="1271"/>
        <v>4.6628540689756534E-3</v>
      </c>
      <c r="AQ638" s="30">
        <f t="shared" si="1272"/>
        <v>0.19415294010465195</v>
      </c>
      <c r="AR638" s="30">
        <f t="shared" si="1273"/>
        <v>5.4019735144234166E-2</v>
      </c>
      <c r="AS638" s="30">
        <f t="shared" si="1274"/>
        <v>1.1757740620973202E-3</v>
      </c>
      <c r="AT638" s="30">
        <f t="shared" si="1275"/>
        <v>2.9665878531868552E-2</v>
      </c>
      <c r="AU638" s="30">
        <f t="shared" si="1276"/>
        <v>4.1645212821418497E-2</v>
      </c>
      <c r="AV638" s="30">
        <f t="shared" si="1277"/>
        <v>6.3698701188857232E-2</v>
      </c>
      <c r="AW638" s="30">
        <f t="shared" si="1278"/>
        <v>6.8947058156641747E-2</v>
      </c>
      <c r="AX638" s="30">
        <f t="shared" si="1279"/>
        <v>3.3691987426373738E-3</v>
      </c>
      <c r="AY638" s="30">
        <f t="shared" si="1280"/>
        <v>1.0000000000000004</v>
      </c>
      <c r="AZ638" s="30"/>
      <c r="BA638" s="30">
        <f t="shared" si="1281"/>
        <v>0.90778961384820245</v>
      </c>
      <c r="BB638" s="30">
        <f t="shared" si="1282"/>
        <v>3.1289111389236545E-3</v>
      </c>
      <c r="BC638" s="30">
        <f t="shared" si="1283"/>
        <v>0.55139270302079246</v>
      </c>
      <c r="BD638" s="30">
        <f t="shared" si="1284"/>
        <v>1.1551844119693807E-2</v>
      </c>
      <c r="BE638" s="30">
        <f t="shared" si="1285"/>
        <v>1.9734987313222443E-3</v>
      </c>
      <c r="BF638" s="30">
        <f t="shared" si="1286"/>
        <v>7.4441687344913151E-3</v>
      </c>
      <c r="BG638" s="30">
        <f t="shared" si="1287"/>
        <v>0.18651925820256779</v>
      </c>
      <c r="BH638" s="30">
        <f t="shared" si="1288"/>
        <v>0.13843175217812198</v>
      </c>
      <c r="BI638" s="30">
        <f t="shared" si="1289"/>
        <v>2.2717622080679407E-2</v>
      </c>
      <c r="BJ638" s="30">
        <f t="shared" si="1290"/>
        <v>1.8309493720547951</v>
      </c>
      <c r="BK638" s="30"/>
      <c r="BL638" s="30">
        <f t="shared" si="1291"/>
        <v>0.49580268449991577</v>
      </c>
      <c r="BM638" s="30">
        <f t="shared" si="1292"/>
        <v>1.7089009596219546E-3</v>
      </c>
      <c r="BN638" s="30">
        <f t="shared" si="1293"/>
        <v>0.30115125597491987</v>
      </c>
      <c r="BO638" s="30">
        <f t="shared" si="1294"/>
        <v>6.3092100174947348E-3</v>
      </c>
      <c r="BP638" s="30">
        <f t="shared" si="1295"/>
        <v>1.0778554346958661E-3</v>
      </c>
      <c r="BQ638" s="30">
        <f t="shared" si="1296"/>
        <v>4.0657425312296035E-3</v>
      </c>
      <c r="BR638" s="30">
        <f t="shared" si="1297"/>
        <v>0.10187024340997769</v>
      </c>
      <c r="BS638" s="30">
        <f t="shared" si="1298"/>
        <v>7.560654286293346E-2</v>
      </c>
      <c r="BT638" s="30">
        <f t="shared" si="1299"/>
        <v>1.2407564309211021E-2</v>
      </c>
      <c r="BU638" s="30">
        <f t="shared" si="1300"/>
        <v>0.99999999999999989</v>
      </c>
      <c r="BV638" s="30"/>
      <c r="BW638" s="28">
        <f t="shared" si="1301"/>
        <v>0.5364857245880319</v>
      </c>
      <c r="BX638" s="28">
        <f t="shared" si="1302"/>
        <v>0.39817153246778358</v>
      </c>
      <c r="BY638" s="28">
        <f t="shared" si="1303"/>
        <v>6.5342742944184518E-2</v>
      </c>
      <c r="BZ638" s="28"/>
      <c r="CA638" s="28">
        <f t="shared" si="1304"/>
        <v>58.217465239571858</v>
      </c>
      <c r="CB638" s="28">
        <f t="shared" si="1305"/>
        <v>9.3928178453536031</v>
      </c>
      <c r="CC638" s="28">
        <f t="shared" si="1306"/>
        <v>33.358560523820046</v>
      </c>
      <c r="CD638" s="28">
        <f t="shared" si="1307"/>
        <v>53.648572458803187</v>
      </c>
      <c r="CF638" s="28">
        <f t="shared" si="1308"/>
        <v>7.071403269495657</v>
      </c>
      <c r="CG638" s="28">
        <f t="shared" si="1309"/>
        <v>0.48021664245551088</v>
      </c>
      <c r="CH638" s="30"/>
      <c r="CI638" s="107">
        <f t="shared" si="1256"/>
        <v>2.6668189901757686</v>
      </c>
    </row>
    <row r="639" spans="1:87" ht="15" customHeight="1" x14ac:dyDescent="0.2">
      <c r="A639" s="150" t="s">
        <v>194</v>
      </c>
      <c r="C639" s="147">
        <v>105</v>
      </c>
      <c r="D639" s="26">
        <f t="shared" si="1202"/>
        <v>1025</v>
      </c>
      <c r="F639" s="28">
        <v>58.2</v>
      </c>
      <c r="G639" s="28">
        <v>0.67</v>
      </c>
      <c r="H639" s="28">
        <v>17.8</v>
      </c>
      <c r="I639" s="28">
        <v>6.98</v>
      </c>
      <c r="J639" s="28">
        <v>0.15</v>
      </c>
      <c r="K639" s="28">
        <v>2.15</v>
      </c>
      <c r="L639" s="28">
        <v>4.2</v>
      </c>
      <c r="M639" s="28">
        <v>3.55</v>
      </c>
      <c r="N639" s="28">
        <v>5.84</v>
      </c>
      <c r="O639" s="28">
        <v>0.43</v>
      </c>
      <c r="P639" s="28">
        <f t="shared" si="1257"/>
        <v>99.970000000000027</v>
      </c>
      <c r="R639" s="28">
        <v>54.83</v>
      </c>
      <c r="S639" s="28">
        <v>0.17</v>
      </c>
      <c r="T639" s="28">
        <v>28.2</v>
      </c>
      <c r="U639" s="28">
        <v>0.67</v>
      </c>
      <c r="V639" s="28">
        <v>7.0000000000000007E-2</v>
      </c>
      <c r="W639" s="28">
        <v>0.23</v>
      </c>
      <c r="X639" s="28">
        <v>10.28</v>
      </c>
      <c r="Y639" s="28">
        <v>4.42</v>
      </c>
      <c r="Z639" s="28">
        <v>1.1299999999999999</v>
      </c>
      <c r="AA639" s="28">
        <f t="shared" si="1258"/>
        <v>100</v>
      </c>
      <c r="AC639" s="30">
        <f t="shared" si="1259"/>
        <v>0.9687083888149135</v>
      </c>
      <c r="AD639" s="30">
        <f t="shared" si="1260"/>
        <v>8.3854818523153938E-3</v>
      </c>
      <c r="AE639" s="30">
        <f t="shared" si="1261"/>
        <v>0.34915653197332291</v>
      </c>
      <c r="AF639" s="30">
        <f t="shared" si="1262"/>
        <v>9.7146833681280464E-2</v>
      </c>
      <c r="AG639" s="30">
        <f t="shared" si="1263"/>
        <v>2.11446292641669E-3</v>
      </c>
      <c r="AH639" s="30">
        <f t="shared" si="1264"/>
        <v>5.3349875930521096E-2</v>
      </c>
      <c r="AI639" s="30">
        <f t="shared" si="1265"/>
        <v>7.4893009985734671E-2</v>
      </c>
      <c r="AJ639" s="30">
        <f t="shared" si="1266"/>
        <v>0.11455308163923847</v>
      </c>
      <c r="AK639" s="30">
        <f t="shared" si="1267"/>
        <v>0.12399150743099786</v>
      </c>
      <c r="AL639" s="30">
        <f t="shared" si="1268"/>
        <v>6.0590261876748127E-3</v>
      </c>
      <c r="AM639" s="30">
        <f t="shared" si="1269"/>
        <v>1.7983582004224155</v>
      </c>
      <c r="AO639" s="30">
        <f t="shared" si="1270"/>
        <v>0.53866264717861778</v>
      </c>
      <c r="AP639" s="30">
        <f t="shared" si="1271"/>
        <v>4.6628540689756534E-3</v>
      </c>
      <c r="AQ639" s="30">
        <f t="shared" si="1272"/>
        <v>0.19415294010465195</v>
      </c>
      <c r="AR639" s="30">
        <f t="shared" si="1273"/>
        <v>5.4019735144234166E-2</v>
      </c>
      <c r="AS639" s="30">
        <f t="shared" si="1274"/>
        <v>1.1757740620973202E-3</v>
      </c>
      <c r="AT639" s="30">
        <f t="shared" si="1275"/>
        <v>2.9665878531868552E-2</v>
      </c>
      <c r="AU639" s="30">
        <f t="shared" si="1276"/>
        <v>4.1645212821418497E-2</v>
      </c>
      <c r="AV639" s="30">
        <f t="shared" si="1277"/>
        <v>6.3698701188857232E-2</v>
      </c>
      <c r="AW639" s="30">
        <f t="shared" si="1278"/>
        <v>6.8947058156641747E-2</v>
      </c>
      <c r="AX639" s="30">
        <f t="shared" si="1279"/>
        <v>3.3691987426373738E-3</v>
      </c>
      <c r="AY639" s="30">
        <f t="shared" si="1280"/>
        <v>1.0000000000000004</v>
      </c>
      <c r="AZ639" s="30"/>
      <c r="BA639" s="30">
        <f t="shared" si="1281"/>
        <v>0.9126165113182424</v>
      </c>
      <c r="BB639" s="30">
        <f t="shared" si="1282"/>
        <v>2.1276595744680851E-3</v>
      </c>
      <c r="BC639" s="30">
        <f t="shared" si="1283"/>
        <v>0.55315810121616327</v>
      </c>
      <c r="BD639" s="30">
        <f t="shared" si="1284"/>
        <v>9.3249826026443987E-3</v>
      </c>
      <c r="BE639" s="30">
        <f t="shared" si="1285"/>
        <v>9.8674936566112213E-4</v>
      </c>
      <c r="BF639" s="30">
        <f t="shared" si="1286"/>
        <v>5.7071960297766754E-3</v>
      </c>
      <c r="BG639" s="30">
        <f t="shared" si="1287"/>
        <v>0.1833095577746077</v>
      </c>
      <c r="BH639" s="30">
        <f t="shared" si="1288"/>
        <v>0.14262665375927719</v>
      </c>
      <c r="BI639" s="30">
        <f t="shared" si="1289"/>
        <v>2.3991507430997875E-2</v>
      </c>
      <c r="BJ639" s="30">
        <f t="shared" si="1290"/>
        <v>1.833848919071839</v>
      </c>
      <c r="BK639" s="30"/>
      <c r="BL639" s="30">
        <f t="shared" si="1291"/>
        <v>0.49765087070539188</v>
      </c>
      <c r="BM639" s="30">
        <f t="shared" si="1292"/>
        <v>1.1602153003667018E-3</v>
      </c>
      <c r="BN639" s="30">
        <f t="shared" si="1293"/>
        <v>0.30163777149980908</v>
      </c>
      <c r="BO639" s="30">
        <f t="shared" si="1294"/>
        <v>5.0849241208834293E-3</v>
      </c>
      <c r="BP639" s="30">
        <f t="shared" si="1295"/>
        <v>5.3807560448357046E-4</v>
      </c>
      <c r="BQ639" s="30">
        <f t="shared" si="1296"/>
        <v>3.1121407932913269E-3</v>
      </c>
      <c r="BR639" s="30">
        <f t="shared" si="1297"/>
        <v>9.9958920207770266E-2</v>
      </c>
      <c r="BS639" s="30">
        <f t="shared" si="1298"/>
        <v>7.7774484187860163E-2</v>
      </c>
      <c r="BT639" s="30">
        <f t="shared" si="1299"/>
        <v>1.3082597580143424E-2</v>
      </c>
      <c r="BU639" s="30">
        <f t="shared" si="1300"/>
        <v>1</v>
      </c>
      <c r="BV639" s="30"/>
      <c r="BW639" s="28">
        <f t="shared" si="1301"/>
        <v>0.52384977765366414</v>
      </c>
      <c r="BX639" s="28">
        <f t="shared" si="1302"/>
        <v>0.40758889916231694</v>
      </c>
      <c r="BY639" s="28">
        <f t="shared" si="1303"/>
        <v>6.8561323184018919E-2</v>
      </c>
      <c r="BZ639" s="28"/>
      <c r="CA639" s="28">
        <f t="shared" si="1304"/>
        <v>58.217465239571858</v>
      </c>
      <c r="CB639" s="28">
        <f t="shared" si="1305"/>
        <v>9.3928178453536031</v>
      </c>
      <c r="CC639" s="28">
        <f t="shared" si="1306"/>
        <v>33.048621201085098</v>
      </c>
      <c r="CD639" s="28">
        <f t="shared" si="1307"/>
        <v>52.384977765366415</v>
      </c>
      <c r="CF639" s="28">
        <f t="shared" si="1308"/>
        <v>7.0475682755412326</v>
      </c>
      <c r="CG639" s="28">
        <f t="shared" si="1309"/>
        <v>0.48021664245551088</v>
      </c>
      <c r="CH639" s="30"/>
      <c r="CI639" s="107">
        <f t="shared" si="1256"/>
        <v>2.5587621210438285</v>
      </c>
    </row>
    <row r="640" spans="1:87" ht="15" customHeight="1" x14ac:dyDescent="0.2">
      <c r="A640" s="150" t="s">
        <v>194</v>
      </c>
      <c r="C640" s="147">
        <v>112</v>
      </c>
      <c r="D640" s="26">
        <f t="shared" si="1202"/>
        <v>1025</v>
      </c>
      <c r="F640" s="28">
        <v>58.2</v>
      </c>
      <c r="G640" s="28">
        <v>0.67</v>
      </c>
      <c r="H640" s="28">
        <v>17.8</v>
      </c>
      <c r="I640" s="28">
        <v>6.98</v>
      </c>
      <c r="J640" s="28">
        <v>0.15</v>
      </c>
      <c r="K640" s="28">
        <v>2.15</v>
      </c>
      <c r="L640" s="28">
        <v>4.2</v>
      </c>
      <c r="M640" s="28">
        <v>3.55</v>
      </c>
      <c r="N640" s="28">
        <v>5.84</v>
      </c>
      <c r="O640" s="28">
        <v>0.43</v>
      </c>
      <c r="P640" s="28">
        <f t="shared" si="1257"/>
        <v>99.970000000000027</v>
      </c>
      <c r="R640" s="28">
        <v>55.15</v>
      </c>
      <c r="S640" s="28">
        <v>0.18</v>
      </c>
      <c r="T640" s="28">
        <v>28.04</v>
      </c>
      <c r="U640" s="28">
        <v>0.71</v>
      </c>
      <c r="V640" s="28">
        <v>0.16</v>
      </c>
      <c r="W640" s="28">
        <v>0.19</v>
      </c>
      <c r="X640" s="28">
        <v>10.38</v>
      </c>
      <c r="Y640" s="28">
        <v>4.1500000000000004</v>
      </c>
      <c r="Z640" s="28">
        <v>1.06</v>
      </c>
      <c r="AA640" s="28">
        <f t="shared" si="1258"/>
        <v>100.02</v>
      </c>
      <c r="AC640" s="30">
        <f t="shared" si="1259"/>
        <v>0.9687083888149135</v>
      </c>
      <c r="AD640" s="30">
        <f t="shared" si="1260"/>
        <v>8.3854818523153938E-3</v>
      </c>
      <c r="AE640" s="30">
        <f t="shared" si="1261"/>
        <v>0.34915653197332291</v>
      </c>
      <c r="AF640" s="30">
        <f t="shared" si="1262"/>
        <v>9.7146833681280464E-2</v>
      </c>
      <c r="AG640" s="30">
        <f t="shared" si="1263"/>
        <v>2.11446292641669E-3</v>
      </c>
      <c r="AH640" s="30">
        <f t="shared" si="1264"/>
        <v>5.3349875930521096E-2</v>
      </c>
      <c r="AI640" s="30">
        <f t="shared" si="1265"/>
        <v>7.4893009985734671E-2</v>
      </c>
      <c r="AJ640" s="30">
        <f t="shared" si="1266"/>
        <v>0.11455308163923847</v>
      </c>
      <c r="AK640" s="30">
        <f t="shared" si="1267"/>
        <v>0.12399150743099786</v>
      </c>
      <c r="AL640" s="30">
        <f t="shared" si="1268"/>
        <v>6.0590261876748127E-3</v>
      </c>
      <c r="AM640" s="30">
        <f t="shared" si="1269"/>
        <v>1.7983582004224155</v>
      </c>
      <c r="AO640" s="30">
        <f t="shared" si="1270"/>
        <v>0.53866264717861778</v>
      </c>
      <c r="AP640" s="30">
        <f t="shared" si="1271"/>
        <v>4.6628540689756534E-3</v>
      </c>
      <c r="AQ640" s="30">
        <f t="shared" si="1272"/>
        <v>0.19415294010465195</v>
      </c>
      <c r="AR640" s="30">
        <f t="shared" si="1273"/>
        <v>5.4019735144234166E-2</v>
      </c>
      <c r="AS640" s="30">
        <f t="shared" si="1274"/>
        <v>1.1757740620973202E-3</v>
      </c>
      <c r="AT640" s="30">
        <f t="shared" si="1275"/>
        <v>2.9665878531868552E-2</v>
      </c>
      <c r="AU640" s="30">
        <f t="shared" si="1276"/>
        <v>4.1645212821418497E-2</v>
      </c>
      <c r="AV640" s="30">
        <f t="shared" si="1277"/>
        <v>6.3698701188857232E-2</v>
      </c>
      <c r="AW640" s="30">
        <f t="shared" si="1278"/>
        <v>6.8947058156641747E-2</v>
      </c>
      <c r="AX640" s="30">
        <f t="shared" si="1279"/>
        <v>3.3691987426373738E-3</v>
      </c>
      <c r="AY640" s="30">
        <f t="shared" si="1280"/>
        <v>1.0000000000000004</v>
      </c>
      <c r="AZ640" s="30"/>
      <c r="BA640" s="30">
        <f t="shared" si="1281"/>
        <v>0.91794274300932088</v>
      </c>
      <c r="BB640" s="30">
        <f t="shared" si="1282"/>
        <v>2.252816020025031E-3</v>
      </c>
      <c r="BC640" s="30">
        <f t="shared" si="1283"/>
        <v>0.55001961553550416</v>
      </c>
      <c r="BD640" s="30">
        <f t="shared" si="1284"/>
        <v>9.8816979819067504E-3</v>
      </c>
      <c r="BE640" s="30">
        <f t="shared" si="1285"/>
        <v>2.2554271215111362E-3</v>
      </c>
      <c r="BF640" s="30">
        <f t="shared" si="1286"/>
        <v>4.7146401985111667E-3</v>
      </c>
      <c r="BG640" s="30">
        <f t="shared" si="1287"/>
        <v>0.18509272467902999</v>
      </c>
      <c r="BH640" s="30">
        <f t="shared" si="1288"/>
        <v>0.13391416585995483</v>
      </c>
      <c r="BI640" s="30">
        <f t="shared" si="1289"/>
        <v>2.2505307855626329E-2</v>
      </c>
      <c r="BJ640" s="30">
        <f t="shared" si="1290"/>
        <v>1.8285791382613903</v>
      </c>
      <c r="BK640" s="30"/>
      <c r="BL640" s="30">
        <f t="shared" si="1291"/>
        <v>0.50199782104158708</v>
      </c>
      <c r="BM640" s="30">
        <f t="shared" si="1292"/>
        <v>1.2320035665325398E-3</v>
      </c>
      <c r="BN640" s="30">
        <f t="shared" si="1293"/>
        <v>0.30079070904115301</v>
      </c>
      <c r="BO640" s="30">
        <f t="shared" si="1294"/>
        <v>5.4040307991822826E-3</v>
      </c>
      <c r="BP640" s="30">
        <f t="shared" si="1295"/>
        <v>1.2334315066372201E-3</v>
      </c>
      <c r="BQ640" s="30">
        <f t="shared" si="1296"/>
        <v>2.578307987804038E-3</v>
      </c>
      <c r="BR640" s="30">
        <f t="shared" si="1297"/>
        <v>0.10122215703227141</v>
      </c>
      <c r="BS640" s="30">
        <f t="shared" si="1298"/>
        <v>7.3234000682781589E-2</v>
      </c>
      <c r="BT640" s="30">
        <f t="shared" si="1299"/>
        <v>1.2307538342050832E-2</v>
      </c>
      <c r="BU640" s="30">
        <f t="shared" si="1300"/>
        <v>1</v>
      </c>
      <c r="BV640" s="30"/>
      <c r="BW640" s="28">
        <f t="shared" si="1301"/>
        <v>0.54197983424638518</v>
      </c>
      <c r="BX640" s="28">
        <f t="shared" si="1302"/>
        <v>0.39212117894898568</v>
      </c>
      <c r="BY640" s="28">
        <f t="shared" si="1303"/>
        <v>6.5898986804629134E-2</v>
      </c>
      <c r="BZ640" s="28"/>
      <c r="CA640" s="28">
        <f t="shared" si="1304"/>
        <v>58.217465239571858</v>
      </c>
      <c r="CB640" s="28">
        <f t="shared" si="1305"/>
        <v>9.3928178453536031</v>
      </c>
      <c r="CC640" s="28">
        <f t="shared" si="1306"/>
        <v>33.68889039278217</v>
      </c>
      <c r="CD640" s="28">
        <f t="shared" si="1307"/>
        <v>54.197983424638515</v>
      </c>
      <c r="CF640" s="28">
        <f t="shared" si="1308"/>
        <v>7.0815921107489164</v>
      </c>
      <c r="CG640" s="28">
        <f t="shared" si="1309"/>
        <v>0.48021664245551088</v>
      </c>
      <c r="CH640" s="30"/>
      <c r="CI640" s="107">
        <f t="shared" si="1256"/>
        <v>2.7379279924920206</v>
      </c>
    </row>
    <row r="641" spans="1:87" ht="15" customHeight="1" x14ac:dyDescent="0.2">
      <c r="A641" s="150" t="s">
        <v>194</v>
      </c>
      <c r="C641" s="147">
        <v>119</v>
      </c>
      <c r="D641" s="26">
        <f t="shared" si="1202"/>
        <v>1025</v>
      </c>
      <c r="F641" s="28">
        <v>58.2</v>
      </c>
      <c r="G641" s="28">
        <v>0.67</v>
      </c>
      <c r="H641" s="28">
        <v>17.8</v>
      </c>
      <c r="I641" s="28">
        <v>6.98</v>
      </c>
      <c r="J641" s="28">
        <v>0.15</v>
      </c>
      <c r="K641" s="28">
        <v>2.15</v>
      </c>
      <c r="L641" s="28">
        <v>4.2</v>
      </c>
      <c r="M641" s="28">
        <v>3.55</v>
      </c>
      <c r="N641" s="28">
        <v>5.84</v>
      </c>
      <c r="O641" s="28">
        <v>0.43</v>
      </c>
      <c r="P641" s="28">
        <f t="shared" si="1257"/>
        <v>99.970000000000027</v>
      </c>
      <c r="R641" s="28">
        <v>55.1</v>
      </c>
      <c r="S641" s="28">
        <v>0.3</v>
      </c>
      <c r="T641" s="28">
        <v>28.06</v>
      </c>
      <c r="U641" s="28">
        <v>0.61</v>
      </c>
      <c r="V641" s="28">
        <v>0.17</v>
      </c>
      <c r="W641" s="28">
        <v>0.16</v>
      </c>
      <c r="X641" s="28">
        <v>10.24</v>
      </c>
      <c r="Y641" s="28">
        <v>4.25</v>
      </c>
      <c r="Z641" s="28">
        <v>1.1000000000000001</v>
      </c>
      <c r="AA641" s="28">
        <f t="shared" si="1258"/>
        <v>99.989999999999981</v>
      </c>
      <c r="AC641" s="30">
        <f t="shared" si="1259"/>
        <v>0.9687083888149135</v>
      </c>
      <c r="AD641" s="30">
        <f t="shared" si="1260"/>
        <v>8.3854818523153938E-3</v>
      </c>
      <c r="AE641" s="30">
        <f t="shared" si="1261"/>
        <v>0.34915653197332291</v>
      </c>
      <c r="AF641" s="30">
        <f t="shared" si="1262"/>
        <v>9.7146833681280464E-2</v>
      </c>
      <c r="AG641" s="30">
        <f t="shared" si="1263"/>
        <v>2.11446292641669E-3</v>
      </c>
      <c r="AH641" s="30">
        <f t="shared" si="1264"/>
        <v>5.3349875930521096E-2</v>
      </c>
      <c r="AI641" s="30">
        <f t="shared" si="1265"/>
        <v>7.4893009985734671E-2</v>
      </c>
      <c r="AJ641" s="30">
        <f t="shared" si="1266"/>
        <v>0.11455308163923847</v>
      </c>
      <c r="AK641" s="30">
        <f t="shared" si="1267"/>
        <v>0.12399150743099786</v>
      </c>
      <c r="AL641" s="30">
        <f t="shared" si="1268"/>
        <v>6.0590261876748127E-3</v>
      </c>
      <c r="AM641" s="30">
        <f t="shared" si="1269"/>
        <v>1.7983582004224155</v>
      </c>
      <c r="AO641" s="30">
        <f t="shared" si="1270"/>
        <v>0.53866264717861778</v>
      </c>
      <c r="AP641" s="30">
        <f t="shared" si="1271"/>
        <v>4.6628540689756534E-3</v>
      </c>
      <c r="AQ641" s="30">
        <f t="shared" si="1272"/>
        <v>0.19415294010465195</v>
      </c>
      <c r="AR641" s="30">
        <f t="shared" si="1273"/>
        <v>5.4019735144234166E-2</v>
      </c>
      <c r="AS641" s="30">
        <f t="shared" si="1274"/>
        <v>1.1757740620973202E-3</v>
      </c>
      <c r="AT641" s="30">
        <f t="shared" si="1275"/>
        <v>2.9665878531868552E-2</v>
      </c>
      <c r="AU641" s="30">
        <f t="shared" si="1276"/>
        <v>4.1645212821418497E-2</v>
      </c>
      <c r="AV641" s="30">
        <f t="shared" si="1277"/>
        <v>6.3698701188857232E-2</v>
      </c>
      <c r="AW641" s="30">
        <f t="shared" si="1278"/>
        <v>6.8947058156641747E-2</v>
      </c>
      <c r="AX641" s="30">
        <f t="shared" si="1279"/>
        <v>3.3691987426373738E-3</v>
      </c>
      <c r="AY641" s="30">
        <f t="shared" si="1280"/>
        <v>1.0000000000000004</v>
      </c>
      <c r="AZ641" s="30"/>
      <c r="BA641" s="30">
        <f t="shared" si="1281"/>
        <v>0.91711051930758991</v>
      </c>
      <c r="BB641" s="30">
        <f t="shared" si="1282"/>
        <v>3.7546933667083849E-3</v>
      </c>
      <c r="BC641" s="30">
        <f t="shared" si="1283"/>
        <v>0.55041192624558655</v>
      </c>
      <c r="BD641" s="30">
        <f t="shared" si="1284"/>
        <v>8.4899095337508702E-3</v>
      </c>
      <c r="BE641" s="30">
        <f t="shared" si="1285"/>
        <v>2.3963913166055823E-3</v>
      </c>
      <c r="BF641" s="30">
        <f t="shared" si="1286"/>
        <v>3.9702233250620347E-3</v>
      </c>
      <c r="BG641" s="30">
        <f t="shared" si="1287"/>
        <v>0.18259629101283881</v>
      </c>
      <c r="BH641" s="30">
        <f t="shared" si="1288"/>
        <v>0.13714101323007422</v>
      </c>
      <c r="BI641" s="30">
        <f t="shared" si="1289"/>
        <v>2.3354564755838643E-2</v>
      </c>
      <c r="BJ641" s="30">
        <f t="shared" si="1290"/>
        <v>1.8292255320940549</v>
      </c>
      <c r="BK641" s="30"/>
      <c r="BL641" s="30">
        <f t="shared" si="1291"/>
        <v>0.50136547036805412</v>
      </c>
      <c r="BM641" s="30">
        <f t="shared" si="1292"/>
        <v>2.0526136885975449E-3</v>
      </c>
      <c r="BN641" s="30">
        <f t="shared" si="1293"/>
        <v>0.3008988867630159</v>
      </c>
      <c r="BO641" s="30">
        <f t="shared" si="1294"/>
        <v>4.6412590382071796E-3</v>
      </c>
      <c r="BP641" s="30">
        <f t="shared" si="1295"/>
        <v>1.3100578767136764E-3</v>
      </c>
      <c r="BQ641" s="30">
        <f t="shared" si="1296"/>
        <v>2.1704394867684881E-3</v>
      </c>
      <c r="BR641" s="30">
        <f t="shared" si="1297"/>
        <v>9.9821639163218331E-2</v>
      </c>
      <c r="BS641" s="30">
        <f t="shared" si="1298"/>
        <v>7.4972173099441902E-2</v>
      </c>
      <c r="BT641" s="30">
        <f t="shared" si="1299"/>
        <v>1.2767460515982891E-2</v>
      </c>
      <c r="BU641" s="30">
        <f t="shared" si="1300"/>
        <v>1.0000000000000002</v>
      </c>
      <c r="BV641" s="30"/>
      <c r="BW641" s="28">
        <f t="shared" si="1301"/>
        <v>0.53220815621690876</v>
      </c>
      <c r="BX641" s="28">
        <f t="shared" si="1302"/>
        <v>0.39972096578765964</v>
      </c>
      <c r="BY641" s="28">
        <f t="shared" si="1303"/>
        <v>6.80708779954316E-2</v>
      </c>
      <c r="BZ641" s="28"/>
      <c r="CA641" s="28">
        <f t="shared" si="1304"/>
        <v>58.217465239571858</v>
      </c>
      <c r="CB641" s="28">
        <f t="shared" si="1305"/>
        <v>9.3928178453536031</v>
      </c>
      <c r="CC641" s="28">
        <f t="shared" si="1306"/>
        <v>33.417495610388599</v>
      </c>
      <c r="CD641" s="28">
        <f t="shared" si="1307"/>
        <v>53.220815621690875</v>
      </c>
      <c r="CF641" s="28">
        <f t="shared" si="1308"/>
        <v>7.0633980000884087</v>
      </c>
      <c r="CG641" s="28">
        <f t="shared" si="1309"/>
        <v>0.48021664245551088</v>
      </c>
      <c r="CH641" s="30"/>
      <c r="CI641" s="107">
        <f t="shared" si="1256"/>
        <v>2.6503840365043883</v>
      </c>
    </row>
    <row r="642" spans="1:87" ht="15" customHeight="1" x14ac:dyDescent="0.2">
      <c r="A642" s="150" t="s">
        <v>194</v>
      </c>
      <c r="C642" s="147">
        <v>126</v>
      </c>
      <c r="D642" s="26">
        <f t="shared" si="1202"/>
        <v>1025</v>
      </c>
      <c r="F642" s="28">
        <v>58.2</v>
      </c>
      <c r="G642" s="28">
        <v>0.67</v>
      </c>
      <c r="H642" s="28">
        <v>17.8</v>
      </c>
      <c r="I642" s="28">
        <v>6.98</v>
      </c>
      <c r="J642" s="28">
        <v>0.15</v>
      </c>
      <c r="K642" s="28">
        <v>2.15</v>
      </c>
      <c r="L642" s="28">
        <v>4.2</v>
      </c>
      <c r="M642" s="28">
        <v>3.55</v>
      </c>
      <c r="N642" s="28">
        <v>5.84</v>
      </c>
      <c r="O642" s="28">
        <v>0.43</v>
      </c>
      <c r="P642" s="28">
        <f t="shared" si="1257"/>
        <v>99.970000000000027</v>
      </c>
      <c r="R642" s="28">
        <v>55.06</v>
      </c>
      <c r="S642" s="28">
        <v>0.27</v>
      </c>
      <c r="T642" s="28">
        <v>28</v>
      </c>
      <c r="U642" s="28">
        <v>0.76</v>
      </c>
      <c r="V642" s="28">
        <v>0.2</v>
      </c>
      <c r="W642" s="28">
        <v>0.21</v>
      </c>
      <c r="X642" s="28">
        <v>10.4</v>
      </c>
      <c r="Y642" s="28">
        <v>4.0599999999999996</v>
      </c>
      <c r="Z642" s="28">
        <v>1.05</v>
      </c>
      <c r="AA642" s="28">
        <f t="shared" si="1258"/>
        <v>100.01000000000002</v>
      </c>
      <c r="AC642" s="30">
        <f t="shared" si="1259"/>
        <v>0.9687083888149135</v>
      </c>
      <c r="AD642" s="30">
        <f t="shared" si="1260"/>
        <v>8.3854818523153938E-3</v>
      </c>
      <c r="AE642" s="30">
        <f t="shared" si="1261"/>
        <v>0.34915653197332291</v>
      </c>
      <c r="AF642" s="30">
        <f t="shared" si="1262"/>
        <v>9.7146833681280464E-2</v>
      </c>
      <c r="AG642" s="30">
        <f t="shared" si="1263"/>
        <v>2.11446292641669E-3</v>
      </c>
      <c r="AH642" s="30">
        <f t="shared" si="1264"/>
        <v>5.3349875930521096E-2</v>
      </c>
      <c r="AI642" s="30">
        <f t="shared" si="1265"/>
        <v>7.4893009985734671E-2</v>
      </c>
      <c r="AJ642" s="30">
        <f t="shared" si="1266"/>
        <v>0.11455308163923847</v>
      </c>
      <c r="AK642" s="30">
        <f t="shared" si="1267"/>
        <v>0.12399150743099786</v>
      </c>
      <c r="AL642" s="30">
        <f t="shared" si="1268"/>
        <v>6.0590261876748127E-3</v>
      </c>
      <c r="AM642" s="30">
        <f t="shared" si="1269"/>
        <v>1.7983582004224155</v>
      </c>
      <c r="AO642" s="30">
        <f t="shared" si="1270"/>
        <v>0.53866264717861778</v>
      </c>
      <c r="AP642" s="30">
        <f t="shared" si="1271"/>
        <v>4.6628540689756534E-3</v>
      </c>
      <c r="AQ642" s="30">
        <f t="shared" si="1272"/>
        <v>0.19415294010465195</v>
      </c>
      <c r="AR642" s="30">
        <f t="shared" si="1273"/>
        <v>5.4019735144234166E-2</v>
      </c>
      <c r="AS642" s="30">
        <f t="shared" si="1274"/>
        <v>1.1757740620973202E-3</v>
      </c>
      <c r="AT642" s="30">
        <f t="shared" si="1275"/>
        <v>2.9665878531868552E-2</v>
      </c>
      <c r="AU642" s="30">
        <f t="shared" si="1276"/>
        <v>4.1645212821418497E-2</v>
      </c>
      <c r="AV642" s="30">
        <f t="shared" si="1277"/>
        <v>6.3698701188857232E-2</v>
      </c>
      <c r="AW642" s="30">
        <f t="shared" si="1278"/>
        <v>6.8947058156641747E-2</v>
      </c>
      <c r="AX642" s="30">
        <f t="shared" si="1279"/>
        <v>3.3691987426373738E-3</v>
      </c>
      <c r="AY642" s="30">
        <f t="shared" si="1280"/>
        <v>1.0000000000000004</v>
      </c>
      <c r="AZ642" s="30"/>
      <c r="BA642" s="30">
        <f t="shared" si="1281"/>
        <v>0.91644474034620516</v>
      </c>
      <c r="BB642" s="30">
        <f t="shared" si="1282"/>
        <v>3.3792240300375468E-3</v>
      </c>
      <c r="BC642" s="30">
        <f t="shared" si="1283"/>
        <v>0.54923499411533938</v>
      </c>
      <c r="BD642" s="30">
        <f t="shared" si="1284"/>
        <v>1.0577592205984691E-2</v>
      </c>
      <c r="BE642" s="30">
        <f t="shared" si="1285"/>
        <v>2.8192839018889204E-3</v>
      </c>
      <c r="BF642" s="30">
        <f t="shared" si="1286"/>
        <v>5.210918114143921E-3</v>
      </c>
      <c r="BG642" s="30">
        <f t="shared" si="1287"/>
        <v>0.18544935805991442</v>
      </c>
      <c r="BH642" s="30">
        <f t="shared" si="1288"/>
        <v>0.13101000322684736</v>
      </c>
      <c r="BI642" s="30">
        <f t="shared" si="1289"/>
        <v>2.229299363057325E-2</v>
      </c>
      <c r="BJ642" s="30">
        <f t="shared" si="1290"/>
        <v>1.8264191076309348</v>
      </c>
      <c r="BK642" s="30"/>
      <c r="BL642" s="30">
        <f t="shared" si="1291"/>
        <v>0.5017713275760316</v>
      </c>
      <c r="BM642" s="30">
        <f t="shared" si="1292"/>
        <v>1.8501909095885278E-3</v>
      </c>
      <c r="BN642" s="30">
        <f t="shared" si="1293"/>
        <v>0.30071684632546208</v>
      </c>
      <c r="BO642" s="30">
        <f t="shared" si="1294"/>
        <v>5.7914375521974162E-3</v>
      </c>
      <c r="BP642" s="30">
        <f t="shared" si="1295"/>
        <v>1.543612794078704E-3</v>
      </c>
      <c r="BQ642" s="30">
        <f t="shared" si="1296"/>
        <v>2.8530790618496384E-3</v>
      </c>
      <c r="BR642" s="30">
        <f t="shared" si="1297"/>
        <v>0.10153713202248661</v>
      </c>
      <c r="BS642" s="30">
        <f t="shared" si="1298"/>
        <v>7.1730525967165143E-2</v>
      </c>
      <c r="BT642" s="30">
        <f t="shared" si="1299"/>
        <v>1.2205847791140171E-2</v>
      </c>
      <c r="BU642" s="30">
        <f t="shared" si="1300"/>
        <v>0.99999999999999989</v>
      </c>
      <c r="BV642" s="30"/>
      <c r="BW642" s="28">
        <f t="shared" si="1301"/>
        <v>0.54744817377039101</v>
      </c>
      <c r="BX642" s="28">
        <f t="shared" si="1302"/>
        <v>0.38674270842727404</v>
      </c>
      <c r="BY642" s="28">
        <f t="shared" si="1303"/>
        <v>6.5809117802334949E-2</v>
      </c>
      <c r="BZ642" s="28"/>
      <c r="CA642" s="28">
        <f t="shared" si="1304"/>
        <v>58.217465239571858</v>
      </c>
      <c r="CB642" s="28">
        <f t="shared" si="1305"/>
        <v>9.3928178453536031</v>
      </c>
      <c r="CC642" s="28">
        <f t="shared" si="1306"/>
        <v>33.953320468753041</v>
      </c>
      <c r="CD642" s="28">
        <f t="shared" si="1307"/>
        <v>54.744817377039098</v>
      </c>
      <c r="CF642" s="28">
        <f t="shared" si="1308"/>
        <v>7.0916311136189476</v>
      </c>
      <c r="CG642" s="28">
        <f t="shared" si="1309"/>
        <v>0.48021664245551088</v>
      </c>
      <c r="CH642" s="30"/>
      <c r="CI642" s="107">
        <f t="shared" si="1256"/>
        <v>2.800817483088625</v>
      </c>
    </row>
    <row r="643" spans="1:87" ht="15" customHeight="1" x14ac:dyDescent="0.2">
      <c r="A643" s="150" t="s">
        <v>194</v>
      </c>
      <c r="C643" s="147">
        <v>133</v>
      </c>
      <c r="D643" s="26">
        <f t="shared" si="1202"/>
        <v>1025</v>
      </c>
      <c r="F643" s="28">
        <v>58.2</v>
      </c>
      <c r="G643" s="28">
        <v>0.67</v>
      </c>
      <c r="H643" s="28">
        <v>17.8</v>
      </c>
      <c r="I643" s="28">
        <v>6.98</v>
      </c>
      <c r="J643" s="28">
        <v>0.15</v>
      </c>
      <c r="K643" s="28">
        <v>2.15</v>
      </c>
      <c r="L643" s="28">
        <v>4.2</v>
      </c>
      <c r="M643" s="28">
        <v>3.55</v>
      </c>
      <c r="N643" s="28">
        <v>5.84</v>
      </c>
      <c r="O643" s="28">
        <v>0.43</v>
      </c>
      <c r="P643" s="28">
        <f t="shared" si="1257"/>
        <v>99.970000000000027</v>
      </c>
      <c r="R643" s="28">
        <v>54.81</v>
      </c>
      <c r="S643" s="28">
        <v>0.25</v>
      </c>
      <c r="T643" s="28">
        <v>27.77</v>
      </c>
      <c r="U643" s="28">
        <v>0.77</v>
      </c>
      <c r="V643" s="28">
        <v>0.27</v>
      </c>
      <c r="W643" s="28">
        <v>0.34</v>
      </c>
      <c r="X643" s="28">
        <v>10.18</v>
      </c>
      <c r="Y643" s="28">
        <v>4.51</v>
      </c>
      <c r="Z643" s="28">
        <v>1.1000000000000001</v>
      </c>
      <c r="AA643" s="28">
        <f t="shared" si="1258"/>
        <v>99.999999999999986</v>
      </c>
      <c r="AC643" s="30">
        <f t="shared" si="1259"/>
        <v>0.9687083888149135</v>
      </c>
      <c r="AD643" s="30">
        <f t="shared" si="1260"/>
        <v>8.3854818523153938E-3</v>
      </c>
      <c r="AE643" s="30">
        <f t="shared" si="1261"/>
        <v>0.34915653197332291</v>
      </c>
      <c r="AF643" s="30">
        <f t="shared" si="1262"/>
        <v>9.7146833681280464E-2</v>
      </c>
      <c r="AG643" s="30">
        <f t="shared" si="1263"/>
        <v>2.11446292641669E-3</v>
      </c>
      <c r="AH643" s="30">
        <f t="shared" si="1264"/>
        <v>5.3349875930521096E-2</v>
      </c>
      <c r="AI643" s="30">
        <f t="shared" si="1265"/>
        <v>7.4893009985734671E-2</v>
      </c>
      <c r="AJ643" s="30">
        <f t="shared" si="1266"/>
        <v>0.11455308163923847</v>
      </c>
      <c r="AK643" s="30">
        <f t="shared" si="1267"/>
        <v>0.12399150743099786</v>
      </c>
      <c r="AL643" s="30">
        <f t="shared" si="1268"/>
        <v>6.0590261876748127E-3</v>
      </c>
      <c r="AM643" s="30">
        <f t="shared" si="1269"/>
        <v>1.7983582004224155</v>
      </c>
      <c r="AO643" s="30">
        <f t="shared" si="1270"/>
        <v>0.53866264717861778</v>
      </c>
      <c r="AP643" s="30">
        <f t="shared" si="1271"/>
        <v>4.6628540689756534E-3</v>
      </c>
      <c r="AQ643" s="30">
        <f t="shared" si="1272"/>
        <v>0.19415294010465195</v>
      </c>
      <c r="AR643" s="30">
        <f t="shared" si="1273"/>
        <v>5.4019735144234166E-2</v>
      </c>
      <c r="AS643" s="30">
        <f t="shared" si="1274"/>
        <v>1.1757740620973202E-3</v>
      </c>
      <c r="AT643" s="30">
        <f t="shared" si="1275"/>
        <v>2.9665878531868552E-2</v>
      </c>
      <c r="AU643" s="30">
        <f t="shared" si="1276"/>
        <v>4.1645212821418497E-2</v>
      </c>
      <c r="AV643" s="30">
        <f t="shared" si="1277"/>
        <v>6.3698701188857232E-2</v>
      </c>
      <c r="AW643" s="30">
        <f t="shared" si="1278"/>
        <v>6.8947058156641747E-2</v>
      </c>
      <c r="AX643" s="30">
        <f t="shared" si="1279"/>
        <v>3.3691987426373738E-3</v>
      </c>
      <c r="AY643" s="30">
        <f t="shared" si="1280"/>
        <v>1.0000000000000004</v>
      </c>
      <c r="AZ643" s="30"/>
      <c r="BA643" s="30">
        <f t="shared" si="1281"/>
        <v>0.91228362183754996</v>
      </c>
      <c r="BB643" s="30">
        <f t="shared" si="1282"/>
        <v>3.1289111389236545E-3</v>
      </c>
      <c r="BC643" s="30">
        <f t="shared" si="1283"/>
        <v>0.54472342094939197</v>
      </c>
      <c r="BD643" s="30">
        <f t="shared" si="1284"/>
        <v>1.0716771050800279E-2</v>
      </c>
      <c r="BE643" s="30">
        <f t="shared" si="1285"/>
        <v>3.8060332675500428E-3</v>
      </c>
      <c r="BF643" s="30">
        <f t="shared" si="1286"/>
        <v>8.4367245657568247E-3</v>
      </c>
      <c r="BG643" s="30">
        <f t="shared" si="1287"/>
        <v>0.18152639087018546</v>
      </c>
      <c r="BH643" s="30">
        <f t="shared" si="1288"/>
        <v>0.14553081639238463</v>
      </c>
      <c r="BI643" s="30">
        <f t="shared" si="1289"/>
        <v>2.3354564755838643E-2</v>
      </c>
      <c r="BJ643" s="30">
        <f t="shared" si="1290"/>
        <v>1.8335072548283813</v>
      </c>
      <c r="BK643" s="30"/>
      <c r="BL643" s="30">
        <f t="shared" si="1291"/>
        <v>0.49756204641957685</v>
      </c>
      <c r="BM643" s="30">
        <f t="shared" si="1292"/>
        <v>1.7065169121550734E-3</v>
      </c>
      <c r="BN643" s="30">
        <f t="shared" si="1293"/>
        <v>0.29709368180295465</v>
      </c>
      <c r="BO643" s="30">
        <f t="shared" si="1294"/>
        <v>5.8449569929863096E-3</v>
      </c>
      <c r="BP643" s="30">
        <f t="shared" si="1295"/>
        <v>2.075821220519955E-3</v>
      </c>
      <c r="BQ643" s="30">
        <f t="shared" si="1296"/>
        <v>4.6014132442287574E-3</v>
      </c>
      <c r="BR643" s="30">
        <f t="shared" si="1297"/>
        <v>9.9005002784773047E-2</v>
      </c>
      <c r="BS643" s="30">
        <f t="shared" si="1298"/>
        <v>7.9372915492503193E-2</v>
      </c>
      <c r="BT643" s="30">
        <f t="shared" si="1299"/>
        <v>1.2737645130302285E-2</v>
      </c>
      <c r="BU643" s="30">
        <f t="shared" si="1300"/>
        <v>1.0000000000000002</v>
      </c>
      <c r="BV643" s="30"/>
      <c r="BW643" s="28">
        <f t="shared" si="1301"/>
        <v>0.51803736451139848</v>
      </c>
      <c r="BX643" s="28">
        <f t="shared" si="1302"/>
        <v>0.4153137194966704</v>
      </c>
      <c r="BY643" s="28">
        <f t="shared" si="1303"/>
        <v>6.6648915991931124E-2</v>
      </c>
      <c r="BZ643" s="28"/>
      <c r="CA643" s="28">
        <f t="shared" si="1304"/>
        <v>58.217465239571858</v>
      </c>
      <c r="CB643" s="28">
        <f t="shared" si="1305"/>
        <v>9.3928178453536031</v>
      </c>
      <c r="CC643" s="28">
        <f t="shared" si="1306"/>
        <v>32.566759824763039</v>
      </c>
      <c r="CD643" s="28">
        <f t="shared" si="1307"/>
        <v>51.803736451139848</v>
      </c>
      <c r="CF643" s="28">
        <f t="shared" si="1308"/>
        <v>7.0364106881083828</v>
      </c>
      <c r="CG643" s="28">
        <f t="shared" si="1309"/>
        <v>0.48021664245551088</v>
      </c>
      <c r="CH643" s="30"/>
      <c r="CI643" s="107">
        <f t="shared" si="1256"/>
        <v>2.4673643161404644</v>
      </c>
    </row>
    <row r="644" spans="1:87" ht="15" customHeight="1" x14ac:dyDescent="0.2">
      <c r="A644" s="150" t="s">
        <v>194</v>
      </c>
      <c r="C644" s="147">
        <v>140</v>
      </c>
      <c r="D644" s="26">
        <f t="shared" si="1202"/>
        <v>1025</v>
      </c>
      <c r="F644" s="28">
        <v>58.2</v>
      </c>
      <c r="G644" s="28">
        <v>0.67</v>
      </c>
      <c r="H644" s="28">
        <v>17.8</v>
      </c>
      <c r="I644" s="28">
        <v>6.98</v>
      </c>
      <c r="J644" s="28">
        <v>0.15</v>
      </c>
      <c r="K644" s="28">
        <v>2.15</v>
      </c>
      <c r="L644" s="28">
        <v>4.2</v>
      </c>
      <c r="M644" s="28">
        <v>3.55</v>
      </c>
      <c r="N644" s="28">
        <v>5.84</v>
      </c>
      <c r="O644" s="28">
        <v>0.43</v>
      </c>
      <c r="P644" s="28">
        <f t="shared" si="1257"/>
        <v>99.970000000000027</v>
      </c>
      <c r="R644" s="28">
        <v>55.22</v>
      </c>
      <c r="S644" s="28">
        <v>0.25</v>
      </c>
      <c r="T644" s="28">
        <v>27.81</v>
      </c>
      <c r="U644" s="28">
        <v>0.61</v>
      </c>
      <c r="V644" s="28">
        <v>0.16</v>
      </c>
      <c r="W644" s="28">
        <v>0.33</v>
      </c>
      <c r="X644" s="28">
        <v>10.29</v>
      </c>
      <c r="Y644" s="28">
        <v>4.26</v>
      </c>
      <c r="Z644" s="28">
        <v>1.07</v>
      </c>
      <c r="AA644" s="28">
        <f t="shared" si="1258"/>
        <v>99.999999999999986</v>
      </c>
      <c r="AC644" s="30">
        <f t="shared" si="1259"/>
        <v>0.9687083888149135</v>
      </c>
      <c r="AD644" s="30">
        <f t="shared" si="1260"/>
        <v>8.3854818523153938E-3</v>
      </c>
      <c r="AE644" s="30">
        <f t="shared" si="1261"/>
        <v>0.34915653197332291</v>
      </c>
      <c r="AF644" s="30">
        <f t="shared" si="1262"/>
        <v>9.7146833681280464E-2</v>
      </c>
      <c r="AG644" s="30">
        <f t="shared" si="1263"/>
        <v>2.11446292641669E-3</v>
      </c>
      <c r="AH644" s="30">
        <f t="shared" si="1264"/>
        <v>5.3349875930521096E-2</v>
      </c>
      <c r="AI644" s="30">
        <f t="shared" si="1265"/>
        <v>7.4893009985734671E-2</v>
      </c>
      <c r="AJ644" s="30">
        <f t="shared" si="1266"/>
        <v>0.11455308163923847</v>
      </c>
      <c r="AK644" s="30">
        <f t="shared" si="1267"/>
        <v>0.12399150743099786</v>
      </c>
      <c r="AL644" s="30">
        <f t="shared" si="1268"/>
        <v>6.0590261876748127E-3</v>
      </c>
      <c r="AM644" s="30">
        <f t="shared" si="1269"/>
        <v>1.7983582004224155</v>
      </c>
      <c r="AO644" s="30">
        <f t="shared" si="1270"/>
        <v>0.53866264717861778</v>
      </c>
      <c r="AP644" s="30">
        <f t="shared" si="1271"/>
        <v>4.6628540689756534E-3</v>
      </c>
      <c r="AQ644" s="30">
        <f t="shared" si="1272"/>
        <v>0.19415294010465195</v>
      </c>
      <c r="AR644" s="30">
        <f t="shared" si="1273"/>
        <v>5.4019735144234166E-2</v>
      </c>
      <c r="AS644" s="30">
        <f t="shared" si="1274"/>
        <v>1.1757740620973202E-3</v>
      </c>
      <c r="AT644" s="30">
        <f t="shared" si="1275"/>
        <v>2.9665878531868552E-2</v>
      </c>
      <c r="AU644" s="30">
        <f t="shared" si="1276"/>
        <v>4.1645212821418497E-2</v>
      </c>
      <c r="AV644" s="30">
        <f t="shared" si="1277"/>
        <v>6.3698701188857232E-2</v>
      </c>
      <c r="AW644" s="30">
        <f t="shared" si="1278"/>
        <v>6.8947058156641747E-2</v>
      </c>
      <c r="AX644" s="30">
        <f t="shared" si="1279"/>
        <v>3.3691987426373738E-3</v>
      </c>
      <c r="AY644" s="30">
        <f t="shared" si="1280"/>
        <v>1.0000000000000004</v>
      </c>
      <c r="AZ644" s="30"/>
      <c r="BA644" s="30">
        <f t="shared" si="1281"/>
        <v>0.9191078561917444</v>
      </c>
      <c r="BB644" s="30">
        <f t="shared" si="1282"/>
        <v>3.1289111389236545E-3</v>
      </c>
      <c r="BC644" s="30">
        <f t="shared" si="1283"/>
        <v>0.54550804236955674</v>
      </c>
      <c r="BD644" s="30">
        <f t="shared" si="1284"/>
        <v>8.4899095337508702E-3</v>
      </c>
      <c r="BE644" s="30">
        <f t="shared" si="1285"/>
        <v>2.2554271215111362E-3</v>
      </c>
      <c r="BF644" s="30">
        <f t="shared" si="1286"/>
        <v>8.1885856079404479E-3</v>
      </c>
      <c r="BG644" s="30">
        <f t="shared" si="1287"/>
        <v>0.18348787446504991</v>
      </c>
      <c r="BH644" s="30">
        <f t="shared" si="1288"/>
        <v>0.13746369796708616</v>
      </c>
      <c r="BI644" s="30">
        <f t="shared" si="1289"/>
        <v>2.2717622080679407E-2</v>
      </c>
      <c r="BJ644" s="30">
        <f t="shared" si="1290"/>
        <v>1.830347926476243</v>
      </c>
      <c r="BK644" s="30"/>
      <c r="BL644" s="30">
        <f t="shared" si="1291"/>
        <v>0.50214925965534674</v>
      </c>
      <c r="BM644" s="30">
        <f t="shared" si="1292"/>
        <v>1.7094624981750792E-3</v>
      </c>
      <c r="BN644" s="30">
        <f t="shared" si="1293"/>
        <v>0.29803516286641757</v>
      </c>
      <c r="BO644" s="30">
        <f t="shared" si="1294"/>
        <v>4.6384129546864408E-3</v>
      </c>
      <c r="BP644" s="30">
        <f t="shared" si="1295"/>
        <v>1.2322395588762454E-3</v>
      </c>
      <c r="BQ644" s="30">
        <f t="shared" si="1296"/>
        <v>4.4737863711545728E-3</v>
      </c>
      <c r="BR644" s="30">
        <f t="shared" si="1297"/>
        <v>0.1002475386296079</v>
      </c>
      <c r="BS644" s="30">
        <f t="shared" si="1298"/>
        <v>7.5102496076649816E-2</v>
      </c>
      <c r="BT644" s="30">
        <f t="shared" si="1299"/>
        <v>1.2411641389085525E-2</v>
      </c>
      <c r="BU644" s="30">
        <f t="shared" si="1300"/>
        <v>0.99999999999999978</v>
      </c>
      <c r="BV644" s="30"/>
      <c r="BW644" s="28">
        <f t="shared" si="1301"/>
        <v>0.53390841365680697</v>
      </c>
      <c r="BX644" s="28">
        <f t="shared" si="1302"/>
        <v>0.39998841956711995</v>
      </c>
      <c r="BY644" s="28">
        <f t="shared" si="1303"/>
        <v>6.6103166776073086E-2</v>
      </c>
      <c r="BZ644" s="28"/>
      <c r="CA644" s="28">
        <f t="shared" si="1304"/>
        <v>58.217465239571858</v>
      </c>
      <c r="CB644" s="28">
        <f t="shared" si="1305"/>
        <v>9.3928178453536031</v>
      </c>
      <c r="CC644" s="28">
        <f t="shared" si="1306"/>
        <v>33.305737360447658</v>
      </c>
      <c r="CD644" s="28">
        <f t="shared" si="1307"/>
        <v>53.3908413656807</v>
      </c>
      <c r="CF644" s="28">
        <f t="shared" si="1308"/>
        <v>7.0665876304336113</v>
      </c>
      <c r="CG644" s="28">
        <f t="shared" si="1309"/>
        <v>0.48021664245551088</v>
      </c>
      <c r="CH644" s="30"/>
      <c r="CI644" s="107">
        <f t="shared" si="1256"/>
        <v>2.6460430908510975</v>
      </c>
    </row>
    <row r="645" spans="1:87" ht="15" customHeight="1" x14ac:dyDescent="0.2">
      <c r="A645" s="150" t="s">
        <v>194</v>
      </c>
      <c r="C645" s="147">
        <v>147</v>
      </c>
      <c r="D645" s="26">
        <f t="shared" si="1202"/>
        <v>1025</v>
      </c>
      <c r="F645" s="28">
        <v>58.2</v>
      </c>
      <c r="G645" s="28">
        <v>0.67</v>
      </c>
      <c r="H645" s="28">
        <v>17.8</v>
      </c>
      <c r="I645" s="28">
        <v>6.98</v>
      </c>
      <c r="J645" s="28">
        <v>0.15</v>
      </c>
      <c r="K645" s="28">
        <v>2.15</v>
      </c>
      <c r="L645" s="28">
        <v>4.2</v>
      </c>
      <c r="M645" s="28">
        <v>3.55</v>
      </c>
      <c r="N645" s="28">
        <v>5.84</v>
      </c>
      <c r="O645" s="28">
        <v>0.43</v>
      </c>
      <c r="P645" s="28">
        <f t="shared" si="1257"/>
        <v>99.970000000000027</v>
      </c>
      <c r="R645" s="28">
        <v>55</v>
      </c>
      <c r="S645" s="28">
        <v>0.18</v>
      </c>
      <c r="T645" s="28">
        <v>28.03</v>
      </c>
      <c r="U645" s="28">
        <v>0.76</v>
      </c>
      <c r="V645" s="28">
        <v>0.13</v>
      </c>
      <c r="W645" s="28">
        <v>0.23</v>
      </c>
      <c r="X645" s="28">
        <v>10.33</v>
      </c>
      <c r="Y645" s="28">
        <v>4.24</v>
      </c>
      <c r="Z645" s="28">
        <v>1.1200000000000001</v>
      </c>
      <c r="AA645" s="28">
        <f t="shared" si="1258"/>
        <v>100.02000000000001</v>
      </c>
      <c r="AC645" s="30">
        <f t="shared" si="1259"/>
        <v>0.9687083888149135</v>
      </c>
      <c r="AD645" s="30">
        <f t="shared" si="1260"/>
        <v>8.3854818523153938E-3</v>
      </c>
      <c r="AE645" s="30">
        <f t="shared" si="1261"/>
        <v>0.34915653197332291</v>
      </c>
      <c r="AF645" s="30">
        <f t="shared" si="1262"/>
        <v>9.7146833681280464E-2</v>
      </c>
      <c r="AG645" s="30">
        <f t="shared" si="1263"/>
        <v>2.11446292641669E-3</v>
      </c>
      <c r="AH645" s="30">
        <f t="shared" si="1264"/>
        <v>5.3349875930521096E-2</v>
      </c>
      <c r="AI645" s="30">
        <f t="shared" si="1265"/>
        <v>7.4893009985734671E-2</v>
      </c>
      <c r="AJ645" s="30">
        <f t="shared" si="1266"/>
        <v>0.11455308163923847</v>
      </c>
      <c r="AK645" s="30">
        <f t="shared" si="1267"/>
        <v>0.12399150743099786</v>
      </c>
      <c r="AL645" s="30">
        <f t="shared" si="1268"/>
        <v>6.0590261876748127E-3</v>
      </c>
      <c r="AM645" s="30">
        <f t="shared" si="1269"/>
        <v>1.7983582004224155</v>
      </c>
      <c r="AO645" s="30">
        <f t="shared" si="1270"/>
        <v>0.53866264717861778</v>
      </c>
      <c r="AP645" s="30">
        <f t="shared" si="1271"/>
        <v>4.6628540689756534E-3</v>
      </c>
      <c r="AQ645" s="30">
        <f t="shared" si="1272"/>
        <v>0.19415294010465195</v>
      </c>
      <c r="AR645" s="30">
        <f t="shared" si="1273"/>
        <v>5.4019735144234166E-2</v>
      </c>
      <c r="AS645" s="30">
        <f t="shared" si="1274"/>
        <v>1.1757740620973202E-3</v>
      </c>
      <c r="AT645" s="30">
        <f t="shared" si="1275"/>
        <v>2.9665878531868552E-2</v>
      </c>
      <c r="AU645" s="30">
        <f t="shared" si="1276"/>
        <v>4.1645212821418497E-2</v>
      </c>
      <c r="AV645" s="30">
        <f t="shared" si="1277"/>
        <v>6.3698701188857232E-2</v>
      </c>
      <c r="AW645" s="30">
        <f t="shared" si="1278"/>
        <v>6.8947058156641747E-2</v>
      </c>
      <c r="AX645" s="30">
        <f t="shared" si="1279"/>
        <v>3.3691987426373738E-3</v>
      </c>
      <c r="AY645" s="30">
        <f t="shared" si="1280"/>
        <v>1.0000000000000004</v>
      </c>
      <c r="AZ645" s="30"/>
      <c r="BA645" s="30">
        <f t="shared" si="1281"/>
        <v>0.91544607190412786</v>
      </c>
      <c r="BB645" s="30">
        <f t="shared" si="1282"/>
        <v>2.252816020025031E-3</v>
      </c>
      <c r="BC645" s="30">
        <f t="shared" si="1283"/>
        <v>0.54982346018046302</v>
      </c>
      <c r="BD645" s="30">
        <f t="shared" si="1284"/>
        <v>1.0577592205984691E-2</v>
      </c>
      <c r="BE645" s="30">
        <f t="shared" si="1285"/>
        <v>1.8325345362277983E-3</v>
      </c>
      <c r="BF645" s="30">
        <f t="shared" si="1286"/>
        <v>5.7071960297766754E-3</v>
      </c>
      <c r="BG645" s="30">
        <f t="shared" si="1287"/>
        <v>0.18420114122681883</v>
      </c>
      <c r="BH645" s="30">
        <f t="shared" si="1288"/>
        <v>0.1368183284930623</v>
      </c>
      <c r="BI645" s="30">
        <f t="shared" si="1289"/>
        <v>2.37791932059448E-2</v>
      </c>
      <c r="BJ645" s="30">
        <f t="shared" si="1290"/>
        <v>1.830438333802431</v>
      </c>
      <c r="BK645" s="30"/>
      <c r="BL645" s="30">
        <f t="shared" si="1291"/>
        <v>0.50012396211263832</v>
      </c>
      <c r="BM645" s="30">
        <f t="shared" si="1292"/>
        <v>1.2307522075027683E-3</v>
      </c>
      <c r="BN645" s="30">
        <f t="shared" si="1293"/>
        <v>0.30037802969209909</v>
      </c>
      <c r="BO645" s="30">
        <f t="shared" si="1294"/>
        <v>5.7787208728367831E-3</v>
      </c>
      <c r="BP645" s="30">
        <f t="shared" si="1295"/>
        <v>1.0011451915023068E-3</v>
      </c>
      <c r="BQ645" s="30">
        <f t="shared" si="1296"/>
        <v>3.1179395254036912E-3</v>
      </c>
      <c r="BR645" s="30">
        <f t="shared" si="1297"/>
        <v>0.10063225721686653</v>
      </c>
      <c r="BS645" s="30">
        <f t="shared" si="1298"/>
        <v>7.4746210219955894E-2</v>
      </c>
      <c r="BT645" s="30">
        <f t="shared" si="1299"/>
        <v>1.2990982961194591E-2</v>
      </c>
      <c r="BU645" s="30">
        <f t="shared" si="1300"/>
        <v>1</v>
      </c>
      <c r="BV645" s="30"/>
      <c r="BW645" s="28">
        <f t="shared" si="1301"/>
        <v>0.53422811928491931</v>
      </c>
      <c r="BX645" s="28">
        <f t="shared" si="1302"/>
        <v>0.39680643576769048</v>
      </c>
      <c r="BY645" s="28">
        <f t="shared" si="1303"/>
        <v>6.8965444947390209E-2</v>
      </c>
      <c r="BZ645" s="28"/>
      <c r="CA645" s="28">
        <f t="shared" si="1304"/>
        <v>58.217465239571858</v>
      </c>
      <c r="CB645" s="28">
        <f t="shared" si="1305"/>
        <v>9.3928178453536031</v>
      </c>
      <c r="CC645" s="28">
        <f t="shared" si="1306"/>
        <v>33.607950458984988</v>
      </c>
      <c r="CD645" s="28">
        <f t="shared" si="1307"/>
        <v>53.422811928491932</v>
      </c>
      <c r="CF645" s="28">
        <f t="shared" si="1308"/>
        <v>7.0671862536017178</v>
      </c>
      <c r="CG645" s="28">
        <f t="shared" si="1309"/>
        <v>0.48021664245551088</v>
      </c>
      <c r="CH645" s="30"/>
      <c r="CI645" s="107">
        <f t="shared" si="1256"/>
        <v>2.6850065564949621</v>
      </c>
    </row>
    <row r="646" spans="1:87" ht="15" customHeight="1" x14ac:dyDescent="0.2">
      <c r="A646" s="150" t="s">
        <v>194</v>
      </c>
      <c r="C646" s="146">
        <v>154</v>
      </c>
      <c r="D646" s="26">
        <f t="shared" si="1202"/>
        <v>1025</v>
      </c>
      <c r="F646" s="28">
        <v>58.2</v>
      </c>
      <c r="G646" s="28">
        <v>0.67</v>
      </c>
      <c r="H646" s="28">
        <v>17.8</v>
      </c>
      <c r="I646" s="28">
        <v>6.98</v>
      </c>
      <c r="J646" s="28">
        <v>0.15</v>
      </c>
      <c r="K646" s="28">
        <v>2.15</v>
      </c>
      <c r="L646" s="28">
        <v>4.2</v>
      </c>
      <c r="M646" s="28">
        <v>3.55</v>
      </c>
      <c r="N646" s="28">
        <v>5.84</v>
      </c>
      <c r="O646" s="28">
        <v>0.43</v>
      </c>
      <c r="P646" s="28">
        <f t="shared" si="1257"/>
        <v>99.970000000000027</v>
      </c>
      <c r="R646" s="28">
        <v>54.77</v>
      </c>
      <c r="S646" s="28">
        <v>0.22</v>
      </c>
      <c r="T646" s="28">
        <v>28.01</v>
      </c>
      <c r="U646" s="28">
        <v>0.75</v>
      </c>
      <c r="V646" s="28">
        <v>0.09</v>
      </c>
      <c r="W646" s="28">
        <v>0.35</v>
      </c>
      <c r="X646" s="28">
        <v>10.44</v>
      </c>
      <c r="Y646" s="28">
        <v>4.33</v>
      </c>
      <c r="Z646" s="28">
        <v>1.02</v>
      </c>
      <c r="AA646" s="28">
        <f t="shared" si="1258"/>
        <v>99.97999999999999</v>
      </c>
      <c r="AC646" s="30">
        <f t="shared" si="1259"/>
        <v>0.9687083888149135</v>
      </c>
      <c r="AD646" s="30">
        <f t="shared" si="1260"/>
        <v>8.3854818523153938E-3</v>
      </c>
      <c r="AE646" s="30">
        <f t="shared" si="1261"/>
        <v>0.34915653197332291</v>
      </c>
      <c r="AF646" s="30">
        <f t="shared" si="1262"/>
        <v>9.7146833681280464E-2</v>
      </c>
      <c r="AG646" s="30">
        <f t="shared" si="1263"/>
        <v>2.11446292641669E-3</v>
      </c>
      <c r="AH646" s="30">
        <f t="shared" si="1264"/>
        <v>5.3349875930521096E-2</v>
      </c>
      <c r="AI646" s="30">
        <f t="shared" si="1265"/>
        <v>7.4893009985734671E-2</v>
      </c>
      <c r="AJ646" s="30">
        <f t="shared" si="1266"/>
        <v>0.11455308163923847</v>
      </c>
      <c r="AK646" s="30">
        <f t="shared" si="1267"/>
        <v>0.12399150743099786</v>
      </c>
      <c r="AL646" s="30">
        <f t="shared" si="1268"/>
        <v>6.0590261876748127E-3</v>
      </c>
      <c r="AM646" s="30">
        <f t="shared" si="1269"/>
        <v>1.7983582004224155</v>
      </c>
      <c r="AO646" s="30">
        <f t="shared" si="1270"/>
        <v>0.53866264717861778</v>
      </c>
      <c r="AP646" s="30">
        <f t="shared" si="1271"/>
        <v>4.6628540689756534E-3</v>
      </c>
      <c r="AQ646" s="30">
        <f t="shared" si="1272"/>
        <v>0.19415294010465195</v>
      </c>
      <c r="AR646" s="30">
        <f t="shared" si="1273"/>
        <v>5.4019735144234166E-2</v>
      </c>
      <c r="AS646" s="30">
        <f t="shared" si="1274"/>
        <v>1.1757740620973202E-3</v>
      </c>
      <c r="AT646" s="30">
        <f t="shared" si="1275"/>
        <v>2.9665878531868552E-2</v>
      </c>
      <c r="AU646" s="30">
        <f t="shared" si="1276"/>
        <v>4.1645212821418497E-2</v>
      </c>
      <c r="AV646" s="30">
        <f t="shared" si="1277"/>
        <v>6.3698701188857232E-2</v>
      </c>
      <c r="AW646" s="30">
        <f t="shared" si="1278"/>
        <v>6.8947058156641747E-2</v>
      </c>
      <c r="AX646" s="30">
        <f t="shared" si="1279"/>
        <v>3.3691987426373738E-3</v>
      </c>
      <c r="AY646" s="30">
        <f t="shared" si="1280"/>
        <v>1.0000000000000004</v>
      </c>
      <c r="AZ646" s="30"/>
      <c r="BA646" s="30">
        <f t="shared" si="1281"/>
        <v>0.91161784287616521</v>
      </c>
      <c r="BB646" s="30">
        <f t="shared" si="1282"/>
        <v>2.753441802252816E-3</v>
      </c>
      <c r="BC646" s="30">
        <f t="shared" si="1283"/>
        <v>0.54943114947038063</v>
      </c>
      <c r="BD646" s="30">
        <f t="shared" si="1284"/>
        <v>1.0438413361169104E-2</v>
      </c>
      <c r="BE646" s="30">
        <f t="shared" si="1285"/>
        <v>1.268677755850014E-3</v>
      </c>
      <c r="BF646" s="30">
        <f t="shared" si="1286"/>
        <v>8.6848635235732014E-3</v>
      </c>
      <c r="BG646" s="30">
        <f t="shared" si="1287"/>
        <v>0.1861626248216833</v>
      </c>
      <c r="BH646" s="30">
        <f t="shared" si="1288"/>
        <v>0.13972249112616975</v>
      </c>
      <c r="BI646" s="30">
        <f t="shared" si="1289"/>
        <v>2.1656050955414011E-2</v>
      </c>
      <c r="BJ646" s="30">
        <f t="shared" si="1290"/>
        <v>1.8317355556926576</v>
      </c>
      <c r="BK646" s="30"/>
      <c r="BL646" s="30">
        <f t="shared" si="1291"/>
        <v>0.49767983159088897</v>
      </c>
      <c r="BM646" s="30">
        <f t="shared" si="1292"/>
        <v>1.5031873971631357E-3</v>
      </c>
      <c r="BN646" s="30">
        <f t="shared" si="1293"/>
        <v>0.29995112982486011</v>
      </c>
      <c r="BO646" s="30">
        <f t="shared" si="1294"/>
        <v>5.6986464715000264E-3</v>
      </c>
      <c r="BP646" s="30">
        <f t="shared" si="1295"/>
        <v>6.9260966841377535E-4</v>
      </c>
      <c r="BQ646" s="30">
        <f t="shared" si="1296"/>
        <v>4.741330426535878E-3</v>
      </c>
      <c r="BR646" s="30">
        <f t="shared" si="1297"/>
        <v>0.10163182356925274</v>
      </c>
      <c r="BS646" s="30">
        <f t="shared" si="1298"/>
        <v>7.6278745964143663E-2</v>
      </c>
      <c r="BT646" s="30">
        <f t="shared" si="1299"/>
        <v>1.1822695087241965E-2</v>
      </c>
      <c r="BU646" s="30">
        <f t="shared" si="1300"/>
        <v>1.0000000000000002</v>
      </c>
      <c r="BV646" s="30"/>
      <c r="BW646" s="28">
        <f t="shared" si="1301"/>
        <v>0.53565632664604279</v>
      </c>
      <c r="BX646" s="28">
        <f t="shared" si="1302"/>
        <v>0.40203148412935913</v>
      </c>
      <c r="BY646" s="28">
        <f t="shared" si="1303"/>
        <v>6.231218922459808E-2</v>
      </c>
      <c r="BZ646" s="28"/>
      <c r="CA646" s="28">
        <f t="shared" si="1304"/>
        <v>58.217465239571858</v>
      </c>
      <c r="CB646" s="28">
        <f t="shared" si="1305"/>
        <v>9.3928178453536031</v>
      </c>
      <c r="CC646" s="28">
        <f t="shared" si="1306"/>
        <v>33.01403525476195</v>
      </c>
      <c r="CD646" s="28">
        <f t="shared" si="1307"/>
        <v>53.56563266460428</v>
      </c>
      <c r="CF646" s="28">
        <f t="shared" si="1308"/>
        <v>7.0698560899843539</v>
      </c>
      <c r="CG646" s="28">
        <f t="shared" si="1309"/>
        <v>0.48021664245551088</v>
      </c>
      <c r="CH646" s="30"/>
      <c r="CI646" s="107">
        <f t="shared" si="1256"/>
        <v>2.6198239113954949</v>
      </c>
    </row>
    <row r="647" spans="1:87" ht="15" customHeight="1" x14ac:dyDescent="0.2">
      <c r="A647" s="150" t="s">
        <v>194</v>
      </c>
      <c r="C647" s="147">
        <v>161</v>
      </c>
      <c r="D647" s="26">
        <f t="shared" si="1202"/>
        <v>1025</v>
      </c>
      <c r="F647" s="28">
        <v>58.2</v>
      </c>
      <c r="G647" s="28">
        <v>0.67</v>
      </c>
      <c r="H647" s="28">
        <v>17.8</v>
      </c>
      <c r="I647" s="28">
        <v>6.98</v>
      </c>
      <c r="J647" s="28">
        <v>0.15</v>
      </c>
      <c r="K647" s="28">
        <v>2.15</v>
      </c>
      <c r="L647" s="28">
        <v>4.2</v>
      </c>
      <c r="M647" s="28">
        <v>3.55</v>
      </c>
      <c r="N647" s="28">
        <v>5.84</v>
      </c>
      <c r="O647" s="28">
        <v>0.43</v>
      </c>
      <c r="P647" s="28">
        <f t="shared" si="1257"/>
        <v>99.970000000000027</v>
      </c>
      <c r="R647" s="28">
        <v>54.59</v>
      </c>
      <c r="S647" s="28">
        <v>0.23</v>
      </c>
      <c r="T647" s="28">
        <v>28.23</v>
      </c>
      <c r="U647" s="28">
        <v>0.71</v>
      </c>
      <c r="V647" s="28">
        <v>0.19</v>
      </c>
      <c r="W647" s="28">
        <v>0.19</v>
      </c>
      <c r="X647" s="28">
        <v>10.65</v>
      </c>
      <c r="Y647" s="28">
        <v>4.24</v>
      </c>
      <c r="Z647" s="28">
        <v>0.98</v>
      </c>
      <c r="AA647" s="28">
        <f t="shared" si="1258"/>
        <v>100.00999999999999</v>
      </c>
      <c r="AC647" s="30">
        <f t="shared" si="1259"/>
        <v>0.9687083888149135</v>
      </c>
      <c r="AD647" s="30">
        <f t="shared" si="1260"/>
        <v>8.3854818523153938E-3</v>
      </c>
      <c r="AE647" s="30">
        <f t="shared" si="1261"/>
        <v>0.34915653197332291</v>
      </c>
      <c r="AF647" s="30">
        <f t="shared" si="1262"/>
        <v>9.7146833681280464E-2</v>
      </c>
      <c r="AG647" s="30">
        <f t="shared" si="1263"/>
        <v>2.11446292641669E-3</v>
      </c>
      <c r="AH647" s="30">
        <f t="shared" si="1264"/>
        <v>5.3349875930521096E-2</v>
      </c>
      <c r="AI647" s="30">
        <f t="shared" si="1265"/>
        <v>7.4893009985734671E-2</v>
      </c>
      <c r="AJ647" s="30">
        <f t="shared" si="1266"/>
        <v>0.11455308163923847</v>
      </c>
      <c r="AK647" s="30">
        <f t="shared" si="1267"/>
        <v>0.12399150743099786</v>
      </c>
      <c r="AL647" s="30">
        <f t="shared" si="1268"/>
        <v>6.0590261876748127E-3</v>
      </c>
      <c r="AM647" s="30">
        <f t="shared" si="1269"/>
        <v>1.7983582004224155</v>
      </c>
      <c r="AO647" s="30">
        <f t="shared" si="1270"/>
        <v>0.53866264717861778</v>
      </c>
      <c r="AP647" s="30">
        <f t="shared" si="1271"/>
        <v>4.6628540689756534E-3</v>
      </c>
      <c r="AQ647" s="30">
        <f t="shared" si="1272"/>
        <v>0.19415294010465195</v>
      </c>
      <c r="AR647" s="30">
        <f t="shared" si="1273"/>
        <v>5.4019735144234166E-2</v>
      </c>
      <c r="AS647" s="30">
        <f t="shared" si="1274"/>
        <v>1.1757740620973202E-3</v>
      </c>
      <c r="AT647" s="30">
        <f t="shared" si="1275"/>
        <v>2.9665878531868552E-2</v>
      </c>
      <c r="AU647" s="30">
        <f t="shared" si="1276"/>
        <v>4.1645212821418497E-2</v>
      </c>
      <c r="AV647" s="30">
        <f t="shared" si="1277"/>
        <v>6.3698701188857232E-2</v>
      </c>
      <c r="AW647" s="30">
        <f t="shared" si="1278"/>
        <v>6.8947058156641747E-2</v>
      </c>
      <c r="AX647" s="30">
        <f t="shared" si="1279"/>
        <v>3.3691987426373738E-3</v>
      </c>
      <c r="AY647" s="30">
        <f t="shared" si="1280"/>
        <v>1.0000000000000004</v>
      </c>
      <c r="AZ647" s="30"/>
      <c r="BA647" s="30">
        <f t="shared" si="1281"/>
        <v>0.90862183754993353</v>
      </c>
      <c r="BB647" s="30">
        <f t="shared" si="1282"/>
        <v>2.8785982478097623E-3</v>
      </c>
      <c r="BC647" s="30">
        <f t="shared" si="1283"/>
        <v>0.55374656728128679</v>
      </c>
      <c r="BD647" s="30">
        <f t="shared" si="1284"/>
        <v>9.8816979819067504E-3</v>
      </c>
      <c r="BE647" s="30">
        <f t="shared" si="1285"/>
        <v>2.6783197067944743E-3</v>
      </c>
      <c r="BF647" s="30">
        <f t="shared" si="1286"/>
        <v>4.7146401985111667E-3</v>
      </c>
      <c r="BG647" s="30">
        <f t="shared" si="1287"/>
        <v>0.18990727532097004</v>
      </c>
      <c r="BH647" s="30">
        <f t="shared" si="1288"/>
        <v>0.1368183284930623</v>
      </c>
      <c r="BI647" s="30">
        <f t="shared" si="1289"/>
        <v>2.0806794055201697E-2</v>
      </c>
      <c r="BJ647" s="30">
        <f t="shared" si="1290"/>
        <v>1.8300540588354768</v>
      </c>
      <c r="BK647" s="30"/>
      <c r="BL647" s="30">
        <f t="shared" si="1291"/>
        <v>0.49649999854546334</v>
      </c>
      <c r="BM647" s="30">
        <f t="shared" si="1292"/>
        <v>1.5729580412731134E-3</v>
      </c>
      <c r="BN647" s="30">
        <f t="shared" si="1293"/>
        <v>0.30258481415224087</v>
      </c>
      <c r="BO647" s="30">
        <f t="shared" si="1294"/>
        <v>5.3996754545025836E-3</v>
      </c>
      <c r="BP647" s="30">
        <f t="shared" si="1295"/>
        <v>1.4635194484357344E-3</v>
      </c>
      <c r="BQ647" s="30">
        <f t="shared" si="1296"/>
        <v>2.5762300166757078E-3</v>
      </c>
      <c r="BR647" s="30">
        <f t="shared" si="1297"/>
        <v>0.10377140194525961</v>
      </c>
      <c r="BS647" s="30">
        <f t="shared" si="1298"/>
        <v>7.4761905437987053E-2</v>
      </c>
      <c r="BT647" s="30">
        <f t="shared" si="1299"/>
        <v>1.1369496958161848E-2</v>
      </c>
      <c r="BU647" s="30">
        <f t="shared" si="1300"/>
        <v>0.99999999999999967</v>
      </c>
      <c r="BV647" s="30"/>
      <c r="BW647" s="28">
        <f t="shared" si="1301"/>
        <v>0.54644481057108929</v>
      </c>
      <c r="BX647" s="28">
        <f t="shared" si="1302"/>
        <v>0.39368510484752828</v>
      </c>
      <c r="BY647" s="28">
        <f t="shared" si="1303"/>
        <v>5.9870084581382432E-2</v>
      </c>
      <c r="BZ647" s="28"/>
      <c r="CA647" s="28">
        <f t="shared" si="1304"/>
        <v>58.217465239571858</v>
      </c>
      <c r="CB647" s="28">
        <f t="shared" si="1305"/>
        <v>9.3928178453536031</v>
      </c>
      <c r="CC647" s="28">
        <f t="shared" si="1306"/>
        <v>33.309248986692708</v>
      </c>
      <c r="CD647" s="28">
        <f t="shared" si="1307"/>
        <v>54.644481057108926</v>
      </c>
      <c r="CF647" s="28">
        <f t="shared" si="1308"/>
        <v>7.0897966316448402</v>
      </c>
      <c r="CG647" s="28">
        <f t="shared" si="1309"/>
        <v>0.48021664245551088</v>
      </c>
      <c r="CH647" s="30"/>
      <c r="CI647" s="107">
        <f t="shared" si="1256"/>
        <v>2.7159815306184654</v>
      </c>
    </row>
    <row r="648" spans="1:87" ht="15" customHeight="1" x14ac:dyDescent="0.2">
      <c r="A648" s="150" t="s">
        <v>194</v>
      </c>
      <c r="C648" s="147">
        <v>168</v>
      </c>
      <c r="D648" s="26">
        <f t="shared" si="1202"/>
        <v>1025</v>
      </c>
      <c r="F648" s="28">
        <v>58.2</v>
      </c>
      <c r="G648" s="28">
        <v>0.67</v>
      </c>
      <c r="H648" s="28">
        <v>17.8</v>
      </c>
      <c r="I648" s="28">
        <v>6.98</v>
      </c>
      <c r="J648" s="28">
        <v>0.15</v>
      </c>
      <c r="K648" s="28">
        <v>2.15</v>
      </c>
      <c r="L648" s="28">
        <v>4.2</v>
      </c>
      <c r="M648" s="28">
        <v>3.55</v>
      </c>
      <c r="N648" s="28">
        <v>5.84</v>
      </c>
      <c r="O648" s="28">
        <v>0.43</v>
      </c>
      <c r="P648" s="28">
        <f t="shared" si="1257"/>
        <v>99.970000000000027</v>
      </c>
      <c r="R648" s="28">
        <v>53.68</v>
      </c>
      <c r="S648" s="28">
        <v>0.23</v>
      </c>
      <c r="T648" s="28">
        <v>28.94</v>
      </c>
      <c r="U648" s="28">
        <v>0.66</v>
      </c>
      <c r="V648" s="28">
        <v>0.08</v>
      </c>
      <c r="W648" s="28">
        <v>0.3</v>
      </c>
      <c r="X648" s="28">
        <v>11.42</v>
      </c>
      <c r="Y648" s="28">
        <v>3.74</v>
      </c>
      <c r="Z648" s="28">
        <v>0.95</v>
      </c>
      <c r="AA648" s="28">
        <f t="shared" si="1258"/>
        <v>99.999999999999986</v>
      </c>
      <c r="AC648" s="30">
        <f t="shared" si="1259"/>
        <v>0.9687083888149135</v>
      </c>
      <c r="AD648" s="30">
        <f t="shared" si="1260"/>
        <v>8.3854818523153938E-3</v>
      </c>
      <c r="AE648" s="30">
        <f t="shared" si="1261"/>
        <v>0.34915653197332291</v>
      </c>
      <c r="AF648" s="30">
        <f t="shared" si="1262"/>
        <v>9.7146833681280464E-2</v>
      </c>
      <c r="AG648" s="30">
        <f t="shared" si="1263"/>
        <v>2.11446292641669E-3</v>
      </c>
      <c r="AH648" s="30">
        <f t="shared" si="1264"/>
        <v>5.3349875930521096E-2</v>
      </c>
      <c r="AI648" s="30">
        <f t="shared" si="1265"/>
        <v>7.4893009985734671E-2</v>
      </c>
      <c r="AJ648" s="30">
        <f t="shared" si="1266"/>
        <v>0.11455308163923847</v>
      </c>
      <c r="AK648" s="30">
        <f t="shared" si="1267"/>
        <v>0.12399150743099786</v>
      </c>
      <c r="AL648" s="30">
        <f t="shared" si="1268"/>
        <v>6.0590261876748127E-3</v>
      </c>
      <c r="AM648" s="30">
        <f t="shared" si="1269"/>
        <v>1.7983582004224155</v>
      </c>
      <c r="AO648" s="30">
        <f t="shared" si="1270"/>
        <v>0.53866264717861778</v>
      </c>
      <c r="AP648" s="30">
        <f t="shared" si="1271"/>
        <v>4.6628540689756534E-3</v>
      </c>
      <c r="AQ648" s="30">
        <f t="shared" si="1272"/>
        <v>0.19415294010465195</v>
      </c>
      <c r="AR648" s="30">
        <f t="shared" si="1273"/>
        <v>5.4019735144234166E-2</v>
      </c>
      <c r="AS648" s="30">
        <f t="shared" si="1274"/>
        <v>1.1757740620973202E-3</v>
      </c>
      <c r="AT648" s="30">
        <f t="shared" si="1275"/>
        <v>2.9665878531868552E-2</v>
      </c>
      <c r="AU648" s="30">
        <f t="shared" si="1276"/>
        <v>4.1645212821418497E-2</v>
      </c>
      <c r="AV648" s="30">
        <f t="shared" si="1277"/>
        <v>6.3698701188857232E-2</v>
      </c>
      <c r="AW648" s="30">
        <f t="shared" si="1278"/>
        <v>6.8947058156641747E-2</v>
      </c>
      <c r="AX648" s="30">
        <f t="shared" si="1279"/>
        <v>3.3691987426373738E-3</v>
      </c>
      <c r="AY648" s="30">
        <f t="shared" si="1280"/>
        <v>1.0000000000000004</v>
      </c>
      <c r="AZ648" s="30"/>
      <c r="BA648" s="30">
        <f t="shared" si="1281"/>
        <v>0.89347536617842882</v>
      </c>
      <c r="BB648" s="30">
        <f t="shared" si="1282"/>
        <v>2.8785982478097623E-3</v>
      </c>
      <c r="BC648" s="30">
        <f t="shared" si="1283"/>
        <v>0.56767359748921153</v>
      </c>
      <c r="BD648" s="30">
        <f t="shared" si="1284"/>
        <v>9.1858037578288112E-3</v>
      </c>
      <c r="BE648" s="30">
        <f t="shared" si="1285"/>
        <v>1.1277135607555681E-3</v>
      </c>
      <c r="BF648" s="30">
        <f t="shared" si="1286"/>
        <v>7.4441687344913151E-3</v>
      </c>
      <c r="BG648" s="30">
        <f t="shared" si="1287"/>
        <v>0.20363766048502141</v>
      </c>
      <c r="BH648" s="30">
        <f t="shared" si="1288"/>
        <v>0.12068409164246532</v>
      </c>
      <c r="BI648" s="30">
        <f t="shared" si="1289"/>
        <v>2.0169851380042462E-2</v>
      </c>
      <c r="BJ648" s="30">
        <f t="shared" si="1290"/>
        <v>1.826276851476055</v>
      </c>
      <c r="BK648" s="30"/>
      <c r="BL648" s="30">
        <f t="shared" si="1291"/>
        <v>0.48923325368565757</v>
      </c>
      <c r="BM648" s="30">
        <f t="shared" si="1292"/>
        <v>1.5762113205800028E-3</v>
      </c>
      <c r="BN648" s="30">
        <f t="shared" si="1293"/>
        <v>0.3108365508933652</v>
      </c>
      <c r="BO648" s="30">
        <f t="shared" si="1294"/>
        <v>5.0297980563048543E-3</v>
      </c>
      <c r="BP648" s="30">
        <f t="shared" si="1295"/>
        <v>6.1749321295077148E-4</v>
      </c>
      <c r="BQ648" s="30">
        <f t="shared" si="1296"/>
        <v>4.0761447140255334E-3</v>
      </c>
      <c r="BR648" s="30">
        <f t="shared" si="1297"/>
        <v>0.11150426635503537</v>
      </c>
      <c r="BS648" s="30">
        <f t="shared" si="1298"/>
        <v>6.608203545093648E-2</v>
      </c>
      <c r="BT648" s="30">
        <f t="shared" si="1299"/>
        <v>1.1044246311144198E-2</v>
      </c>
      <c r="BU648" s="30">
        <f t="shared" si="1300"/>
        <v>1</v>
      </c>
      <c r="BV648" s="30"/>
      <c r="BW648" s="28">
        <f t="shared" si="1301"/>
        <v>0.59112517812228971</v>
      </c>
      <c r="BX648" s="28">
        <f t="shared" si="1302"/>
        <v>0.35032520506650799</v>
      </c>
      <c r="BY648" s="28">
        <f t="shared" si="1303"/>
        <v>5.8549616811202299E-2</v>
      </c>
      <c r="BZ648" s="28"/>
      <c r="CA648" s="28">
        <f t="shared" si="1304"/>
        <v>58.217465239571858</v>
      </c>
      <c r="CB648" s="28">
        <f t="shared" si="1305"/>
        <v>9.3928178453536031</v>
      </c>
      <c r="CC648" s="28">
        <f t="shared" si="1306"/>
        <v>35.411220587234716</v>
      </c>
      <c r="CD648" s="28">
        <f t="shared" si="1307"/>
        <v>59.112517812228973</v>
      </c>
      <c r="CF648" s="28">
        <f t="shared" si="1308"/>
        <v>7.1683911184805345</v>
      </c>
      <c r="CG648" s="28">
        <f t="shared" si="1309"/>
        <v>0.48021664245551088</v>
      </c>
      <c r="CH648" s="30"/>
      <c r="CI648" s="107">
        <f t="shared" si="1256"/>
        <v>3.2237501044305605</v>
      </c>
    </row>
    <row r="649" spans="1:87" ht="15" customHeight="1" x14ac:dyDescent="0.2">
      <c r="A649" s="150" t="s">
        <v>194</v>
      </c>
      <c r="C649" s="147">
        <v>175</v>
      </c>
      <c r="D649" s="26">
        <f t="shared" si="1202"/>
        <v>1025</v>
      </c>
      <c r="F649" s="28">
        <v>58.2</v>
      </c>
      <c r="G649" s="28">
        <v>0.67</v>
      </c>
      <c r="H649" s="28">
        <v>17.8</v>
      </c>
      <c r="I649" s="28">
        <v>6.98</v>
      </c>
      <c r="J649" s="28">
        <v>0.15</v>
      </c>
      <c r="K649" s="28">
        <v>2.15</v>
      </c>
      <c r="L649" s="28">
        <v>4.2</v>
      </c>
      <c r="M649" s="28">
        <v>3.55</v>
      </c>
      <c r="N649" s="28">
        <v>5.84</v>
      </c>
      <c r="O649" s="28">
        <v>0.43</v>
      </c>
      <c r="P649" s="28">
        <f t="shared" si="1257"/>
        <v>99.970000000000027</v>
      </c>
      <c r="R649" s="28">
        <v>53.21</v>
      </c>
      <c r="S649" s="28">
        <v>0.27</v>
      </c>
      <c r="T649" s="28">
        <v>29.05</v>
      </c>
      <c r="U649" s="28">
        <v>0.72</v>
      </c>
      <c r="V649" s="28">
        <v>0.17</v>
      </c>
      <c r="W649" s="28">
        <v>0.35</v>
      </c>
      <c r="X649" s="28">
        <v>11.52</v>
      </c>
      <c r="Y649" s="28">
        <v>3.77</v>
      </c>
      <c r="Z649" s="28">
        <v>0.94</v>
      </c>
      <c r="AA649" s="28">
        <f t="shared" si="1258"/>
        <v>99.999999999999986</v>
      </c>
      <c r="AC649" s="30">
        <f t="shared" si="1259"/>
        <v>0.9687083888149135</v>
      </c>
      <c r="AD649" s="30">
        <f t="shared" si="1260"/>
        <v>8.3854818523153938E-3</v>
      </c>
      <c r="AE649" s="30">
        <f t="shared" si="1261"/>
        <v>0.34915653197332291</v>
      </c>
      <c r="AF649" s="30">
        <f t="shared" si="1262"/>
        <v>9.7146833681280464E-2</v>
      </c>
      <c r="AG649" s="30">
        <f t="shared" si="1263"/>
        <v>2.11446292641669E-3</v>
      </c>
      <c r="AH649" s="30">
        <f t="shared" si="1264"/>
        <v>5.3349875930521096E-2</v>
      </c>
      <c r="AI649" s="30">
        <f t="shared" si="1265"/>
        <v>7.4893009985734671E-2</v>
      </c>
      <c r="AJ649" s="30">
        <f t="shared" si="1266"/>
        <v>0.11455308163923847</v>
      </c>
      <c r="AK649" s="30">
        <f t="shared" si="1267"/>
        <v>0.12399150743099786</v>
      </c>
      <c r="AL649" s="30">
        <f t="shared" si="1268"/>
        <v>6.0590261876748127E-3</v>
      </c>
      <c r="AM649" s="30">
        <f t="shared" si="1269"/>
        <v>1.7983582004224155</v>
      </c>
      <c r="AO649" s="30">
        <f t="shared" si="1270"/>
        <v>0.53866264717861778</v>
      </c>
      <c r="AP649" s="30">
        <f t="shared" si="1271"/>
        <v>4.6628540689756534E-3</v>
      </c>
      <c r="AQ649" s="30">
        <f t="shared" si="1272"/>
        <v>0.19415294010465195</v>
      </c>
      <c r="AR649" s="30">
        <f t="shared" si="1273"/>
        <v>5.4019735144234166E-2</v>
      </c>
      <c r="AS649" s="30">
        <f t="shared" si="1274"/>
        <v>1.1757740620973202E-3</v>
      </c>
      <c r="AT649" s="30">
        <f t="shared" si="1275"/>
        <v>2.9665878531868552E-2</v>
      </c>
      <c r="AU649" s="30">
        <f t="shared" si="1276"/>
        <v>4.1645212821418497E-2</v>
      </c>
      <c r="AV649" s="30">
        <f t="shared" si="1277"/>
        <v>6.3698701188857232E-2</v>
      </c>
      <c r="AW649" s="30">
        <f t="shared" si="1278"/>
        <v>6.8947058156641747E-2</v>
      </c>
      <c r="AX649" s="30">
        <f t="shared" si="1279"/>
        <v>3.3691987426373738E-3</v>
      </c>
      <c r="AY649" s="30">
        <f t="shared" si="1280"/>
        <v>1.0000000000000004</v>
      </c>
      <c r="AZ649" s="30"/>
      <c r="BA649" s="30">
        <f t="shared" si="1281"/>
        <v>0.8856524633821572</v>
      </c>
      <c r="BB649" s="30">
        <f t="shared" si="1282"/>
        <v>3.3792240300375468E-3</v>
      </c>
      <c r="BC649" s="30">
        <f t="shared" si="1283"/>
        <v>0.56983130639466462</v>
      </c>
      <c r="BD649" s="30">
        <f t="shared" si="1284"/>
        <v>1.0020876826722338E-2</v>
      </c>
      <c r="BE649" s="30">
        <f t="shared" si="1285"/>
        <v>2.3963913166055823E-3</v>
      </c>
      <c r="BF649" s="30">
        <f t="shared" si="1286"/>
        <v>8.6848635235732014E-3</v>
      </c>
      <c r="BG649" s="30">
        <f t="shared" si="1287"/>
        <v>0.20542082738944364</v>
      </c>
      <c r="BH649" s="30">
        <f t="shared" si="1288"/>
        <v>0.12165214585350113</v>
      </c>
      <c r="BI649" s="30">
        <f t="shared" si="1289"/>
        <v>1.9957537154989383E-2</v>
      </c>
      <c r="BJ649" s="30">
        <f t="shared" si="1290"/>
        <v>1.8269956358716946</v>
      </c>
      <c r="BK649" s="30"/>
      <c r="BL649" s="30">
        <f t="shared" si="1291"/>
        <v>0.48475893756560368</v>
      </c>
      <c r="BM649" s="30">
        <f t="shared" si="1292"/>
        <v>1.849607061828177E-3</v>
      </c>
      <c r="BN649" s="30">
        <f t="shared" si="1293"/>
        <v>0.31189527506604425</v>
      </c>
      <c r="BO649" s="30">
        <f t="shared" si="1294"/>
        <v>5.4848936855512445E-3</v>
      </c>
      <c r="BP649" s="30">
        <f t="shared" si="1295"/>
        <v>1.3116568368058625E-3</v>
      </c>
      <c r="BQ649" s="30">
        <f t="shared" si="1296"/>
        <v>4.7536312364695318E-3</v>
      </c>
      <c r="BR649" s="30">
        <f t="shared" si="1297"/>
        <v>0.11243640836144277</v>
      </c>
      <c r="BS649" s="30">
        <f t="shared" si="1298"/>
        <v>6.65858984361824E-2</v>
      </c>
      <c r="BT649" s="30">
        <f t="shared" si="1299"/>
        <v>1.0923691750072113E-2</v>
      </c>
      <c r="BU649" s="30">
        <f t="shared" si="1300"/>
        <v>1.0000000000000002</v>
      </c>
      <c r="BV649" s="30"/>
      <c r="BW649" s="28">
        <f t="shared" si="1301"/>
        <v>0.59193881008874694</v>
      </c>
      <c r="BX649" s="28">
        <f t="shared" si="1302"/>
        <v>0.35055173020379288</v>
      </c>
      <c r="BY649" s="28">
        <f t="shared" si="1303"/>
        <v>5.7509459707460187E-2</v>
      </c>
      <c r="BZ649" s="28"/>
      <c r="CA649" s="28">
        <f t="shared" si="1304"/>
        <v>58.217465239571858</v>
      </c>
      <c r="CB649" s="28">
        <f t="shared" si="1305"/>
        <v>9.3928178453536031</v>
      </c>
      <c r="CC649" s="28">
        <f t="shared" si="1306"/>
        <v>35.347886475183365</v>
      </c>
      <c r="CD649" s="28">
        <f t="shared" si="1307"/>
        <v>59.193881008874691</v>
      </c>
      <c r="CF649" s="28">
        <f t="shared" si="1308"/>
        <v>7.169766584394198</v>
      </c>
      <c r="CG649" s="28">
        <f t="shared" si="1309"/>
        <v>0.48021664245551088</v>
      </c>
      <c r="CH649" s="30"/>
      <c r="CI649" s="107">
        <f t="shared" si="1256"/>
        <v>3.2205097387136594</v>
      </c>
    </row>
    <row r="650" spans="1:87" ht="15" customHeight="1" x14ac:dyDescent="0.2">
      <c r="A650" s="150" t="s">
        <v>194</v>
      </c>
      <c r="C650" s="147">
        <v>182</v>
      </c>
      <c r="D650" s="26">
        <f t="shared" si="1202"/>
        <v>1025</v>
      </c>
      <c r="F650" s="28">
        <v>58.2</v>
      </c>
      <c r="G650" s="28">
        <v>0.67</v>
      </c>
      <c r="H650" s="28">
        <v>17.8</v>
      </c>
      <c r="I650" s="28">
        <v>6.98</v>
      </c>
      <c r="J650" s="28">
        <v>0.15</v>
      </c>
      <c r="K650" s="28">
        <v>2.15</v>
      </c>
      <c r="L650" s="28">
        <v>4.2</v>
      </c>
      <c r="M650" s="28">
        <v>3.55</v>
      </c>
      <c r="N650" s="28">
        <v>5.84</v>
      </c>
      <c r="O650" s="28">
        <v>0.43</v>
      </c>
      <c r="P650" s="28">
        <f t="shared" si="1257"/>
        <v>99.970000000000027</v>
      </c>
      <c r="R650" s="28">
        <v>53.63</v>
      </c>
      <c r="S650" s="28">
        <v>0.18</v>
      </c>
      <c r="T650" s="28">
        <v>29.03</v>
      </c>
      <c r="U650" s="28">
        <v>0.78</v>
      </c>
      <c r="V650" s="28">
        <v>0.15</v>
      </c>
      <c r="W650" s="28">
        <v>0.28000000000000003</v>
      </c>
      <c r="X650" s="28">
        <v>11.37</v>
      </c>
      <c r="Y650" s="28">
        <v>3.76</v>
      </c>
      <c r="Z650" s="28">
        <v>0.83</v>
      </c>
      <c r="AA650" s="28">
        <f t="shared" si="1258"/>
        <v>100.01000000000002</v>
      </c>
      <c r="AC650" s="30">
        <f t="shared" si="1259"/>
        <v>0.9687083888149135</v>
      </c>
      <c r="AD650" s="30">
        <f t="shared" si="1260"/>
        <v>8.3854818523153938E-3</v>
      </c>
      <c r="AE650" s="30">
        <f t="shared" si="1261"/>
        <v>0.34915653197332291</v>
      </c>
      <c r="AF650" s="30">
        <f t="shared" si="1262"/>
        <v>9.7146833681280464E-2</v>
      </c>
      <c r="AG650" s="30">
        <f t="shared" si="1263"/>
        <v>2.11446292641669E-3</v>
      </c>
      <c r="AH650" s="30">
        <f t="shared" si="1264"/>
        <v>5.3349875930521096E-2</v>
      </c>
      <c r="AI650" s="30">
        <f t="shared" si="1265"/>
        <v>7.4893009985734671E-2</v>
      </c>
      <c r="AJ650" s="30">
        <f t="shared" si="1266"/>
        <v>0.11455308163923847</v>
      </c>
      <c r="AK650" s="30">
        <f t="shared" si="1267"/>
        <v>0.12399150743099786</v>
      </c>
      <c r="AL650" s="30">
        <f t="shared" si="1268"/>
        <v>6.0590261876748127E-3</v>
      </c>
      <c r="AM650" s="30">
        <f t="shared" si="1269"/>
        <v>1.7983582004224155</v>
      </c>
      <c r="AO650" s="30">
        <f t="shared" si="1270"/>
        <v>0.53866264717861778</v>
      </c>
      <c r="AP650" s="30">
        <f t="shared" si="1271"/>
        <v>4.6628540689756534E-3</v>
      </c>
      <c r="AQ650" s="30">
        <f t="shared" si="1272"/>
        <v>0.19415294010465195</v>
      </c>
      <c r="AR650" s="30">
        <f t="shared" si="1273"/>
        <v>5.4019735144234166E-2</v>
      </c>
      <c r="AS650" s="30">
        <f t="shared" si="1274"/>
        <v>1.1757740620973202E-3</v>
      </c>
      <c r="AT650" s="30">
        <f t="shared" si="1275"/>
        <v>2.9665878531868552E-2</v>
      </c>
      <c r="AU650" s="30">
        <f t="shared" si="1276"/>
        <v>4.1645212821418497E-2</v>
      </c>
      <c r="AV650" s="30">
        <f t="shared" si="1277"/>
        <v>6.3698701188857232E-2</v>
      </c>
      <c r="AW650" s="30">
        <f t="shared" si="1278"/>
        <v>6.8947058156641747E-2</v>
      </c>
      <c r="AX650" s="30">
        <f t="shared" si="1279"/>
        <v>3.3691987426373738E-3</v>
      </c>
      <c r="AY650" s="30">
        <f t="shared" si="1280"/>
        <v>1.0000000000000004</v>
      </c>
      <c r="AZ650" s="30"/>
      <c r="BA650" s="30">
        <f t="shared" si="1281"/>
        <v>0.89264314247669785</v>
      </c>
      <c r="BB650" s="30">
        <f t="shared" si="1282"/>
        <v>2.252816020025031E-3</v>
      </c>
      <c r="BC650" s="30">
        <f t="shared" si="1283"/>
        <v>0.56943899568458223</v>
      </c>
      <c r="BD650" s="30">
        <f t="shared" si="1284"/>
        <v>1.0855949895615868E-2</v>
      </c>
      <c r="BE650" s="30">
        <f t="shared" si="1285"/>
        <v>2.11446292641669E-3</v>
      </c>
      <c r="BF650" s="30">
        <f t="shared" si="1286"/>
        <v>6.9478908188585617E-3</v>
      </c>
      <c r="BG650" s="30">
        <f t="shared" si="1287"/>
        <v>0.20274607703281025</v>
      </c>
      <c r="BH650" s="30">
        <f t="shared" si="1288"/>
        <v>0.12132946111648919</v>
      </c>
      <c r="BI650" s="30">
        <f t="shared" si="1289"/>
        <v>1.762208067940552E-2</v>
      </c>
      <c r="BJ650" s="30">
        <f t="shared" si="1290"/>
        <v>1.8259508766509012</v>
      </c>
      <c r="BK650" s="30"/>
      <c r="BL650" s="30">
        <f t="shared" si="1291"/>
        <v>0.48886481771840129</v>
      </c>
      <c r="BM650" s="30">
        <f t="shared" si="1292"/>
        <v>1.2337769043146833E-3</v>
      </c>
      <c r="BN650" s="30">
        <f t="shared" si="1293"/>
        <v>0.31185888019563179</v>
      </c>
      <c r="BO650" s="30">
        <f t="shared" si="1294"/>
        <v>5.945367991239443E-3</v>
      </c>
      <c r="BP650" s="30">
        <f t="shared" si="1295"/>
        <v>1.1580064685502208E-3</v>
      </c>
      <c r="BQ650" s="30">
        <f t="shared" si="1296"/>
        <v>3.8050809075445414E-3</v>
      </c>
      <c r="BR650" s="30">
        <f t="shared" si="1297"/>
        <v>0.11103588799972561</v>
      </c>
      <c r="BS650" s="30">
        <f t="shared" si="1298"/>
        <v>6.6447275591021204E-2</v>
      </c>
      <c r="BT650" s="30">
        <f t="shared" si="1299"/>
        <v>9.6509062235712265E-3</v>
      </c>
      <c r="BU650" s="30">
        <f t="shared" si="1300"/>
        <v>1</v>
      </c>
      <c r="BV650" s="30"/>
      <c r="BW650" s="28">
        <f t="shared" si="1301"/>
        <v>0.59334939976402956</v>
      </c>
      <c r="BX650" s="28">
        <f t="shared" si="1302"/>
        <v>0.35507845074364525</v>
      </c>
      <c r="BY650" s="28">
        <f t="shared" si="1303"/>
        <v>5.1572149492325192E-2</v>
      </c>
      <c r="BZ650" s="28"/>
      <c r="CA650" s="28">
        <f t="shared" si="1304"/>
        <v>58.217465239571858</v>
      </c>
      <c r="CB650" s="28">
        <f t="shared" si="1305"/>
        <v>9.3928178453536031</v>
      </c>
      <c r="CC650" s="28">
        <f t="shared" si="1306"/>
        <v>34.824684937434</v>
      </c>
      <c r="CD650" s="28">
        <f t="shared" si="1307"/>
        <v>59.334939976402957</v>
      </c>
      <c r="CF650" s="28">
        <f t="shared" si="1308"/>
        <v>7.1721467486943133</v>
      </c>
      <c r="CG650" s="28">
        <f t="shared" si="1309"/>
        <v>0.48021664245551088</v>
      </c>
      <c r="CH650" s="30"/>
      <c r="CI650" s="107">
        <f t="shared" si="1256"/>
        <v>3.1640166620732786</v>
      </c>
    </row>
    <row r="651" spans="1:87" ht="15" customHeight="1" x14ac:dyDescent="0.2">
      <c r="A651" s="150" t="s">
        <v>194</v>
      </c>
      <c r="C651" s="147">
        <v>189</v>
      </c>
      <c r="D651" s="26">
        <f t="shared" si="1202"/>
        <v>1025</v>
      </c>
      <c r="F651" s="28">
        <v>58.2</v>
      </c>
      <c r="G651" s="28">
        <v>0.67</v>
      </c>
      <c r="H651" s="28">
        <v>17.8</v>
      </c>
      <c r="I651" s="28">
        <v>6.98</v>
      </c>
      <c r="J651" s="28">
        <v>0.15</v>
      </c>
      <c r="K651" s="28">
        <v>2.15</v>
      </c>
      <c r="L651" s="28">
        <v>4.2</v>
      </c>
      <c r="M651" s="28">
        <v>3.55</v>
      </c>
      <c r="N651" s="28">
        <v>5.84</v>
      </c>
      <c r="O651" s="28">
        <v>0.43</v>
      </c>
      <c r="P651" s="28">
        <f t="shared" si="1257"/>
        <v>99.970000000000027</v>
      </c>
      <c r="R651" s="28">
        <v>54.31</v>
      </c>
      <c r="S651" s="28">
        <v>0.27</v>
      </c>
      <c r="T651" s="28">
        <v>28.23</v>
      </c>
      <c r="U651" s="28">
        <v>0.96</v>
      </c>
      <c r="V651" s="28">
        <v>0.13</v>
      </c>
      <c r="W651" s="28">
        <v>0.38</v>
      </c>
      <c r="X651" s="28">
        <v>10.7</v>
      </c>
      <c r="Y651" s="28">
        <v>3.68</v>
      </c>
      <c r="Z651" s="28">
        <v>1.34</v>
      </c>
      <c r="AA651" s="28">
        <f t="shared" si="1258"/>
        <v>100</v>
      </c>
      <c r="AC651" s="30">
        <f t="shared" si="1259"/>
        <v>0.9687083888149135</v>
      </c>
      <c r="AD651" s="30">
        <f t="shared" si="1260"/>
        <v>8.3854818523153938E-3</v>
      </c>
      <c r="AE651" s="30">
        <f t="shared" si="1261"/>
        <v>0.34915653197332291</v>
      </c>
      <c r="AF651" s="30">
        <f t="shared" si="1262"/>
        <v>9.7146833681280464E-2</v>
      </c>
      <c r="AG651" s="30">
        <f t="shared" si="1263"/>
        <v>2.11446292641669E-3</v>
      </c>
      <c r="AH651" s="30">
        <f t="shared" si="1264"/>
        <v>5.3349875930521096E-2</v>
      </c>
      <c r="AI651" s="30">
        <f t="shared" si="1265"/>
        <v>7.4893009985734671E-2</v>
      </c>
      <c r="AJ651" s="30">
        <f t="shared" si="1266"/>
        <v>0.11455308163923847</v>
      </c>
      <c r="AK651" s="30">
        <f t="shared" si="1267"/>
        <v>0.12399150743099786</v>
      </c>
      <c r="AL651" s="30">
        <f t="shared" si="1268"/>
        <v>6.0590261876748127E-3</v>
      </c>
      <c r="AM651" s="30">
        <f t="shared" si="1269"/>
        <v>1.7983582004224155</v>
      </c>
      <c r="AO651" s="30">
        <f t="shared" si="1270"/>
        <v>0.53866264717861778</v>
      </c>
      <c r="AP651" s="30">
        <f t="shared" si="1271"/>
        <v>4.6628540689756534E-3</v>
      </c>
      <c r="AQ651" s="30">
        <f t="shared" si="1272"/>
        <v>0.19415294010465195</v>
      </c>
      <c r="AR651" s="30">
        <f t="shared" si="1273"/>
        <v>5.4019735144234166E-2</v>
      </c>
      <c r="AS651" s="30">
        <f t="shared" si="1274"/>
        <v>1.1757740620973202E-3</v>
      </c>
      <c r="AT651" s="30">
        <f t="shared" si="1275"/>
        <v>2.9665878531868552E-2</v>
      </c>
      <c r="AU651" s="30">
        <f t="shared" si="1276"/>
        <v>4.1645212821418497E-2</v>
      </c>
      <c r="AV651" s="30">
        <f t="shared" si="1277"/>
        <v>6.3698701188857232E-2</v>
      </c>
      <c r="AW651" s="30">
        <f t="shared" si="1278"/>
        <v>6.8947058156641747E-2</v>
      </c>
      <c r="AX651" s="30">
        <f t="shared" si="1279"/>
        <v>3.3691987426373738E-3</v>
      </c>
      <c r="AY651" s="30">
        <f t="shared" si="1280"/>
        <v>1.0000000000000004</v>
      </c>
      <c r="AZ651" s="30"/>
      <c r="BA651" s="30">
        <f t="shared" si="1281"/>
        <v>0.90396138482023969</v>
      </c>
      <c r="BB651" s="30">
        <f t="shared" si="1282"/>
        <v>3.3792240300375468E-3</v>
      </c>
      <c r="BC651" s="30">
        <f t="shared" si="1283"/>
        <v>0.55374656728128679</v>
      </c>
      <c r="BD651" s="30">
        <f t="shared" si="1284"/>
        <v>1.3361169102296452E-2</v>
      </c>
      <c r="BE651" s="30">
        <f t="shared" si="1285"/>
        <v>1.8325345362277983E-3</v>
      </c>
      <c r="BF651" s="30">
        <f t="shared" si="1286"/>
        <v>9.4292803970223334E-3</v>
      </c>
      <c r="BG651" s="30">
        <f t="shared" si="1287"/>
        <v>0.19079885877318117</v>
      </c>
      <c r="BH651" s="30">
        <f t="shared" si="1288"/>
        <v>0.11874798322039369</v>
      </c>
      <c r="BI651" s="30">
        <f t="shared" si="1289"/>
        <v>2.8450106157112527E-2</v>
      </c>
      <c r="BJ651" s="30">
        <f t="shared" si="1290"/>
        <v>1.823707108317798</v>
      </c>
      <c r="BK651" s="30"/>
      <c r="BL651" s="30">
        <f t="shared" si="1291"/>
        <v>0.49567245787294256</v>
      </c>
      <c r="BM651" s="30">
        <f t="shared" si="1292"/>
        <v>1.8529422924466034E-3</v>
      </c>
      <c r="BN651" s="30">
        <f t="shared" si="1293"/>
        <v>0.30363788393195829</v>
      </c>
      <c r="BO651" s="30">
        <f t="shared" si="1294"/>
        <v>7.3263788035683539E-3</v>
      </c>
      <c r="BP651" s="30">
        <f t="shared" si="1295"/>
        <v>1.0048403758858751E-3</v>
      </c>
      <c r="BQ651" s="30">
        <f t="shared" si="1296"/>
        <v>5.1703918650182687E-3</v>
      </c>
      <c r="BR651" s="30">
        <f t="shared" si="1297"/>
        <v>0.10462143723789921</v>
      </c>
      <c r="BS651" s="30">
        <f t="shared" si="1298"/>
        <v>6.5113516681923653E-2</v>
      </c>
      <c r="BT651" s="30">
        <f t="shared" si="1299"/>
        <v>1.5600150938357165E-2</v>
      </c>
      <c r="BU651" s="30">
        <f t="shared" si="1300"/>
        <v>1</v>
      </c>
      <c r="BV651" s="30"/>
      <c r="BW651" s="28">
        <f t="shared" si="1301"/>
        <v>0.56449876194775084</v>
      </c>
      <c r="BX651" s="28">
        <f t="shared" si="1302"/>
        <v>0.35132856633798037</v>
      </c>
      <c r="BY651" s="28">
        <f t="shared" si="1303"/>
        <v>8.4172671714268787E-2</v>
      </c>
      <c r="BZ651" s="28"/>
      <c r="CA651" s="28">
        <f t="shared" si="1304"/>
        <v>58.217465239571858</v>
      </c>
      <c r="CB651" s="28">
        <f t="shared" si="1305"/>
        <v>9.3928178453536031</v>
      </c>
      <c r="CC651" s="28">
        <f t="shared" si="1306"/>
        <v>36.642205268814422</v>
      </c>
      <c r="CD651" s="28">
        <f t="shared" si="1307"/>
        <v>56.449876194775086</v>
      </c>
      <c r="CF651" s="28">
        <f t="shared" si="1308"/>
        <v>7.1223015065924411</v>
      </c>
      <c r="CG651" s="28">
        <f t="shared" si="1309"/>
        <v>0.48021664245551088</v>
      </c>
      <c r="CH651" s="30"/>
      <c r="CI651" s="107">
        <f t="shared" si="1256"/>
        <v>3.2265656651902526</v>
      </c>
    </row>
    <row r="652" spans="1:87" ht="15" customHeight="1" x14ac:dyDescent="0.2">
      <c r="A652" s="150" t="s">
        <v>194</v>
      </c>
      <c r="C652" s="147">
        <v>196</v>
      </c>
      <c r="D652" s="26">
        <f t="shared" si="1202"/>
        <v>1025</v>
      </c>
      <c r="F652" s="28">
        <v>58.2</v>
      </c>
      <c r="G652" s="28">
        <v>0.67</v>
      </c>
      <c r="H652" s="28">
        <v>17.8</v>
      </c>
      <c r="I652" s="28">
        <v>6.98</v>
      </c>
      <c r="J652" s="28">
        <v>0.15</v>
      </c>
      <c r="K652" s="28">
        <v>2.15</v>
      </c>
      <c r="L652" s="28">
        <v>4.2</v>
      </c>
      <c r="M652" s="28">
        <v>3.55</v>
      </c>
      <c r="N652" s="28">
        <v>5.84</v>
      </c>
      <c r="O652" s="28">
        <v>0.43</v>
      </c>
      <c r="P652" s="28">
        <f t="shared" si="1257"/>
        <v>99.970000000000027</v>
      </c>
      <c r="R652" s="28">
        <v>54.5</v>
      </c>
      <c r="S652" s="28">
        <v>0.25</v>
      </c>
      <c r="T652" s="28">
        <v>28.27</v>
      </c>
      <c r="U652" s="28">
        <v>0.68</v>
      </c>
      <c r="V652" s="28">
        <v>0.18</v>
      </c>
      <c r="W652" s="28">
        <v>0.09</v>
      </c>
      <c r="X652" s="28">
        <v>10.88</v>
      </c>
      <c r="Y652" s="28">
        <v>4.21</v>
      </c>
      <c r="Z652" s="28">
        <v>0.95</v>
      </c>
      <c r="AA652" s="28">
        <f t="shared" si="1258"/>
        <v>100.01</v>
      </c>
      <c r="AC652" s="30">
        <f t="shared" si="1259"/>
        <v>0.9687083888149135</v>
      </c>
      <c r="AD652" s="30">
        <f t="shared" si="1260"/>
        <v>8.3854818523153938E-3</v>
      </c>
      <c r="AE652" s="30">
        <f t="shared" si="1261"/>
        <v>0.34915653197332291</v>
      </c>
      <c r="AF652" s="30">
        <f t="shared" si="1262"/>
        <v>9.7146833681280464E-2</v>
      </c>
      <c r="AG652" s="30">
        <f t="shared" si="1263"/>
        <v>2.11446292641669E-3</v>
      </c>
      <c r="AH652" s="30">
        <f t="shared" si="1264"/>
        <v>5.3349875930521096E-2</v>
      </c>
      <c r="AI652" s="30">
        <f t="shared" si="1265"/>
        <v>7.4893009985734671E-2</v>
      </c>
      <c r="AJ652" s="30">
        <f t="shared" si="1266"/>
        <v>0.11455308163923847</v>
      </c>
      <c r="AK652" s="30">
        <f t="shared" si="1267"/>
        <v>0.12399150743099786</v>
      </c>
      <c r="AL652" s="30">
        <f t="shared" si="1268"/>
        <v>6.0590261876748127E-3</v>
      </c>
      <c r="AM652" s="30">
        <f t="shared" si="1269"/>
        <v>1.7983582004224155</v>
      </c>
      <c r="AO652" s="30">
        <f t="shared" si="1270"/>
        <v>0.53866264717861778</v>
      </c>
      <c r="AP652" s="30">
        <f t="shared" si="1271"/>
        <v>4.6628540689756534E-3</v>
      </c>
      <c r="AQ652" s="30">
        <f t="shared" si="1272"/>
        <v>0.19415294010465195</v>
      </c>
      <c r="AR652" s="30">
        <f t="shared" si="1273"/>
        <v>5.4019735144234166E-2</v>
      </c>
      <c r="AS652" s="30">
        <f t="shared" si="1274"/>
        <v>1.1757740620973202E-3</v>
      </c>
      <c r="AT652" s="30">
        <f t="shared" si="1275"/>
        <v>2.9665878531868552E-2</v>
      </c>
      <c r="AU652" s="30">
        <f t="shared" si="1276"/>
        <v>4.1645212821418497E-2</v>
      </c>
      <c r="AV652" s="30">
        <f t="shared" si="1277"/>
        <v>6.3698701188857232E-2</v>
      </c>
      <c r="AW652" s="30">
        <f t="shared" si="1278"/>
        <v>6.8947058156641747E-2</v>
      </c>
      <c r="AX652" s="30">
        <f t="shared" si="1279"/>
        <v>3.3691987426373738E-3</v>
      </c>
      <c r="AY652" s="30">
        <f t="shared" si="1280"/>
        <v>1.0000000000000004</v>
      </c>
      <c r="AZ652" s="30"/>
      <c r="BA652" s="30">
        <f t="shared" si="1281"/>
        <v>0.90712383488681758</v>
      </c>
      <c r="BB652" s="30">
        <f t="shared" si="1282"/>
        <v>3.1289111389236545E-3</v>
      </c>
      <c r="BC652" s="30">
        <f t="shared" si="1283"/>
        <v>0.55453118870145157</v>
      </c>
      <c r="BD652" s="30">
        <f t="shared" si="1284"/>
        <v>9.4641614474599879E-3</v>
      </c>
      <c r="BE652" s="30">
        <f t="shared" si="1285"/>
        <v>2.5373555117000281E-3</v>
      </c>
      <c r="BF652" s="30">
        <f t="shared" si="1286"/>
        <v>2.2332506203473945E-3</v>
      </c>
      <c r="BG652" s="30">
        <f t="shared" si="1287"/>
        <v>0.19400855920114124</v>
      </c>
      <c r="BH652" s="30">
        <f t="shared" si="1288"/>
        <v>0.13585027428202648</v>
      </c>
      <c r="BI652" s="30">
        <f t="shared" si="1289"/>
        <v>2.0169851380042462E-2</v>
      </c>
      <c r="BJ652" s="30">
        <f t="shared" si="1290"/>
        <v>1.8290473871699104</v>
      </c>
      <c r="BK652" s="30"/>
      <c r="BL652" s="30">
        <f t="shared" si="1291"/>
        <v>0.49595425534076104</v>
      </c>
      <c r="BM652" s="30">
        <f t="shared" si="1292"/>
        <v>1.7106780069624256E-3</v>
      </c>
      <c r="BN652" s="30">
        <f t="shared" si="1293"/>
        <v>0.30318032905614273</v>
      </c>
      <c r="BO652" s="30">
        <f t="shared" si="1294"/>
        <v>5.174366456466668E-3</v>
      </c>
      <c r="BP652" s="30">
        <f t="shared" si="1295"/>
        <v>1.3872552069993575E-3</v>
      </c>
      <c r="BQ652" s="30">
        <f t="shared" si="1296"/>
        <v>1.2209911213962087E-3</v>
      </c>
      <c r="BR652" s="30">
        <f t="shared" si="1297"/>
        <v>0.10607082165396008</v>
      </c>
      <c r="BS652" s="30">
        <f t="shared" si="1298"/>
        <v>7.4273786034722664E-2</v>
      </c>
      <c r="BT652" s="30">
        <f t="shared" si="1299"/>
        <v>1.1027517122588783E-2</v>
      </c>
      <c r="BU652" s="30">
        <f t="shared" si="1300"/>
        <v>0.99999999999999989</v>
      </c>
      <c r="BV652" s="30"/>
      <c r="BW652" s="28">
        <f t="shared" si="1301"/>
        <v>0.55426474340798382</v>
      </c>
      <c r="BX652" s="28">
        <f t="shared" si="1302"/>
        <v>0.38811183242058067</v>
      </c>
      <c r="BY652" s="28">
        <f t="shared" si="1303"/>
        <v>5.7623424171435511E-2</v>
      </c>
      <c r="BZ652" s="28"/>
      <c r="CA652" s="28">
        <f t="shared" si="1304"/>
        <v>58.217465239571858</v>
      </c>
      <c r="CB652" s="28">
        <f t="shared" si="1305"/>
        <v>9.3928178453536031</v>
      </c>
      <c r="CC652" s="28">
        <f t="shared" si="1306"/>
        <v>33.47557958754274</v>
      </c>
      <c r="CD652" s="28">
        <f t="shared" si="1307"/>
        <v>55.426474340798379</v>
      </c>
      <c r="CF652" s="28">
        <f t="shared" si="1308"/>
        <v>7.1040057649774377</v>
      </c>
      <c r="CG652" s="28">
        <f t="shared" si="1309"/>
        <v>0.48021664245551088</v>
      </c>
      <c r="CH652" s="30"/>
      <c r="CI652" s="107">
        <f t="shared" si="1256"/>
        <v>2.7798964266133059</v>
      </c>
    </row>
    <row r="653" spans="1:87" ht="15" customHeight="1" x14ac:dyDescent="0.2">
      <c r="A653" s="150" t="s">
        <v>194</v>
      </c>
      <c r="C653" s="146">
        <v>203</v>
      </c>
      <c r="D653" s="26">
        <f t="shared" si="1202"/>
        <v>1025</v>
      </c>
      <c r="F653" s="28">
        <v>58.2</v>
      </c>
      <c r="G653" s="28">
        <v>0.67</v>
      </c>
      <c r="H653" s="28">
        <v>17.8</v>
      </c>
      <c r="I653" s="28">
        <v>6.98</v>
      </c>
      <c r="J653" s="28">
        <v>0.15</v>
      </c>
      <c r="K653" s="28">
        <v>2.15</v>
      </c>
      <c r="L653" s="28">
        <v>4.2</v>
      </c>
      <c r="M653" s="28">
        <v>3.55</v>
      </c>
      <c r="N653" s="28">
        <v>5.84</v>
      </c>
      <c r="O653" s="28">
        <v>0.43</v>
      </c>
      <c r="P653" s="28">
        <f t="shared" si="1257"/>
        <v>99.970000000000027</v>
      </c>
      <c r="R653" s="28">
        <v>54.6</v>
      </c>
      <c r="S653" s="28">
        <v>0.28999999999999998</v>
      </c>
      <c r="T653" s="28">
        <v>28.11</v>
      </c>
      <c r="U653" s="28">
        <v>0.78</v>
      </c>
      <c r="V653" s="28">
        <v>0.18</v>
      </c>
      <c r="W653" s="28">
        <v>0.2</v>
      </c>
      <c r="X653" s="28">
        <v>10.51</v>
      </c>
      <c r="Y653" s="28">
        <v>4.28</v>
      </c>
      <c r="Z653" s="28">
        <v>1.05</v>
      </c>
      <c r="AA653" s="28">
        <f t="shared" si="1258"/>
        <v>100.00000000000001</v>
      </c>
      <c r="AC653" s="30">
        <f t="shared" si="1259"/>
        <v>0.9687083888149135</v>
      </c>
      <c r="AD653" s="30">
        <f t="shared" si="1260"/>
        <v>8.3854818523153938E-3</v>
      </c>
      <c r="AE653" s="30">
        <f t="shared" si="1261"/>
        <v>0.34915653197332291</v>
      </c>
      <c r="AF653" s="30">
        <f t="shared" si="1262"/>
        <v>9.7146833681280464E-2</v>
      </c>
      <c r="AG653" s="30">
        <f t="shared" si="1263"/>
        <v>2.11446292641669E-3</v>
      </c>
      <c r="AH653" s="30">
        <f t="shared" si="1264"/>
        <v>5.3349875930521096E-2</v>
      </c>
      <c r="AI653" s="30">
        <f t="shared" si="1265"/>
        <v>7.4893009985734671E-2</v>
      </c>
      <c r="AJ653" s="30">
        <f t="shared" si="1266"/>
        <v>0.11455308163923847</v>
      </c>
      <c r="AK653" s="30">
        <f t="shared" si="1267"/>
        <v>0.12399150743099786</v>
      </c>
      <c r="AL653" s="30">
        <f t="shared" si="1268"/>
        <v>6.0590261876748127E-3</v>
      </c>
      <c r="AM653" s="30">
        <f t="shared" si="1269"/>
        <v>1.7983582004224155</v>
      </c>
      <c r="AO653" s="30">
        <f t="shared" si="1270"/>
        <v>0.53866264717861778</v>
      </c>
      <c r="AP653" s="30">
        <f t="shared" si="1271"/>
        <v>4.6628540689756534E-3</v>
      </c>
      <c r="AQ653" s="30">
        <f t="shared" si="1272"/>
        <v>0.19415294010465195</v>
      </c>
      <c r="AR653" s="30">
        <f t="shared" si="1273"/>
        <v>5.4019735144234166E-2</v>
      </c>
      <c r="AS653" s="30">
        <f t="shared" si="1274"/>
        <v>1.1757740620973202E-3</v>
      </c>
      <c r="AT653" s="30">
        <f t="shared" si="1275"/>
        <v>2.9665878531868552E-2</v>
      </c>
      <c r="AU653" s="30">
        <f t="shared" si="1276"/>
        <v>4.1645212821418497E-2</v>
      </c>
      <c r="AV653" s="30">
        <f t="shared" si="1277"/>
        <v>6.3698701188857232E-2</v>
      </c>
      <c r="AW653" s="30">
        <f t="shared" si="1278"/>
        <v>6.8947058156641747E-2</v>
      </c>
      <c r="AX653" s="30">
        <f t="shared" si="1279"/>
        <v>3.3691987426373738E-3</v>
      </c>
      <c r="AY653" s="30">
        <f t="shared" si="1280"/>
        <v>1.0000000000000004</v>
      </c>
      <c r="AZ653" s="30"/>
      <c r="BA653" s="30">
        <f t="shared" si="1281"/>
        <v>0.90878828229027964</v>
      </c>
      <c r="BB653" s="30">
        <f t="shared" si="1282"/>
        <v>3.6295369211514386E-3</v>
      </c>
      <c r="BC653" s="30">
        <f t="shared" si="1283"/>
        <v>0.55139270302079246</v>
      </c>
      <c r="BD653" s="30">
        <f t="shared" si="1284"/>
        <v>1.0855949895615868E-2</v>
      </c>
      <c r="BE653" s="30">
        <f t="shared" si="1285"/>
        <v>2.5373555117000281E-3</v>
      </c>
      <c r="BF653" s="30">
        <f t="shared" si="1286"/>
        <v>4.9627791563275443E-3</v>
      </c>
      <c r="BG653" s="30">
        <f t="shared" si="1287"/>
        <v>0.18741084165477889</v>
      </c>
      <c r="BH653" s="30">
        <f t="shared" si="1288"/>
        <v>0.13810906744111004</v>
      </c>
      <c r="BI653" s="30">
        <f t="shared" si="1289"/>
        <v>2.229299363057325E-2</v>
      </c>
      <c r="BJ653" s="30">
        <f t="shared" si="1290"/>
        <v>1.8299795095223292</v>
      </c>
      <c r="BK653" s="30"/>
      <c r="BL653" s="30">
        <f t="shared" si="1291"/>
        <v>0.49661117928445891</v>
      </c>
      <c r="BM653" s="30">
        <f t="shared" si="1292"/>
        <v>1.9833757166487832E-3</v>
      </c>
      <c r="BN653" s="30">
        <f t="shared" si="1293"/>
        <v>0.30131086176190019</v>
      </c>
      <c r="BO653" s="30">
        <f t="shared" si="1294"/>
        <v>5.932279481342141E-3</v>
      </c>
      <c r="BP653" s="30">
        <f t="shared" si="1295"/>
        <v>1.3865485916628333E-3</v>
      </c>
      <c r="BQ653" s="30">
        <f t="shared" si="1296"/>
        <v>2.7119315437706482E-3</v>
      </c>
      <c r="BR653" s="30">
        <f t="shared" si="1297"/>
        <v>0.10241144268533249</v>
      </c>
      <c r="BS653" s="30">
        <f t="shared" si="1298"/>
        <v>7.5470280799570258E-2</v>
      </c>
      <c r="BT653" s="30">
        <f t="shared" si="1299"/>
        <v>1.2182100135313692E-2</v>
      </c>
      <c r="BU653" s="30">
        <f t="shared" si="1300"/>
        <v>1.0000000000000002</v>
      </c>
      <c r="BV653" s="30"/>
      <c r="BW653" s="28">
        <f t="shared" si="1301"/>
        <v>0.53882659379709186</v>
      </c>
      <c r="BX653" s="28">
        <f t="shared" si="1302"/>
        <v>0.39707862002384098</v>
      </c>
      <c r="BY653" s="28">
        <f t="shared" si="1303"/>
        <v>6.4094786179067165E-2</v>
      </c>
      <c r="BZ653" s="28"/>
      <c r="CA653" s="28">
        <f t="shared" si="1304"/>
        <v>58.217465239571858</v>
      </c>
      <c r="CB653" s="28">
        <f t="shared" si="1305"/>
        <v>9.3928178453536031</v>
      </c>
      <c r="CC653" s="28">
        <f t="shared" si="1306"/>
        <v>33.350808307761312</v>
      </c>
      <c r="CD653" s="28">
        <f t="shared" si="1307"/>
        <v>53.882659379709189</v>
      </c>
      <c r="CF653" s="28">
        <f t="shared" si="1308"/>
        <v>7.0757571169627163</v>
      </c>
      <c r="CG653" s="28">
        <f t="shared" si="1309"/>
        <v>0.48021664245551088</v>
      </c>
      <c r="CH653" s="30"/>
      <c r="CI653" s="107">
        <f t="shared" si="1256"/>
        <v>2.6788369250267041</v>
      </c>
    </row>
    <row r="654" spans="1:87" ht="15" customHeight="1" x14ac:dyDescent="0.2">
      <c r="A654" s="150" t="s">
        <v>194</v>
      </c>
      <c r="C654" s="147">
        <v>210</v>
      </c>
      <c r="D654" s="26">
        <f t="shared" si="1202"/>
        <v>1025</v>
      </c>
      <c r="F654" s="28">
        <v>58.2</v>
      </c>
      <c r="G654" s="28">
        <v>0.67</v>
      </c>
      <c r="H654" s="28">
        <v>17.8</v>
      </c>
      <c r="I654" s="28">
        <v>6.98</v>
      </c>
      <c r="J654" s="28">
        <v>0.15</v>
      </c>
      <c r="K654" s="28">
        <v>2.15</v>
      </c>
      <c r="L654" s="28">
        <v>4.2</v>
      </c>
      <c r="M654" s="28">
        <v>3.55</v>
      </c>
      <c r="N654" s="28">
        <v>5.84</v>
      </c>
      <c r="O654" s="28">
        <v>0.43</v>
      </c>
      <c r="P654" s="28">
        <f t="shared" si="1257"/>
        <v>99.970000000000027</v>
      </c>
      <c r="R654" s="28">
        <v>53.19</v>
      </c>
      <c r="S654" s="28">
        <v>0.32</v>
      </c>
      <c r="T654" s="28">
        <v>29.05</v>
      </c>
      <c r="U654" s="28">
        <v>0.76</v>
      </c>
      <c r="V654" s="28">
        <v>0.19</v>
      </c>
      <c r="W654" s="28">
        <v>0.18</v>
      </c>
      <c r="X654" s="28">
        <v>11.55</v>
      </c>
      <c r="Y654" s="28">
        <v>3.82</v>
      </c>
      <c r="Z654" s="28">
        <v>0.94</v>
      </c>
      <c r="AA654" s="28">
        <f t="shared" si="1258"/>
        <v>100</v>
      </c>
      <c r="AC654" s="30">
        <f t="shared" si="1259"/>
        <v>0.9687083888149135</v>
      </c>
      <c r="AD654" s="30">
        <f t="shared" si="1260"/>
        <v>8.3854818523153938E-3</v>
      </c>
      <c r="AE654" s="30">
        <f t="shared" si="1261"/>
        <v>0.34915653197332291</v>
      </c>
      <c r="AF654" s="30">
        <f t="shared" si="1262"/>
        <v>9.7146833681280464E-2</v>
      </c>
      <c r="AG654" s="30">
        <f t="shared" si="1263"/>
        <v>2.11446292641669E-3</v>
      </c>
      <c r="AH654" s="30">
        <f t="shared" si="1264"/>
        <v>5.3349875930521096E-2</v>
      </c>
      <c r="AI654" s="30">
        <f t="shared" si="1265"/>
        <v>7.4893009985734671E-2</v>
      </c>
      <c r="AJ654" s="30">
        <f t="shared" si="1266"/>
        <v>0.11455308163923847</v>
      </c>
      <c r="AK654" s="30">
        <f t="shared" si="1267"/>
        <v>0.12399150743099786</v>
      </c>
      <c r="AL654" s="30">
        <f t="shared" si="1268"/>
        <v>6.0590261876748127E-3</v>
      </c>
      <c r="AM654" s="30">
        <f t="shared" si="1269"/>
        <v>1.7983582004224155</v>
      </c>
      <c r="AO654" s="30">
        <f t="shared" si="1270"/>
        <v>0.53866264717861778</v>
      </c>
      <c r="AP654" s="30">
        <f t="shared" si="1271"/>
        <v>4.6628540689756534E-3</v>
      </c>
      <c r="AQ654" s="30">
        <f t="shared" si="1272"/>
        <v>0.19415294010465195</v>
      </c>
      <c r="AR654" s="30">
        <f t="shared" si="1273"/>
        <v>5.4019735144234166E-2</v>
      </c>
      <c r="AS654" s="30">
        <f t="shared" si="1274"/>
        <v>1.1757740620973202E-3</v>
      </c>
      <c r="AT654" s="30">
        <f t="shared" si="1275"/>
        <v>2.9665878531868552E-2</v>
      </c>
      <c r="AU654" s="30">
        <f t="shared" si="1276"/>
        <v>4.1645212821418497E-2</v>
      </c>
      <c r="AV654" s="30">
        <f t="shared" si="1277"/>
        <v>6.3698701188857232E-2</v>
      </c>
      <c r="AW654" s="30">
        <f t="shared" si="1278"/>
        <v>6.8947058156641747E-2</v>
      </c>
      <c r="AX654" s="30">
        <f t="shared" si="1279"/>
        <v>3.3691987426373738E-3</v>
      </c>
      <c r="AY654" s="30">
        <f t="shared" si="1280"/>
        <v>1.0000000000000004</v>
      </c>
      <c r="AZ654" s="30"/>
      <c r="BA654" s="30">
        <f t="shared" si="1281"/>
        <v>0.88531957390146465</v>
      </c>
      <c r="BB654" s="30">
        <f t="shared" si="1282"/>
        <v>4.0050062578222776E-3</v>
      </c>
      <c r="BC654" s="30">
        <f t="shared" si="1283"/>
        <v>0.56983130639466462</v>
      </c>
      <c r="BD654" s="30">
        <f t="shared" si="1284"/>
        <v>1.0577592205984691E-2</v>
      </c>
      <c r="BE654" s="30">
        <f t="shared" si="1285"/>
        <v>2.6783197067944743E-3</v>
      </c>
      <c r="BF654" s="30">
        <f t="shared" si="1286"/>
        <v>4.4665012406947891E-3</v>
      </c>
      <c r="BG654" s="30">
        <f t="shared" si="1287"/>
        <v>0.20595577746077035</v>
      </c>
      <c r="BH654" s="30">
        <f t="shared" si="1288"/>
        <v>0.12326556953856083</v>
      </c>
      <c r="BI654" s="30">
        <f t="shared" si="1289"/>
        <v>1.9957537154989383E-2</v>
      </c>
      <c r="BJ654" s="30">
        <f t="shared" si="1290"/>
        <v>1.8260571838617461</v>
      </c>
      <c r="BK654" s="30"/>
      <c r="BL654" s="30">
        <f t="shared" si="1291"/>
        <v>0.48482576653442511</v>
      </c>
      <c r="BM654" s="30">
        <f t="shared" si="1292"/>
        <v>2.1932534715876145E-3</v>
      </c>
      <c r="BN654" s="30">
        <f t="shared" si="1293"/>
        <v>0.31205556508892301</v>
      </c>
      <c r="BO654" s="30">
        <f t="shared" si="1294"/>
        <v>5.7925854126951257E-3</v>
      </c>
      <c r="BP654" s="30">
        <f t="shared" si="1295"/>
        <v>1.4667228006137044E-3</v>
      </c>
      <c r="BQ654" s="30">
        <f t="shared" si="1296"/>
        <v>2.4459810350785571E-3</v>
      </c>
      <c r="BR654" s="30">
        <f t="shared" si="1297"/>
        <v>0.11278714559486852</v>
      </c>
      <c r="BS654" s="30">
        <f t="shared" si="1298"/>
        <v>6.7503674379943993E-2</v>
      </c>
      <c r="BT654" s="30">
        <f t="shared" si="1299"/>
        <v>1.0929305681864343E-2</v>
      </c>
      <c r="BU654" s="30">
        <f t="shared" si="1300"/>
        <v>0.99999999999999989</v>
      </c>
      <c r="BV654" s="30"/>
      <c r="BW654" s="28">
        <f t="shared" si="1301"/>
        <v>0.5898288436300394</v>
      </c>
      <c r="BX654" s="28">
        <f t="shared" si="1302"/>
        <v>0.3530155319589236</v>
      </c>
      <c r="BY654" s="28">
        <f t="shared" si="1303"/>
        <v>5.7155624411036998E-2</v>
      </c>
      <c r="BZ654" s="28"/>
      <c r="CA654" s="28">
        <f t="shared" si="1304"/>
        <v>58.217465239571858</v>
      </c>
      <c r="CB654" s="28">
        <f t="shared" si="1305"/>
        <v>9.3928178453536031</v>
      </c>
      <c r="CC654" s="28">
        <f t="shared" si="1306"/>
        <v>35.207004622605673</v>
      </c>
      <c r="CD654" s="28">
        <f t="shared" si="1307"/>
        <v>58.98288436300394</v>
      </c>
      <c r="CF654" s="28">
        <f t="shared" si="1308"/>
        <v>7.1661957154605274</v>
      </c>
      <c r="CG654" s="28">
        <f t="shared" si="1309"/>
        <v>0.48021664245551088</v>
      </c>
      <c r="CH654" s="30"/>
      <c r="CI654" s="107">
        <f t="shared" si="1256"/>
        <v>3.1913627737974202</v>
      </c>
    </row>
    <row r="655" spans="1:87" ht="15" customHeight="1" x14ac:dyDescent="0.2">
      <c r="A655" s="150" t="s">
        <v>194</v>
      </c>
      <c r="C655" s="147">
        <v>217</v>
      </c>
      <c r="D655" s="26">
        <f t="shared" si="1202"/>
        <v>1025</v>
      </c>
      <c r="F655" s="28">
        <v>58.2</v>
      </c>
      <c r="G655" s="28">
        <v>0.67</v>
      </c>
      <c r="H655" s="28">
        <v>17.8</v>
      </c>
      <c r="I655" s="28">
        <v>6.98</v>
      </c>
      <c r="J655" s="28">
        <v>0.15</v>
      </c>
      <c r="K655" s="28">
        <v>2.15</v>
      </c>
      <c r="L655" s="28">
        <v>4.2</v>
      </c>
      <c r="M655" s="28">
        <v>3.55</v>
      </c>
      <c r="N655" s="28">
        <v>5.84</v>
      </c>
      <c r="O655" s="28">
        <v>0.43</v>
      </c>
      <c r="P655" s="28">
        <f t="shared" si="1257"/>
        <v>99.970000000000027</v>
      </c>
      <c r="R655" s="28">
        <v>54.43</v>
      </c>
      <c r="S655" s="28">
        <v>0.16</v>
      </c>
      <c r="T655" s="28">
        <v>28.4</v>
      </c>
      <c r="U655" s="28">
        <v>0.64</v>
      </c>
      <c r="V655" s="28">
        <v>0</v>
      </c>
      <c r="W655" s="28">
        <v>0.34</v>
      </c>
      <c r="X655" s="28">
        <v>10.78</v>
      </c>
      <c r="Y655" s="28">
        <v>4.1500000000000004</v>
      </c>
      <c r="Z655" s="28">
        <v>1.1000000000000001</v>
      </c>
      <c r="AA655" s="28">
        <f t="shared" si="1258"/>
        <v>100</v>
      </c>
      <c r="AC655" s="30">
        <f t="shared" si="1259"/>
        <v>0.9687083888149135</v>
      </c>
      <c r="AD655" s="30">
        <f t="shared" si="1260"/>
        <v>8.3854818523153938E-3</v>
      </c>
      <c r="AE655" s="30">
        <f t="shared" si="1261"/>
        <v>0.34915653197332291</v>
      </c>
      <c r="AF655" s="30">
        <f t="shared" si="1262"/>
        <v>9.7146833681280464E-2</v>
      </c>
      <c r="AG655" s="30">
        <f t="shared" si="1263"/>
        <v>2.11446292641669E-3</v>
      </c>
      <c r="AH655" s="30">
        <f t="shared" si="1264"/>
        <v>5.3349875930521096E-2</v>
      </c>
      <c r="AI655" s="30">
        <f t="shared" si="1265"/>
        <v>7.4893009985734671E-2</v>
      </c>
      <c r="AJ655" s="30">
        <f t="shared" si="1266"/>
        <v>0.11455308163923847</v>
      </c>
      <c r="AK655" s="30">
        <f t="shared" si="1267"/>
        <v>0.12399150743099786</v>
      </c>
      <c r="AL655" s="30">
        <f t="shared" si="1268"/>
        <v>6.0590261876748127E-3</v>
      </c>
      <c r="AM655" s="30">
        <f t="shared" si="1269"/>
        <v>1.7983582004224155</v>
      </c>
      <c r="AO655" s="30">
        <f t="shared" si="1270"/>
        <v>0.53866264717861778</v>
      </c>
      <c r="AP655" s="30">
        <f t="shared" si="1271"/>
        <v>4.6628540689756534E-3</v>
      </c>
      <c r="AQ655" s="30">
        <f t="shared" si="1272"/>
        <v>0.19415294010465195</v>
      </c>
      <c r="AR655" s="30">
        <f t="shared" si="1273"/>
        <v>5.4019735144234166E-2</v>
      </c>
      <c r="AS655" s="30">
        <f t="shared" si="1274"/>
        <v>1.1757740620973202E-3</v>
      </c>
      <c r="AT655" s="30">
        <f t="shared" si="1275"/>
        <v>2.9665878531868552E-2</v>
      </c>
      <c r="AU655" s="30">
        <f t="shared" si="1276"/>
        <v>4.1645212821418497E-2</v>
      </c>
      <c r="AV655" s="30">
        <f t="shared" si="1277"/>
        <v>6.3698701188857232E-2</v>
      </c>
      <c r="AW655" s="30">
        <f t="shared" si="1278"/>
        <v>6.8947058156641747E-2</v>
      </c>
      <c r="AX655" s="30">
        <f t="shared" si="1279"/>
        <v>3.3691987426373738E-3</v>
      </c>
      <c r="AY655" s="30">
        <f t="shared" si="1280"/>
        <v>1.0000000000000004</v>
      </c>
      <c r="AZ655" s="30"/>
      <c r="BA655" s="30">
        <f t="shared" si="1281"/>
        <v>0.90595872170439418</v>
      </c>
      <c r="BB655" s="30">
        <f t="shared" si="1282"/>
        <v>2.0025031289111388E-3</v>
      </c>
      <c r="BC655" s="30">
        <f t="shared" si="1283"/>
        <v>0.55708120831698704</v>
      </c>
      <c r="BD655" s="30">
        <f t="shared" si="1284"/>
        <v>8.9074460681976345E-3</v>
      </c>
      <c r="BE655" s="30">
        <f t="shared" si="1285"/>
        <v>0</v>
      </c>
      <c r="BF655" s="30">
        <f t="shared" si="1286"/>
        <v>8.4367245657568247E-3</v>
      </c>
      <c r="BG655" s="30">
        <f t="shared" si="1287"/>
        <v>0.19222539229671898</v>
      </c>
      <c r="BH655" s="30">
        <f t="shared" si="1288"/>
        <v>0.13391416585995483</v>
      </c>
      <c r="BI655" s="30">
        <f t="shared" si="1289"/>
        <v>2.3354564755838643E-2</v>
      </c>
      <c r="BJ655" s="30">
        <f t="shared" si="1290"/>
        <v>1.8318807266967594</v>
      </c>
      <c r="BK655" s="30"/>
      <c r="BL655" s="30">
        <f t="shared" si="1291"/>
        <v>0.49455115090272039</v>
      </c>
      <c r="BM655" s="30">
        <f t="shared" si="1292"/>
        <v>1.093140562989625E-3</v>
      </c>
      <c r="BN655" s="30">
        <f t="shared" si="1293"/>
        <v>0.30410342780422928</v>
      </c>
      <c r="BO655" s="30">
        <f t="shared" si="1294"/>
        <v>4.8624596232635237E-3</v>
      </c>
      <c r="BP655" s="30">
        <f t="shared" si="1295"/>
        <v>0</v>
      </c>
      <c r="BQ655" s="30">
        <f t="shared" si="1296"/>
        <v>4.6054988421489074E-3</v>
      </c>
      <c r="BR655" s="30">
        <f t="shared" si="1297"/>
        <v>0.10493335591959586</v>
      </c>
      <c r="BS655" s="30">
        <f t="shared" si="1298"/>
        <v>7.3102011451055743E-2</v>
      </c>
      <c r="BT655" s="30">
        <f t="shared" si="1299"/>
        <v>1.2748954893996569E-2</v>
      </c>
      <c r="BU655" s="30">
        <f t="shared" si="1300"/>
        <v>0.99999999999999989</v>
      </c>
      <c r="BV655" s="30"/>
      <c r="BW655" s="28">
        <f t="shared" si="1301"/>
        <v>0.55001037126120145</v>
      </c>
      <c r="BX655" s="28">
        <f t="shared" si="1302"/>
        <v>0.38316571604689625</v>
      </c>
      <c r="BY655" s="28">
        <f t="shared" si="1303"/>
        <v>6.6823912691902299E-2</v>
      </c>
      <c r="BZ655" s="28"/>
      <c r="CA655" s="28">
        <f t="shared" si="1304"/>
        <v>58.217465239571858</v>
      </c>
      <c r="CB655" s="28">
        <f t="shared" si="1305"/>
        <v>9.3928178453536031</v>
      </c>
      <c r="CC655" s="28">
        <f t="shared" si="1306"/>
        <v>34.182909832250303</v>
      </c>
      <c r="CD655" s="28">
        <f t="shared" si="1307"/>
        <v>55.001037126120146</v>
      </c>
      <c r="CF655" s="28">
        <f t="shared" si="1308"/>
        <v>7.0963004510761962</v>
      </c>
      <c r="CG655" s="28">
        <f t="shared" si="1309"/>
        <v>0.48021664245551088</v>
      </c>
      <c r="CH655" s="30"/>
      <c r="CI655" s="107">
        <f t="shared" si="1256"/>
        <v>2.8433029902121061</v>
      </c>
    </row>
    <row r="656" spans="1:87" ht="15" customHeight="1" x14ac:dyDescent="0.2">
      <c r="A656" s="150" t="s">
        <v>194</v>
      </c>
      <c r="C656" s="147">
        <v>224</v>
      </c>
      <c r="D656" s="26">
        <f t="shared" si="1202"/>
        <v>1025</v>
      </c>
      <c r="F656" s="28">
        <v>58.2</v>
      </c>
      <c r="G656" s="28">
        <v>0.67</v>
      </c>
      <c r="H656" s="28">
        <v>17.8</v>
      </c>
      <c r="I656" s="28">
        <v>6.98</v>
      </c>
      <c r="J656" s="28">
        <v>0.15</v>
      </c>
      <c r="K656" s="28">
        <v>2.15</v>
      </c>
      <c r="L656" s="28">
        <v>4.2</v>
      </c>
      <c r="M656" s="28">
        <v>3.55</v>
      </c>
      <c r="N656" s="28">
        <v>5.84</v>
      </c>
      <c r="O656" s="28">
        <v>0.43</v>
      </c>
      <c r="P656" s="28">
        <f t="shared" si="1257"/>
        <v>99.970000000000027</v>
      </c>
      <c r="R656" s="28">
        <v>54.49</v>
      </c>
      <c r="S656" s="28">
        <v>0.26</v>
      </c>
      <c r="T656" s="28">
        <v>28.23</v>
      </c>
      <c r="U656" s="28">
        <v>0.68</v>
      </c>
      <c r="V656" s="28">
        <v>7.0000000000000007E-2</v>
      </c>
      <c r="W656" s="28">
        <v>0.4</v>
      </c>
      <c r="X656" s="28">
        <v>10.73</v>
      </c>
      <c r="Y656" s="28">
        <v>4.0999999999999996</v>
      </c>
      <c r="Z656" s="28">
        <v>1.04</v>
      </c>
      <c r="AA656" s="28">
        <f t="shared" si="1258"/>
        <v>100.00000000000001</v>
      </c>
      <c r="AC656" s="30">
        <f t="shared" si="1259"/>
        <v>0.9687083888149135</v>
      </c>
      <c r="AD656" s="30">
        <f t="shared" si="1260"/>
        <v>8.3854818523153938E-3</v>
      </c>
      <c r="AE656" s="30">
        <f t="shared" si="1261"/>
        <v>0.34915653197332291</v>
      </c>
      <c r="AF656" s="30">
        <f t="shared" si="1262"/>
        <v>9.7146833681280464E-2</v>
      </c>
      <c r="AG656" s="30">
        <f t="shared" si="1263"/>
        <v>2.11446292641669E-3</v>
      </c>
      <c r="AH656" s="30">
        <f t="shared" si="1264"/>
        <v>5.3349875930521096E-2</v>
      </c>
      <c r="AI656" s="30">
        <f t="shared" si="1265"/>
        <v>7.4893009985734671E-2</v>
      </c>
      <c r="AJ656" s="30">
        <f t="shared" si="1266"/>
        <v>0.11455308163923847</v>
      </c>
      <c r="AK656" s="30">
        <f t="shared" si="1267"/>
        <v>0.12399150743099786</v>
      </c>
      <c r="AL656" s="30">
        <f t="shared" si="1268"/>
        <v>6.0590261876748127E-3</v>
      </c>
      <c r="AM656" s="30">
        <f t="shared" si="1269"/>
        <v>1.7983582004224155</v>
      </c>
      <c r="AO656" s="30">
        <f t="shared" si="1270"/>
        <v>0.53866264717861778</v>
      </c>
      <c r="AP656" s="30">
        <f t="shared" si="1271"/>
        <v>4.6628540689756534E-3</v>
      </c>
      <c r="AQ656" s="30">
        <f t="shared" si="1272"/>
        <v>0.19415294010465195</v>
      </c>
      <c r="AR656" s="30">
        <f t="shared" si="1273"/>
        <v>5.4019735144234166E-2</v>
      </c>
      <c r="AS656" s="30">
        <f t="shared" si="1274"/>
        <v>1.1757740620973202E-3</v>
      </c>
      <c r="AT656" s="30">
        <f t="shared" si="1275"/>
        <v>2.9665878531868552E-2</v>
      </c>
      <c r="AU656" s="30">
        <f t="shared" si="1276"/>
        <v>4.1645212821418497E-2</v>
      </c>
      <c r="AV656" s="30">
        <f t="shared" si="1277"/>
        <v>6.3698701188857232E-2</v>
      </c>
      <c r="AW656" s="30">
        <f t="shared" si="1278"/>
        <v>6.8947058156641747E-2</v>
      </c>
      <c r="AX656" s="30">
        <f t="shared" si="1279"/>
        <v>3.3691987426373738E-3</v>
      </c>
      <c r="AY656" s="30">
        <f t="shared" si="1280"/>
        <v>1.0000000000000004</v>
      </c>
      <c r="AZ656" s="30"/>
      <c r="BA656" s="30">
        <f t="shared" si="1281"/>
        <v>0.90695739014647148</v>
      </c>
      <c r="BB656" s="30">
        <f t="shared" si="1282"/>
        <v>3.2540675844806004E-3</v>
      </c>
      <c r="BC656" s="30">
        <f t="shared" si="1283"/>
        <v>0.55374656728128679</v>
      </c>
      <c r="BD656" s="30">
        <f t="shared" si="1284"/>
        <v>9.4641614474599879E-3</v>
      </c>
      <c r="BE656" s="30">
        <f t="shared" si="1285"/>
        <v>9.8674936566112213E-4</v>
      </c>
      <c r="BF656" s="30">
        <f t="shared" si="1286"/>
        <v>9.9255583126550886E-3</v>
      </c>
      <c r="BG656" s="30">
        <f t="shared" si="1287"/>
        <v>0.19133380884450785</v>
      </c>
      <c r="BH656" s="30">
        <f t="shared" si="1288"/>
        <v>0.13230074217489513</v>
      </c>
      <c r="BI656" s="30">
        <f t="shared" si="1289"/>
        <v>2.2080679405520168E-2</v>
      </c>
      <c r="BJ656" s="30">
        <f t="shared" si="1290"/>
        <v>1.8300497245629384</v>
      </c>
      <c r="BK656" s="30"/>
      <c r="BL656" s="30">
        <f t="shared" si="1291"/>
        <v>0.4955916650642242</v>
      </c>
      <c r="BM656" s="30">
        <f t="shared" si="1292"/>
        <v>1.7781306927371896E-3</v>
      </c>
      <c r="BN656" s="30">
        <f t="shared" si="1293"/>
        <v>0.30258553079126599</v>
      </c>
      <c r="BO656" s="30">
        <f t="shared" si="1294"/>
        <v>5.1715324017877528E-3</v>
      </c>
      <c r="BP656" s="30">
        <f t="shared" si="1295"/>
        <v>5.3919265275525921E-4</v>
      </c>
      <c r="BQ656" s="30">
        <f t="shared" si="1296"/>
        <v>5.4236549856728948E-3</v>
      </c>
      <c r="BR656" s="30">
        <f t="shared" si="1297"/>
        <v>0.10455115305143042</v>
      </c>
      <c r="BS656" s="30">
        <f t="shared" si="1298"/>
        <v>7.2293523175438232E-2</v>
      </c>
      <c r="BT656" s="30">
        <f t="shared" si="1299"/>
        <v>1.2065617184688021E-2</v>
      </c>
      <c r="BU656" s="30">
        <f t="shared" si="1300"/>
        <v>1</v>
      </c>
      <c r="BV656" s="30"/>
      <c r="BW656" s="28">
        <f t="shared" si="1301"/>
        <v>0.55344338925808079</v>
      </c>
      <c r="BX656" s="28">
        <f t="shared" si="1302"/>
        <v>0.38268705145643289</v>
      </c>
      <c r="BY656" s="28">
        <f t="shared" si="1303"/>
        <v>6.3869559285486321E-2</v>
      </c>
      <c r="BZ656" s="28"/>
      <c r="CA656" s="28">
        <f t="shared" si="1304"/>
        <v>58.217465239571858</v>
      </c>
      <c r="CB656" s="28">
        <f t="shared" si="1305"/>
        <v>9.3928178453536031</v>
      </c>
      <c r="CC656" s="28">
        <f t="shared" si="1306"/>
        <v>34.059125391452675</v>
      </c>
      <c r="CD656" s="28">
        <f t="shared" si="1307"/>
        <v>55.344338925808081</v>
      </c>
      <c r="CF656" s="28">
        <f t="shared" si="1308"/>
        <v>7.1025227853437052</v>
      </c>
      <c r="CG656" s="28">
        <f t="shared" si="1309"/>
        <v>0.48021664245551088</v>
      </c>
      <c r="CH656" s="30"/>
      <c r="CI656" s="107">
        <f t="shared" si="1256"/>
        <v>2.8471466794490126</v>
      </c>
    </row>
    <row r="657" spans="1:89" ht="15" customHeight="1" x14ac:dyDescent="0.2">
      <c r="A657" s="150" t="s">
        <v>194</v>
      </c>
      <c r="C657" s="147">
        <v>231</v>
      </c>
      <c r="D657" s="26">
        <f t="shared" si="1202"/>
        <v>1025</v>
      </c>
      <c r="F657" s="28">
        <v>58.2</v>
      </c>
      <c r="G657" s="28">
        <v>0.67</v>
      </c>
      <c r="H657" s="28">
        <v>17.8</v>
      </c>
      <c r="I657" s="28">
        <v>6.98</v>
      </c>
      <c r="J657" s="28">
        <v>0.15</v>
      </c>
      <c r="K657" s="28">
        <v>2.15</v>
      </c>
      <c r="L657" s="28">
        <v>4.2</v>
      </c>
      <c r="M657" s="28">
        <v>3.55</v>
      </c>
      <c r="N657" s="28">
        <v>5.84</v>
      </c>
      <c r="O657" s="28">
        <v>0.43</v>
      </c>
      <c r="P657" s="28">
        <f t="shared" si="1257"/>
        <v>99.970000000000027</v>
      </c>
      <c r="R657" s="28">
        <v>53.35</v>
      </c>
      <c r="S657" s="28">
        <v>0.18</v>
      </c>
      <c r="T657" s="28">
        <v>29.19</v>
      </c>
      <c r="U657" s="28">
        <v>0.77</v>
      </c>
      <c r="V657" s="28">
        <v>0.16</v>
      </c>
      <c r="W657" s="28">
        <v>0.25</v>
      </c>
      <c r="X657" s="28">
        <v>11.56</v>
      </c>
      <c r="Y657" s="28">
        <v>3.71</v>
      </c>
      <c r="Z657" s="28">
        <v>0.83</v>
      </c>
      <c r="AA657" s="28">
        <f t="shared" si="1258"/>
        <v>99.999999999999986</v>
      </c>
      <c r="AC657" s="30">
        <f t="shared" si="1259"/>
        <v>0.9687083888149135</v>
      </c>
      <c r="AD657" s="30">
        <f t="shared" si="1260"/>
        <v>8.3854818523153938E-3</v>
      </c>
      <c r="AE657" s="30">
        <f t="shared" si="1261"/>
        <v>0.34915653197332291</v>
      </c>
      <c r="AF657" s="30">
        <f t="shared" si="1262"/>
        <v>9.7146833681280464E-2</v>
      </c>
      <c r="AG657" s="30">
        <f t="shared" si="1263"/>
        <v>2.11446292641669E-3</v>
      </c>
      <c r="AH657" s="30">
        <f t="shared" si="1264"/>
        <v>5.3349875930521096E-2</v>
      </c>
      <c r="AI657" s="30">
        <f t="shared" si="1265"/>
        <v>7.4893009985734671E-2</v>
      </c>
      <c r="AJ657" s="30">
        <f t="shared" si="1266"/>
        <v>0.11455308163923847</v>
      </c>
      <c r="AK657" s="30">
        <f t="shared" si="1267"/>
        <v>0.12399150743099786</v>
      </c>
      <c r="AL657" s="30">
        <f t="shared" si="1268"/>
        <v>6.0590261876748127E-3</v>
      </c>
      <c r="AM657" s="30">
        <f t="shared" si="1269"/>
        <v>1.7983582004224155</v>
      </c>
      <c r="AO657" s="30">
        <f t="shared" si="1270"/>
        <v>0.53866264717861778</v>
      </c>
      <c r="AP657" s="30">
        <f t="shared" si="1271"/>
        <v>4.6628540689756534E-3</v>
      </c>
      <c r="AQ657" s="30">
        <f t="shared" si="1272"/>
        <v>0.19415294010465195</v>
      </c>
      <c r="AR657" s="30">
        <f t="shared" si="1273"/>
        <v>5.4019735144234166E-2</v>
      </c>
      <c r="AS657" s="30">
        <f t="shared" si="1274"/>
        <v>1.1757740620973202E-3</v>
      </c>
      <c r="AT657" s="30">
        <f t="shared" si="1275"/>
        <v>2.9665878531868552E-2</v>
      </c>
      <c r="AU657" s="30">
        <f t="shared" si="1276"/>
        <v>4.1645212821418497E-2</v>
      </c>
      <c r="AV657" s="30">
        <f t="shared" si="1277"/>
        <v>6.3698701188857232E-2</v>
      </c>
      <c r="AW657" s="30">
        <f t="shared" si="1278"/>
        <v>6.8947058156641747E-2</v>
      </c>
      <c r="AX657" s="30">
        <f t="shared" si="1279"/>
        <v>3.3691987426373738E-3</v>
      </c>
      <c r="AY657" s="30">
        <f t="shared" si="1280"/>
        <v>1.0000000000000004</v>
      </c>
      <c r="AZ657" s="30"/>
      <c r="BA657" s="30">
        <f t="shared" si="1281"/>
        <v>0.88798268974700401</v>
      </c>
      <c r="BB657" s="30">
        <f t="shared" si="1282"/>
        <v>2.252816020025031E-3</v>
      </c>
      <c r="BC657" s="30">
        <f t="shared" si="1283"/>
        <v>0.57257748136524134</v>
      </c>
      <c r="BD657" s="30">
        <f t="shared" si="1284"/>
        <v>1.0716771050800279E-2</v>
      </c>
      <c r="BE657" s="30">
        <f t="shared" si="1285"/>
        <v>2.2554271215111362E-3</v>
      </c>
      <c r="BF657" s="30">
        <f t="shared" si="1286"/>
        <v>6.2034739454094297E-3</v>
      </c>
      <c r="BG657" s="30">
        <f t="shared" si="1287"/>
        <v>0.20613409415121256</v>
      </c>
      <c r="BH657" s="30">
        <f t="shared" si="1288"/>
        <v>0.1197160374314295</v>
      </c>
      <c r="BI657" s="30">
        <f t="shared" si="1289"/>
        <v>1.762208067940552E-2</v>
      </c>
      <c r="BJ657" s="30">
        <f t="shared" si="1290"/>
        <v>1.8254608715120388</v>
      </c>
      <c r="BK657" s="30"/>
      <c r="BL657" s="30">
        <f t="shared" si="1291"/>
        <v>0.48644301480506852</v>
      </c>
      <c r="BM657" s="30">
        <f t="shared" si="1292"/>
        <v>1.2341080848032703E-3</v>
      </c>
      <c r="BN657" s="30">
        <f t="shared" si="1293"/>
        <v>0.31366187591354527</v>
      </c>
      <c r="BO657" s="30">
        <f t="shared" si="1294"/>
        <v>5.8707207686810184E-3</v>
      </c>
      <c r="BP657" s="30">
        <f t="shared" si="1295"/>
        <v>1.2355384641265709E-3</v>
      </c>
      <c r="BQ657" s="30">
        <f t="shared" si="1296"/>
        <v>3.3983056236483772E-3</v>
      </c>
      <c r="BR657" s="30">
        <f t="shared" si="1297"/>
        <v>0.11292167220241242</v>
      </c>
      <c r="BS657" s="30">
        <f t="shared" si="1298"/>
        <v>6.5581267338953197E-2</v>
      </c>
      <c r="BT657" s="30">
        <f t="shared" si="1299"/>
        <v>9.653496798761322E-3</v>
      </c>
      <c r="BU657" s="30">
        <f t="shared" si="1300"/>
        <v>1</v>
      </c>
      <c r="BV657" s="30"/>
      <c r="BW657" s="28">
        <f t="shared" si="1301"/>
        <v>0.60014780466125528</v>
      </c>
      <c r="BX657" s="28">
        <f t="shared" si="1302"/>
        <v>0.34854650000068638</v>
      </c>
      <c r="BY657" s="28">
        <f t="shared" si="1303"/>
        <v>5.1305695338058344E-2</v>
      </c>
      <c r="BZ657" s="28"/>
      <c r="CA657" s="28">
        <f t="shared" si="1304"/>
        <v>58.217465239571858</v>
      </c>
      <c r="CB657" s="28">
        <f t="shared" si="1305"/>
        <v>9.3928178453536031</v>
      </c>
      <c r="CC657" s="28">
        <f t="shared" si="1306"/>
        <v>35.137959766868597</v>
      </c>
      <c r="CD657" s="28">
        <f t="shared" si="1307"/>
        <v>60.014780466125529</v>
      </c>
      <c r="CF657" s="28">
        <f t="shared" si="1308"/>
        <v>7.1835392821701705</v>
      </c>
      <c r="CG657" s="28">
        <f t="shared" si="1309"/>
        <v>0.48021664245551088</v>
      </c>
      <c r="CH657" s="30"/>
      <c r="CI657" s="107">
        <f t="shared" si="1256"/>
        <v>3.2406566182359779</v>
      </c>
    </row>
    <row r="658" spans="1:89" ht="15" customHeight="1" x14ac:dyDescent="0.2">
      <c r="A658" s="150" t="s">
        <v>194</v>
      </c>
      <c r="C658" s="147">
        <v>238</v>
      </c>
      <c r="D658" s="26">
        <f t="shared" si="1202"/>
        <v>1025</v>
      </c>
      <c r="F658" s="28">
        <v>58.2</v>
      </c>
      <c r="G658" s="28">
        <v>0.67</v>
      </c>
      <c r="H658" s="28">
        <v>17.8</v>
      </c>
      <c r="I658" s="28">
        <v>6.98</v>
      </c>
      <c r="J658" s="28">
        <v>0.15</v>
      </c>
      <c r="K658" s="28">
        <v>2.15</v>
      </c>
      <c r="L658" s="28">
        <v>4.2</v>
      </c>
      <c r="M658" s="28">
        <v>3.55</v>
      </c>
      <c r="N658" s="28">
        <v>5.84</v>
      </c>
      <c r="O658" s="28">
        <v>0.43</v>
      </c>
      <c r="P658" s="28">
        <f t="shared" si="1257"/>
        <v>99.970000000000027</v>
      </c>
      <c r="R658" s="28">
        <v>53.44</v>
      </c>
      <c r="S658" s="28">
        <v>0.22</v>
      </c>
      <c r="T658" s="28">
        <v>28.91</v>
      </c>
      <c r="U658" s="28">
        <v>0.88</v>
      </c>
      <c r="V658" s="28">
        <v>0.12</v>
      </c>
      <c r="W658" s="28">
        <v>0.27</v>
      </c>
      <c r="X658" s="28">
        <v>11.36</v>
      </c>
      <c r="Y658" s="28">
        <v>3.87</v>
      </c>
      <c r="Z658" s="28">
        <v>0.93</v>
      </c>
      <c r="AA658" s="28">
        <f t="shared" si="1258"/>
        <v>100</v>
      </c>
      <c r="AC658" s="30">
        <f t="shared" si="1259"/>
        <v>0.9687083888149135</v>
      </c>
      <c r="AD658" s="30">
        <f t="shared" si="1260"/>
        <v>8.3854818523153938E-3</v>
      </c>
      <c r="AE658" s="30">
        <f t="shared" si="1261"/>
        <v>0.34915653197332291</v>
      </c>
      <c r="AF658" s="30">
        <f t="shared" si="1262"/>
        <v>9.7146833681280464E-2</v>
      </c>
      <c r="AG658" s="30">
        <f t="shared" si="1263"/>
        <v>2.11446292641669E-3</v>
      </c>
      <c r="AH658" s="30">
        <f t="shared" si="1264"/>
        <v>5.3349875930521096E-2</v>
      </c>
      <c r="AI658" s="30">
        <f t="shared" si="1265"/>
        <v>7.4893009985734671E-2</v>
      </c>
      <c r="AJ658" s="30">
        <f t="shared" si="1266"/>
        <v>0.11455308163923847</v>
      </c>
      <c r="AK658" s="30">
        <f t="shared" si="1267"/>
        <v>0.12399150743099786</v>
      </c>
      <c r="AL658" s="30">
        <f t="shared" si="1268"/>
        <v>6.0590261876748127E-3</v>
      </c>
      <c r="AM658" s="30">
        <f t="shared" si="1269"/>
        <v>1.7983582004224155</v>
      </c>
      <c r="AO658" s="30">
        <f t="shared" si="1270"/>
        <v>0.53866264717861778</v>
      </c>
      <c r="AP658" s="30">
        <f t="shared" si="1271"/>
        <v>4.6628540689756534E-3</v>
      </c>
      <c r="AQ658" s="30">
        <f t="shared" si="1272"/>
        <v>0.19415294010465195</v>
      </c>
      <c r="AR658" s="30">
        <f t="shared" si="1273"/>
        <v>5.4019735144234166E-2</v>
      </c>
      <c r="AS658" s="30">
        <f t="shared" si="1274"/>
        <v>1.1757740620973202E-3</v>
      </c>
      <c r="AT658" s="30">
        <f t="shared" si="1275"/>
        <v>2.9665878531868552E-2</v>
      </c>
      <c r="AU658" s="30">
        <f t="shared" si="1276"/>
        <v>4.1645212821418497E-2</v>
      </c>
      <c r="AV658" s="30">
        <f t="shared" si="1277"/>
        <v>6.3698701188857232E-2</v>
      </c>
      <c r="AW658" s="30">
        <f t="shared" si="1278"/>
        <v>6.8947058156641747E-2</v>
      </c>
      <c r="AX658" s="30">
        <f t="shared" si="1279"/>
        <v>3.3691987426373738E-3</v>
      </c>
      <c r="AY658" s="30">
        <f t="shared" si="1280"/>
        <v>1.0000000000000004</v>
      </c>
      <c r="AZ658" s="30"/>
      <c r="BA658" s="30">
        <f t="shared" si="1281"/>
        <v>0.88948069241011984</v>
      </c>
      <c r="BB658" s="30">
        <f t="shared" si="1282"/>
        <v>2.753441802252816E-3</v>
      </c>
      <c r="BC658" s="30">
        <f t="shared" si="1283"/>
        <v>0.5670851314240879</v>
      </c>
      <c r="BD658" s="30">
        <f t="shared" si="1284"/>
        <v>1.2247738343771748E-2</v>
      </c>
      <c r="BE658" s="30">
        <f t="shared" si="1285"/>
        <v>1.6915703411333521E-3</v>
      </c>
      <c r="BF658" s="30">
        <f t="shared" si="1286"/>
        <v>6.6997518610421849E-3</v>
      </c>
      <c r="BG658" s="30">
        <f t="shared" si="1287"/>
        <v>0.20256776034236804</v>
      </c>
      <c r="BH658" s="30">
        <f t="shared" si="1288"/>
        <v>0.12487899322362053</v>
      </c>
      <c r="BI658" s="30">
        <f t="shared" si="1289"/>
        <v>1.9745222929936305E-2</v>
      </c>
      <c r="BJ658" s="30">
        <f t="shared" si="1290"/>
        <v>1.8271503026783329</v>
      </c>
      <c r="BK658" s="30"/>
      <c r="BL658" s="30">
        <f t="shared" si="1291"/>
        <v>0.48681309419716173</v>
      </c>
      <c r="BM658" s="30">
        <f t="shared" si="1292"/>
        <v>1.5069596618388079E-3</v>
      </c>
      <c r="BN658" s="30">
        <f t="shared" si="1293"/>
        <v>0.3103658908590195</v>
      </c>
      <c r="BO658" s="30">
        <f t="shared" si="1294"/>
        <v>6.7031914811925266E-3</v>
      </c>
      <c r="BP658" s="30">
        <f t="shared" si="1295"/>
        <v>9.2579703960520346E-4</v>
      </c>
      <c r="BQ658" s="30">
        <f t="shared" si="1296"/>
        <v>3.666776537880511E-3</v>
      </c>
      <c r="BR658" s="30">
        <f t="shared" si="1297"/>
        <v>0.11086540611652669</v>
      </c>
      <c r="BS658" s="30">
        <f t="shared" si="1298"/>
        <v>6.834631668810516E-2</v>
      </c>
      <c r="BT658" s="30">
        <f t="shared" si="1299"/>
        <v>1.0806567418669782E-2</v>
      </c>
      <c r="BU658" s="30">
        <f t="shared" si="1300"/>
        <v>0.99999999999999989</v>
      </c>
      <c r="BV658" s="30"/>
      <c r="BW658" s="28">
        <f t="shared" si="1301"/>
        <v>0.58344597241793017</v>
      </c>
      <c r="BX658" s="28">
        <f t="shared" si="1302"/>
        <v>0.35968283162524722</v>
      </c>
      <c r="BY658" s="28">
        <f t="shared" si="1303"/>
        <v>5.6871195956822607E-2</v>
      </c>
      <c r="BZ658" s="28"/>
      <c r="CA658" s="28">
        <f t="shared" si="1304"/>
        <v>58.217465239571858</v>
      </c>
      <c r="CB658" s="28">
        <f t="shared" si="1305"/>
        <v>9.3928178453536031</v>
      </c>
      <c r="CC658" s="28">
        <f t="shared" si="1306"/>
        <v>34.859418216578767</v>
      </c>
      <c r="CD658" s="28">
        <f t="shared" si="1307"/>
        <v>58.344597241793018</v>
      </c>
      <c r="CF658" s="28">
        <f t="shared" si="1308"/>
        <v>7.1553151713714129</v>
      </c>
      <c r="CG658" s="28">
        <f t="shared" si="1309"/>
        <v>0.48021664245551088</v>
      </c>
      <c r="CH658" s="30"/>
      <c r="CI658" s="107">
        <f t="shared" si="1256"/>
        <v>3.1128886408185434</v>
      </c>
    </row>
    <row r="659" spans="1:89" ht="15" customHeight="1" x14ac:dyDescent="0.2">
      <c r="A659" s="150" t="s">
        <v>194</v>
      </c>
      <c r="C659" s="147">
        <v>245</v>
      </c>
      <c r="D659" s="26">
        <f t="shared" si="1202"/>
        <v>1025</v>
      </c>
      <c r="F659" s="28">
        <v>58.2</v>
      </c>
      <c r="G659" s="28">
        <v>0.67</v>
      </c>
      <c r="H659" s="28">
        <v>17.8</v>
      </c>
      <c r="I659" s="28">
        <v>6.98</v>
      </c>
      <c r="J659" s="28">
        <v>0.15</v>
      </c>
      <c r="K659" s="28">
        <v>2.15</v>
      </c>
      <c r="L659" s="28">
        <v>4.2</v>
      </c>
      <c r="M659" s="28">
        <v>3.55</v>
      </c>
      <c r="N659" s="28">
        <v>5.84</v>
      </c>
      <c r="O659" s="28">
        <v>0.43</v>
      </c>
      <c r="P659" s="28">
        <f t="shared" si="1257"/>
        <v>99.970000000000027</v>
      </c>
      <c r="R659" s="28">
        <v>53.46</v>
      </c>
      <c r="S659" s="28">
        <v>0.17</v>
      </c>
      <c r="T659" s="28">
        <v>29.13</v>
      </c>
      <c r="U659" s="28">
        <v>0.76</v>
      </c>
      <c r="V659" s="28">
        <v>0.22</v>
      </c>
      <c r="W659" s="28">
        <v>0.14000000000000001</v>
      </c>
      <c r="X659" s="28">
        <v>11.67</v>
      </c>
      <c r="Y659" s="28">
        <v>3.6</v>
      </c>
      <c r="Z659" s="28">
        <v>0.85</v>
      </c>
      <c r="AA659" s="28">
        <f t="shared" si="1258"/>
        <v>100</v>
      </c>
      <c r="AC659" s="30">
        <f t="shared" si="1259"/>
        <v>0.9687083888149135</v>
      </c>
      <c r="AD659" s="30">
        <f t="shared" si="1260"/>
        <v>8.3854818523153938E-3</v>
      </c>
      <c r="AE659" s="30">
        <f t="shared" si="1261"/>
        <v>0.34915653197332291</v>
      </c>
      <c r="AF659" s="30">
        <f t="shared" si="1262"/>
        <v>9.7146833681280464E-2</v>
      </c>
      <c r="AG659" s="30">
        <f t="shared" si="1263"/>
        <v>2.11446292641669E-3</v>
      </c>
      <c r="AH659" s="30">
        <f t="shared" si="1264"/>
        <v>5.3349875930521096E-2</v>
      </c>
      <c r="AI659" s="30">
        <f t="shared" si="1265"/>
        <v>7.4893009985734671E-2</v>
      </c>
      <c r="AJ659" s="30">
        <f t="shared" si="1266"/>
        <v>0.11455308163923847</v>
      </c>
      <c r="AK659" s="30">
        <f t="shared" si="1267"/>
        <v>0.12399150743099786</v>
      </c>
      <c r="AL659" s="30">
        <f t="shared" si="1268"/>
        <v>6.0590261876748127E-3</v>
      </c>
      <c r="AM659" s="30">
        <f t="shared" si="1269"/>
        <v>1.7983582004224155</v>
      </c>
      <c r="AO659" s="30">
        <f t="shared" si="1270"/>
        <v>0.53866264717861778</v>
      </c>
      <c r="AP659" s="30">
        <f t="shared" si="1271"/>
        <v>4.6628540689756534E-3</v>
      </c>
      <c r="AQ659" s="30">
        <f t="shared" si="1272"/>
        <v>0.19415294010465195</v>
      </c>
      <c r="AR659" s="30">
        <f t="shared" si="1273"/>
        <v>5.4019735144234166E-2</v>
      </c>
      <c r="AS659" s="30">
        <f t="shared" si="1274"/>
        <v>1.1757740620973202E-3</v>
      </c>
      <c r="AT659" s="30">
        <f t="shared" si="1275"/>
        <v>2.9665878531868552E-2</v>
      </c>
      <c r="AU659" s="30">
        <f t="shared" si="1276"/>
        <v>4.1645212821418497E-2</v>
      </c>
      <c r="AV659" s="30">
        <f t="shared" si="1277"/>
        <v>6.3698701188857232E-2</v>
      </c>
      <c r="AW659" s="30">
        <f t="shared" si="1278"/>
        <v>6.8947058156641747E-2</v>
      </c>
      <c r="AX659" s="30">
        <f t="shared" si="1279"/>
        <v>3.3691987426373738E-3</v>
      </c>
      <c r="AY659" s="30">
        <f t="shared" si="1280"/>
        <v>1.0000000000000004</v>
      </c>
      <c r="AZ659" s="30"/>
      <c r="BA659" s="30">
        <f t="shared" si="1281"/>
        <v>0.88981358189081228</v>
      </c>
      <c r="BB659" s="30">
        <f t="shared" si="1282"/>
        <v>2.1276595744680851E-3</v>
      </c>
      <c r="BC659" s="30">
        <f t="shared" si="1283"/>
        <v>0.57140054923499417</v>
      </c>
      <c r="BD659" s="30">
        <f t="shared" si="1284"/>
        <v>1.0577592205984691E-2</v>
      </c>
      <c r="BE659" s="30">
        <f t="shared" si="1285"/>
        <v>3.1012122920778123E-3</v>
      </c>
      <c r="BF659" s="30">
        <f t="shared" si="1286"/>
        <v>3.4739454094292808E-3</v>
      </c>
      <c r="BG659" s="30">
        <f t="shared" si="1287"/>
        <v>0.20809557774607704</v>
      </c>
      <c r="BH659" s="30">
        <f t="shared" si="1288"/>
        <v>0.11616650532429817</v>
      </c>
      <c r="BI659" s="30">
        <f t="shared" si="1289"/>
        <v>1.8046709129511677E-2</v>
      </c>
      <c r="BJ659" s="30">
        <f t="shared" si="1290"/>
        <v>1.8228033328076532</v>
      </c>
      <c r="BK659" s="30"/>
      <c r="BL659" s="30">
        <f t="shared" si="1291"/>
        <v>0.48815665731762609</v>
      </c>
      <c r="BM659" s="30">
        <f t="shared" si="1292"/>
        <v>1.1672458219564826E-3</v>
      </c>
      <c r="BN659" s="30">
        <f t="shared" si="1293"/>
        <v>0.31347350476634761</v>
      </c>
      <c r="BO659" s="30">
        <f t="shared" si="1294"/>
        <v>5.80292564513369E-3</v>
      </c>
      <c r="BP659" s="30">
        <f t="shared" si="1295"/>
        <v>1.7013422327361194E-3</v>
      </c>
      <c r="BQ659" s="30">
        <f t="shared" si="1296"/>
        <v>1.9058256844847784E-3</v>
      </c>
      <c r="BR659" s="30">
        <f t="shared" si="1297"/>
        <v>0.11416238603511256</v>
      </c>
      <c r="BS659" s="30">
        <f t="shared" si="1298"/>
        <v>6.3729587955804093E-2</v>
      </c>
      <c r="BT659" s="30">
        <f t="shared" si="1299"/>
        <v>9.900524540798615E-3</v>
      </c>
      <c r="BU659" s="30">
        <f t="shared" si="1300"/>
        <v>1</v>
      </c>
      <c r="BV659" s="30"/>
      <c r="BW659" s="28">
        <f t="shared" si="1301"/>
        <v>0.60791771198375255</v>
      </c>
      <c r="BX659" s="28">
        <f t="shared" si="1302"/>
        <v>0.33936173411655812</v>
      </c>
      <c r="BY659" s="28">
        <f t="shared" si="1303"/>
        <v>5.2720553899689326E-2</v>
      </c>
      <c r="BZ659" s="28"/>
      <c r="CA659" s="28">
        <f t="shared" si="1304"/>
        <v>58.217465239571858</v>
      </c>
      <c r="CB659" s="28">
        <f t="shared" si="1305"/>
        <v>9.3928178453536031</v>
      </c>
      <c r="CC659" s="28">
        <f t="shared" si="1306"/>
        <v>35.667940989156563</v>
      </c>
      <c r="CD659" s="28">
        <f t="shared" si="1307"/>
        <v>60.791771198375258</v>
      </c>
      <c r="CF659" s="28">
        <f t="shared" si="1308"/>
        <v>7.1964028468635277</v>
      </c>
      <c r="CG659" s="28">
        <f t="shared" si="1309"/>
        <v>0.48021664245551088</v>
      </c>
      <c r="CH659" s="30"/>
      <c r="CI659" s="107">
        <f t="shared" si="1256"/>
        <v>3.3494605749933899</v>
      </c>
    </row>
    <row r="660" spans="1:89" ht="15" customHeight="1" x14ac:dyDescent="0.2">
      <c r="A660" s="150" t="s">
        <v>194</v>
      </c>
      <c r="C660" s="146">
        <v>252</v>
      </c>
      <c r="D660" s="26">
        <f t="shared" si="1202"/>
        <v>1025</v>
      </c>
      <c r="F660" s="28">
        <v>58.2</v>
      </c>
      <c r="G660" s="28">
        <v>0.67</v>
      </c>
      <c r="H660" s="28">
        <v>17.8</v>
      </c>
      <c r="I660" s="28">
        <v>6.98</v>
      </c>
      <c r="J660" s="28">
        <v>0.15</v>
      </c>
      <c r="K660" s="28">
        <v>2.15</v>
      </c>
      <c r="L660" s="28">
        <v>4.2</v>
      </c>
      <c r="M660" s="28">
        <v>3.55</v>
      </c>
      <c r="N660" s="28">
        <v>5.84</v>
      </c>
      <c r="O660" s="28">
        <v>0.43</v>
      </c>
      <c r="P660" s="28">
        <f t="shared" si="1257"/>
        <v>99.970000000000027</v>
      </c>
      <c r="R660" s="28">
        <v>54.34</v>
      </c>
      <c r="S660" s="28">
        <v>0.18</v>
      </c>
      <c r="T660" s="28">
        <v>28.4</v>
      </c>
      <c r="U660" s="28">
        <v>0.83</v>
      </c>
      <c r="V660" s="28">
        <v>0.16</v>
      </c>
      <c r="W660" s="28">
        <v>0.22</v>
      </c>
      <c r="X660" s="28">
        <v>10.89</v>
      </c>
      <c r="Y660" s="28">
        <v>3.98</v>
      </c>
      <c r="Z660" s="28">
        <v>1</v>
      </c>
      <c r="AA660" s="28">
        <f t="shared" si="1258"/>
        <v>100</v>
      </c>
      <c r="AC660" s="30">
        <f t="shared" si="1259"/>
        <v>0.9687083888149135</v>
      </c>
      <c r="AD660" s="30">
        <f t="shared" si="1260"/>
        <v>8.3854818523153938E-3</v>
      </c>
      <c r="AE660" s="30">
        <f t="shared" si="1261"/>
        <v>0.34915653197332291</v>
      </c>
      <c r="AF660" s="30">
        <f t="shared" si="1262"/>
        <v>9.7146833681280464E-2</v>
      </c>
      <c r="AG660" s="30">
        <f t="shared" si="1263"/>
        <v>2.11446292641669E-3</v>
      </c>
      <c r="AH660" s="30">
        <f t="shared" si="1264"/>
        <v>5.3349875930521096E-2</v>
      </c>
      <c r="AI660" s="30">
        <f t="shared" si="1265"/>
        <v>7.4893009985734671E-2</v>
      </c>
      <c r="AJ660" s="30">
        <f t="shared" si="1266"/>
        <v>0.11455308163923847</v>
      </c>
      <c r="AK660" s="30">
        <f t="shared" si="1267"/>
        <v>0.12399150743099786</v>
      </c>
      <c r="AL660" s="30">
        <f t="shared" si="1268"/>
        <v>6.0590261876748127E-3</v>
      </c>
      <c r="AM660" s="30">
        <f t="shared" si="1269"/>
        <v>1.7983582004224155</v>
      </c>
      <c r="AO660" s="30">
        <f t="shared" si="1270"/>
        <v>0.53866264717861778</v>
      </c>
      <c r="AP660" s="30">
        <f t="shared" si="1271"/>
        <v>4.6628540689756534E-3</v>
      </c>
      <c r="AQ660" s="30">
        <f t="shared" si="1272"/>
        <v>0.19415294010465195</v>
      </c>
      <c r="AR660" s="30">
        <f t="shared" si="1273"/>
        <v>5.4019735144234166E-2</v>
      </c>
      <c r="AS660" s="30">
        <f t="shared" si="1274"/>
        <v>1.1757740620973202E-3</v>
      </c>
      <c r="AT660" s="30">
        <f t="shared" si="1275"/>
        <v>2.9665878531868552E-2</v>
      </c>
      <c r="AU660" s="30">
        <f t="shared" si="1276"/>
        <v>4.1645212821418497E-2</v>
      </c>
      <c r="AV660" s="30">
        <f t="shared" si="1277"/>
        <v>6.3698701188857232E-2</v>
      </c>
      <c r="AW660" s="30">
        <f t="shared" si="1278"/>
        <v>6.8947058156641747E-2</v>
      </c>
      <c r="AX660" s="30">
        <f t="shared" si="1279"/>
        <v>3.3691987426373738E-3</v>
      </c>
      <c r="AY660" s="30">
        <f t="shared" si="1280"/>
        <v>1.0000000000000004</v>
      </c>
      <c r="AZ660" s="30"/>
      <c r="BA660" s="30">
        <f t="shared" si="1281"/>
        <v>0.90446071904127834</v>
      </c>
      <c r="BB660" s="30">
        <f t="shared" si="1282"/>
        <v>2.252816020025031E-3</v>
      </c>
      <c r="BC660" s="30">
        <f t="shared" si="1283"/>
        <v>0.55708120831698704</v>
      </c>
      <c r="BD660" s="30">
        <f t="shared" si="1284"/>
        <v>1.1551844119693807E-2</v>
      </c>
      <c r="BE660" s="30">
        <f t="shared" si="1285"/>
        <v>2.2554271215111362E-3</v>
      </c>
      <c r="BF660" s="30">
        <f t="shared" si="1286"/>
        <v>5.4590570719602978E-3</v>
      </c>
      <c r="BG660" s="30">
        <f t="shared" si="1287"/>
        <v>0.19418687589158345</v>
      </c>
      <c r="BH660" s="30">
        <f t="shared" si="1288"/>
        <v>0.12842852533075186</v>
      </c>
      <c r="BI660" s="30">
        <f t="shared" si="1289"/>
        <v>2.1231422505307854E-2</v>
      </c>
      <c r="BJ660" s="30">
        <f t="shared" si="1290"/>
        <v>1.8269078954190989</v>
      </c>
      <c r="BK660" s="30"/>
      <c r="BL660" s="30">
        <f t="shared" si="1291"/>
        <v>0.4950773497170704</v>
      </c>
      <c r="BM660" s="30">
        <f t="shared" si="1292"/>
        <v>1.2331305949653403E-3</v>
      </c>
      <c r="BN660" s="30">
        <f t="shared" si="1293"/>
        <v>0.3049311953349409</v>
      </c>
      <c r="BO660" s="30">
        <f t="shared" si="1294"/>
        <v>6.323167220777583E-3</v>
      </c>
      <c r="BP660" s="30">
        <f t="shared" si="1295"/>
        <v>1.2345598413398577E-3</v>
      </c>
      <c r="BQ660" s="30">
        <f t="shared" si="1296"/>
        <v>2.9881402809899026E-3</v>
      </c>
      <c r="BR660" s="30">
        <f t="shared" si="1297"/>
        <v>0.10629264692462032</v>
      </c>
      <c r="BS660" s="30">
        <f t="shared" si="1298"/>
        <v>7.0298303298585232E-2</v>
      </c>
      <c r="BT660" s="30">
        <f t="shared" si="1299"/>
        <v>1.162150678671039E-2</v>
      </c>
      <c r="BU660" s="30">
        <f t="shared" si="1300"/>
        <v>1</v>
      </c>
      <c r="BV660" s="30"/>
      <c r="BW660" s="28">
        <f t="shared" si="1301"/>
        <v>0.56474820324469976</v>
      </c>
      <c r="BX660" s="28">
        <f t="shared" si="1302"/>
        <v>0.37350505070385209</v>
      </c>
      <c r="BY660" s="28">
        <f t="shared" si="1303"/>
        <v>6.1746746051448143E-2</v>
      </c>
      <c r="BZ660" s="28"/>
      <c r="CA660" s="28">
        <f t="shared" si="1304"/>
        <v>58.217465239571858</v>
      </c>
      <c r="CB660" s="28">
        <f t="shared" si="1305"/>
        <v>9.3928178453536031</v>
      </c>
      <c r="CC660" s="28">
        <f t="shared" si="1306"/>
        <v>34.412084767379802</v>
      </c>
      <c r="CD660" s="28">
        <f t="shared" si="1307"/>
        <v>56.474820324469974</v>
      </c>
      <c r="CF660" s="28">
        <f t="shared" si="1308"/>
        <v>7.1227432900263485</v>
      </c>
      <c r="CG660" s="28">
        <f t="shared" si="1309"/>
        <v>0.48021664245551088</v>
      </c>
      <c r="CH660" s="30"/>
      <c r="CI660" s="107">
        <f t="shared" si="1256"/>
        <v>2.9534961145157159</v>
      </c>
    </row>
    <row r="661" spans="1:89" ht="15" customHeight="1" x14ac:dyDescent="0.2">
      <c r="A661" s="150" t="s">
        <v>194</v>
      </c>
      <c r="C661" s="147">
        <v>259</v>
      </c>
      <c r="D661" s="26">
        <f t="shared" si="1202"/>
        <v>1025</v>
      </c>
      <c r="F661" s="28">
        <v>58.2</v>
      </c>
      <c r="G661" s="28">
        <v>0.67</v>
      </c>
      <c r="H661" s="28">
        <v>17.8</v>
      </c>
      <c r="I661" s="28">
        <v>6.98</v>
      </c>
      <c r="J661" s="28">
        <v>0.15</v>
      </c>
      <c r="K661" s="28">
        <v>2.15</v>
      </c>
      <c r="L661" s="28">
        <v>4.2</v>
      </c>
      <c r="M661" s="28">
        <v>3.55</v>
      </c>
      <c r="N661" s="28">
        <v>5.84</v>
      </c>
      <c r="O661" s="28">
        <v>0.43</v>
      </c>
      <c r="P661" s="28">
        <f t="shared" si="1257"/>
        <v>99.970000000000027</v>
      </c>
      <c r="R661" s="28">
        <v>54.38</v>
      </c>
      <c r="S661" s="28">
        <v>0.09</v>
      </c>
      <c r="T661" s="28">
        <v>28.18</v>
      </c>
      <c r="U661" s="28">
        <v>0.78</v>
      </c>
      <c r="V661" s="28">
        <v>0.13</v>
      </c>
      <c r="W661" s="28">
        <v>0.27</v>
      </c>
      <c r="X661" s="28">
        <v>10.98</v>
      </c>
      <c r="Y661" s="28">
        <v>4.21</v>
      </c>
      <c r="Z661" s="28">
        <v>0.98</v>
      </c>
      <c r="AA661" s="28">
        <f t="shared" si="1258"/>
        <v>100</v>
      </c>
      <c r="AC661" s="30">
        <f t="shared" si="1259"/>
        <v>0.9687083888149135</v>
      </c>
      <c r="AD661" s="30">
        <f t="shared" si="1260"/>
        <v>8.3854818523153938E-3</v>
      </c>
      <c r="AE661" s="30">
        <f t="shared" si="1261"/>
        <v>0.34915653197332291</v>
      </c>
      <c r="AF661" s="30">
        <f t="shared" si="1262"/>
        <v>9.7146833681280464E-2</v>
      </c>
      <c r="AG661" s="30">
        <f t="shared" si="1263"/>
        <v>2.11446292641669E-3</v>
      </c>
      <c r="AH661" s="30">
        <f t="shared" si="1264"/>
        <v>5.3349875930521096E-2</v>
      </c>
      <c r="AI661" s="30">
        <f t="shared" si="1265"/>
        <v>7.4893009985734671E-2</v>
      </c>
      <c r="AJ661" s="30">
        <f t="shared" si="1266"/>
        <v>0.11455308163923847</v>
      </c>
      <c r="AK661" s="30">
        <f t="shared" si="1267"/>
        <v>0.12399150743099786</v>
      </c>
      <c r="AL661" s="30">
        <f t="shared" si="1268"/>
        <v>6.0590261876748127E-3</v>
      </c>
      <c r="AM661" s="30">
        <f t="shared" si="1269"/>
        <v>1.7983582004224155</v>
      </c>
      <c r="AO661" s="30">
        <f t="shared" si="1270"/>
        <v>0.53866264717861778</v>
      </c>
      <c r="AP661" s="30">
        <f t="shared" si="1271"/>
        <v>4.6628540689756534E-3</v>
      </c>
      <c r="AQ661" s="30">
        <f t="shared" si="1272"/>
        <v>0.19415294010465195</v>
      </c>
      <c r="AR661" s="30">
        <f t="shared" si="1273"/>
        <v>5.4019735144234166E-2</v>
      </c>
      <c r="AS661" s="30">
        <f t="shared" si="1274"/>
        <v>1.1757740620973202E-3</v>
      </c>
      <c r="AT661" s="30">
        <f t="shared" si="1275"/>
        <v>2.9665878531868552E-2</v>
      </c>
      <c r="AU661" s="30">
        <f t="shared" si="1276"/>
        <v>4.1645212821418497E-2</v>
      </c>
      <c r="AV661" s="30">
        <f t="shared" si="1277"/>
        <v>6.3698701188857232E-2</v>
      </c>
      <c r="AW661" s="30">
        <f t="shared" si="1278"/>
        <v>6.8947058156641747E-2</v>
      </c>
      <c r="AX661" s="30">
        <f t="shared" si="1279"/>
        <v>3.3691987426373738E-3</v>
      </c>
      <c r="AY661" s="30">
        <f t="shared" si="1280"/>
        <v>1.0000000000000004</v>
      </c>
      <c r="AZ661" s="30"/>
      <c r="BA661" s="30">
        <f t="shared" si="1281"/>
        <v>0.9051264980026632</v>
      </c>
      <c r="BB661" s="30">
        <f t="shared" si="1282"/>
        <v>1.1264080100125155E-3</v>
      </c>
      <c r="BC661" s="30">
        <f t="shared" si="1283"/>
        <v>0.55276579050608088</v>
      </c>
      <c r="BD661" s="30">
        <f t="shared" si="1284"/>
        <v>1.0855949895615868E-2</v>
      </c>
      <c r="BE661" s="30">
        <f t="shared" si="1285"/>
        <v>1.8325345362277983E-3</v>
      </c>
      <c r="BF661" s="30">
        <f t="shared" si="1286"/>
        <v>6.6997518610421849E-3</v>
      </c>
      <c r="BG661" s="30">
        <f t="shared" si="1287"/>
        <v>0.1957917261055635</v>
      </c>
      <c r="BH661" s="30">
        <f t="shared" si="1288"/>
        <v>0.13585027428202648</v>
      </c>
      <c r="BI661" s="30">
        <f t="shared" si="1289"/>
        <v>2.0806794055201697E-2</v>
      </c>
      <c r="BJ661" s="30">
        <f t="shared" si="1290"/>
        <v>1.8308557272544339</v>
      </c>
      <c r="BK661" s="30"/>
      <c r="BL661" s="30">
        <f t="shared" si="1291"/>
        <v>0.49437346948139832</v>
      </c>
      <c r="BM661" s="30">
        <f t="shared" si="1292"/>
        <v>6.1523581200015472E-4</v>
      </c>
      <c r="BN661" s="30">
        <f t="shared" si="1293"/>
        <v>0.30191662962707222</v>
      </c>
      <c r="BO661" s="30">
        <f t="shared" si="1294"/>
        <v>5.9294403890007971E-3</v>
      </c>
      <c r="BP661" s="30">
        <f t="shared" si="1295"/>
        <v>1.0009169531757054E-3</v>
      </c>
      <c r="BQ661" s="30">
        <f t="shared" si="1296"/>
        <v>3.6593554376287132E-3</v>
      </c>
      <c r="BR661" s="30">
        <f t="shared" si="1297"/>
        <v>0.10694000799242349</v>
      </c>
      <c r="BS661" s="30">
        <f t="shared" si="1298"/>
        <v>7.4200425658743005E-2</v>
      </c>
      <c r="BT661" s="30">
        <f t="shared" si="1299"/>
        <v>1.1364518648557706E-2</v>
      </c>
      <c r="BU661" s="30">
        <f t="shared" si="1300"/>
        <v>1.0000000000000002</v>
      </c>
      <c r="BV661" s="30"/>
      <c r="BW661" s="28">
        <f t="shared" si="1301"/>
        <v>0.55551821766081755</v>
      </c>
      <c r="BX661" s="28">
        <f t="shared" si="1302"/>
        <v>0.385446840573822</v>
      </c>
      <c r="BY661" s="28">
        <f t="shared" si="1303"/>
        <v>5.9034941765360449E-2</v>
      </c>
      <c r="BZ661" s="28"/>
      <c r="CA661" s="28">
        <f t="shared" si="1304"/>
        <v>58.217465239571858</v>
      </c>
      <c r="CB661" s="28">
        <f t="shared" si="1305"/>
        <v>9.3928178453536031</v>
      </c>
      <c r="CC661" s="28">
        <f t="shared" si="1306"/>
        <v>33.679405059576922</v>
      </c>
      <c r="CD661" s="28">
        <f t="shared" si="1307"/>
        <v>55.551821766081758</v>
      </c>
      <c r="CF661" s="28">
        <f t="shared" si="1308"/>
        <v>7.1062647197998361</v>
      </c>
      <c r="CG661" s="28">
        <f t="shared" si="1309"/>
        <v>0.48021664245551088</v>
      </c>
      <c r="CH661" s="30"/>
      <c r="CI661" s="107">
        <f t="shared" si="1256"/>
        <v>2.8119510518419291</v>
      </c>
    </row>
    <row r="662" spans="1:89" ht="15" customHeight="1" x14ac:dyDescent="0.2">
      <c r="A662" s="150" t="s">
        <v>194</v>
      </c>
      <c r="C662" s="147">
        <v>266</v>
      </c>
      <c r="D662" s="26">
        <f t="shared" si="1202"/>
        <v>1025</v>
      </c>
      <c r="F662" s="28">
        <v>58.2</v>
      </c>
      <c r="G662" s="28">
        <v>0.67</v>
      </c>
      <c r="H662" s="28">
        <v>17.8</v>
      </c>
      <c r="I662" s="28">
        <v>6.98</v>
      </c>
      <c r="J662" s="28">
        <v>0.15</v>
      </c>
      <c r="K662" s="28">
        <v>2.15</v>
      </c>
      <c r="L662" s="28">
        <v>4.2</v>
      </c>
      <c r="M662" s="28">
        <v>3.55</v>
      </c>
      <c r="N662" s="28">
        <v>5.84</v>
      </c>
      <c r="O662" s="28">
        <v>0.43</v>
      </c>
      <c r="P662" s="28">
        <f t="shared" si="1257"/>
        <v>99.970000000000027</v>
      </c>
      <c r="R662" s="28">
        <v>52.94</v>
      </c>
      <c r="S662" s="28">
        <v>0.22</v>
      </c>
      <c r="T662" s="28">
        <v>29.14</v>
      </c>
      <c r="U662" s="28">
        <v>0.82</v>
      </c>
      <c r="V662" s="28">
        <v>0.19</v>
      </c>
      <c r="W662" s="28">
        <v>0.32</v>
      </c>
      <c r="X662" s="28">
        <v>11.75</v>
      </c>
      <c r="Y662" s="28">
        <v>3.77</v>
      </c>
      <c r="Z662" s="28">
        <v>0.86</v>
      </c>
      <c r="AA662" s="28">
        <f t="shared" si="1258"/>
        <v>100.00999999999998</v>
      </c>
      <c r="AC662" s="30">
        <f t="shared" si="1259"/>
        <v>0.9687083888149135</v>
      </c>
      <c r="AD662" s="30">
        <f t="shared" si="1260"/>
        <v>8.3854818523153938E-3</v>
      </c>
      <c r="AE662" s="30">
        <f t="shared" si="1261"/>
        <v>0.34915653197332291</v>
      </c>
      <c r="AF662" s="30">
        <f t="shared" si="1262"/>
        <v>9.7146833681280464E-2</v>
      </c>
      <c r="AG662" s="30">
        <f t="shared" si="1263"/>
        <v>2.11446292641669E-3</v>
      </c>
      <c r="AH662" s="30">
        <f t="shared" si="1264"/>
        <v>5.3349875930521096E-2</v>
      </c>
      <c r="AI662" s="30">
        <f t="shared" si="1265"/>
        <v>7.4893009985734671E-2</v>
      </c>
      <c r="AJ662" s="30">
        <f t="shared" si="1266"/>
        <v>0.11455308163923847</v>
      </c>
      <c r="AK662" s="30">
        <f t="shared" si="1267"/>
        <v>0.12399150743099786</v>
      </c>
      <c r="AL662" s="30">
        <f t="shared" si="1268"/>
        <v>6.0590261876748127E-3</v>
      </c>
      <c r="AM662" s="30">
        <f t="shared" si="1269"/>
        <v>1.7983582004224155</v>
      </c>
      <c r="AO662" s="30">
        <f t="shared" si="1270"/>
        <v>0.53866264717861778</v>
      </c>
      <c r="AP662" s="30">
        <f t="shared" si="1271"/>
        <v>4.6628540689756534E-3</v>
      </c>
      <c r="AQ662" s="30">
        <f t="shared" si="1272"/>
        <v>0.19415294010465195</v>
      </c>
      <c r="AR662" s="30">
        <f t="shared" si="1273"/>
        <v>5.4019735144234166E-2</v>
      </c>
      <c r="AS662" s="30">
        <f t="shared" si="1274"/>
        <v>1.1757740620973202E-3</v>
      </c>
      <c r="AT662" s="30">
        <f t="shared" si="1275"/>
        <v>2.9665878531868552E-2</v>
      </c>
      <c r="AU662" s="30">
        <f t="shared" si="1276"/>
        <v>4.1645212821418497E-2</v>
      </c>
      <c r="AV662" s="30">
        <f t="shared" si="1277"/>
        <v>6.3698701188857232E-2</v>
      </c>
      <c r="AW662" s="30">
        <f t="shared" si="1278"/>
        <v>6.8947058156641747E-2</v>
      </c>
      <c r="AX662" s="30">
        <f t="shared" si="1279"/>
        <v>3.3691987426373738E-3</v>
      </c>
      <c r="AY662" s="30">
        <f t="shared" si="1280"/>
        <v>1.0000000000000004</v>
      </c>
      <c r="AZ662" s="30"/>
      <c r="BA662" s="30">
        <f t="shared" si="1281"/>
        <v>0.88115845539280957</v>
      </c>
      <c r="BB662" s="30">
        <f t="shared" si="1282"/>
        <v>2.753441802252816E-3</v>
      </c>
      <c r="BC662" s="30">
        <f t="shared" si="1283"/>
        <v>0.57159670459003531</v>
      </c>
      <c r="BD662" s="30">
        <f t="shared" si="1284"/>
        <v>1.1412665274878218E-2</v>
      </c>
      <c r="BE662" s="30">
        <f t="shared" si="1285"/>
        <v>2.6783197067944743E-3</v>
      </c>
      <c r="BF662" s="30">
        <f t="shared" si="1286"/>
        <v>7.9404466501240695E-3</v>
      </c>
      <c r="BG662" s="30">
        <f t="shared" si="1287"/>
        <v>0.20952211126961484</v>
      </c>
      <c r="BH662" s="30">
        <f t="shared" si="1288"/>
        <v>0.12165214585350113</v>
      </c>
      <c r="BI662" s="30">
        <f t="shared" si="1289"/>
        <v>1.8259023354564755E-2</v>
      </c>
      <c r="BJ662" s="30">
        <f t="shared" si="1290"/>
        <v>1.8269733138945754</v>
      </c>
      <c r="BK662" s="30"/>
      <c r="BL662" s="30">
        <f t="shared" si="1291"/>
        <v>0.4823050499377225</v>
      </c>
      <c r="BM662" s="30">
        <f t="shared" si="1292"/>
        <v>1.5071056491697075E-3</v>
      </c>
      <c r="BN662" s="30">
        <f t="shared" si="1293"/>
        <v>0.31286538245682283</v>
      </c>
      <c r="BO662" s="30">
        <f t="shared" si="1294"/>
        <v>6.246760797260764E-3</v>
      </c>
      <c r="BP662" s="30">
        <f t="shared" si="1295"/>
        <v>1.4659873170698241E-3</v>
      </c>
      <c r="BQ662" s="30">
        <f t="shared" si="1296"/>
        <v>4.3462302321194543E-3</v>
      </c>
      <c r="BR662" s="30">
        <f t="shared" si="1297"/>
        <v>0.11468263366309094</v>
      </c>
      <c r="BS662" s="30">
        <f t="shared" si="1298"/>
        <v>6.6586711983315269E-2</v>
      </c>
      <c r="BT662" s="30">
        <f t="shared" si="1299"/>
        <v>9.9941379634286131E-3</v>
      </c>
      <c r="BU662" s="30">
        <f t="shared" si="1300"/>
        <v>0.99999999999999978</v>
      </c>
      <c r="BV662" s="30"/>
      <c r="BW662" s="28">
        <f t="shared" si="1301"/>
        <v>0.59960548400883529</v>
      </c>
      <c r="BX662" s="28">
        <f t="shared" si="1302"/>
        <v>0.34814126944978097</v>
      </c>
      <c r="BY662" s="28">
        <f t="shared" si="1303"/>
        <v>5.2253246541383747E-2</v>
      </c>
      <c r="BZ662" s="28"/>
      <c r="CA662" s="28">
        <f t="shared" si="1304"/>
        <v>58.217465239571858</v>
      </c>
      <c r="CB662" s="28">
        <f t="shared" si="1305"/>
        <v>9.3928178453536031</v>
      </c>
      <c r="CC662" s="28">
        <f t="shared" si="1306"/>
        <v>35.205598854580138</v>
      </c>
      <c r="CD662" s="28">
        <f t="shared" si="1307"/>
        <v>59.960548400883532</v>
      </c>
      <c r="CF662" s="28">
        <f t="shared" si="1308"/>
        <v>7.18263522848767</v>
      </c>
      <c r="CG662" s="28">
        <f t="shared" si="1309"/>
        <v>0.48021664245551088</v>
      </c>
      <c r="CH662" s="30"/>
      <c r="CI662" s="107">
        <f t="shared" si="1256"/>
        <v>3.2459411986801538</v>
      </c>
    </row>
    <row r="663" spans="1:89" ht="15" customHeight="1" x14ac:dyDescent="0.2">
      <c r="A663" s="150" t="s">
        <v>194</v>
      </c>
      <c r="C663" s="147">
        <v>273</v>
      </c>
      <c r="D663" s="26">
        <f t="shared" si="1202"/>
        <v>1025</v>
      </c>
      <c r="F663" s="28">
        <v>58.2</v>
      </c>
      <c r="G663" s="28">
        <v>0.67</v>
      </c>
      <c r="H663" s="28">
        <v>17.8</v>
      </c>
      <c r="I663" s="28">
        <v>6.98</v>
      </c>
      <c r="J663" s="28">
        <v>0.15</v>
      </c>
      <c r="K663" s="28">
        <v>2.15</v>
      </c>
      <c r="L663" s="28">
        <v>4.2</v>
      </c>
      <c r="M663" s="28">
        <v>3.55</v>
      </c>
      <c r="N663" s="28">
        <v>5.84</v>
      </c>
      <c r="O663" s="28">
        <v>0.43</v>
      </c>
      <c r="P663" s="28">
        <f t="shared" si="1257"/>
        <v>99.970000000000027</v>
      </c>
      <c r="R663" s="28">
        <v>56.18</v>
      </c>
      <c r="S663" s="28">
        <v>0.28999999999999998</v>
      </c>
      <c r="T663" s="28">
        <v>26.94</v>
      </c>
      <c r="U663" s="28">
        <v>0.74</v>
      </c>
      <c r="V663" s="28">
        <v>0.15</v>
      </c>
      <c r="W663" s="28">
        <v>0.34</v>
      </c>
      <c r="X663" s="28">
        <v>9.3800000000000008</v>
      </c>
      <c r="Y663" s="28">
        <v>4.3600000000000003</v>
      </c>
      <c r="Z663" s="28">
        <v>1.62</v>
      </c>
      <c r="AA663" s="28">
        <f t="shared" si="1258"/>
        <v>100</v>
      </c>
      <c r="AC663" s="30">
        <f t="shared" si="1259"/>
        <v>0.9687083888149135</v>
      </c>
      <c r="AD663" s="30">
        <f t="shared" si="1260"/>
        <v>8.3854818523153938E-3</v>
      </c>
      <c r="AE663" s="30">
        <f t="shared" si="1261"/>
        <v>0.34915653197332291</v>
      </c>
      <c r="AF663" s="30">
        <f t="shared" si="1262"/>
        <v>9.7146833681280464E-2</v>
      </c>
      <c r="AG663" s="30">
        <f t="shared" si="1263"/>
        <v>2.11446292641669E-3</v>
      </c>
      <c r="AH663" s="30">
        <f t="shared" si="1264"/>
        <v>5.3349875930521096E-2</v>
      </c>
      <c r="AI663" s="30">
        <f t="shared" si="1265"/>
        <v>7.4893009985734671E-2</v>
      </c>
      <c r="AJ663" s="30">
        <f t="shared" si="1266"/>
        <v>0.11455308163923847</v>
      </c>
      <c r="AK663" s="30">
        <f t="shared" si="1267"/>
        <v>0.12399150743099786</v>
      </c>
      <c r="AL663" s="30">
        <f t="shared" si="1268"/>
        <v>6.0590261876748127E-3</v>
      </c>
      <c r="AM663" s="30">
        <f t="shared" si="1269"/>
        <v>1.7983582004224155</v>
      </c>
      <c r="AO663" s="30">
        <f t="shared" si="1270"/>
        <v>0.53866264717861778</v>
      </c>
      <c r="AP663" s="30">
        <f t="shared" si="1271"/>
        <v>4.6628540689756534E-3</v>
      </c>
      <c r="AQ663" s="30">
        <f t="shared" si="1272"/>
        <v>0.19415294010465195</v>
      </c>
      <c r="AR663" s="30">
        <f t="shared" si="1273"/>
        <v>5.4019735144234166E-2</v>
      </c>
      <c r="AS663" s="30">
        <f t="shared" si="1274"/>
        <v>1.1757740620973202E-3</v>
      </c>
      <c r="AT663" s="30">
        <f t="shared" si="1275"/>
        <v>2.9665878531868552E-2</v>
      </c>
      <c r="AU663" s="30">
        <f t="shared" si="1276"/>
        <v>4.1645212821418497E-2</v>
      </c>
      <c r="AV663" s="30">
        <f t="shared" si="1277"/>
        <v>6.3698701188857232E-2</v>
      </c>
      <c r="AW663" s="30">
        <f t="shared" si="1278"/>
        <v>6.8947058156641747E-2</v>
      </c>
      <c r="AX663" s="30">
        <f t="shared" si="1279"/>
        <v>3.3691987426373738E-3</v>
      </c>
      <c r="AY663" s="30">
        <f t="shared" si="1280"/>
        <v>1.0000000000000004</v>
      </c>
      <c r="AZ663" s="30"/>
      <c r="BA663" s="30">
        <f t="shared" si="1281"/>
        <v>0.93508655126498008</v>
      </c>
      <c r="BB663" s="30">
        <f t="shared" si="1282"/>
        <v>3.6295369211514386E-3</v>
      </c>
      <c r="BC663" s="30">
        <f t="shared" si="1283"/>
        <v>0.52844252648097301</v>
      </c>
      <c r="BD663" s="30">
        <f t="shared" si="1284"/>
        <v>1.0299234516353515E-2</v>
      </c>
      <c r="BE663" s="30">
        <f t="shared" si="1285"/>
        <v>2.11446292641669E-3</v>
      </c>
      <c r="BF663" s="30">
        <f t="shared" si="1286"/>
        <v>8.4367245657568247E-3</v>
      </c>
      <c r="BG663" s="30">
        <f t="shared" si="1287"/>
        <v>0.16726105563480745</v>
      </c>
      <c r="BH663" s="30">
        <f t="shared" si="1288"/>
        <v>0.14069054533720557</v>
      </c>
      <c r="BI663" s="30">
        <f t="shared" si="1289"/>
        <v>3.4394904458598725E-2</v>
      </c>
      <c r="BJ663" s="30">
        <f t="shared" si="1290"/>
        <v>1.8303555421062434</v>
      </c>
      <c r="BK663" s="30"/>
      <c r="BL663" s="30">
        <f t="shared" si="1291"/>
        <v>0.51087700162830041</v>
      </c>
      <c r="BM663" s="30">
        <f t="shared" si="1292"/>
        <v>1.9829682472372687E-3</v>
      </c>
      <c r="BN663" s="30">
        <f t="shared" si="1293"/>
        <v>0.28871031574165029</v>
      </c>
      <c r="BO663" s="30">
        <f t="shared" si="1294"/>
        <v>5.6269037787608665E-3</v>
      </c>
      <c r="BP663" s="30">
        <f t="shared" si="1295"/>
        <v>1.1552197798595544E-3</v>
      </c>
      <c r="BQ663" s="30">
        <f t="shared" si="1296"/>
        <v>4.6093364768073639E-3</v>
      </c>
      <c r="BR663" s="30">
        <f t="shared" si="1297"/>
        <v>9.1381729826291169E-2</v>
      </c>
      <c r="BS663" s="30">
        <f t="shared" si="1298"/>
        <v>7.6865145651051417E-2</v>
      </c>
      <c r="BT663" s="30">
        <f t="shared" si="1299"/>
        <v>1.8791378870041561E-2</v>
      </c>
      <c r="BU663" s="30">
        <f t="shared" si="1300"/>
        <v>1</v>
      </c>
      <c r="BV663" s="30"/>
      <c r="BW663" s="28">
        <f t="shared" si="1301"/>
        <v>0.48857240538916102</v>
      </c>
      <c r="BX663" s="28">
        <f t="shared" si="1302"/>
        <v>0.41095949018156791</v>
      </c>
      <c r="BY663" s="28">
        <f t="shared" si="1303"/>
        <v>0.10046810442927107</v>
      </c>
      <c r="BZ663" s="28"/>
      <c r="CA663" s="28">
        <f t="shared" si="1304"/>
        <v>58.217465239571858</v>
      </c>
      <c r="CB663" s="28">
        <f t="shared" si="1305"/>
        <v>9.3928178453536031</v>
      </c>
      <c r="CC663" s="28">
        <f t="shared" si="1306"/>
        <v>34.475430712385162</v>
      </c>
      <c r="CD663" s="28">
        <f t="shared" si="1307"/>
        <v>48.857240538916102</v>
      </c>
      <c r="CF663" s="28">
        <f t="shared" si="1308"/>
        <v>6.9778509965227986</v>
      </c>
      <c r="CG663" s="28">
        <f t="shared" si="1309"/>
        <v>0.48021664245551088</v>
      </c>
      <c r="CH663" s="30"/>
      <c r="CI663" s="107">
        <f t="shared" si="1256"/>
        <v>2.5402180660050937</v>
      </c>
    </row>
    <row r="664" spans="1:89" ht="15" customHeight="1" x14ac:dyDescent="0.2">
      <c r="A664" s="150" t="s">
        <v>194</v>
      </c>
      <c r="C664" s="147">
        <v>280</v>
      </c>
      <c r="D664" s="26">
        <f t="shared" si="1202"/>
        <v>1025</v>
      </c>
      <c r="F664" s="28">
        <v>58.2</v>
      </c>
      <c r="G664" s="28">
        <v>0.67</v>
      </c>
      <c r="H664" s="28">
        <v>17.8</v>
      </c>
      <c r="I664" s="28">
        <v>6.98</v>
      </c>
      <c r="J664" s="28">
        <v>0.15</v>
      </c>
      <c r="K664" s="28">
        <v>2.15</v>
      </c>
      <c r="L664" s="28">
        <v>4.2</v>
      </c>
      <c r="M664" s="28">
        <v>3.55</v>
      </c>
      <c r="N664" s="28">
        <v>5.84</v>
      </c>
      <c r="O664" s="28">
        <v>0.43</v>
      </c>
      <c r="P664" s="28">
        <f t="shared" si="1257"/>
        <v>99.970000000000027</v>
      </c>
      <c r="R664" s="28">
        <v>55.35</v>
      </c>
      <c r="S664" s="28">
        <v>0.18</v>
      </c>
      <c r="T664" s="28">
        <v>27.55</v>
      </c>
      <c r="U664" s="28">
        <v>0.75</v>
      </c>
      <c r="V664" s="28">
        <v>0.18</v>
      </c>
      <c r="W664" s="28">
        <v>0.12</v>
      </c>
      <c r="X664" s="28">
        <v>10.41</v>
      </c>
      <c r="Y664" s="28">
        <v>4.3099999999999996</v>
      </c>
      <c r="Z664" s="28">
        <v>1.1499999999999999</v>
      </c>
      <c r="AA664" s="28">
        <f t="shared" si="1258"/>
        <v>100.00000000000001</v>
      </c>
      <c r="AC664" s="30">
        <f t="shared" si="1259"/>
        <v>0.9687083888149135</v>
      </c>
      <c r="AD664" s="30">
        <f t="shared" si="1260"/>
        <v>8.3854818523153938E-3</v>
      </c>
      <c r="AE664" s="30">
        <f t="shared" si="1261"/>
        <v>0.34915653197332291</v>
      </c>
      <c r="AF664" s="30">
        <f t="shared" si="1262"/>
        <v>9.7146833681280464E-2</v>
      </c>
      <c r="AG664" s="30">
        <f t="shared" si="1263"/>
        <v>2.11446292641669E-3</v>
      </c>
      <c r="AH664" s="30">
        <f t="shared" si="1264"/>
        <v>5.3349875930521096E-2</v>
      </c>
      <c r="AI664" s="30">
        <f t="shared" si="1265"/>
        <v>7.4893009985734671E-2</v>
      </c>
      <c r="AJ664" s="30">
        <f t="shared" si="1266"/>
        <v>0.11455308163923847</v>
      </c>
      <c r="AK664" s="30">
        <f t="shared" si="1267"/>
        <v>0.12399150743099786</v>
      </c>
      <c r="AL664" s="30">
        <f t="shared" si="1268"/>
        <v>6.0590261876748127E-3</v>
      </c>
      <c r="AM664" s="30">
        <f t="shared" si="1269"/>
        <v>1.7983582004224155</v>
      </c>
      <c r="AO664" s="30">
        <f t="shared" si="1270"/>
        <v>0.53866264717861778</v>
      </c>
      <c r="AP664" s="30">
        <f t="shared" si="1271"/>
        <v>4.6628540689756534E-3</v>
      </c>
      <c r="AQ664" s="30">
        <f t="shared" si="1272"/>
        <v>0.19415294010465195</v>
      </c>
      <c r="AR664" s="30">
        <f t="shared" si="1273"/>
        <v>5.4019735144234166E-2</v>
      </c>
      <c r="AS664" s="30">
        <f t="shared" si="1274"/>
        <v>1.1757740620973202E-3</v>
      </c>
      <c r="AT664" s="30">
        <f t="shared" si="1275"/>
        <v>2.9665878531868552E-2</v>
      </c>
      <c r="AU664" s="30">
        <f t="shared" si="1276"/>
        <v>4.1645212821418497E-2</v>
      </c>
      <c r="AV664" s="30">
        <f t="shared" si="1277"/>
        <v>6.3698701188857232E-2</v>
      </c>
      <c r="AW664" s="30">
        <f t="shared" si="1278"/>
        <v>6.8947058156641747E-2</v>
      </c>
      <c r="AX664" s="30">
        <f t="shared" si="1279"/>
        <v>3.3691987426373738E-3</v>
      </c>
      <c r="AY664" s="30">
        <f t="shared" si="1280"/>
        <v>1.0000000000000004</v>
      </c>
      <c r="AZ664" s="30"/>
      <c r="BA664" s="30">
        <f t="shared" si="1281"/>
        <v>0.9212716378162451</v>
      </c>
      <c r="BB664" s="30">
        <f t="shared" si="1282"/>
        <v>2.252816020025031E-3</v>
      </c>
      <c r="BC664" s="30">
        <f t="shared" si="1283"/>
        <v>0.54040800313848569</v>
      </c>
      <c r="BD664" s="30">
        <f t="shared" si="1284"/>
        <v>1.0438413361169104E-2</v>
      </c>
      <c r="BE664" s="30">
        <f t="shared" si="1285"/>
        <v>2.5373555117000281E-3</v>
      </c>
      <c r="BF664" s="30">
        <f t="shared" si="1286"/>
        <v>2.9776674937965261E-3</v>
      </c>
      <c r="BG664" s="30">
        <f t="shared" si="1287"/>
        <v>0.18562767475035663</v>
      </c>
      <c r="BH664" s="30">
        <f t="shared" si="1288"/>
        <v>0.13907712165214584</v>
      </c>
      <c r="BI664" s="30">
        <f t="shared" si="1289"/>
        <v>2.4416135881104032E-2</v>
      </c>
      <c r="BJ664" s="30">
        <f t="shared" si="1290"/>
        <v>1.829006825625028</v>
      </c>
      <c r="BK664" s="30"/>
      <c r="BL664" s="30">
        <f t="shared" si="1291"/>
        <v>0.50370049193305677</v>
      </c>
      <c r="BM664" s="30">
        <f t="shared" si="1292"/>
        <v>1.2317154799327632E-3</v>
      </c>
      <c r="BN664" s="30">
        <f t="shared" si="1293"/>
        <v>0.29546527414068652</v>
      </c>
      <c r="BO664" s="30">
        <f t="shared" si="1294"/>
        <v>5.7071483905490493E-3</v>
      </c>
      <c r="BP664" s="30">
        <f t="shared" si="1295"/>
        <v>1.3872859719005889E-3</v>
      </c>
      <c r="BQ664" s="30">
        <f t="shared" si="1296"/>
        <v>1.6280242654528997E-3</v>
      </c>
      <c r="BR664" s="30">
        <f t="shared" si="1297"/>
        <v>0.10149096884147599</v>
      </c>
      <c r="BS664" s="30">
        <f t="shared" si="1298"/>
        <v>7.6039695261727033E-2</v>
      </c>
      <c r="BT664" s="30">
        <f t="shared" si="1299"/>
        <v>1.3349395715218442E-2</v>
      </c>
      <c r="BU664" s="30">
        <f t="shared" si="1300"/>
        <v>1.0000000000000002</v>
      </c>
      <c r="BV664" s="30"/>
      <c r="BW664" s="28">
        <f t="shared" si="1301"/>
        <v>0.53170021498327968</v>
      </c>
      <c r="BX664" s="28">
        <f t="shared" si="1302"/>
        <v>0.39836374388221241</v>
      </c>
      <c r="BY664" s="28">
        <f t="shared" si="1303"/>
        <v>6.9936041134507909E-2</v>
      </c>
      <c r="BZ664" s="28"/>
      <c r="CA664" s="28">
        <f t="shared" si="1304"/>
        <v>58.217465239571858</v>
      </c>
      <c r="CB664" s="28">
        <f t="shared" si="1305"/>
        <v>9.3928178453536031</v>
      </c>
      <c r="CC664" s="28">
        <f t="shared" si="1306"/>
        <v>33.578614862614778</v>
      </c>
      <c r="CD664" s="28">
        <f t="shared" si="1307"/>
        <v>53.170021498327969</v>
      </c>
      <c r="CF664" s="28">
        <f t="shared" si="1308"/>
        <v>7.0624431410310464</v>
      </c>
      <c r="CG664" s="28">
        <f t="shared" si="1309"/>
        <v>0.48021664245551088</v>
      </c>
      <c r="CH664" s="30"/>
      <c r="CI664" s="107">
        <f t="shared" si="1256"/>
        <v>2.667401412963804</v>
      </c>
    </row>
    <row r="665" spans="1:89" ht="15" customHeight="1" x14ac:dyDescent="0.2">
      <c r="A665" s="150" t="s">
        <v>194</v>
      </c>
      <c r="C665" s="147">
        <v>287</v>
      </c>
      <c r="D665" s="26">
        <f t="shared" si="1202"/>
        <v>1025</v>
      </c>
      <c r="F665" s="28">
        <v>58.2</v>
      </c>
      <c r="G665" s="28">
        <v>0.67</v>
      </c>
      <c r="H665" s="28">
        <v>17.8</v>
      </c>
      <c r="I665" s="28">
        <v>6.98</v>
      </c>
      <c r="J665" s="28">
        <v>0.15</v>
      </c>
      <c r="K665" s="28">
        <v>2.15</v>
      </c>
      <c r="L665" s="28">
        <v>4.2</v>
      </c>
      <c r="M665" s="28">
        <v>3.55</v>
      </c>
      <c r="N665" s="28">
        <v>5.84</v>
      </c>
      <c r="O665" s="28">
        <v>0.43</v>
      </c>
      <c r="P665" s="28">
        <f t="shared" si="1257"/>
        <v>99.970000000000027</v>
      </c>
      <c r="R665" s="28">
        <v>54.65</v>
      </c>
      <c r="S665" s="28">
        <v>0.32</v>
      </c>
      <c r="T665" s="28">
        <v>27.82</v>
      </c>
      <c r="U665" s="28">
        <v>0.8</v>
      </c>
      <c r="V665" s="28">
        <v>0.17</v>
      </c>
      <c r="W665" s="28">
        <v>0.23</v>
      </c>
      <c r="X665" s="28">
        <v>10.65</v>
      </c>
      <c r="Y665" s="28">
        <v>4.26</v>
      </c>
      <c r="Z665" s="28">
        <v>1.1000000000000001</v>
      </c>
      <c r="AA665" s="28">
        <f t="shared" si="1258"/>
        <v>100</v>
      </c>
      <c r="AC665" s="30">
        <f t="shared" si="1259"/>
        <v>0.9687083888149135</v>
      </c>
      <c r="AD665" s="30">
        <f t="shared" si="1260"/>
        <v>8.3854818523153938E-3</v>
      </c>
      <c r="AE665" s="30">
        <f t="shared" si="1261"/>
        <v>0.34915653197332291</v>
      </c>
      <c r="AF665" s="30">
        <f t="shared" si="1262"/>
        <v>9.7146833681280464E-2</v>
      </c>
      <c r="AG665" s="30">
        <f t="shared" si="1263"/>
        <v>2.11446292641669E-3</v>
      </c>
      <c r="AH665" s="30">
        <f t="shared" si="1264"/>
        <v>5.3349875930521096E-2</v>
      </c>
      <c r="AI665" s="30">
        <f t="shared" si="1265"/>
        <v>7.4893009985734671E-2</v>
      </c>
      <c r="AJ665" s="30">
        <f t="shared" si="1266"/>
        <v>0.11455308163923847</v>
      </c>
      <c r="AK665" s="30">
        <f t="shared" si="1267"/>
        <v>0.12399150743099786</v>
      </c>
      <c r="AL665" s="30">
        <f t="shared" si="1268"/>
        <v>6.0590261876748127E-3</v>
      </c>
      <c r="AM665" s="30">
        <f t="shared" si="1269"/>
        <v>1.7983582004224155</v>
      </c>
      <c r="AO665" s="30">
        <f t="shared" si="1270"/>
        <v>0.53866264717861778</v>
      </c>
      <c r="AP665" s="30">
        <f t="shared" si="1271"/>
        <v>4.6628540689756534E-3</v>
      </c>
      <c r="AQ665" s="30">
        <f t="shared" si="1272"/>
        <v>0.19415294010465195</v>
      </c>
      <c r="AR665" s="30">
        <f t="shared" si="1273"/>
        <v>5.4019735144234166E-2</v>
      </c>
      <c r="AS665" s="30">
        <f t="shared" si="1274"/>
        <v>1.1757740620973202E-3</v>
      </c>
      <c r="AT665" s="30">
        <f t="shared" si="1275"/>
        <v>2.9665878531868552E-2</v>
      </c>
      <c r="AU665" s="30">
        <f t="shared" si="1276"/>
        <v>4.1645212821418497E-2</v>
      </c>
      <c r="AV665" s="30">
        <f t="shared" si="1277"/>
        <v>6.3698701188857232E-2</v>
      </c>
      <c r="AW665" s="30">
        <f t="shared" si="1278"/>
        <v>6.8947058156641747E-2</v>
      </c>
      <c r="AX665" s="30">
        <f t="shared" si="1279"/>
        <v>3.3691987426373738E-3</v>
      </c>
      <c r="AY665" s="30">
        <f t="shared" si="1280"/>
        <v>1.0000000000000004</v>
      </c>
      <c r="AZ665" s="30"/>
      <c r="BA665" s="30">
        <f t="shared" si="1281"/>
        <v>0.90962050599201061</v>
      </c>
      <c r="BB665" s="30">
        <f t="shared" si="1282"/>
        <v>4.0050062578222776E-3</v>
      </c>
      <c r="BC665" s="30">
        <f t="shared" si="1283"/>
        <v>0.54570419772459788</v>
      </c>
      <c r="BD665" s="30">
        <f t="shared" si="1284"/>
        <v>1.1134307585247045E-2</v>
      </c>
      <c r="BE665" s="30">
        <f t="shared" si="1285"/>
        <v>2.3963913166055823E-3</v>
      </c>
      <c r="BF665" s="30">
        <f t="shared" si="1286"/>
        <v>5.7071960297766754E-3</v>
      </c>
      <c r="BG665" s="30">
        <f t="shared" si="1287"/>
        <v>0.18990727532097004</v>
      </c>
      <c r="BH665" s="30">
        <f t="shared" si="1288"/>
        <v>0.13746369796708616</v>
      </c>
      <c r="BI665" s="30">
        <f t="shared" si="1289"/>
        <v>2.3354564755838643E-2</v>
      </c>
      <c r="BJ665" s="30">
        <f t="shared" si="1290"/>
        <v>1.829293142949955</v>
      </c>
      <c r="BK665" s="30"/>
      <c r="BL665" s="30">
        <f t="shared" si="1291"/>
        <v>0.497252454860864</v>
      </c>
      <c r="BM665" s="30">
        <f t="shared" si="1292"/>
        <v>2.1893736787116161E-3</v>
      </c>
      <c r="BN665" s="30">
        <f t="shared" si="1293"/>
        <v>0.29831424221302461</v>
      </c>
      <c r="BO665" s="30">
        <f t="shared" si="1294"/>
        <v>6.0866721269679262E-3</v>
      </c>
      <c r="BP665" s="30">
        <f t="shared" si="1295"/>
        <v>1.3100094568446877E-3</v>
      </c>
      <c r="BQ665" s="30">
        <f t="shared" si="1296"/>
        <v>3.1198914464704852E-3</v>
      </c>
      <c r="BR665" s="30">
        <f t="shared" si="1297"/>
        <v>0.10381456687402311</v>
      </c>
      <c r="BS665" s="30">
        <f t="shared" si="1298"/>
        <v>7.5145800713716904E-2</v>
      </c>
      <c r="BT665" s="30">
        <f t="shared" si="1299"/>
        <v>1.2766988629376591E-2</v>
      </c>
      <c r="BU665" s="30">
        <f t="shared" si="1300"/>
        <v>1</v>
      </c>
      <c r="BV665" s="30"/>
      <c r="BW665" s="28">
        <f t="shared" si="1301"/>
        <v>0.54146976687281412</v>
      </c>
      <c r="BX665" s="28">
        <f t="shared" si="1302"/>
        <v>0.39194094257795958</v>
      </c>
      <c r="BY665" s="28">
        <f t="shared" si="1303"/>
        <v>6.6589290549226299E-2</v>
      </c>
      <c r="BZ665" s="28"/>
      <c r="CA665" s="28">
        <f t="shared" si="1304"/>
        <v>58.217465239571858</v>
      </c>
      <c r="CB665" s="28">
        <f t="shared" si="1305"/>
        <v>9.3928178453536031</v>
      </c>
      <c r="CC665" s="28">
        <f t="shared" si="1306"/>
        <v>33.732417398563335</v>
      </c>
      <c r="CD665" s="28">
        <f t="shared" si="1307"/>
        <v>54.146976687281409</v>
      </c>
      <c r="CF665" s="28">
        <f t="shared" si="1308"/>
        <v>7.0806505488881211</v>
      </c>
      <c r="CG665" s="28">
        <f t="shared" si="1309"/>
        <v>0.48021664245551088</v>
      </c>
      <c r="CH665" s="30"/>
      <c r="CI665" s="107">
        <f t="shared" si="1256"/>
        <v>2.7404559282393701</v>
      </c>
    </row>
    <row r="666" spans="1:89" ht="15" customHeight="1" x14ac:dyDescent="0.2">
      <c r="A666" s="150" t="s">
        <v>194</v>
      </c>
      <c r="C666" s="147">
        <v>294</v>
      </c>
      <c r="D666" s="26">
        <f t="shared" si="1202"/>
        <v>1025</v>
      </c>
      <c r="F666" s="28">
        <v>58.2</v>
      </c>
      <c r="G666" s="28">
        <v>0.67</v>
      </c>
      <c r="H666" s="28">
        <v>17.8</v>
      </c>
      <c r="I666" s="28">
        <v>6.98</v>
      </c>
      <c r="J666" s="28">
        <v>0.15</v>
      </c>
      <c r="K666" s="28">
        <v>2.15</v>
      </c>
      <c r="L666" s="28">
        <v>4.2</v>
      </c>
      <c r="M666" s="28">
        <v>3.55</v>
      </c>
      <c r="N666" s="28">
        <v>5.84</v>
      </c>
      <c r="O666" s="28">
        <v>0.43</v>
      </c>
      <c r="P666" s="28">
        <f t="shared" si="1257"/>
        <v>99.970000000000027</v>
      </c>
      <c r="R666" s="28">
        <v>54.64</v>
      </c>
      <c r="S666" s="28">
        <v>0.2</v>
      </c>
      <c r="T666" s="28">
        <v>28.21</v>
      </c>
      <c r="U666" s="28">
        <v>0.66</v>
      </c>
      <c r="V666" s="28">
        <v>7.0000000000000007E-2</v>
      </c>
      <c r="W666" s="28">
        <v>0.18</v>
      </c>
      <c r="X666" s="28">
        <v>10.88</v>
      </c>
      <c r="Y666" s="28">
        <v>4.13</v>
      </c>
      <c r="Z666" s="28">
        <v>1.03</v>
      </c>
      <c r="AA666" s="28">
        <f t="shared" si="1258"/>
        <v>100</v>
      </c>
      <c r="AC666" s="30">
        <f t="shared" si="1259"/>
        <v>0.9687083888149135</v>
      </c>
      <c r="AD666" s="30">
        <f t="shared" si="1260"/>
        <v>8.3854818523153938E-3</v>
      </c>
      <c r="AE666" s="30">
        <f t="shared" si="1261"/>
        <v>0.34915653197332291</v>
      </c>
      <c r="AF666" s="30">
        <f t="shared" si="1262"/>
        <v>9.7146833681280464E-2</v>
      </c>
      <c r="AG666" s="30">
        <f t="shared" si="1263"/>
        <v>2.11446292641669E-3</v>
      </c>
      <c r="AH666" s="30">
        <f t="shared" si="1264"/>
        <v>5.3349875930521096E-2</v>
      </c>
      <c r="AI666" s="30">
        <f t="shared" si="1265"/>
        <v>7.4893009985734671E-2</v>
      </c>
      <c r="AJ666" s="30">
        <f t="shared" si="1266"/>
        <v>0.11455308163923847</v>
      </c>
      <c r="AK666" s="30">
        <f t="shared" si="1267"/>
        <v>0.12399150743099786</v>
      </c>
      <c r="AL666" s="30">
        <f t="shared" si="1268"/>
        <v>6.0590261876748127E-3</v>
      </c>
      <c r="AM666" s="30">
        <f t="shared" si="1269"/>
        <v>1.7983582004224155</v>
      </c>
      <c r="AO666" s="30">
        <f t="shared" si="1270"/>
        <v>0.53866264717861778</v>
      </c>
      <c r="AP666" s="30">
        <f t="shared" si="1271"/>
        <v>4.6628540689756534E-3</v>
      </c>
      <c r="AQ666" s="30">
        <f t="shared" si="1272"/>
        <v>0.19415294010465195</v>
      </c>
      <c r="AR666" s="30">
        <f t="shared" si="1273"/>
        <v>5.4019735144234166E-2</v>
      </c>
      <c r="AS666" s="30">
        <f t="shared" si="1274"/>
        <v>1.1757740620973202E-3</v>
      </c>
      <c r="AT666" s="30">
        <f t="shared" si="1275"/>
        <v>2.9665878531868552E-2</v>
      </c>
      <c r="AU666" s="30">
        <f t="shared" si="1276"/>
        <v>4.1645212821418497E-2</v>
      </c>
      <c r="AV666" s="30">
        <f t="shared" si="1277"/>
        <v>6.3698701188857232E-2</v>
      </c>
      <c r="AW666" s="30">
        <f t="shared" si="1278"/>
        <v>6.8947058156641747E-2</v>
      </c>
      <c r="AX666" s="30">
        <f t="shared" si="1279"/>
        <v>3.3691987426373738E-3</v>
      </c>
      <c r="AY666" s="30">
        <f t="shared" si="1280"/>
        <v>1.0000000000000004</v>
      </c>
      <c r="AZ666" s="30"/>
      <c r="BA666" s="30">
        <f t="shared" si="1281"/>
        <v>0.9094540612516645</v>
      </c>
      <c r="BB666" s="30">
        <f t="shared" si="1282"/>
        <v>2.5031289111389237E-3</v>
      </c>
      <c r="BC666" s="30">
        <f t="shared" si="1283"/>
        <v>0.55335425657120441</v>
      </c>
      <c r="BD666" s="30">
        <f t="shared" si="1284"/>
        <v>9.1858037578288112E-3</v>
      </c>
      <c r="BE666" s="30">
        <f t="shared" si="1285"/>
        <v>9.8674936566112213E-4</v>
      </c>
      <c r="BF666" s="30">
        <f t="shared" si="1286"/>
        <v>4.4665012406947891E-3</v>
      </c>
      <c r="BG666" s="30">
        <f t="shared" si="1287"/>
        <v>0.19400855920114124</v>
      </c>
      <c r="BH666" s="30">
        <f t="shared" si="1288"/>
        <v>0.13326879638593095</v>
      </c>
      <c r="BI666" s="30">
        <f t="shared" si="1289"/>
        <v>2.186836518046709E-2</v>
      </c>
      <c r="BJ666" s="30">
        <f t="shared" si="1290"/>
        <v>1.8290962218657321</v>
      </c>
      <c r="BK666" s="30"/>
      <c r="BL666" s="30">
        <f t="shared" si="1291"/>
        <v>0.49721499086800069</v>
      </c>
      <c r="BM666" s="30">
        <f t="shared" si="1292"/>
        <v>1.3685058671137915E-3</v>
      </c>
      <c r="BN666" s="30">
        <f t="shared" si="1293"/>
        <v>0.30252878441067838</v>
      </c>
      <c r="BO666" s="30">
        <f t="shared" si="1294"/>
        <v>5.0220451215294845E-3</v>
      </c>
      <c r="BP666" s="30">
        <f t="shared" si="1295"/>
        <v>5.3947373236308408E-4</v>
      </c>
      <c r="BQ666" s="30">
        <f t="shared" si="1296"/>
        <v>2.4419170447680582E-3</v>
      </c>
      <c r="BR666" s="30">
        <f t="shared" si="1297"/>
        <v>0.10606798968905354</v>
      </c>
      <c r="BS666" s="30">
        <f t="shared" si="1298"/>
        <v>7.2860462338057236E-2</v>
      </c>
      <c r="BT666" s="30">
        <f t="shared" si="1299"/>
        <v>1.1955830928435636E-2</v>
      </c>
      <c r="BU666" s="30">
        <f t="shared" si="1300"/>
        <v>0.99999999999999989</v>
      </c>
      <c r="BV666" s="30"/>
      <c r="BW666" s="28">
        <f t="shared" si="1301"/>
        <v>0.55566643857082199</v>
      </c>
      <c r="BX666" s="28">
        <f t="shared" si="1302"/>
        <v>0.38169964132157047</v>
      </c>
      <c r="BY666" s="28">
        <f t="shared" si="1303"/>
        <v>6.2633920107607544E-2</v>
      </c>
      <c r="BZ666" s="28"/>
      <c r="CA666" s="28">
        <f t="shared" si="1304"/>
        <v>58.217465239571858</v>
      </c>
      <c r="CB666" s="28">
        <f t="shared" si="1305"/>
        <v>9.3928178453536031</v>
      </c>
      <c r="CC666" s="28">
        <f t="shared" si="1306"/>
        <v>34.046713939301853</v>
      </c>
      <c r="CD666" s="28">
        <f t="shared" si="1307"/>
        <v>55.566643857082198</v>
      </c>
      <c r="CF666" s="28">
        <f t="shared" si="1308"/>
        <v>7.1065314997810969</v>
      </c>
      <c r="CG666" s="28">
        <f t="shared" si="1309"/>
        <v>0.48021664245551088</v>
      </c>
      <c r="CH666" s="30"/>
      <c r="CI666" s="107">
        <f t="shared" si="1256"/>
        <v>2.8579797574067958</v>
      </c>
    </row>
    <row r="667" spans="1:89" ht="15" customHeight="1" x14ac:dyDescent="0.2">
      <c r="A667" s="150" t="s">
        <v>194</v>
      </c>
      <c r="C667" s="146">
        <v>301</v>
      </c>
      <c r="D667" s="26">
        <f t="shared" si="1202"/>
        <v>1025</v>
      </c>
      <c r="F667" s="28">
        <v>58.2</v>
      </c>
      <c r="G667" s="28">
        <v>0.67</v>
      </c>
      <c r="H667" s="28">
        <v>17.8</v>
      </c>
      <c r="I667" s="28">
        <v>6.98</v>
      </c>
      <c r="J667" s="28">
        <v>0.15</v>
      </c>
      <c r="K667" s="28">
        <v>2.15</v>
      </c>
      <c r="L667" s="28">
        <v>4.2</v>
      </c>
      <c r="M667" s="28">
        <v>3.55</v>
      </c>
      <c r="N667" s="28">
        <v>5.84</v>
      </c>
      <c r="O667" s="28">
        <v>0.43</v>
      </c>
      <c r="P667" s="28">
        <f t="shared" si="1257"/>
        <v>99.970000000000027</v>
      </c>
      <c r="R667" s="28">
        <v>54.74</v>
      </c>
      <c r="S667" s="28">
        <v>0.24</v>
      </c>
      <c r="T667" s="28">
        <v>27.94</v>
      </c>
      <c r="U667" s="28">
        <v>0.72</v>
      </c>
      <c r="V667" s="28">
        <v>7.0000000000000007E-2</v>
      </c>
      <c r="W667" s="28">
        <v>0.19</v>
      </c>
      <c r="X667" s="28">
        <v>10.96</v>
      </c>
      <c r="Y667" s="28">
        <v>4.1399999999999997</v>
      </c>
      <c r="Z667" s="28">
        <v>0.99</v>
      </c>
      <c r="AA667" s="28">
        <f t="shared" si="1258"/>
        <v>99.989999999999981</v>
      </c>
      <c r="AC667" s="30">
        <f t="shared" si="1259"/>
        <v>0.9687083888149135</v>
      </c>
      <c r="AD667" s="30">
        <f t="shared" si="1260"/>
        <v>8.3854818523153938E-3</v>
      </c>
      <c r="AE667" s="30">
        <f t="shared" si="1261"/>
        <v>0.34915653197332291</v>
      </c>
      <c r="AF667" s="30">
        <f t="shared" si="1262"/>
        <v>9.7146833681280464E-2</v>
      </c>
      <c r="AG667" s="30">
        <f t="shared" si="1263"/>
        <v>2.11446292641669E-3</v>
      </c>
      <c r="AH667" s="30">
        <f t="shared" si="1264"/>
        <v>5.3349875930521096E-2</v>
      </c>
      <c r="AI667" s="30">
        <f t="shared" si="1265"/>
        <v>7.4893009985734671E-2</v>
      </c>
      <c r="AJ667" s="30">
        <f t="shared" si="1266"/>
        <v>0.11455308163923847</v>
      </c>
      <c r="AK667" s="30">
        <f t="shared" si="1267"/>
        <v>0.12399150743099786</v>
      </c>
      <c r="AL667" s="30">
        <f t="shared" si="1268"/>
        <v>6.0590261876748127E-3</v>
      </c>
      <c r="AM667" s="30">
        <f t="shared" si="1269"/>
        <v>1.7983582004224155</v>
      </c>
      <c r="AO667" s="30">
        <f t="shared" si="1270"/>
        <v>0.53866264717861778</v>
      </c>
      <c r="AP667" s="30">
        <f t="shared" si="1271"/>
        <v>4.6628540689756534E-3</v>
      </c>
      <c r="AQ667" s="30">
        <f t="shared" si="1272"/>
        <v>0.19415294010465195</v>
      </c>
      <c r="AR667" s="30">
        <f t="shared" si="1273"/>
        <v>5.4019735144234166E-2</v>
      </c>
      <c r="AS667" s="30">
        <f t="shared" si="1274"/>
        <v>1.1757740620973202E-3</v>
      </c>
      <c r="AT667" s="30">
        <f t="shared" si="1275"/>
        <v>2.9665878531868552E-2</v>
      </c>
      <c r="AU667" s="30">
        <f t="shared" si="1276"/>
        <v>4.1645212821418497E-2</v>
      </c>
      <c r="AV667" s="30">
        <f t="shared" si="1277"/>
        <v>6.3698701188857232E-2</v>
      </c>
      <c r="AW667" s="30">
        <f t="shared" si="1278"/>
        <v>6.8947058156641747E-2</v>
      </c>
      <c r="AX667" s="30">
        <f t="shared" si="1279"/>
        <v>3.3691987426373738E-3</v>
      </c>
      <c r="AY667" s="30">
        <f t="shared" si="1280"/>
        <v>1.0000000000000004</v>
      </c>
      <c r="AZ667" s="30"/>
      <c r="BA667" s="30">
        <f t="shared" si="1281"/>
        <v>0.91111850865512656</v>
      </c>
      <c r="BB667" s="30">
        <f t="shared" si="1282"/>
        <v>3.0037546933667082E-3</v>
      </c>
      <c r="BC667" s="30">
        <f t="shared" si="1283"/>
        <v>0.54805806198509222</v>
      </c>
      <c r="BD667" s="30">
        <f t="shared" si="1284"/>
        <v>1.0020876826722338E-2</v>
      </c>
      <c r="BE667" s="30">
        <f t="shared" si="1285"/>
        <v>9.8674936566112213E-4</v>
      </c>
      <c r="BF667" s="30">
        <f t="shared" si="1286"/>
        <v>4.7146401985111667E-3</v>
      </c>
      <c r="BG667" s="30">
        <f t="shared" si="1287"/>
        <v>0.19543509272467904</v>
      </c>
      <c r="BH667" s="30">
        <f t="shared" si="1288"/>
        <v>0.13359148112294289</v>
      </c>
      <c r="BI667" s="30">
        <f t="shared" si="1289"/>
        <v>2.1019108280254776E-2</v>
      </c>
      <c r="BJ667" s="30">
        <f t="shared" si="1290"/>
        <v>1.8279482738523569</v>
      </c>
      <c r="BK667" s="30"/>
      <c r="BL667" s="30">
        <f t="shared" si="1291"/>
        <v>0.49843779590927167</v>
      </c>
      <c r="BM667" s="30">
        <f t="shared" si="1292"/>
        <v>1.6432383434113087E-3</v>
      </c>
      <c r="BN667" s="30">
        <f t="shared" si="1293"/>
        <v>0.29982142811408613</v>
      </c>
      <c r="BO667" s="30">
        <f t="shared" si="1294"/>
        <v>5.4820352249922155E-3</v>
      </c>
      <c r="BP667" s="30">
        <f t="shared" si="1295"/>
        <v>5.3981252083330105E-4</v>
      </c>
      <c r="BQ667" s="30">
        <f t="shared" si="1296"/>
        <v>2.5791978175482922E-3</v>
      </c>
      <c r="BR667" s="30">
        <f t="shared" si="1297"/>
        <v>0.10691500165527348</v>
      </c>
      <c r="BS667" s="30">
        <f t="shared" si="1298"/>
        <v>7.3082746943053292E-2</v>
      </c>
      <c r="BT667" s="30">
        <f t="shared" si="1299"/>
        <v>1.1498743471530248E-2</v>
      </c>
      <c r="BU667" s="30">
        <f t="shared" si="1300"/>
        <v>1.0000000000000002</v>
      </c>
      <c r="BV667" s="30"/>
      <c r="BW667" s="28">
        <f t="shared" si="1301"/>
        <v>0.55831310798252842</v>
      </c>
      <c r="BX667" s="28">
        <f t="shared" si="1302"/>
        <v>0.38164013425579119</v>
      </c>
      <c r="BY667" s="28">
        <f t="shared" si="1303"/>
        <v>6.0046757761680392E-2</v>
      </c>
      <c r="BZ667" s="28"/>
      <c r="CA667" s="28">
        <f t="shared" si="1304"/>
        <v>58.217465239571858</v>
      </c>
      <c r="CB667" s="28">
        <f t="shared" si="1305"/>
        <v>9.3928178453536031</v>
      </c>
      <c r="CC667" s="28">
        <f t="shared" si="1306"/>
        <v>33.920331175294464</v>
      </c>
      <c r="CD667" s="28">
        <f t="shared" si="1307"/>
        <v>55.831310798252844</v>
      </c>
      <c r="CF667" s="28">
        <f t="shared" si="1308"/>
        <v>7.1112832466149483</v>
      </c>
      <c r="CG667" s="28">
        <f t="shared" si="1309"/>
        <v>0.48021664245551088</v>
      </c>
      <c r="CH667" s="30"/>
      <c r="CI667" s="107">
        <f t="shared" si="1256"/>
        <v>2.8571487437665666</v>
      </c>
    </row>
    <row r="668" spans="1:89" ht="15" customHeight="1" x14ac:dyDescent="0.2">
      <c r="A668" s="150" t="s">
        <v>194</v>
      </c>
      <c r="C668" s="147">
        <v>308</v>
      </c>
      <c r="D668" s="26">
        <f t="shared" si="1202"/>
        <v>1025</v>
      </c>
      <c r="F668" s="28">
        <v>58.2</v>
      </c>
      <c r="G668" s="28">
        <v>0.67</v>
      </c>
      <c r="H668" s="28">
        <v>17.8</v>
      </c>
      <c r="I668" s="28">
        <v>6.98</v>
      </c>
      <c r="J668" s="28">
        <v>0.15</v>
      </c>
      <c r="K668" s="28">
        <v>2.15</v>
      </c>
      <c r="L668" s="28">
        <v>4.2</v>
      </c>
      <c r="M668" s="28">
        <v>3.55</v>
      </c>
      <c r="N668" s="28">
        <v>5.84</v>
      </c>
      <c r="O668" s="28">
        <v>0.43</v>
      </c>
      <c r="P668" s="28">
        <f t="shared" si="1257"/>
        <v>99.970000000000027</v>
      </c>
      <c r="R668" s="28">
        <v>54.62</v>
      </c>
      <c r="S668" s="28">
        <v>0.24</v>
      </c>
      <c r="T668" s="28">
        <v>28.13</v>
      </c>
      <c r="U668" s="28">
        <v>0.76</v>
      </c>
      <c r="V668" s="28">
        <v>0.11</v>
      </c>
      <c r="W668" s="28">
        <v>0.19</v>
      </c>
      <c r="X668" s="28">
        <v>10.7</v>
      </c>
      <c r="Y668" s="28">
        <v>4.2</v>
      </c>
      <c r="Z668" s="28">
        <v>1.04</v>
      </c>
      <c r="AA668" s="28">
        <f t="shared" si="1258"/>
        <v>99.990000000000009</v>
      </c>
      <c r="AC668" s="30">
        <f t="shared" si="1259"/>
        <v>0.9687083888149135</v>
      </c>
      <c r="AD668" s="30">
        <f t="shared" si="1260"/>
        <v>8.3854818523153938E-3</v>
      </c>
      <c r="AE668" s="30">
        <f t="shared" si="1261"/>
        <v>0.34915653197332291</v>
      </c>
      <c r="AF668" s="30">
        <f t="shared" si="1262"/>
        <v>9.7146833681280464E-2</v>
      </c>
      <c r="AG668" s="30">
        <f t="shared" si="1263"/>
        <v>2.11446292641669E-3</v>
      </c>
      <c r="AH668" s="30">
        <f t="shared" si="1264"/>
        <v>5.3349875930521096E-2</v>
      </c>
      <c r="AI668" s="30">
        <f t="shared" si="1265"/>
        <v>7.4893009985734671E-2</v>
      </c>
      <c r="AJ668" s="30">
        <f t="shared" si="1266"/>
        <v>0.11455308163923847</v>
      </c>
      <c r="AK668" s="30">
        <f t="shared" si="1267"/>
        <v>0.12399150743099786</v>
      </c>
      <c r="AL668" s="30">
        <f t="shared" si="1268"/>
        <v>6.0590261876748127E-3</v>
      </c>
      <c r="AM668" s="30">
        <f t="shared" si="1269"/>
        <v>1.7983582004224155</v>
      </c>
      <c r="AO668" s="30">
        <f t="shared" si="1270"/>
        <v>0.53866264717861778</v>
      </c>
      <c r="AP668" s="30">
        <f t="shared" si="1271"/>
        <v>4.6628540689756534E-3</v>
      </c>
      <c r="AQ668" s="30">
        <f t="shared" si="1272"/>
        <v>0.19415294010465195</v>
      </c>
      <c r="AR668" s="30">
        <f t="shared" si="1273"/>
        <v>5.4019735144234166E-2</v>
      </c>
      <c r="AS668" s="30">
        <f t="shared" si="1274"/>
        <v>1.1757740620973202E-3</v>
      </c>
      <c r="AT668" s="30">
        <f t="shared" si="1275"/>
        <v>2.9665878531868552E-2</v>
      </c>
      <c r="AU668" s="30">
        <f t="shared" si="1276"/>
        <v>4.1645212821418497E-2</v>
      </c>
      <c r="AV668" s="30">
        <f t="shared" si="1277"/>
        <v>6.3698701188857232E-2</v>
      </c>
      <c r="AW668" s="30">
        <f t="shared" si="1278"/>
        <v>6.8947058156641747E-2</v>
      </c>
      <c r="AX668" s="30">
        <f t="shared" si="1279"/>
        <v>3.3691987426373738E-3</v>
      </c>
      <c r="AY668" s="30">
        <f t="shared" si="1280"/>
        <v>1.0000000000000004</v>
      </c>
      <c r="AZ668" s="30"/>
      <c r="BA668" s="30">
        <f t="shared" si="1281"/>
        <v>0.90912117177097207</v>
      </c>
      <c r="BB668" s="30">
        <f t="shared" si="1282"/>
        <v>3.0037546933667082E-3</v>
      </c>
      <c r="BC668" s="30">
        <f t="shared" si="1283"/>
        <v>0.55178501373087485</v>
      </c>
      <c r="BD668" s="30">
        <f t="shared" si="1284"/>
        <v>1.0577592205984691E-2</v>
      </c>
      <c r="BE668" s="30">
        <f t="shared" si="1285"/>
        <v>1.5506061460389062E-3</v>
      </c>
      <c r="BF668" s="30">
        <f t="shared" si="1286"/>
        <v>4.7146401985111667E-3</v>
      </c>
      <c r="BG668" s="30">
        <f t="shared" si="1287"/>
        <v>0.19079885877318117</v>
      </c>
      <c r="BH668" s="30">
        <f t="shared" si="1288"/>
        <v>0.13552758954501454</v>
      </c>
      <c r="BI668" s="30">
        <f t="shared" si="1289"/>
        <v>2.2080679405520168E-2</v>
      </c>
      <c r="BJ668" s="30">
        <f t="shared" si="1290"/>
        <v>1.8291599064694644</v>
      </c>
      <c r="BK668" s="30"/>
      <c r="BL668" s="30">
        <f t="shared" si="1291"/>
        <v>0.49701568930936368</v>
      </c>
      <c r="BM668" s="30">
        <f t="shared" si="1292"/>
        <v>1.6421498649423038E-3</v>
      </c>
      <c r="BN668" s="30">
        <f t="shared" si="1293"/>
        <v>0.30166034788937479</v>
      </c>
      <c r="BO668" s="30">
        <f t="shared" si="1294"/>
        <v>5.7827597076523128E-3</v>
      </c>
      <c r="BP668" s="30">
        <f t="shared" si="1295"/>
        <v>8.4771492123495861E-4</v>
      </c>
      <c r="BQ668" s="30">
        <f t="shared" si="1296"/>
        <v>2.5774893610100414E-3</v>
      </c>
      <c r="BR668" s="30">
        <f t="shared" si="1297"/>
        <v>0.10430955658843943</v>
      </c>
      <c r="BS668" s="30">
        <f t="shared" si="1298"/>
        <v>7.4092805700405842E-2</v>
      </c>
      <c r="BT668" s="30">
        <f t="shared" si="1299"/>
        <v>1.2071486657576583E-2</v>
      </c>
      <c r="BU668" s="30">
        <f t="shared" si="1300"/>
        <v>1</v>
      </c>
      <c r="BV668" s="30"/>
      <c r="BW668" s="28">
        <f t="shared" si="1301"/>
        <v>0.54763190414543761</v>
      </c>
      <c r="BX668" s="28">
        <f t="shared" si="1302"/>
        <v>0.38899201181810172</v>
      </c>
      <c r="BY668" s="28">
        <f t="shared" si="1303"/>
        <v>6.3376084036460667E-2</v>
      </c>
      <c r="BZ668" s="28"/>
      <c r="CA668" s="28">
        <f t="shared" si="1304"/>
        <v>58.217465239571858</v>
      </c>
      <c r="CB668" s="28">
        <f t="shared" si="1305"/>
        <v>9.3928178453536031</v>
      </c>
      <c r="CC668" s="28">
        <f t="shared" si="1306"/>
        <v>33.719203610917944</v>
      </c>
      <c r="CD668" s="28">
        <f t="shared" si="1307"/>
        <v>54.763190414543757</v>
      </c>
      <c r="CF668" s="28">
        <f t="shared" si="1308"/>
        <v>7.0919666696764008</v>
      </c>
      <c r="CG668" s="28">
        <f t="shared" si="1309"/>
        <v>0.48021664245551088</v>
      </c>
      <c r="CH668" s="30"/>
      <c r="CI668" s="107">
        <f t="shared" si="1256"/>
        <v>2.7730250874858462</v>
      </c>
    </row>
    <row r="669" spans="1:89" ht="15" customHeight="1" x14ac:dyDescent="0.2">
      <c r="A669" s="150" t="s">
        <v>194</v>
      </c>
      <c r="C669" s="147">
        <v>315</v>
      </c>
      <c r="D669" s="26">
        <f t="shared" si="1202"/>
        <v>1025</v>
      </c>
      <c r="F669" s="28">
        <v>58.2</v>
      </c>
      <c r="G669" s="28">
        <v>0.67</v>
      </c>
      <c r="H669" s="28">
        <v>17.8</v>
      </c>
      <c r="I669" s="28">
        <v>6.98</v>
      </c>
      <c r="J669" s="28">
        <v>0.15</v>
      </c>
      <c r="K669" s="28">
        <v>2.15</v>
      </c>
      <c r="L669" s="28">
        <v>4.2</v>
      </c>
      <c r="M669" s="28">
        <v>3.55</v>
      </c>
      <c r="N669" s="28">
        <v>5.84</v>
      </c>
      <c r="O669" s="28">
        <v>0.43</v>
      </c>
      <c r="P669" s="28">
        <f t="shared" si="1257"/>
        <v>99.970000000000027</v>
      </c>
      <c r="R669" s="28">
        <v>54.33</v>
      </c>
      <c r="S669" s="28">
        <v>0.2</v>
      </c>
      <c r="T669" s="28">
        <v>28.43</v>
      </c>
      <c r="U669" s="28">
        <v>0.69</v>
      </c>
      <c r="V669" s="28">
        <v>0.1</v>
      </c>
      <c r="W669" s="28">
        <v>0.21</v>
      </c>
      <c r="X669" s="28">
        <v>10.99</v>
      </c>
      <c r="Y669" s="28">
        <v>4.1100000000000003</v>
      </c>
      <c r="Z669" s="28">
        <v>0.95</v>
      </c>
      <c r="AA669" s="28">
        <f t="shared" si="1258"/>
        <v>100.00999999999999</v>
      </c>
      <c r="AC669" s="30">
        <f t="shared" si="1259"/>
        <v>0.9687083888149135</v>
      </c>
      <c r="AD669" s="30">
        <f t="shared" si="1260"/>
        <v>8.3854818523153938E-3</v>
      </c>
      <c r="AE669" s="30">
        <f t="shared" si="1261"/>
        <v>0.34915653197332291</v>
      </c>
      <c r="AF669" s="30">
        <f t="shared" si="1262"/>
        <v>9.7146833681280464E-2</v>
      </c>
      <c r="AG669" s="30">
        <f t="shared" si="1263"/>
        <v>2.11446292641669E-3</v>
      </c>
      <c r="AH669" s="30">
        <f t="shared" si="1264"/>
        <v>5.3349875930521096E-2</v>
      </c>
      <c r="AI669" s="30">
        <f t="shared" si="1265"/>
        <v>7.4893009985734671E-2</v>
      </c>
      <c r="AJ669" s="30">
        <f t="shared" si="1266"/>
        <v>0.11455308163923847</v>
      </c>
      <c r="AK669" s="30">
        <f t="shared" si="1267"/>
        <v>0.12399150743099786</v>
      </c>
      <c r="AL669" s="30">
        <f t="shared" si="1268"/>
        <v>6.0590261876748127E-3</v>
      </c>
      <c r="AM669" s="30">
        <f t="shared" si="1269"/>
        <v>1.7983582004224155</v>
      </c>
      <c r="AO669" s="30">
        <f t="shared" si="1270"/>
        <v>0.53866264717861778</v>
      </c>
      <c r="AP669" s="30">
        <f t="shared" si="1271"/>
        <v>4.6628540689756534E-3</v>
      </c>
      <c r="AQ669" s="30">
        <f t="shared" si="1272"/>
        <v>0.19415294010465195</v>
      </c>
      <c r="AR669" s="30">
        <f t="shared" si="1273"/>
        <v>5.4019735144234166E-2</v>
      </c>
      <c r="AS669" s="30">
        <f t="shared" si="1274"/>
        <v>1.1757740620973202E-3</v>
      </c>
      <c r="AT669" s="30">
        <f t="shared" si="1275"/>
        <v>2.9665878531868552E-2</v>
      </c>
      <c r="AU669" s="30">
        <f t="shared" si="1276"/>
        <v>4.1645212821418497E-2</v>
      </c>
      <c r="AV669" s="30">
        <f t="shared" si="1277"/>
        <v>6.3698701188857232E-2</v>
      </c>
      <c r="AW669" s="30">
        <f t="shared" si="1278"/>
        <v>6.8947058156641747E-2</v>
      </c>
      <c r="AX669" s="30">
        <f t="shared" si="1279"/>
        <v>3.3691987426373738E-3</v>
      </c>
      <c r="AY669" s="30">
        <f t="shared" si="1280"/>
        <v>1.0000000000000004</v>
      </c>
      <c r="AZ669" s="30"/>
      <c r="BA669" s="30">
        <f t="shared" si="1281"/>
        <v>0.90429427430093212</v>
      </c>
      <c r="BB669" s="30">
        <f t="shared" si="1282"/>
        <v>2.5031289111389237E-3</v>
      </c>
      <c r="BC669" s="30">
        <f t="shared" si="1283"/>
        <v>0.55766967438211068</v>
      </c>
      <c r="BD669" s="30">
        <f t="shared" si="1284"/>
        <v>9.6033402922755737E-3</v>
      </c>
      <c r="BE669" s="30">
        <f t="shared" si="1285"/>
        <v>1.4096419509444602E-3</v>
      </c>
      <c r="BF669" s="30">
        <f t="shared" si="1286"/>
        <v>5.210918114143921E-3</v>
      </c>
      <c r="BG669" s="30">
        <f t="shared" si="1287"/>
        <v>0.19597004279600572</v>
      </c>
      <c r="BH669" s="30">
        <f t="shared" si="1288"/>
        <v>0.13262342691190709</v>
      </c>
      <c r="BI669" s="30">
        <f t="shared" si="1289"/>
        <v>2.0169851380042462E-2</v>
      </c>
      <c r="BJ669" s="30">
        <f t="shared" si="1290"/>
        <v>1.8294542990395011</v>
      </c>
      <c r="BK669" s="30"/>
      <c r="BL669" s="30">
        <f t="shared" si="1291"/>
        <v>0.49429727475329893</v>
      </c>
      <c r="BM669" s="30">
        <f t="shared" si="1292"/>
        <v>1.3682380108938031E-3</v>
      </c>
      <c r="BN669" s="30">
        <f t="shared" si="1293"/>
        <v>0.30482842598194337</v>
      </c>
      <c r="BO669" s="30">
        <f t="shared" si="1294"/>
        <v>5.249292260166058E-3</v>
      </c>
      <c r="BP669" s="30">
        <f t="shared" si="1295"/>
        <v>7.7052591676356685E-4</v>
      </c>
      <c r="BQ669" s="30">
        <f t="shared" si="1296"/>
        <v>2.8483456060529929E-3</v>
      </c>
      <c r="BR669" s="30">
        <f t="shared" si="1297"/>
        <v>0.10711939778921714</v>
      </c>
      <c r="BS669" s="30">
        <f t="shared" si="1298"/>
        <v>7.2493435327429037E-2</v>
      </c>
      <c r="BT669" s="30">
        <f t="shared" si="1299"/>
        <v>1.1025064354235043E-2</v>
      </c>
      <c r="BU669" s="30">
        <f t="shared" si="1300"/>
        <v>0.99999999999999978</v>
      </c>
      <c r="BV669" s="30"/>
      <c r="BW669" s="28">
        <f t="shared" si="1301"/>
        <v>0.56189980696560604</v>
      </c>
      <c r="BX669" s="28">
        <f t="shared" si="1302"/>
        <v>0.38026770274521088</v>
      </c>
      <c r="BY669" s="28">
        <f t="shared" si="1303"/>
        <v>5.7832490289183081E-2</v>
      </c>
      <c r="BZ669" s="28"/>
      <c r="CA669" s="28">
        <f t="shared" si="1304"/>
        <v>58.217465239571858</v>
      </c>
      <c r="CB669" s="28">
        <f t="shared" si="1305"/>
        <v>9.3928178453536031</v>
      </c>
      <c r="CC669" s="28">
        <f t="shared" si="1306"/>
        <v>33.878239377198611</v>
      </c>
      <c r="CD669" s="28">
        <f t="shared" si="1307"/>
        <v>56.189980696560603</v>
      </c>
      <c r="CF669" s="28">
        <f t="shared" si="1308"/>
        <v>7.1176868707683152</v>
      </c>
      <c r="CG669" s="28">
        <f t="shared" si="1309"/>
        <v>0.48021664245551088</v>
      </c>
      <c r="CH669" s="30"/>
      <c r="CI669" s="107">
        <f t="shared" si="1256"/>
        <v>2.8719323044345253</v>
      </c>
    </row>
    <row r="670" spans="1:89" ht="15" customHeight="1" x14ac:dyDescent="0.3">
      <c r="A670" s="143"/>
      <c r="CI670" s="149">
        <f>AVERAGE(CI624:CI669)</f>
        <v>2.8472474462369366</v>
      </c>
    </row>
    <row r="671" spans="1:89" s="51" customFormat="1" ht="19.95" customHeight="1" x14ac:dyDescent="0.2">
      <c r="A671" s="49" t="s">
        <v>202</v>
      </c>
      <c r="C671" s="52" t="s">
        <v>192</v>
      </c>
      <c r="D671" s="126">
        <v>1008</v>
      </c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2"/>
      <c r="BX671" s="52"/>
      <c r="BY671" s="52"/>
      <c r="BZ671" s="52"/>
      <c r="CA671" s="52"/>
      <c r="CB671" s="52"/>
      <c r="CC671" s="52"/>
      <c r="CD671" s="52"/>
      <c r="CH671" s="53"/>
      <c r="CJ671" s="55"/>
      <c r="CK671" s="56"/>
    </row>
    <row r="672" spans="1:89" ht="15" customHeight="1" x14ac:dyDescent="0.2">
      <c r="A672" s="150" t="s">
        <v>194</v>
      </c>
      <c r="C672" s="146">
        <v>0</v>
      </c>
      <c r="D672" s="26">
        <f>$D$671</f>
        <v>1008</v>
      </c>
      <c r="F672" s="28">
        <v>62.3</v>
      </c>
      <c r="G672" s="28">
        <v>0.48</v>
      </c>
      <c r="H672" s="28">
        <v>14.8</v>
      </c>
      <c r="I672" s="28">
        <v>5.5</v>
      </c>
      <c r="J672" s="28">
        <v>0.14000000000000001</v>
      </c>
      <c r="K672" s="28">
        <v>1.86</v>
      </c>
      <c r="L672" s="28">
        <v>5.89</v>
      </c>
      <c r="M672" s="28">
        <v>3.62</v>
      </c>
      <c r="N672" s="28">
        <v>5.21</v>
      </c>
      <c r="O672" s="28">
        <v>0.25</v>
      </c>
      <c r="P672" s="28">
        <f t="shared" ref="P672" si="1310">SUM(F672:O672)</f>
        <v>100.05</v>
      </c>
      <c r="R672" s="28">
        <v>57.04</v>
      </c>
      <c r="S672" s="28">
        <v>0.13</v>
      </c>
      <c r="T672" s="28">
        <v>26.52</v>
      </c>
      <c r="U672" s="28">
        <v>0.74</v>
      </c>
      <c r="V672" s="28">
        <v>0.14000000000000001</v>
      </c>
      <c r="W672" s="28">
        <v>0.2</v>
      </c>
      <c r="X672" s="28">
        <v>8.7200000000000006</v>
      </c>
      <c r="Y672" s="28">
        <v>4.78</v>
      </c>
      <c r="Z672" s="28">
        <v>1.75</v>
      </c>
      <c r="AA672" s="28">
        <f t="shared" ref="AA672" si="1311">SUM(R672:Z672)</f>
        <v>100.02</v>
      </c>
      <c r="AC672" s="30">
        <f t="shared" ref="AC672" si="1312">F672/AC$2</f>
        <v>1.0369507323568574</v>
      </c>
      <c r="AD672" s="30">
        <f t="shared" ref="AD672" si="1313">G672/AD$2</f>
        <v>6.0075093867334164E-3</v>
      </c>
      <c r="AE672" s="30">
        <f t="shared" ref="AE672" si="1314">H672*2/AE$2</f>
        <v>0.29030992546096512</v>
      </c>
      <c r="AF672" s="30">
        <f t="shared" ref="AF672" si="1315">I672/AF$2</f>
        <v>7.6548364648573425E-2</v>
      </c>
      <c r="AG672" s="30">
        <f t="shared" ref="AG672" si="1316">J672/AG$2</f>
        <v>1.9734987313222443E-3</v>
      </c>
      <c r="AH672" s="30">
        <f t="shared" ref="AH672" si="1317">K672/AH$2</f>
        <v>4.6153846153846156E-2</v>
      </c>
      <c r="AI672" s="30">
        <f t="shared" ref="AI672" si="1318">L672/AI$2</f>
        <v>0.10502853067047076</v>
      </c>
      <c r="AJ672" s="30">
        <f t="shared" ref="AJ672" si="1319">M672*2/AJ$2</f>
        <v>0.11681187479832204</v>
      </c>
      <c r="AK672" s="30">
        <f t="shared" ref="AK672" si="1320">N672*2/AK$2</f>
        <v>0.11061571125265392</v>
      </c>
      <c r="AL672" s="30">
        <f t="shared" ref="AL672" si="1321">O672*2/AL$2</f>
        <v>3.5226896439969845E-3</v>
      </c>
      <c r="AM672" s="30">
        <f t="shared" ref="AM672" si="1322">SUM(AC672:AL672)</f>
        <v>1.7939226831037416</v>
      </c>
      <c r="AO672" s="30">
        <f t="shared" ref="AO672" si="1323">AC672/$AM672</f>
        <v>0.57803535354309976</v>
      </c>
      <c r="AP672" s="30">
        <f t="shared" ref="AP672" si="1324">AD672/$AM672</f>
        <v>3.3488117650307928E-3</v>
      </c>
      <c r="AQ672" s="30">
        <f t="shared" ref="AQ672" si="1325">AE672/$AM672</f>
        <v>0.16182967537858858</v>
      </c>
      <c r="AR672" s="30">
        <f t="shared" ref="AR672" si="1326">AF672/$AM672</f>
        <v>4.2670938591474777E-2</v>
      </c>
      <c r="AS672" s="30">
        <f t="shared" ref="AS672" si="1327">AG672/$AM672</f>
        <v>1.1001024458355199E-3</v>
      </c>
      <c r="AT672" s="30">
        <f t="shared" ref="AT672" si="1328">AH672/$AM672</f>
        <v>2.5727890387111575E-2</v>
      </c>
      <c r="AU672" s="30">
        <f t="shared" ref="AU672" si="1329">AI672/$AM672</f>
        <v>5.854685469986725E-2</v>
      </c>
      <c r="AV672" s="30">
        <f t="shared" ref="AV672" si="1330">AJ672/$AM672</f>
        <v>6.5115334065691657E-2</v>
      </c>
      <c r="AW672" s="30">
        <f t="shared" ref="AW672" si="1331">AK672/$AM672</f>
        <v>6.1661359374347725E-2</v>
      </c>
      <c r="AX672" s="30">
        <f t="shared" ref="AX672" si="1332">AL672/$AM672</f>
        <v>1.9636797489522959E-3</v>
      </c>
      <c r="AY672" s="30">
        <f t="shared" ref="AY672" si="1333">SUM(AO672:AX672)</f>
        <v>0.99999999999999978</v>
      </c>
      <c r="AZ672" s="30"/>
      <c r="BA672" s="30">
        <f t="shared" ref="BA672" si="1334">R672/AC$2</f>
        <v>0.94940079893475371</v>
      </c>
      <c r="BB672" s="30">
        <f t="shared" ref="BB672" si="1335">S672/AD$2</f>
        <v>1.6270337922403002E-3</v>
      </c>
      <c r="BC672" s="30">
        <f t="shared" ref="BC672" si="1336">T672*2/AE$2</f>
        <v>0.52020400156924285</v>
      </c>
      <c r="BD672" s="30">
        <f t="shared" ref="BD672" si="1337">U672/AF$2</f>
        <v>1.0299234516353515E-2</v>
      </c>
      <c r="BE672" s="30">
        <f t="shared" ref="BE672" si="1338">V672/AG$2</f>
        <v>1.9734987313222443E-3</v>
      </c>
      <c r="BF672" s="30">
        <f t="shared" ref="BF672" si="1339">W672/AH$2</f>
        <v>4.9627791563275443E-3</v>
      </c>
      <c r="BG672" s="30">
        <f t="shared" ref="BG672" si="1340">X672/AI$2</f>
        <v>0.15549215406562056</v>
      </c>
      <c r="BH672" s="30">
        <f t="shared" ref="BH672" si="1341">Y672*2/AJ$2</f>
        <v>0.15424330429170702</v>
      </c>
      <c r="BI672" s="30">
        <f t="shared" ref="BI672" si="1342">Z672*2/AK$2</f>
        <v>3.7154989384288746E-2</v>
      </c>
      <c r="BJ672" s="30">
        <f t="shared" ref="BJ672" si="1343">SUM(BA672:BI672)</f>
        <v>1.8353577944418569</v>
      </c>
      <c r="BK672" s="30"/>
      <c r="BL672" s="30">
        <f t="shared" ref="BL672" si="1344">BA672/$BJ672</f>
        <v>0.51728376985124691</v>
      </c>
      <c r="BM672" s="30">
        <f t="shared" ref="BM672" si="1345">BB672/$BJ672</f>
        <v>8.8649406517223028E-4</v>
      </c>
      <c r="BN672" s="30">
        <f t="shared" ref="BN672" si="1346">BC672/$BJ672</f>
        <v>0.28343465407377966</v>
      </c>
      <c r="BO672" s="30">
        <f t="shared" ref="BO672" si="1347">BD672/$BJ672</f>
        <v>5.6115676995207205E-3</v>
      </c>
      <c r="BP672" s="30">
        <f t="shared" ref="BP672" si="1348">BE672/$BJ672</f>
        <v>1.0752664888005648E-3</v>
      </c>
      <c r="BQ672" s="30">
        <f t="shared" ref="BQ672" si="1349">BF672/$BJ672</f>
        <v>2.7039845698515448E-3</v>
      </c>
      <c r="BR672" s="30">
        <f t="shared" ref="BR672" si="1350">BG672/$BJ672</f>
        <v>8.4720349643273032E-2</v>
      </c>
      <c r="BS672" s="30">
        <f t="shared" ref="BS672" si="1351">BH672/$BJ672</f>
        <v>8.4039910233749987E-2</v>
      </c>
      <c r="BT672" s="30">
        <f t="shared" ref="BT672" si="1352">BI672/$BJ672</f>
        <v>2.0244003374605111E-2</v>
      </c>
      <c r="BU672" s="30">
        <f t="shared" ref="BU672" si="1353">SUM(BL672:BT672)</f>
        <v>0.99999999999999978</v>
      </c>
      <c r="BV672" s="30"/>
      <c r="BW672" s="28">
        <f t="shared" ref="BW672" si="1354">BR672/(BR672+BS672+BT672)</f>
        <v>0.44824570719064571</v>
      </c>
      <c r="BX672" s="28">
        <f t="shared" ref="BX672" si="1355">BS672/(BR672+BS672+BT672)</f>
        <v>0.4446455798823154</v>
      </c>
      <c r="BY672" s="28">
        <f t="shared" ref="BY672" si="1356">1-BW672-BX672</f>
        <v>0.10710871292703888</v>
      </c>
      <c r="BZ672" s="28"/>
      <c r="CA672" s="28">
        <f t="shared" ref="CA672" si="1357">F672*100/P672</f>
        <v>62.268865567216395</v>
      </c>
      <c r="CB672" s="28">
        <f t="shared" ref="CB672" si="1358">(M672+N672)*100/P672</f>
        <v>8.8255872063968024</v>
      </c>
      <c r="CC672" s="28">
        <f t="shared" ref="CC672" si="1359">IF(BY672+BX672=0,CD672/2,+BY672/(BY672+BX672)*(100-CD672)+0.5*CD672)</f>
        <v>33.123156652236176</v>
      </c>
      <c r="CD672" s="28">
        <f t="shared" ref="CD672" si="1360">100*BW672/(BW672+BX672+BY672)</f>
        <v>44.824570719064575</v>
      </c>
      <c r="CF672" s="28">
        <f t="shared" ref="CF672" si="1361">LN(BW672/(AU672*AQ672^2*AO672^2))</f>
        <v>6.7741764274729386</v>
      </c>
      <c r="CG672" s="28">
        <f t="shared" ref="CG672" si="1362">AV672/(AV672+AW672)</f>
        <v>0.51362227787151404</v>
      </c>
      <c r="CH672" s="30"/>
      <c r="CI672" s="107">
        <f t="shared" ref="CI672:CI703" si="1363">$CK$1+$CK$2*CF672+$CK$3*D672+$CK$4*BX672+$CK$5*CG672</f>
        <v>2.7410141022455945</v>
      </c>
    </row>
    <row r="673" spans="1:87" ht="15" customHeight="1" x14ac:dyDescent="0.2">
      <c r="A673" s="150" t="s">
        <v>194</v>
      </c>
      <c r="C673" s="147">
        <v>7</v>
      </c>
      <c r="D673" s="26">
        <f t="shared" ref="D673:D736" si="1364">$D$671</f>
        <v>1008</v>
      </c>
      <c r="F673" s="28">
        <v>62.3</v>
      </c>
      <c r="G673" s="28">
        <v>0.48</v>
      </c>
      <c r="H673" s="28">
        <v>14.8</v>
      </c>
      <c r="I673" s="28">
        <v>5.5</v>
      </c>
      <c r="J673" s="28">
        <v>0.14000000000000001</v>
      </c>
      <c r="K673" s="28">
        <v>1.86</v>
      </c>
      <c r="L673" s="28">
        <v>5.89</v>
      </c>
      <c r="M673" s="28">
        <v>3.62</v>
      </c>
      <c r="N673" s="28">
        <v>5.21</v>
      </c>
      <c r="O673" s="28">
        <v>0.25</v>
      </c>
      <c r="P673" s="28">
        <f t="shared" ref="P673:P736" si="1365">SUM(F673:O673)</f>
        <v>100.05</v>
      </c>
      <c r="R673" s="28">
        <v>56.97</v>
      </c>
      <c r="S673" s="28">
        <v>0.22</v>
      </c>
      <c r="T673" s="28">
        <v>26.7</v>
      </c>
      <c r="U673" s="28">
        <v>0.67</v>
      </c>
      <c r="V673" s="28">
        <v>0</v>
      </c>
      <c r="W673" s="28">
        <v>0.2</v>
      </c>
      <c r="X673" s="28">
        <v>8.73</v>
      </c>
      <c r="Y673" s="28">
        <v>4.84</v>
      </c>
      <c r="Z673" s="28">
        <v>1.69</v>
      </c>
      <c r="AA673" s="28">
        <f t="shared" ref="AA673:AA736" si="1366">SUM(R673:Z673)</f>
        <v>100.02000000000001</v>
      </c>
      <c r="AC673" s="30">
        <f t="shared" ref="AC673:AC736" si="1367">F673/AC$2</f>
        <v>1.0369507323568574</v>
      </c>
      <c r="AD673" s="30">
        <f t="shared" ref="AD673:AD736" si="1368">G673/AD$2</f>
        <v>6.0075093867334164E-3</v>
      </c>
      <c r="AE673" s="30">
        <f t="shared" ref="AE673:AE736" si="1369">H673*2/AE$2</f>
        <v>0.29030992546096512</v>
      </c>
      <c r="AF673" s="30">
        <f t="shared" ref="AF673:AF736" si="1370">I673/AF$2</f>
        <v>7.6548364648573425E-2</v>
      </c>
      <c r="AG673" s="30">
        <f t="shared" ref="AG673:AG736" si="1371">J673/AG$2</f>
        <v>1.9734987313222443E-3</v>
      </c>
      <c r="AH673" s="30">
        <f t="shared" ref="AH673:AH736" si="1372">K673/AH$2</f>
        <v>4.6153846153846156E-2</v>
      </c>
      <c r="AI673" s="30">
        <f t="shared" ref="AI673:AI736" si="1373">L673/AI$2</f>
        <v>0.10502853067047076</v>
      </c>
      <c r="AJ673" s="30">
        <f t="shared" ref="AJ673:AJ736" si="1374">M673*2/AJ$2</f>
        <v>0.11681187479832204</v>
      </c>
      <c r="AK673" s="30">
        <f t="shared" ref="AK673:AK736" si="1375">N673*2/AK$2</f>
        <v>0.11061571125265392</v>
      </c>
      <c r="AL673" s="30">
        <f t="shared" ref="AL673:AL736" si="1376">O673*2/AL$2</f>
        <v>3.5226896439969845E-3</v>
      </c>
      <c r="AM673" s="30">
        <f t="shared" ref="AM673:AM736" si="1377">SUM(AC673:AL673)</f>
        <v>1.7939226831037416</v>
      </c>
      <c r="AO673" s="30">
        <f t="shared" ref="AO673:AO736" si="1378">AC673/$AM673</f>
        <v>0.57803535354309976</v>
      </c>
      <c r="AP673" s="30">
        <f t="shared" ref="AP673:AP736" si="1379">AD673/$AM673</f>
        <v>3.3488117650307928E-3</v>
      </c>
      <c r="AQ673" s="30">
        <f t="shared" ref="AQ673:AQ736" si="1380">AE673/$AM673</f>
        <v>0.16182967537858858</v>
      </c>
      <c r="AR673" s="30">
        <f t="shared" ref="AR673:AR736" si="1381">AF673/$AM673</f>
        <v>4.2670938591474777E-2</v>
      </c>
      <c r="AS673" s="30">
        <f t="shared" ref="AS673:AS736" si="1382">AG673/$AM673</f>
        <v>1.1001024458355199E-3</v>
      </c>
      <c r="AT673" s="30">
        <f t="shared" ref="AT673:AT736" si="1383">AH673/$AM673</f>
        <v>2.5727890387111575E-2</v>
      </c>
      <c r="AU673" s="30">
        <f t="shared" ref="AU673:AU736" si="1384">AI673/$AM673</f>
        <v>5.854685469986725E-2</v>
      </c>
      <c r="AV673" s="30">
        <f t="shared" ref="AV673:AV736" si="1385">AJ673/$AM673</f>
        <v>6.5115334065691657E-2</v>
      </c>
      <c r="AW673" s="30">
        <f t="shared" ref="AW673:AW736" si="1386">AK673/$AM673</f>
        <v>6.1661359374347725E-2</v>
      </c>
      <c r="AX673" s="30">
        <f t="shared" ref="AX673:AX736" si="1387">AL673/$AM673</f>
        <v>1.9636797489522959E-3</v>
      </c>
      <c r="AY673" s="30">
        <f t="shared" ref="AY673:AY736" si="1388">SUM(AO673:AX673)</f>
        <v>0.99999999999999978</v>
      </c>
      <c r="AZ673" s="30"/>
      <c r="BA673" s="30">
        <f t="shared" ref="BA673:BA736" si="1389">R673/AC$2</f>
        <v>0.94823568575233019</v>
      </c>
      <c r="BB673" s="30">
        <f t="shared" ref="BB673:BB736" si="1390">S673/AD$2</f>
        <v>2.753441802252816E-3</v>
      </c>
      <c r="BC673" s="30">
        <f t="shared" ref="BC673:BC736" si="1391">T673*2/AE$2</f>
        <v>0.52373479795998434</v>
      </c>
      <c r="BD673" s="30">
        <f t="shared" ref="BD673:BD736" si="1392">U673/AF$2</f>
        <v>9.3249826026443987E-3</v>
      </c>
      <c r="BE673" s="30">
        <f t="shared" ref="BE673:BE736" si="1393">V673/AG$2</f>
        <v>0</v>
      </c>
      <c r="BF673" s="30">
        <f t="shared" ref="BF673:BF736" si="1394">W673/AH$2</f>
        <v>4.9627791563275443E-3</v>
      </c>
      <c r="BG673" s="30">
        <f t="shared" ref="BG673:BG736" si="1395">X673/AI$2</f>
        <v>0.15567047075606277</v>
      </c>
      <c r="BH673" s="30">
        <f t="shared" ref="BH673:BH736" si="1396">Y673*2/AJ$2</f>
        <v>0.15617941271377864</v>
      </c>
      <c r="BI673" s="30">
        <f t="shared" ref="BI673:BI736" si="1397">Z673*2/AK$2</f>
        <v>3.5881104033970275E-2</v>
      </c>
      <c r="BJ673" s="30">
        <f t="shared" ref="BJ673:BJ736" si="1398">SUM(BA673:BI673)</f>
        <v>1.836742674777351</v>
      </c>
      <c r="BK673" s="30"/>
      <c r="BL673" s="30">
        <f t="shared" ref="BL673:BL736" si="1399">BA673/$BJ673</f>
        <v>0.51625940790387248</v>
      </c>
      <c r="BM673" s="30">
        <f t="shared" ref="BM673:BM736" si="1400">BB673/$BJ673</f>
        <v>1.4990895785587314E-3</v>
      </c>
      <c r="BN673" s="30">
        <f t="shared" ref="BN673:BN736" si="1401">BC673/$BJ673</f>
        <v>0.28514326211943175</v>
      </c>
      <c r="BO673" s="30">
        <f t="shared" ref="BO673:BO736" si="1402">BD673/$BJ673</f>
        <v>5.076912912569404E-3</v>
      </c>
      <c r="BP673" s="30">
        <f t="shared" ref="BP673:BP736" si="1403">BE673/$BJ673</f>
        <v>0</v>
      </c>
      <c r="BQ673" s="30">
        <f t="shared" ref="BQ673:BQ736" si="1404">BF673/$BJ673</f>
        <v>2.7019458002897059E-3</v>
      </c>
      <c r="BR673" s="30">
        <f t="shared" ref="BR673:BR736" si="1405">BG673/$BJ673</f>
        <v>8.4753554699725731E-2</v>
      </c>
      <c r="BS673" s="30">
        <f t="shared" ref="BS673:BS736" si="1406">BH673/$BJ673</f>
        <v>8.5030644117151916E-2</v>
      </c>
      <c r="BT673" s="30">
        <f t="shared" ref="BT673:BT736" si="1407">BI673/$BJ673</f>
        <v>1.9535182868400312E-2</v>
      </c>
      <c r="BU673" s="30">
        <f t="shared" ref="BU673:BU736" si="1408">SUM(BL673:BT673)</f>
        <v>0.99999999999999989</v>
      </c>
      <c r="BV673" s="30"/>
      <c r="BW673" s="28">
        <f t="shared" ref="BW673:BW736" si="1409">BR673/(BR673+BS673+BT673)</f>
        <v>0.44767500266094745</v>
      </c>
      <c r="BX673" s="28">
        <f t="shared" ref="BX673:BX736" si="1410">BS673/(BR673+BS673+BT673)</f>
        <v>0.44913861095588059</v>
      </c>
      <c r="BY673" s="28">
        <f t="shared" ref="BY673:BY736" si="1411">1-BW673-BX673</f>
        <v>0.1031863863831719</v>
      </c>
      <c r="BZ673" s="28"/>
      <c r="CA673" s="28">
        <f t="shared" ref="CA673:CA736" si="1412">F673*100/P673</f>
        <v>62.268865567216395</v>
      </c>
      <c r="CB673" s="28">
        <f t="shared" ref="CB673:CB736" si="1413">(M673+N673)*100/P673</f>
        <v>8.8255872063968024</v>
      </c>
      <c r="CC673" s="28">
        <f t="shared" ref="CC673:CC736" si="1414">IF(BY673+BX673=0,CD673/2,+BY673/(BY673+BX673)*(100-CD673)+0.5*CD673)</f>
        <v>32.702388771364568</v>
      </c>
      <c r="CD673" s="28">
        <f t="shared" ref="CD673:CD736" si="1415">100*BW673/(BW673+BX673+BY673)</f>
        <v>44.767500266094743</v>
      </c>
      <c r="CF673" s="28">
        <f t="shared" ref="CF673:CF736" si="1416">LN(BW673/(AU673*AQ673^2*AO673^2))</f>
        <v>6.7729024205198343</v>
      </c>
      <c r="CG673" s="28">
        <f t="shared" ref="CG673:CG736" si="1417">AV673/(AV673+AW673)</f>
        <v>0.51362227787151404</v>
      </c>
      <c r="CH673" s="30"/>
      <c r="CI673" s="107">
        <f t="shared" si="1363"/>
        <v>2.686137890385528</v>
      </c>
    </row>
    <row r="674" spans="1:87" ht="15" customHeight="1" x14ac:dyDescent="0.2">
      <c r="A674" s="150" t="s">
        <v>194</v>
      </c>
      <c r="C674" s="147">
        <v>14</v>
      </c>
      <c r="D674" s="26">
        <f t="shared" si="1364"/>
        <v>1008</v>
      </c>
      <c r="F674" s="28">
        <v>62.3</v>
      </c>
      <c r="G674" s="28">
        <v>0.48</v>
      </c>
      <c r="H674" s="28">
        <v>14.8</v>
      </c>
      <c r="I674" s="28">
        <v>5.5</v>
      </c>
      <c r="J674" s="28">
        <v>0.14000000000000001</v>
      </c>
      <c r="K674" s="28">
        <v>1.86</v>
      </c>
      <c r="L674" s="28">
        <v>5.89</v>
      </c>
      <c r="M674" s="28">
        <v>3.62</v>
      </c>
      <c r="N674" s="28">
        <v>5.21</v>
      </c>
      <c r="O674" s="28">
        <v>0.25</v>
      </c>
      <c r="P674" s="28">
        <f t="shared" si="1365"/>
        <v>100.05</v>
      </c>
      <c r="R674" s="28">
        <v>57.12</v>
      </c>
      <c r="S674" s="28">
        <v>0.22</v>
      </c>
      <c r="T674" s="28">
        <v>26.52</v>
      </c>
      <c r="U674" s="28">
        <v>0.69</v>
      </c>
      <c r="V674" s="28">
        <v>0.12</v>
      </c>
      <c r="W674" s="28">
        <v>0.32</v>
      </c>
      <c r="X674" s="28">
        <v>8.75</v>
      </c>
      <c r="Y674" s="28">
        <v>4.59</v>
      </c>
      <c r="Z674" s="28">
        <v>1.67</v>
      </c>
      <c r="AA674" s="28">
        <f t="shared" si="1366"/>
        <v>100</v>
      </c>
      <c r="AC674" s="30">
        <f t="shared" si="1367"/>
        <v>1.0369507323568574</v>
      </c>
      <c r="AD674" s="30">
        <f t="shared" si="1368"/>
        <v>6.0075093867334164E-3</v>
      </c>
      <c r="AE674" s="30">
        <f t="shared" si="1369"/>
        <v>0.29030992546096512</v>
      </c>
      <c r="AF674" s="30">
        <f t="shared" si="1370"/>
        <v>7.6548364648573425E-2</v>
      </c>
      <c r="AG674" s="30">
        <f t="shared" si="1371"/>
        <v>1.9734987313222443E-3</v>
      </c>
      <c r="AH674" s="30">
        <f t="shared" si="1372"/>
        <v>4.6153846153846156E-2</v>
      </c>
      <c r="AI674" s="30">
        <f t="shared" si="1373"/>
        <v>0.10502853067047076</v>
      </c>
      <c r="AJ674" s="30">
        <f t="shared" si="1374"/>
        <v>0.11681187479832204</v>
      </c>
      <c r="AK674" s="30">
        <f t="shared" si="1375"/>
        <v>0.11061571125265392</v>
      </c>
      <c r="AL674" s="30">
        <f t="shared" si="1376"/>
        <v>3.5226896439969845E-3</v>
      </c>
      <c r="AM674" s="30">
        <f t="shared" si="1377"/>
        <v>1.7939226831037416</v>
      </c>
      <c r="AO674" s="30">
        <f t="shared" si="1378"/>
        <v>0.57803535354309976</v>
      </c>
      <c r="AP674" s="30">
        <f t="shared" si="1379"/>
        <v>3.3488117650307928E-3</v>
      </c>
      <c r="AQ674" s="30">
        <f t="shared" si="1380"/>
        <v>0.16182967537858858</v>
      </c>
      <c r="AR674" s="30">
        <f t="shared" si="1381"/>
        <v>4.2670938591474777E-2</v>
      </c>
      <c r="AS674" s="30">
        <f t="shared" si="1382"/>
        <v>1.1001024458355199E-3</v>
      </c>
      <c r="AT674" s="30">
        <f t="shared" si="1383"/>
        <v>2.5727890387111575E-2</v>
      </c>
      <c r="AU674" s="30">
        <f t="shared" si="1384"/>
        <v>5.854685469986725E-2</v>
      </c>
      <c r="AV674" s="30">
        <f t="shared" si="1385"/>
        <v>6.5115334065691657E-2</v>
      </c>
      <c r="AW674" s="30">
        <f t="shared" si="1386"/>
        <v>6.1661359374347725E-2</v>
      </c>
      <c r="AX674" s="30">
        <f t="shared" si="1387"/>
        <v>1.9636797489522959E-3</v>
      </c>
      <c r="AY674" s="30">
        <f t="shared" si="1388"/>
        <v>0.99999999999999978</v>
      </c>
      <c r="AZ674" s="30"/>
      <c r="BA674" s="30">
        <f t="shared" si="1389"/>
        <v>0.95073235685752333</v>
      </c>
      <c r="BB674" s="30">
        <f t="shared" si="1390"/>
        <v>2.753441802252816E-3</v>
      </c>
      <c r="BC674" s="30">
        <f t="shared" si="1391"/>
        <v>0.52020400156924285</v>
      </c>
      <c r="BD674" s="30">
        <f t="shared" si="1392"/>
        <v>9.6033402922755737E-3</v>
      </c>
      <c r="BE674" s="30">
        <f t="shared" si="1393"/>
        <v>1.6915703411333521E-3</v>
      </c>
      <c r="BF674" s="30">
        <f t="shared" si="1394"/>
        <v>7.9404466501240695E-3</v>
      </c>
      <c r="BG674" s="30">
        <f t="shared" si="1395"/>
        <v>0.15602710413694723</v>
      </c>
      <c r="BH674" s="30">
        <f t="shared" si="1396"/>
        <v>0.14811229428848016</v>
      </c>
      <c r="BI674" s="30">
        <f t="shared" si="1397"/>
        <v>3.5456475583864118E-2</v>
      </c>
      <c r="BJ674" s="30">
        <f t="shared" si="1398"/>
        <v>1.8325210315218432</v>
      </c>
      <c r="BK674" s="30"/>
      <c r="BL674" s="30">
        <f t="shared" si="1399"/>
        <v>0.51881115714561488</v>
      </c>
      <c r="BM674" s="30">
        <f t="shared" si="1400"/>
        <v>1.5025430840300811E-3</v>
      </c>
      <c r="BN674" s="30">
        <f t="shared" si="1401"/>
        <v>0.28387341406784949</v>
      </c>
      <c r="BO674" s="30">
        <f t="shared" si="1402"/>
        <v>5.2405075451168728E-3</v>
      </c>
      <c r="BP674" s="30">
        <f t="shared" si="1403"/>
        <v>9.2308372566319934E-4</v>
      </c>
      <c r="BQ674" s="30">
        <f t="shared" si="1404"/>
        <v>4.3330725888203383E-3</v>
      </c>
      <c r="BR674" s="30">
        <f t="shared" si="1405"/>
        <v>8.5143417976148578E-2</v>
      </c>
      <c r="BS674" s="30">
        <f t="shared" si="1406"/>
        <v>8.0824335295883717E-2</v>
      </c>
      <c r="BT674" s="30">
        <f t="shared" si="1407"/>
        <v>1.9348468570872981E-2</v>
      </c>
      <c r="BU674" s="30">
        <f t="shared" si="1408"/>
        <v>1</v>
      </c>
      <c r="BV674" s="30"/>
      <c r="BW674" s="28">
        <f t="shared" si="1409"/>
        <v>0.45944935165106948</v>
      </c>
      <c r="BX674" s="28">
        <f t="shared" si="1410"/>
        <v>0.43614279684807877</v>
      </c>
      <c r="BY674" s="28">
        <f t="shared" si="1411"/>
        <v>0.10440785150085174</v>
      </c>
      <c r="BZ674" s="28"/>
      <c r="CA674" s="28">
        <f t="shared" si="1412"/>
        <v>62.268865567216395</v>
      </c>
      <c r="CB674" s="28">
        <f t="shared" si="1413"/>
        <v>8.8255872063968024</v>
      </c>
      <c r="CC674" s="28">
        <f t="shared" si="1414"/>
        <v>33.413252732638647</v>
      </c>
      <c r="CD674" s="28">
        <f t="shared" si="1415"/>
        <v>45.944935165106948</v>
      </c>
      <c r="CF674" s="28">
        <f t="shared" si="1416"/>
        <v>6.7988636026575513</v>
      </c>
      <c r="CG674" s="28">
        <f t="shared" si="1417"/>
        <v>0.51362227787151404</v>
      </c>
      <c r="CH674" s="30"/>
      <c r="CI674" s="107">
        <f t="shared" si="1363"/>
        <v>2.8375348898372432</v>
      </c>
    </row>
    <row r="675" spans="1:87" ht="15" customHeight="1" x14ac:dyDescent="0.2">
      <c r="A675" s="150" t="s">
        <v>194</v>
      </c>
      <c r="C675" s="147">
        <v>21</v>
      </c>
      <c r="D675" s="26">
        <f t="shared" si="1364"/>
        <v>1008</v>
      </c>
      <c r="F675" s="28">
        <v>62.3</v>
      </c>
      <c r="G675" s="28">
        <v>0.48</v>
      </c>
      <c r="H675" s="28">
        <v>14.8</v>
      </c>
      <c r="I675" s="28">
        <v>5.5</v>
      </c>
      <c r="J675" s="28">
        <v>0.14000000000000001</v>
      </c>
      <c r="K675" s="28">
        <v>1.86</v>
      </c>
      <c r="L675" s="28">
        <v>5.89</v>
      </c>
      <c r="M675" s="28">
        <v>3.62</v>
      </c>
      <c r="N675" s="28">
        <v>5.21</v>
      </c>
      <c r="O675" s="28">
        <v>0.25</v>
      </c>
      <c r="P675" s="28">
        <f t="shared" si="1365"/>
        <v>100.05</v>
      </c>
      <c r="R675" s="28">
        <v>56.67</v>
      </c>
      <c r="S675" s="28">
        <v>0.15</v>
      </c>
      <c r="T675" s="28">
        <v>26.59</v>
      </c>
      <c r="U675" s="28">
        <v>0.85</v>
      </c>
      <c r="V675" s="28">
        <v>0.14000000000000001</v>
      </c>
      <c r="W675" s="28">
        <v>0.04</v>
      </c>
      <c r="X675" s="28">
        <v>9.02</v>
      </c>
      <c r="Y675" s="28">
        <v>4.9400000000000004</v>
      </c>
      <c r="Z675" s="28">
        <v>1.61</v>
      </c>
      <c r="AA675" s="28">
        <f t="shared" si="1366"/>
        <v>100.00999999999999</v>
      </c>
      <c r="AC675" s="30">
        <f t="shared" si="1367"/>
        <v>1.0369507323568574</v>
      </c>
      <c r="AD675" s="30">
        <f t="shared" si="1368"/>
        <v>6.0075093867334164E-3</v>
      </c>
      <c r="AE675" s="30">
        <f t="shared" si="1369"/>
        <v>0.29030992546096512</v>
      </c>
      <c r="AF675" s="30">
        <f t="shared" si="1370"/>
        <v>7.6548364648573425E-2</v>
      </c>
      <c r="AG675" s="30">
        <f t="shared" si="1371"/>
        <v>1.9734987313222443E-3</v>
      </c>
      <c r="AH675" s="30">
        <f t="shared" si="1372"/>
        <v>4.6153846153846156E-2</v>
      </c>
      <c r="AI675" s="30">
        <f t="shared" si="1373"/>
        <v>0.10502853067047076</v>
      </c>
      <c r="AJ675" s="30">
        <f t="shared" si="1374"/>
        <v>0.11681187479832204</v>
      </c>
      <c r="AK675" s="30">
        <f t="shared" si="1375"/>
        <v>0.11061571125265392</v>
      </c>
      <c r="AL675" s="30">
        <f t="shared" si="1376"/>
        <v>3.5226896439969845E-3</v>
      </c>
      <c r="AM675" s="30">
        <f t="shared" si="1377"/>
        <v>1.7939226831037416</v>
      </c>
      <c r="AO675" s="30">
        <f t="shared" si="1378"/>
        <v>0.57803535354309976</v>
      </c>
      <c r="AP675" s="30">
        <f t="shared" si="1379"/>
        <v>3.3488117650307928E-3</v>
      </c>
      <c r="AQ675" s="30">
        <f t="shared" si="1380"/>
        <v>0.16182967537858858</v>
      </c>
      <c r="AR675" s="30">
        <f t="shared" si="1381"/>
        <v>4.2670938591474777E-2</v>
      </c>
      <c r="AS675" s="30">
        <f t="shared" si="1382"/>
        <v>1.1001024458355199E-3</v>
      </c>
      <c r="AT675" s="30">
        <f t="shared" si="1383"/>
        <v>2.5727890387111575E-2</v>
      </c>
      <c r="AU675" s="30">
        <f t="shared" si="1384"/>
        <v>5.854685469986725E-2</v>
      </c>
      <c r="AV675" s="30">
        <f t="shared" si="1385"/>
        <v>6.5115334065691657E-2</v>
      </c>
      <c r="AW675" s="30">
        <f t="shared" si="1386"/>
        <v>6.1661359374347725E-2</v>
      </c>
      <c r="AX675" s="30">
        <f t="shared" si="1387"/>
        <v>1.9636797489522959E-3</v>
      </c>
      <c r="AY675" s="30">
        <f t="shared" si="1388"/>
        <v>0.99999999999999978</v>
      </c>
      <c r="AZ675" s="30"/>
      <c r="BA675" s="30">
        <f t="shared" si="1389"/>
        <v>0.94324234354194414</v>
      </c>
      <c r="BB675" s="30">
        <f t="shared" si="1390"/>
        <v>1.8773466833541925E-3</v>
      </c>
      <c r="BC675" s="30">
        <f t="shared" si="1391"/>
        <v>0.52157708905453126</v>
      </c>
      <c r="BD675" s="30">
        <f t="shared" si="1392"/>
        <v>1.1830201809324984E-2</v>
      </c>
      <c r="BE675" s="30">
        <f t="shared" si="1393"/>
        <v>1.9734987313222443E-3</v>
      </c>
      <c r="BF675" s="30">
        <f t="shared" si="1394"/>
        <v>9.9255583126550868E-4</v>
      </c>
      <c r="BG675" s="30">
        <f t="shared" si="1395"/>
        <v>0.16084165477888729</v>
      </c>
      <c r="BH675" s="30">
        <f t="shared" si="1396"/>
        <v>0.15940626008389805</v>
      </c>
      <c r="BI675" s="30">
        <f t="shared" si="1397"/>
        <v>3.4182590233545647E-2</v>
      </c>
      <c r="BJ675" s="30">
        <f t="shared" si="1398"/>
        <v>1.8359235407480736</v>
      </c>
      <c r="BK675" s="30"/>
      <c r="BL675" s="30">
        <f t="shared" si="1399"/>
        <v>0.51376994880604143</v>
      </c>
      <c r="BM675" s="30">
        <f t="shared" si="1400"/>
        <v>1.0225625641192228E-3</v>
      </c>
      <c r="BN675" s="30">
        <f t="shared" si="1401"/>
        <v>0.28409521283332262</v>
      </c>
      <c r="BO675" s="30">
        <f t="shared" si="1402"/>
        <v>6.4437333836378594E-3</v>
      </c>
      <c r="BP675" s="30">
        <f t="shared" si="1403"/>
        <v>1.0749351416443594E-3</v>
      </c>
      <c r="BQ675" s="30">
        <f t="shared" si="1404"/>
        <v>5.4063026549628387E-4</v>
      </c>
      <c r="BR675" s="30">
        <f t="shared" si="1405"/>
        <v>8.7608035524916264E-2</v>
      </c>
      <c r="BS675" s="30">
        <f t="shared" si="1406"/>
        <v>8.6826197576259451E-2</v>
      </c>
      <c r="BT675" s="30">
        <f t="shared" si="1407"/>
        <v>1.8618743904562307E-2</v>
      </c>
      <c r="BU675" s="30">
        <f t="shared" si="1408"/>
        <v>0.99999999999999989</v>
      </c>
      <c r="BV675" s="30"/>
      <c r="BW675" s="28">
        <f t="shared" si="1409"/>
        <v>0.45380307977489687</v>
      </c>
      <c r="BX675" s="28">
        <f t="shared" si="1410"/>
        <v>0.44975321760347031</v>
      </c>
      <c r="BY675" s="28">
        <f t="shared" si="1411"/>
        <v>9.6443702621632821E-2</v>
      </c>
      <c r="BZ675" s="28"/>
      <c r="CA675" s="28">
        <f t="shared" si="1412"/>
        <v>62.268865567216395</v>
      </c>
      <c r="CB675" s="28">
        <f t="shared" si="1413"/>
        <v>8.8255872063968024</v>
      </c>
      <c r="CC675" s="28">
        <f t="shared" si="1414"/>
        <v>32.334524250908125</v>
      </c>
      <c r="CD675" s="28">
        <f t="shared" si="1415"/>
        <v>45.380307977489686</v>
      </c>
      <c r="CF675" s="28">
        <f t="shared" si="1416"/>
        <v>6.7864982508106513</v>
      </c>
      <c r="CG675" s="28">
        <f t="shared" si="1417"/>
        <v>0.51362227787151404</v>
      </c>
      <c r="CH675" s="30"/>
      <c r="CI675" s="107">
        <f t="shared" si="1363"/>
        <v>2.6741008403650643</v>
      </c>
    </row>
    <row r="676" spans="1:87" ht="15" customHeight="1" x14ac:dyDescent="0.2">
      <c r="A676" s="150" t="s">
        <v>194</v>
      </c>
      <c r="C676" s="147">
        <v>28</v>
      </c>
      <c r="D676" s="26">
        <f t="shared" si="1364"/>
        <v>1008</v>
      </c>
      <c r="F676" s="28">
        <v>62.3</v>
      </c>
      <c r="G676" s="28">
        <v>0.48</v>
      </c>
      <c r="H676" s="28">
        <v>14.8</v>
      </c>
      <c r="I676" s="28">
        <v>5.5</v>
      </c>
      <c r="J676" s="28">
        <v>0.14000000000000001</v>
      </c>
      <c r="K676" s="28">
        <v>1.86</v>
      </c>
      <c r="L676" s="28">
        <v>5.89</v>
      </c>
      <c r="M676" s="28">
        <v>3.62</v>
      </c>
      <c r="N676" s="28">
        <v>5.21</v>
      </c>
      <c r="O676" s="28">
        <v>0.25</v>
      </c>
      <c r="P676" s="28">
        <f t="shared" si="1365"/>
        <v>100.05</v>
      </c>
      <c r="R676" s="28">
        <v>56.61</v>
      </c>
      <c r="S676" s="28">
        <v>0.19</v>
      </c>
      <c r="T676" s="28">
        <v>26.73</v>
      </c>
      <c r="U676" s="28">
        <v>0.73</v>
      </c>
      <c r="V676" s="28">
        <v>0.09</v>
      </c>
      <c r="W676" s="28">
        <v>0.28000000000000003</v>
      </c>
      <c r="X676" s="28">
        <v>8.83</v>
      </c>
      <c r="Y676" s="28">
        <v>4.8499999999999996</v>
      </c>
      <c r="Z676" s="28">
        <v>1.68</v>
      </c>
      <c r="AA676" s="28">
        <f t="shared" si="1366"/>
        <v>99.990000000000009</v>
      </c>
      <c r="AC676" s="30">
        <f t="shared" si="1367"/>
        <v>1.0369507323568574</v>
      </c>
      <c r="AD676" s="30">
        <f t="shared" si="1368"/>
        <v>6.0075093867334164E-3</v>
      </c>
      <c r="AE676" s="30">
        <f t="shared" si="1369"/>
        <v>0.29030992546096512</v>
      </c>
      <c r="AF676" s="30">
        <f t="shared" si="1370"/>
        <v>7.6548364648573425E-2</v>
      </c>
      <c r="AG676" s="30">
        <f t="shared" si="1371"/>
        <v>1.9734987313222443E-3</v>
      </c>
      <c r="AH676" s="30">
        <f t="shared" si="1372"/>
        <v>4.6153846153846156E-2</v>
      </c>
      <c r="AI676" s="30">
        <f t="shared" si="1373"/>
        <v>0.10502853067047076</v>
      </c>
      <c r="AJ676" s="30">
        <f t="shared" si="1374"/>
        <v>0.11681187479832204</v>
      </c>
      <c r="AK676" s="30">
        <f t="shared" si="1375"/>
        <v>0.11061571125265392</v>
      </c>
      <c r="AL676" s="30">
        <f t="shared" si="1376"/>
        <v>3.5226896439969845E-3</v>
      </c>
      <c r="AM676" s="30">
        <f t="shared" si="1377"/>
        <v>1.7939226831037416</v>
      </c>
      <c r="AO676" s="30">
        <f t="shared" si="1378"/>
        <v>0.57803535354309976</v>
      </c>
      <c r="AP676" s="30">
        <f t="shared" si="1379"/>
        <v>3.3488117650307928E-3</v>
      </c>
      <c r="AQ676" s="30">
        <f t="shared" si="1380"/>
        <v>0.16182967537858858</v>
      </c>
      <c r="AR676" s="30">
        <f t="shared" si="1381"/>
        <v>4.2670938591474777E-2</v>
      </c>
      <c r="AS676" s="30">
        <f t="shared" si="1382"/>
        <v>1.1001024458355199E-3</v>
      </c>
      <c r="AT676" s="30">
        <f t="shared" si="1383"/>
        <v>2.5727890387111575E-2</v>
      </c>
      <c r="AU676" s="30">
        <f t="shared" si="1384"/>
        <v>5.854685469986725E-2</v>
      </c>
      <c r="AV676" s="30">
        <f t="shared" si="1385"/>
        <v>6.5115334065691657E-2</v>
      </c>
      <c r="AW676" s="30">
        <f t="shared" si="1386"/>
        <v>6.1661359374347725E-2</v>
      </c>
      <c r="AX676" s="30">
        <f t="shared" si="1387"/>
        <v>1.9636797489522959E-3</v>
      </c>
      <c r="AY676" s="30">
        <f t="shared" si="1388"/>
        <v>0.99999999999999978</v>
      </c>
      <c r="AZ676" s="30"/>
      <c r="BA676" s="30">
        <f t="shared" si="1389"/>
        <v>0.94224367509986684</v>
      </c>
      <c r="BB676" s="30">
        <f t="shared" si="1390"/>
        <v>2.3779724655819774E-3</v>
      </c>
      <c r="BC676" s="30">
        <f t="shared" si="1391"/>
        <v>0.52432326402510787</v>
      </c>
      <c r="BD676" s="30">
        <f t="shared" si="1392"/>
        <v>1.0160055671537927E-2</v>
      </c>
      <c r="BE676" s="30">
        <f t="shared" si="1393"/>
        <v>1.268677755850014E-3</v>
      </c>
      <c r="BF676" s="30">
        <f t="shared" si="1394"/>
        <v>6.9478908188585617E-3</v>
      </c>
      <c r="BG676" s="30">
        <f t="shared" si="1395"/>
        <v>0.15745363766048504</v>
      </c>
      <c r="BH676" s="30">
        <f t="shared" si="1396"/>
        <v>0.15650209745079058</v>
      </c>
      <c r="BI676" s="30">
        <f t="shared" si="1397"/>
        <v>3.5668789808917196E-2</v>
      </c>
      <c r="BJ676" s="30">
        <f t="shared" si="1398"/>
        <v>1.8369460607569961</v>
      </c>
      <c r="BK676" s="30"/>
      <c r="BL676" s="30">
        <f t="shared" si="1399"/>
        <v>0.5129403063210104</v>
      </c>
      <c r="BM676" s="30">
        <f t="shared" si="1400"/>
        <v>1.2945249272055528E-3</v>
      </c>
      <c r="BN676" s="30">
        <f t="shared" si="1401"/>
        <v>0.28543204137906852</v>
      </c>
      <c r="BO676" s="30">
        <f t="shared" si="1402"/>
        <v>5.5309493776594726E-3</v>
      </c>
      <c r="BP676" s="30">
        <f t="shared" si="1403"/>
        <v>6.9064507823773469E-4</v>
      </c>
      <c r="BQ676" s="30">
        <f t="shared" si="1404"/>
        <v>3.7823052986081535E-3</v>
      </c>
      <c r="BR676" s="30">
        <f t="shared" si="1405"/>
        <v>8.5714894424063381E-2</v>
      </c>
      <c r="BS676" s="30">
        <f t="shared" si="1406"/>
        <v>8.5196893253521477E-2</v>
      </c>
      <c r="BT676" s="30">
        <f t="shared" si="1407"/>
        <v>1.9417439940625295E-2</v>
      </c>
      <c r="BU676" s="30">
        <f t="shared" si="1408"/>
        <v>0.99999999999999978</v>
      </c>
      <c r="BV676" s="30"/>
      <c r="BW676" s="28">
        <f t="shared" si="1409"/>
        <v>0.45035066603644658</v>
      </c>
      <c r="BX676" s="28">
        <f t="shared" si="1410"/>
        <v>0.44762906002236141</v>
      </c>
      <c r="BY676" s="28">
        <f t="shared" si="1411"/>
        <v>0.10202027394119201</v>
      </c>
      <c r="BZ676" s="28"/>
      <c r="CA676" s="28">
        <f t="shared" si="1412"/>
        <v>62.268865567216395</v>
      </c>
      <c r="CB676" s="28">
        <f t="shared" si="1413"/>
        <v>8.8255872063968024</v>
      </c>
      <c r="CC676" s="28">
        <f t="shared" si="1414"/>
        <v>32.719560695941531</v>
      </c>
      <c r="CD676" s="28">
        <f t="shared" si="1415"/>
        <v>45.035066603644658</v>
      </c>
      <c r="CF676" s="28">
        <f t="shared" si="1416"/>
        <v>6.7788614290124558</v>
      </c>
      <c r="CG676" s="28">
        <f t="shared" si="1417"/>
        <v>0.51362227787151404</v>
      </c>
      <c r="CH676" s="30"/>
      <c r="CI676" s="107">
        <f t="shared" si="1363"/>
        <v>2.7027552507761192</v>
      </c>
    </row>
    <row r="677" spans="1:87" ht="15" customHeight="1" x14ac:dyDescent="0.2">
      <c r="A677" s="150" t="s">
        <v>194</v>
      </c>
      <c r="C677" s="147">
        <v>35</v>
      </c>
      <c r="D677" s="26">
        <f t="shared" si="1364"/>
        <v>1008</v>
      </c>
      <c r="F677" s="28">
        <v>62.3</v>
      </c>
      <c r="G677" s="28">
        <v>0.48</v>
      </c>
      <c r="H677" s="28">
        <v>14.8</v>
      </c>
      <c r="I677" s="28">
        <v>5.5</v>
      </c>
      <c r="J677" s="28">
        <v>0.14000000000000001</v>
      </c>
      <c r="K677" s="28">
        <v>1.86</v>
      </c>
      <c r="L677" s="28">
        <v>5.89</v>
      </c>
      <c r="M677" s="28">
        <v>3.62</v>
      </c>
      <c r="N677" s="28">
        <v>5.21</v>
      </c>
      <c r="O677" s="28">
        <v>0.25</v>
      </c>
      <c r="P677" s="28">
        <f t="shared" si="1365"/>
        <v>100.05</v>
      </c>
      <c r="R677" s="28">
        <v>57.37</v>
      </c>
      <c r="S677" s="28">
        <v>0.22</v>
      </c>
      <c r="T677" s="28">
        <v>26.24</v>
      </c>
      <c r="U677" s="28">
        <v>0.7</v>
      </c>
      <c r="V677" s="28">
        <v>0</v>
      </c>
      <c r="W677" s="28">
        <v>0.27</v>
      </c>
      <c r="X677" s="28">
        <v>8.1999999999999993</v>
      </c>
      <c r="Y677" s="28">
        <v>4.8899999999999997</v>
      </c>
      <c r="Z677" s="28">
        <v>2.12</v>
      </c>
      <c r="AA677" s="28">
        <f t="shared" si="1366"/>
        <v>100.01</v>
      </c>
      <c r="AC677" s="30">
        <f t="shared" si="1367"/>
        <v>1.0369507323568574</v>
      </c>
      <c r="AD677" s="30">
        <f t="shared" si="1368"/>
        <v>6.0075093867334164E-3</v>
      </c>
      <c r="AE677" s="30">
        <f t="shared" si="1369"/>
        <v>0.29030992546096512</v>
      </c>
      <c r="AF677" s="30">
        <f t="shared" si="1370"/>
        <v>7.6548364648573425E-2</v>
      </c>
      <c r="AG677" s="30">
        <f t="shared" si="1371"/>
        <v>1.9734987313222443E-3</v>
      </c>
      <c r="AH677" s="30">
        <f t="shared" si="1372"/>
        <v>4.6153846153846156E-2</v>
      </c>
      <c r="AI677" s="30">
        <f t="shared" si="1373"/>
        <v>0.10502853067047076</v>
      </c>
      <c r="AJ677" s="30">
        <f t="shared" si="1374"/>
        <v>0.11681187479832204</v>
      </c>
      <c r="AK677" s="30">
        <f t="shared" si="1375"/>
        <v>0.11061571125265392</v>
      </c>
      <c r="AL677" s="30">
        <f t="shared" si="1376"/>
        <v>3.5226896439969845E-3</v>
      </c>
      <c r="AM677" s="30">
        <f t="shared" si="1377"/>
        <v>1.7939226831037416</v>
      </c>
      <c r="AO677" s="30">
        <f t="shared" si="1378"/>
        <v>0.57803535354309976</v>
      </c>
      <c r="AP677" s="30">
        <f t="shared" si="1379"/>
        <v>3.3488117650307928E-3</v>
      </c>
      <c r="AQ677" s="30">
        <f t="shared" si="1380"/>
        <v>0.16182967537858858</v>
      </c>
      <c r="AR677" s="30">
        <f t="shared" si="1381"/>
        <v>4.2670938591474777E-2</v>
      </c>
      <c r="AS677" s="30">
        <f t="shared" si="1382"/>
        <v>1.1001024458355199E-3</v>
      </c>
      <c r="AT677" s="30">
        <f t="shared" si="1383"/>
        <v>2.5727890387111575E-2</v>
      </c>
      <c r="AU677" s="30">
        <f t="shared" si="1384"/>
        <v>5.854685469986725E-2</v>
      </c>
      <c r="AV677" s="30">
        <f t="shared" si="1385"/>
        <v>6.5115334065691657E-2</v>
      </c>
      <c r="AW677" s="30">
        <f t="shared" si="1386"/>
        <v>6.1661359374347725E-2</v>
      </c>
      <c r="AX677" s="30">
        <f t="shared" si="1387"/>
        <v>1.9636797489522959E-3</v>
      </c>
      <c r="AY677" s="30">
        <f t="shared" si="1388"/>
        <v>0.99999999999999978</v>
      </c>
      <c r="AZ677" s="30"/>
      <c r="BA677" s="30">
        <f t="shared" si="1389"/>
        <v>0.95489347536617841</v>
      </c>
      <c r="BB677" s="30">
        <f t="shared" si="1390"/>
        <v>2.753441802252816E-3</v>
      </c>
      <c r="BC677" s="30">
        <f t="shared" si="1391"/>
        <v>0.51471165162808941</v>
      </c>
      <c r="BD677" s="30">
        <f t="shared" si="1392"/>
        <v>9.7425191370911629E-3</v>
      </c>
      <c r="BE677" s="30">
        <f t="shared" si="1393"/>
        <v>0</v>
      </c>
      <c r="BF677" s="30">
        <f t="shared" si="1394"/>
        <v>6.6997518610421849E-3</v>
      </c>
      <c r="BG677" s="30">
        <f t="shared" si="1395"/>
        <v>0.14621968616262482</v>
      </c>
      <c r="BH677" s="30">
        <f t="shared" si="1396"/>
        <v>0.15779283639883834</v>
      </c>
      <c r="BI677" s="30">
        <f t="shared" si="1397"/>
        <v>4.5010615711252658E-2</v>
      </c>
      <c r="BJ677" s="30">
        <f t="shared" si="1398"/>
        <v>1.8378239780673697</v>
      </c>
      <c r="BK677" s="30"/>
      <c r="BL677" s="30">
        <f t="shared" si="1399"/>
        <v>0.51957830932771443</v>
      </c>
      <c r="BM677" s="30">
        <f t="shared" si="1400"/>
        <v>1.4982075732564428E-3</v>
      </c>
      <c r="BN677" s="30">
        <f t="shared" si="1401"/>
        <v>0.28006580487068899</v>
      </c>
      <c r="BO677" s="30">
        <f t="shared" si="1402"/>
        <v>5.3011165668522082E-3</v>
      </c>
      <c r="BP677" s="30">
        <f t="shared" si="1403"/>
        <v>0</v>
      </c>
      <c r="BQ677" s="30">
        <f t="shared" si="1404"/>
        <v>3.645480710338512E-3</v>
      </c>
      <c r="BR677" s="30">
        <f t="shared" si="1405"/>
        <v>7.9561311587841729E-2</v>
      </c>
      <c r="BS677" s="30">
        <f t="shared" si="1406"/>
        <v>8.5858514352811471E-2</v>
      </c>
      <c r="BT677" s="30">
        <f t="shared" si="1407"/>
        <v>2.449125501049627E-2</v>
      </c>
      <c r="BU677" s="30">
        <f t="shared" si="1408"/>
        <v>1</v>
      </c>
      <c r="BV677" s="30"/>
      <c r="BW677" s="28">
        <f t="shared" si="1409"/>
        <v>0.41893980693157745</v>
      </c>
      <c r="BX677" s="28">
        <f t="shared" si="1410"/>
        <v>0.45209849747996922</v>
      </c>
      <c r="BY677" s="28">
        <f t="shared" si="1411"/>
        <v>0.12896169558845327</v>
      </c>
      <c r="BZ677" s="28"/>
      <c r="CA677" s="28">
        <f t="shared" si="1412"/>
        <v>62.268865567216395</v>
      </c>
      <c r="CB677" s="28">
        <f t="shared" si="1413"/>
        <v>8.8255872063968024</v>
      </c>
      <c r="CC677" s="28">
        <f t="shared" si="1414"/>
        <v>33.843159905424201</v>
      </c>
      <c r="CD677" s="28">
        <f t="shared" si="1415"/>
        <v>41.893980693157751</v>
      </c>
      <c r="CF677" s="28">
        <f t="shared" si="1416"/>
        <v>6.7065621425807809</v>
      </c>
      <c r="CG677" s="28">
        <f t="shared" si="1417"/>
        <v>0.51362227787151404</v>
      </c>
      <c r="CH677" s="30"/>
      <c r="CI677" s="107">
        <f t="shared" si="1363"/>
        <v>2.6715372823062196</v>
      </c>
    </row>
    <row r="678" spans="1:87" ht="15" customHeight="1" x14ac:dyDescent="0.2">
      <c r="A678" s="150" t="s">
        <v>194</v>
      </c>
      <c r="C678" s="147">
        <v>42</v>
      </c>
      <c r="D678" s="26">
        <f t="shared" si="1364"/>
        <v>1008</v>
      </c>
      <c r="F678" s="28">
        <v>62.3</v>
      </c>
      <c r="G678" s="28">
        <v>0.48</v>
      </c>
      <c r="H678" s="28">
        <v>14.8</v>
      </c>
      <c r="I678" s="28">
        <v>5.5</v>
      </c>
      <c r="J678" s="28">
        <v>0.14000000000000001</v>
      </c>
      <c r="K678" s="28">
        <v>1.86</v>
      </c>
      <c r="L678" s="28">
        <v>5.89</v>
      </c>
      <c r="M678" s="28">
        <v>3.62</v>
      </c>
      <c r="N678" s="28">
        <v>5.21</v>
      </c>
      <c r="O678" s="28">
        <v>0.25</v>
      </c>
      <c r="P678" s="28">
        <f t="shared" si="1365"/>
        <v>100.05</v>
      </c>
      <c r="R678" s="28">
        <v>57.43</v>
      </c>
      <c r="S678" s="28">
        <v>0.18</v>
      </c>
      <c r="T678" s="28">
        <v>26.15</v>
      </c>
      <c r="U678" s="28">
        <v>0.61</v>
      </c>
      <c r="V678" s="28">
        <v>0</v>
      </c>
      <c r="W678" s="28">
        <v>0.2</v>
      </c>
      <c r="X678" s="28">
        <v>8.83</v>
      </c>
      <c r="Y678" s="28">
        <v>4.78</v>
      </c>
      <c r="Z678" s="28">
        <v>1.83</v>
      </c>
      <c r="AA678" s="28">
        <f t="shared" si="1366"/>
        <v>100.00999999999999</v>
      </c>
      <c r="AC678" s="30">
        <f t="shared" si="1367"/>
        <v>1.0369507323568574</v>
      </c>
      <c r="AD678" s="30">
        <f t="shared" si="1368"/>
        <v>6.0075093867334164E-3</v>
      </c>
      <c r="AE678" s="30">
        <f t="shared" si="1369"/>
        <v>0.29030992546096512</v>
      </c>
      <c r="AF678" s="30">
        <f t="shared" si="1370"/>
        <v>7.6548364648573425E-2</v>
      </c>
      <c r="AG678" s="30">
        <f t="shared" si="1371"/>
        <v>1.9734987313222443E-3</v>
      </c>
      <c r="AH678" s="30">
        <f t="shared" si="1372"/>
        <v>4.6153846153846156E-2</v>
      </c>
      <c r="AI678" s="30">
        <f t="shared" si="1373"/>
        <v>0.10502853067047076</v>
      </c>
      <c r="AJ678" s="30">
        <f t="shared" si="1374"/>
        <v>0.11681187479832204</v>
      </c>
      <c r="AK678" s="30">
        <f t="shared" si="1375"/>
        <v>0.11061571125265392</v>
      </c>
      <c r="AL678" s="30">
        <f t="shared" si="1376"/>
        <v>3.5226896439969845E-3</v>
      </c>
      <c r="AM678" s="30">
        <f t="shared" si="1377"/>
        <v>1.7939226831037416</v>
      </c>
      <c r="AO678" s="30">
        <f t="shared" si="1378"/>
        <v>0.57803535354309976</v>
      </c>
      <c r="AP678" s="30">
        <f t="shared" si="1379"/>
        <v>3.3488117650307928E-3</v>
      </c>
      <c r="AQ678" s="30">
        <f t="shared" si="1380"/>
        <v>0.16182967537858858</v>
      </c>
      <c r="AR678" s="30">
        <f t="shared" si="1381"/>
        <v>4.2670938591474777E-2</v>
      </c>
      <c r="AS678" s="30">
        <f t="shared" si="1382"/>
        <v>1.1001024458355199E-3</v>
      </c>
      <c r="AT678" s="30">
        <f t="shared" si="1383"/>
        <v>2.5727890387111575E-2</v>
      </c>
      <c r="AU678" s="30">
        <f t="shared" si="1384"/>
        <v>5.854685469986725E-2</v>
      </c>
      <c r="AV678" s="30">
        <f t="shared" si="1385"/>
        <v>6.5115334065691657E-2</v>
      </c>
      <c r="AW678" s="30">
        <f t="shared" si="1386"/>
        <v>6.1661359374347725E-2</v>
      </c>
      <c r="AX678" s="30">
        <f t="shared" si="1387"/>
        <v>1.9636797489522959E-3</v>
      </c>
      <c r="AY678" s="30">
        <f t="shared" si="1388"/>
        <v>0.99999999999999978</v>
      </c>
      <c r="AZ678" s="30"/>
      <c r="BA678" s="30">
        <f t="shared" si="1389"/>
        <v>0.95589214380825571</v>
      </c>
      <c r="BB678" s="30">
        <f t="shared" si="1390"/>
        <v>2.252816020025031E-3</v>
      </c>
      <c r="BC678" s="30">
        <f t="shared" si="1391"/>
        <v>0.51294625343271871</v>
      </c>
      <c r="BD678" s="30">
        <f t="shared" si="1392"/>
        <v>8.4899095337508702E-3</v>
      </c>
      <c r="BE678" s="30">
        <f t="shared" si="1393"/>
        <v>0</v>
      </c>
      <c r="BF678" s="30">
        <f t="shared" si="1394"/>
        <v>4.9627791563275443E-3</v>
      </c>
      <c r="BG678" s="30">
        <f t="shared" si="1395"/>
        <v>0.15745363766048504</v>
      </c>
      <c r="BH678" s="30">
        <f t="shared" si="1396"/>
        <v>0.15424330429170702</v>
      </c>
      <c r="BI678" s="30">
        <f t="shared" si="1397"/>
        <v>3.8853503184713374E-2</v>
      </c>
      <c r="BJ678" s="30">
        <f t="shared" si="1398"/>
        <v>1.8350943470879835</v>
      </c>
      <c r="BK678" s="30"/>
      <c r="BL678" s="30">
        <f t="shared" si="1399"/>
        <v>0.5208953672191905</v>
      </c>
      <c r="BM678" s="30">
        <f t="shared" si="1400"/>
        <v>1.2276295350154114E-3</v>
      </c>
      <c r="BN678" s="30">
        <f t="shared" si="1401"/>
        <v>0.2795203713894529</v>
      </c>
      <c r="BO678" s="30">
        <f t="shared" si="1402"/>
        <v>4.6264158282777502E-3</v>
      </c>
      <c r="BP678" s="30">
        <f t="shared" si="1403"/>
        <v>0</v>
      </c>
      <c r="BQ678" s="30">
        <f t="shared" si="1404"/>
        <v>2.7043727556584339E-3</v>
      </c>
      <c r="BR678" s="30">
        <f t="shared" si="1405"/>
        <v>8.5801385585618575E-2</v>
      </c>
      <c r="BS678" s="30">
        <f t="shared" si="1406"/>
        <v>8.4051975058649031E-2</v>
      </c>
      <c r="BT678" s="30">
        <f t="shared" si="1407"/>
        <v>2.1172482628137347E-2</v>
      </c>
      <c r="BU678" s="30">
        <f t="shared" si="1408"/>
        <v>0.99999999999999978</v>
      </c>
      <c r="BV678" s="30"/>
      <c r="BW678" s="28">
        <f t="shared" si="1409"/>
        <v>0.44916114027181581</v>
      </c>
      <c r="BX678" s="28">
        <f t="shared" si="1410"/>
        <v>0.44000316197421518</v>
      </c>
      <c r="BY678" s="28">
        <f t="shared" si="1411"/>
        <v>0.11083569775396895</v>
      </c>
      <c r="BZ678" s="28"/>
      <c r="CA678" s="28">
        <f t="shared" si="1412"/>
        <v>62.268865567216395</v>
      </c>
      <c r="CB678" s="28">
        <f t="shared" si="1413"/>
        <v>8.8255872063968024</v>
      </c>
      <c r="CC678" s="28">
        <f t="shared" si="1414"/>
        <v>33.541626788987685</v>
      </c>
      <c r="CD678" s="28">
        <f t="shared" si="1415"/>
        <v>44.916114027181585</v>
      </c>
      <c r="CF678" s="28">
        <f t="shared" si="1416"/>
        <v>6.7762166022304307</v>
      </c>
      <c r="CG678" s="28">
        <f t="shared" si="1417"/>
        <v>0.51362227787151404</v>
      </c>
      <c r="CH678" s="30"/>
      <c r="CI678" s="107">
        <f t="shared" si="1363"/>
        <v>2.7974767305354118</v>
      </c>
    </row>
    <row r="679" spans="1:87" ht="15" customHeight="1" x14ac:dyDescent="0.2">
      <c r="A679" s="150" t="s">
        <v>194</v>
      </c>
      <c r="C679" s="147">
        <v>49</v>
      </c>
      <c r="D679" s="26">
        <f t="shared" si="1364"/>
        <v>1008</v>
      </c>
      <c r="F679" s="28">
        <v>62.3</v>
      </c>
      <c r="G679" s="28">
        <v>0.48</v>
      </c>
      <c r="H679" s="28">
        <v>14.8</v>
      </c>
      <c r="I679" s="28">
        <v>5.5</v>
      </c>
      <c r="J679" s="28">
        <v>0.14000000000000001</v>
      </c>
      <c r="K679" s="28">
        <v>1.86</v>
      </c>
      <c r="L679" s="28">
        <v>5.89</v>
      </c>
      <c r="M679" s="28">
        <v>3.62</v>
      </c>
      <c r="N679" s="28">
        <v>5.21</v>
      </c>
      <c r="O679" s="28">
        <v>0.25</v>
      </c>
      <c r="P679" s="28">
        <f t="shared" si="1365"/>
        <v>100.05</v>
      </c>
      <c r="R679" s="28">
        <v>57.25</v>
      </c>
      <c r="S679" s="28">
        <v>0.33</v>
      </c>
      <c r="T679" s="28">
        <v>26.21</v>
      </c>
      <c r="U679" s="28">
        <v>0.85</v>
      </c>
      <c r="V679" s="28">
        <v>0.15</v>
      </c>
      <c r="W679" s="28">
        <v>0.24</v>
      </c>
      <c r="X679" s="28">
        <v>8.4</v>
      </c>
      <c r="Y679" s="28">
        <v>4.76</v>
      </c>
      <c r="Z679" s="28">
        <v>1.81</v>
      </c>
      <c r="AA679" s="28">
        <f t="shared" si="1366"/>
        <v>100</v>
      </c>
      <c r="AC679" s="30">
        <f t="shared" si="1367"/>
        <v>1.0369507323568574</v>
      </c>
      <c r="AD679" s="30">
        <f t="shared" si="1368"/>
        <v>6.0075093867334164E-3</v>
      </c>
      <c r="AE679" s="30">
        <f t="shared" si="1369"/>
        <v>0.29030992546096512</v>
      </c>
      <c r="AF679" s="30">
        <f t="shared" si="1370"/>
        <v>7.6548364648573425E-2</v>
      </c>
      <c r="AG679" s="30">
        <f t="shared" si="1371"/>
        <v>1.9734987313222443E-3</v>
      </c>
      <c r="AH679" s="30">
        <f t="shared" si="1372"/>
        <v>4.6153846153846156E-2</v>
      </c>
      <c r="AI679" s="30">
        <f t="shared" si="1373"/>
        <v>0.10502853067047076</v>
      </c>
      <c r="AJ679" s="30">
        <f t="shared" si="1374"/>
        <v>0.11681187479832204</v>
      </c>
      <c r="AK679" s="30">
        <f t="shared" si="1375"/>
        <v>0.11061571125265392</v>
      </c>
      <c r="AL679" s="30">
        <f t="shared" si="1376"/>
        <v>3.5226896439969845E-3</v>
      </c>
      <c r="AM679" s="30">
        <f t="shared" si="1377"/>
        <v>1.7939226831037416</v>
      </c>
      <c r="AO679" s="30">
        <f t="shared" si="1378"/>
        <v>0.57803535354309976</v>
      </c>
      <c r="AP679" s="30">
        <f t="shared" si="1379"/>
        <v>3.3488117650307928E-3</v>
      </c>
      <c r="AQ679" s="30">
        <f t="shared" si="1380"/>
        <v>0.16182967537858858</v>
      </c>
      <c r="AR679" s="30">
        <f t="shared" si="1381"/>
        <v>4.2670938591474777E-2</v>
      </c>
      <c r="AS679" s="30">
        <f t="shared" si="1382"/>
        <v>1.1001024458355199E-3</v>
      </c>
      <c r="AT679" s="30">
        <f t="shared" si="1383"/>
        <v>2.5727890387111575E-2</v>
      </c>
      <c r="AU679" s="30">
        <f t="shared" si="1384"/>
        <v>5.854685469986725E-2</v>
      </c>
      <c r="AV679" s="30">
        <f t="shared" si="1385"/>
        <v>6.5115334065691657E-2</v>
      </c>
      <c r="AW679" s="30">
        <f t="shared" si="1386"/>
        <v>6.1661359374347725E-2</v>
      </c>
      <c r="AX679" s="30">
        <f t="shared" si="1387"/>
        <v>1.9636797489522959E-3</v>
      </c>
      <c r="AY679" s="30">
        <f t="shared" si="1388"/>
        <v>0.99999999999999978</v>
      </c>
      <c r="AZ679" s="30"/>
      <c r="BA679" s="30">
        <f t="shared" si="1389"/>
        <v>0.95289613848202404</v>
      </c>
      <c r="BB679" s="30">
        <f t="shared" si="1390"/>
        <v>4.1301627033792235E-3</v>
      </c>
      <c r="BC679" s="30">
        <f t="shared" si="1391"/>
        <v>0.51412318556296588</v>
      </c>
      <c r="BD679" s="30">
        <f t="shared" si="1392"/>
        <v>1.1830201809324984E-2</v>
      </c>
      <c r="BE679" s="30">
        <f t="shared" si="1393"/>
        <v>2.11446292641669E-3</v>
      </c>
      <c r="BF679" s="30">
        <f t="shared" si="1394"/>
        <v>5.9553349875930521E-3</v>
      </c>
      <c r="BG679" s="30">
        <f t="shared" si="1395"/>
        <v>0.14978601997146934</v>
      </c>
      <c r="BH679" s="30">
        <f t="shared" si="1396"/>
        <v>0.15359793481768313</v>
      </c>
      <c r="BI679" s="30">
        <f t="shared" si="1397"/>
        <v>3.8428874734607217E-2</v>
      </c>
      <c r="BJ679" s="30">
        <f t="shared" si="1398"/>
        <v>1.8328623159954638</v>
      </c>
      <c r="BK679" s="30"/>
      <c r="BL679" s="30">
        <f t="shared" si="1399"/>
        <v>0.51989510077547052</v>
      </c>
      <c r="BM679" s="30">
        <f t="shared" si="1400"/>
        <v>2.2533949589858037E-3</v>
      </c>
      <c r="BN679" s="30">
        <f t="shared" si="1401"/>
        <v>0.28050289488533425</v>
      </c>
      <c r="BO679" s="30">
        <f t="shared" si="1402"/>
        <v>6.4544956301858204E-3</v>
      </c>
      <c r="BP679" s="30">
        <f t="shared" si="1403"/>
        <v>1.1536398058728614E-3</v>
      </c>
      <c r="BQ679" s="30">
        <f t="shared" si="1404"/>
        <v>3.2491993182578974E-3</v>
      </c>
      <c r="BR679" s="30">
        <f t="shared" si="1405"/>
        <v>8.1722461455113499E-2</v>
      </c>
      <c r="BS679" s="30">
        <f t="shared" si="1406"/>
        <v>8.3802222063942139E-2</v>
      </c>
      <c r="BT679" s="30">
        <f t="shared" si="1407"/>
        <v>2.0966591106837032E-2</v>
      </c>
      <c r="BU679" s="30">
        <f t="shared" si="1408"/>
        <v>0.99999999999999989</v>
      </c>
      <c r="BV679" s="30"/>
      <c r="BW679" s="28">
        <f t="shared" si="1409"/>
        <v>0.43821064346871624</v>
      </c>
      <c r="BX679" s="28">
        <f t="shared" si="1410"/>
        <v>0.44936269663045642</v>
      </c>
      <c r="BY679" s="28">
        <f t="shared" si="1411"/>
        <v>0.11242665990082729</v>
      </c>
      <c r="BZ679" s="28"/>
      <c r="CA679" s="28">
        <f t="shared" si="1412"/>
        <v>62.268865567216395</v>
      </c>
      <c r="CB679" s="28">
        <f t="shared" si="1413"/>
        <v>8.8255872063968024</v>
      </c>
      <c r="CC679" s="28">
        <f t="shared" si="1414"/>
        <v>33.153198163518539</v>
      </c>
      <c r="CD679" s="28">
        <f t="shared" si="1415"/>
        <v>43.821064346871623</v>
      </c>
      <c r="CF679" s="28">
        <f t="shared" si="1416"/>
        <v>6.751534607785465</v>
      </c>
      <c r="CG679" s="28">
        <f t="shared" si="1417"/>
        <v>0.51362227787151404</v>
      </c>
      <c r="CH679" s="30"/>
      <c r="CI679" s="107">
        <f t="shared" si="1363"/>
        <v>2.6904102654838762</v>
      </c>
    </row>
    <row r="680" spans="1:87" ht="15" customHeight="1" x14ac:dyDescent="0.2">
      <c r="A680" s="150" t="s">
        <v>194</v>
      </c>
      <c r="C680" s="147">
        <v>56</v>
      </c>
      <c r="D680" s="26">
        <f t="shared" si="1364"/>
        <v>1008</v>
      </c>
      <c r="F680" s="28">
        <v>62.3</v>
      </c>
      <c r="G680" s="28">
        <v>0.48</v>
      </c>
      <c r="H680" s="28">
        <v>14.8</v>
      </c>
      <c r="I680" s="28">
        <v>5.5</v>
      </c>
      <c r="J680" s="28">
        <v>0.14000000000000001</v>
      </c>
      <c r="K680" s="28">
        <v>1.86</v>
      </c>
      <c r="L680" s="28">
        <v>5.89</v>
      </c>
      <c r="M680" s="28">
        <v>3.62</v>
      </c>
      <c r="N680" s="28">
        <v>5.21</v>
      </c>
      <c r="O680" s="28">
        <v>0.25</v>
      </c>
      <c r="P680" s="28">
        <f t="shared" si="1365"/>
        <v>100.05</v>
      </c>
      <c r="R680" s="28">
        <v>56.96</v>
      </c>
      <c r="S680" s="28">
        <v>0.19</v>
      </c>
      <c r="T680" s="28">
        <v>26.34</v>
      </c>
      <c r="U680" s="28">
        <v>0.89</v>
      </c>
      <c r="V680" s="28">
        <v>0.13</v>
      </c>
      <c r="W680" s="28">
        <v>0.27</v>
      </c>
      <c r="X680" s="28">
        <v>8.57</v>
      </c>
      <c r="Y680" s="28">
        <v>4.83</v>
      </c>
      <c r="Z680" s="28">
        <v>1.82</v>
      </c>
      <c r="AA680" s="28">
        <f t="shared" si="1366"/>
        <v>99.999999999999986</v>
      </c>
      <c r="AC680" s="30">
        <f t="shared" si="1367"/>
        <v>1.0369507323568574</v>
      </c>
      <c r="AD680" s="30">
        <f t="shared" si="1368"/>
        <v>6.0075093867334164E-3</v>
      </c>
      <c r="AE680" s="30">
        <f t="shared" si="1369"/>
        <v>0.29030992546096512</v>
      </c>
      <c r="AF680" s="30">
        <f t="shared" si="1370"/>
        <v>7.6548364648573425E-2</v>
      </c>
      <c r="AG680" s="30">
        <f t="shared" si="1371"/>
        <v>1.9734987313222443E-3</v>
      </c>
      <c r="AH680" s="30">
        <f t="shared" si="1372"/>
        <v>4.6153846153846156E-2</v>
      </c>
      <c r="AI680" s="30">
        <f t="shared" si="1373"/>
        <v>0.10502853067047076</v>
      </c>
      <c r="AJ680" s="30">
        <f t="shared" si="1374"/>
        <v>0.11681187479832204</v>
      </c>
      <c r="AK680" s="30">
        <f t="shared" si="1375"/>
        <v>0.11061571125265392</v>
      </c>
      <c r="AL680" s="30">
        <f t="shared" si="1376"/>
        <v>3.5226896439969845E-3</v>
      </c>
      <c r="AM680" s="30">
        <f t="shared" si="1377"/>
        <v>1.7939226831037416</v>
      </c>
      <c r="AO680" s="30">
        <f t="shared" si="1378"/>
        <v>0.57803535354309976</v>
      </c>
      <c r="AP680" s="30">
        <f t="shared" si="1379"/>
        <v>3.3488117650307928E-3</v>
      </c>
      <c r="AQ680" s="30">
        <f t="shared" si="1380"/>
        <v>0.16182967537858858</v>
      </c>
      <c r="AR680" s="30">
        <f t="shared" si="1381"/>
        <v>4.2670938591474777E-2</v>
      </c>
      <c r="AS680" s="30">
        <f t="shared" si="1382"/>
        <v>1.1001024458355199E-3</v>
      </c>
      <c r="AT680" s="30">
        <f t="shared" si="1383"/>
        <v>2.5727890387111575E-2</v>
      </c>
      <c r="AU680" s="30">
        <f t="shared" si="1384"/>
        <v>5.854685469986725E-2</v>
      </c>
      <c r="AV680" s="30">
        <f t="shared" si="1385"/>
        <v>6.5115334065691657E-2</v>
      </c>
      <c r="AW680" s="30">
        <f t="shared" si="1386"/>
        <v>6.1661359374347725E-2</v>
      </c>
      <c r="AX680" s="30">
        <f t="shared" si="1387"/>
        <v>1.9636797489522959E-3</v>
      </c>
      <c r="AY680" s="30">
        <f t="shared" si="1388"/>
        <v>0.99999999999999978</v>
      </c>
      <c r="AZ680" s="30"/>
      <c r="BA680" s="30">
        <f t="shared" si="1389"/>
        <v>0.94806924101198409</v>
      </c>
      <c r="BB680" s="30">
        <f t="shared" si="1390"/>
        <v>2.3779724655819774E-3</v>
      </c>
      <c r="BC680" s="30">
        <f t="shared" si="1391"/>
        <v>0.51667320517850135</v>
      </c>
      <c r="BD680" s="30">
        <f t="shared" si="1392"/>
        <v>1.2386917188587336E-2</v>
      </c>
      <c r="BE680" s="30">
        <f t="shared" si="1393"/>
        <v>1.8325345362277983E-3</v>
      </c>
      <c r="BF680" s="30">
        <f t="shared" si="1394"/>
        <v>6.6997518610421849E-3</v>
      </c>
      <c r="BG680" s="30">
        <f t="shared" si="1395"/>
        <v>0.15281740370898717</v>
      </c>
      <c r="BH680" s="30">
        <f t="shared" si="1396"/>
        <v>0.1558567279767667</v>
      </c>
      <c r="BI680" s="30">
        <f t="shared" si="1397"/>
        <v>3.8641188959660296E-2</v>
      </c>
      <c r="BJ680" s="30">
        <f t="shared" si="1398"/>
        <v>1.8353549428873388</v>
      </c>
      <c r="BK680" s="30"/>
      <c r="BL680" s="30">
        <f t="shared" si="1399"/>
        <v>0.51655906923404316</v>
      </c>
      <c r="BM680" s="30">
        <f t="shared" si="1400"/>
        <v>1.295647185192966E-3</v>
      </c>
      <c r="BN680" s="30">
        <f t="shared" si="1401"/>
        <v>0.28151132683124647</v>
      </c>
      <c r="BO680" s="30">
        <f t="shared" si="1402"/>
        <v>6.7490581244740149E-3</v>
      </c>
      <c r="BP680" s="30">
        <f t="shared" si="1403"/>
        <v>9.9846329089069629E-4</v>
      </c>
      <c r="BQ680" s="30">
        <f t="shared" si="1404"/>
        <v>3.6503848408211913E-3</v>
      </c>
      <c r="BR680" s="30">
        <f t="shared" si="1405"/>
        <v>8.3263133543301601E-2</v>
      </c>
      <c r="BS680" s="30">
        <f t="shared" si="1406"/>
        <v>8.4919120729626513E-2</v>
      </c>
      <c r="BT680" s="30">
        <f t="shared" si="1407"/>
        <v>2.105379622040348E-2</v>
      </c>
      <c r="BU680" s="30">
        <f t="shared" si="1408"/>
        <v>1</v>
      </c>
      <c r="BV680" s="30"/>
      <c r="BW680" s="28">
        <f t="shared" si="1409"/>
        <v>0.43999614939245246</v>
      </c>
      <c r="BX680" s="28">
        <f t="shared" si="1410"/>
        <v>0.4487470569600529</v>
      </c>
      <c r="BY680" s="28">
        <f t="shared" si="1411"/>
        <v>0.11125679364749463</v>
      </c>
      <c r="BZ680" s="28"/>
      <c r="CA680" s="28">
        <f t="shared" si="1412"/>
        <v>62.268865567216395</v>
      </c>
      <c r="CB680" s="28">
        <f t="shared" si="1413"/>
        <v>8.8255872063968024</v>
      </c>
      <c r="CC680" s="28">
        <f t="shared" si="1414"/>
        <v>33.125486834372083</v>
      </c>
      <c r="CD680" s="28">
        <f t="shared" si="1415"/>
        <v>43.999614939245248</v>
      </c>
      <c r="CF680" s="28">
        <f t="shared" si="1416"/>
        <v>6.7556008673463079</v>
      </c>
      <c r="CG680" s="28">
        <f t="shared" si="1417"/>
        <v>0.51362227787151404</v>
      </c>
      <c r="CH680" s="30"/>
      <c r="CI680" s="107">
        <f t="shared" si="1363"/>
        <v>2.6966490615873071</v>
      </c>
    </row>
    <row r="681" spans="1:87" ht="15" customHeight="1" x14ac:dyDescent="0.2">
      <c r="A681" s="150" t="s">
        <v>194</v>
      </c>
      <c r="C681" s="146">
        <v>63</v>
      </c>
      <c r="D681" s="26">
        <f t="shared" si="1364"/>
        <v>1008</v>
      </c>
      <c r="F681" s="28">
        <v>62.3</v>
      </c>
      <c r="G681" s="28">
        <v>0.48</v>
      </c>
      <c r="H681" s="28">
        <v>14.8</v>
      </c>
      <c r="I681" s="28">
        <v>5.5</v>
      </c>
      <c r="J681" s="28">
        <v>0.14000000000000001</v>
      </c>
      <c r="K681" s="28">
        <v>1.86</v>
      </c>
      <c r="L681" s="28">
        <v>5.89</v>
      </c>
      <c r="M681" s="28">
        <v>3.62</v>
      </c>
      <c r="N681" s="28">
        <v>5.21</v>
      </c>
      <c r="O681" s="28">
        <v>0.25</v>
      </c>
      <c r="P681" s="28">
        <f t="shared" si="1365"/>
        <v>100.05</v>
      </c>
      <c r="R681" s="28">
        <v>56.95</v>
      </c>
      <c r="S681" s="28">
        <v>0.27</v>
      </c>
      <c r="T681" s="28">
        <v>26.23</v>
      </c>
      <c r="U681" s="28">
        <v>0.76</v>
      </c>
      <c r="V681" s="28">
        <v>0.14000000000000001</v>
      </c>
      <c r="W681" s="28">
        <v>0.27</v>
      </c>
      <c r="X681" s="28">
        <v>8.43</v>
      </c>
      <c r="Y681" s="28">
        <v>5.05</v>
      </c>
      <c r="Z681" s="28">
        <v>1.91</v>
      </c>
      <c r="AA681" s="28">
        <f t="shared" si="1366"/>
        <v>100.01</v>
      </c>
      <c r="AC681" s="30">
        <f t="shared" si="1367"/>
        <v>1.0369507323568574</v>
      </c>
      <c r="AD681" s="30">
        <f t="shared" si="1368"/>
        <v>6.0075093867334164E-3</v>
      </c>
      <c r="AE681" s="30">
        <f t="shared" si="1369"/>
        <v>0.29030992546096512</v>
      </c>
      <c r="AF681" s="30">
        <f t="shared" si="1370"/>
        <v>7.6548364648573425E-2</v>
      </c>
      <c r="AG681" s="30">
        <f t="shared" si="1371"/>
        <v>1.9734987313222443E-3</v>
      </c>
      <c r="AH681" s="30">
        <f t="shared" si="1372"/>
        <v>4.6153846153846156E-2</v>
      </c>
      <c r="AI681" s="30">
        <f t="shared" si="1373"/>
        <v>0.10502853067047076</v>
      </c>
      <c r="AJ681" s="30">
        <f t="shared" si="1374"/>
        <v>0.11681187479832204</v>
      </c>
      <c r="AK681" s="30">
        <f t="shared" si="1375"/>
        <v>0.11061571125265392</v>
      </c>
      <c r="AL681" s="30">
        <f t="shared" si="1376"/>
        <v>3.5226896439969845E-3</v>
      </c>
      <c r="AM681" s="30">
        <f t="shared" si="1377"/>
        <v>1.7939226831037416</v>
      </c>
      <c r="AO681" s="30">
        <f t="shared" si="1378"/>
        <v>0.57803535354309976</v>
      </c>
      <c r="AP681" s="30">
        <f t="shared" si="1379"/>
        <v>3.3488117650307928E-3</v>
      </c>
      <c r="AQ681" s="30">
        <f t="shared" si="1380"/>
        <v>0.16182967537858858</v>
      </c>
      <c r="AR681" s="30">
        <f t="shared" si="1381"/>
        <v>4.2670938591474777E-2</v>
      </c>
      <c r="AS681" s="30">
        <f t="shared" si="1382"/>
        <v>1.1001024458355199E-3</v>
      </c>
      <c r="AT681" s="30">
        <f t="shared" si="1383"/>
        <v>2.5727890387111575E-2</v>
      </c>
      <c r="AU681" s="30">
        <f t="shared" si="1384"/>
        <v>5.854685469986725E-2</v>
      </c>
      <c r="AV681" s="30">
        <f t="shared" si="1385"/>
        <v>6.5115334065691657E-2</v>
      </c>
      <c r="AW681" s="30">
        <f t="shared" si="1386"/>
        <v>6.1661359374347725E-2</v>
      </c>
      <c r="AX681" s="30">
        <f t="shared" si="1387"/>
        <v>1.9636797489522959E-3</v>
      </c>
      <c r="AY681" s="30">
        <f t="shared" si="1388"/>
        <v>0.99999999999999978</v>
      </c>
      <c r="AZ681" s="30"/>
      <c r="BA681" s="30">
        <f t="shared" si="1389"/>
        <v>0.94790279627163787</v>
      </c>
      <c r="BB681" s="30">
        <f t="shared" si="1390"/>
        <v>3.3792240300375468E-3</v>
      </c>
      <c r="BC681" s="30">
        <f t="shared" si="1391"/>
        <v>0.51451549627304827</v>
      </c>
      <c r="BD681" s="30">
        <f t="shared" si="1392"/>
        <v>1.0577592205984691E-2</v>
      </c>
      <c r="BE681" s="30">
        <f t="shared" si="1393"/>
        <v>1.9734987313222443E-3</v>
      </c>
      <c r="BF681" s="30">
        <f t="shared" si="1394"/>
        <v>6.6997518610421849E-3</v>
      </c>
      <c r="BG681" s="30">
        <f t="shared" si="1395"/>
        <v>0.15032097004279601</v>
      </c>
      <c r="BH681" s="30">
        <f t="shared" si="1396"/>
        <v>0.16295579219102937</v>
      </c>
      <c r="BI681" s="30">
        <f t="shared" si="1397"/>
        <v>4.0552016985138002E-2</v>
      </c>
      <c r="BJ681" s="30">
        <f t="shared" si="1398"/>
        <v>1.8388771385920364</v>
      </c>
      <c r="BK681" s="30"/>
      <c r="BL681" s="30">
        <f t="shared" si="1399"/>
        <v>0.51547913472751838</v>
      </c>
      <c r="BM681" s="30">
        <f t="shared" si="1400"/>
        <v>1.8376562300540099E-3</v>
      </c>
      <c r="BN681" s="30">
        <f t="shared" si="1401"/>
        <v>0.27979873449674553</v>
      </c>
      <c r="BO681" s="30">
        <f t="shared" si="1402"/>
        <v>5.7522017017861138E-3</v>
      </c>
      <c r="BP681" s="30">
        <f t="shared" si="1403"/>
        <v>1.0732085846873287E-3</v>
      </c>
      <c r="BQ681" s="30">
        <f t="shared" si="1404"/>
        <v>3.6433928729854947E-3</v>
      </c>
      <c r="BR681" s="30">
        <f t="shared" si="1405"/>
        <v>8.1746064969784496E-2</v>
      </c>
      <c r="BS681" s="30">
        <f t="shared" si="1406"/>
        <v>8.8617009136237837E-2</v>
      </c>
      <c r="BT681" s="30">
        <f t="shared" si="1407"/>
        <v>2.2052597280200707E-2</v>
      </c>
      <c r="BU681" s="30">
        <f t="shared" si="1408"/>
        <v>1</v>
      </c>
      <c r="BV681" s="30"/>
      <c r="BW681" s="28">
        <f t="shared" si="1409"/>
        <v>0.42484099336015679</v>
      </c>
      <c r="BX681" s="28">
        <f t="shared" si="1410"/>
        <v>0.46054985281506972</v>
      </c>
      <c r="BY681" s="28">
        <f t="shared" si="1411"/>
        <v>0.11460915382477349</v>
      </c>
      <c r="BZ681" s="28"/>
      <c r="CA681" s="28">
        <f t="shared" si="1412"/>
        <v>62.268865567216395</v>
      </c>
      <c r="CB681" s="28">
        <f t="shared" si="1413"/>
        <v>8.8255872063968024</v>
      </c>
      <c r="CC681" s="28">
        <f t="shared" si="1414"/>
        <v>32.70296505048519</v>
      </c>
      <c r="CD681" s="28">
        <f t="shared" si="1415"/>
        <v>42.484099336015682</v>
      </c>
      <c r="CF681" s="28">
        <f t="shared" si="1416"/>
        <v>6.7205498575019682</v>
      </c>
      <c r="CG681" s="28">
        <f t="shared" si="1417"/>
        <v>0.51362227787151404</v>
      </c>
      <c r="CH681" s="30"/>
      <c r="CI681" s="107">
        <f t="shared" si="1363"/>
        <v>2.5629250665378671</v>
      </c>
    </row>
    <row r="682" spans="1:87" ht="15" customHeight="1" x14ac:dyDescent="0.2">
      <c r="A682" s="150" t="s">
        <v>194</v>
      </c>
      <c r="C682" s="147">
        <v>70</v>
      </c>
      <c r="D682" s="26">
        <f t="shared" si="1364"/>
        <v>1008</v>
      </c>
      <c r="F682" s="28">
        <v>62.3</v>
      </c>
      <c r="G682" s="28">
        <v>0.48</v>
      </c>
      <c r="H682" s="28">
        <v>14.8</v>
      </c>
      <c r="I682" s="28">
        <v>5.5</v>
      </c>
      <c r="J682" s="28">
        <v>0.14000000000000001</v>
      </c>
      <c r="K682" s="28">
        <v>1.86</v>
      </c>
      <c r="L682" s="28">
        <v>5.89</v>
      </c>
      <c r="M682" s="28">
        <v>3.62</v>
      </c>
      <c r="N682" s="28">
        <v>5.21</v>
      </c>
      <c r="O682" s="28">
        <v>0.25</v>
      </c>
      <c r="P682" s="28">
        <f t="shared" si="1365"/>
        <v>100.05</v>
      </c>
      <c r="R682" s="28">
        <v>56.76</v>
      </c>
      <c r="S682" s="28">
        <v>0.36</v>
      </c>
      <c r="T682" s="28">
        <v>26.45</v>
      </c>
      <c r="U682" s="28">
        <v>0.83</v>
      </c>
      <c r="V682" s="28">
        <v>0.19</v>
      </c>
      <c r="W682" s="28">
        <v>0.28999999999999998</v>
      </c>
      <c r="X682" s="28">
        <v>8.52</v>
      </c>
      <c r="Y682" s="28">
        <v>4.83</v>
      </c>
      <c r="Z682" s="28">
        <v>1.79</v>
      </c>
      <c r="AA682" s="28">
        <f t="shared" si="1366"/>
        <v>100.02</v>
      </c>
      <c r="AC682" s="30">
        <f t="shared" si="1367"/>
        <v>1.0369507323568574</v>
      </c>
      <c r="AD682" s="30">
        <f t="shared" si="1368"/>
        <v>6.0075093867334164E-3</v>
      </c>
      <c r="AE682" s="30">
        <f t="shared" si="1369"/>
        <v>0.29030992546096512</v>
      </c>
      <c r="AF682" s="30">
        <f t="shared" si="1370"/>
        <v>7.6548364648573425E-2</v>
      </c>
      <c r="AG682" s="30">
        <f t="shared" si="1371"/>
        <v>1.9734987313222443E-3</v>
      </c>
      <c r="AH682" s="30">
        <f t="shared" si="1372"/>
        <v>4.6153846153846156E-2</v>
      </c>
      <c r="AI682" s="30">
        <f t="shared" si="1373"/>
        <v>0.10502853067047076</v>
      </c>
      <c r="AJ682" s="30">
        <f t="shared" si="1374"/>
        <v>0.11681187479832204</v>
      </c>
      <c r="AK682" s="30">
        <f t="shared" si="1375"/>
        <v>0.11061571125265392</v>
      </c>
      <c r="AL682" s="30">
        <f t="shared" si="1376"/>
        <v>3.5226896439969845E-3</v>
      </c>
      <c r="AM682" s="30">
        <f t="shared" si="1377"/>
        <v>1.7939226831037416</v>
      </c>
      <c r="AO682" s="30">
        <f t="shared" si="1378"/>
        <v>0.57803535354309976</v>
      </c>
      <c r="AP682" s="30">
        <f t="shared" si="1379"/>
        <v>3.3488117650307928E-3</v>
      </c>
      <c r="AQ682" s="30">
        <f t="shared" si="1380"/>
        <v>0.16182967537858858</v>
      </c>
      <c r="AR682" s="30">
        <f t="shared" si="1381"/>
        <v>4.2670938591474777E-2</v>
      </c>
      <c r="AS682" s="30">
        <f t="shared" si="1382"/>
        <v>1.1001024458355199E-3</v>
      </c>
      <c r="AT682" s="30">
        <f t="shared" si="1383"/>
        <v>2.5727890387111575E-2</v>
      </c>
      <c r="AU682" s="30">
        <f t="shared" si="1384"/>
        <v>5.854685469986725E-2</v>
      </c>
      <c r="AV682" s="30">
        <f t="shared" si="1385"/>
        <v>6.5115334065691657E-2</v>
      </c>
      <c r="AW682" s="30">
        <f t="shared" si="1386"/>
        <v>6.1661359374347725E-2</v>
      </c>
      <c r="AX682" s="30">
        <f t="shared" si="1387"/>
        <v>1.9636797489522959E-3</v>
      </c>
      <c r="AY682" s="30">
        <f t="shared" si="1388"/>
        <v>0.99999999999999978</v>
      </c>
      <c r="AZ682" s="30"/>
      <c r="BA682" s="30">
        <f t="shared" si="1389"/>
        <v>0.94474034620505987</v>
      </c>
      <c r="BB682" s="30">
        <f t="shared" si="1390"/>
        <v>4.5056320400500621E-3</v>
      </c>
      <c r="BC682" s="30">
        <f t="shared" si="1391"/>
        <v>0.51883091408395454</v>
      </c>
      <c r="BD682" s="30">
        <f t="shared" si="1392"/>
        <v>1.1551844119693807E-2</v>
      </c>
      <c r="BE682" s="30">
        <f t="shared" si="1393"/>
        <v>2.6783197067944743E-3</v>
      </c>
      <c r="BF682" s="30">
        <f t="shared" si="1394"/>
        <v>7.1960297766749384E-3</v>
      </c>
      <c r="BG682" s="30">
        <f t="shared" si="1395"/>
        <v>0.15192582025677603</v>
      </c>
      <c r="BH682" s="30">
        <f t="shared" si="1396"/>
        <v>0.1558567279767667</v>
      </c>
      <c r="BI682" s="30">
        <f t="shared" si="1397"/>
        <v>3.800424628450106E-2</v>
      </c>
      <c r="BJ682" s="30">
        <f t="shared" si="1398"/>
        <v>1.8352898804502715</v>
      </c>
      <c r="BK682" s="30"/>
      <c r="BL682" s="30">
        <f t="shared" si="1399"/>
        <v>0.51476355657411266</v>
      </c>
      <c r="BM682" s="30">
        <f t="shared" si="1400"/>
        <v>2.4549974846178775E-3</v>
      </c>
      <c r="BN682" s="30">
        <f t="shared" si="1401"/>
        <v>0.28269698406262894</v>
      </c>
      <c r="BO682" s="30">
        <f t="shared" si="1402"/>
        <v>6.2942885713834313E-3</v>
      </c>
      <c r="BP682" s="30">
        <f t="shared" si="1403"/>
        <v>1.4593442351119885E-3</v>
      </c>
      <c r="BQ682" s="30">
        <f t="shared" si="1404"/>
        <v>3.9209227127158016E-3</v>
      </c>
      <c r="BR682" s="30">
        <f t="shared" si="1405"/>
        <v>8.2780285487926528E-2</v>
      </c>
      <c r="BS682" s="30">
        <f t="shared" si="1406"/>
        <v>8.4922131177734533E-2</v>
      </c>
      <c r="BT682" s="30">
        <f t="shared" si="1407"/>
        <v>2.0707489693768195E-2</v>
      </c>
      <c r="BU682" s="30">
        <f t="shared" si="1408"/>
        <v>0.99999999999999989</v>
      </c>
      <c r="BV682" s="30"/>
      <c r="BW682" s="28">
        <f t="shared" si="1409"/>
        <v>0.43936270171488073</v>
      </c>
      <c r="BX682" s="28">
        <f t="shared" si="1410"/>
        <v>0.45073071166294587</v>
      </c>
      <c r="BY682" s="28">
        <f t="shared" si="1411"/>
        <v>0.10990658662217345</v>
      </c>
      <c r="BZ682" s="28"/>
      <c r="CA682" s="28">
        <f t="shared" si="1412"/>
        <v>62.268865567216395</v>
      </c>
      <c r="CB682" s="28">
        <f t="shared" si="1413"/>
        <v>8.8255872063968024</v>
      </c>
      <c r="CC682" s="28">
        <f t="shared" si="1414"/>
        <v>32.95879374796138</v>
      </c>
      <c r="CD682" s="28">
        <f t="shared" si="1415"/>
        <v>43.936270171488076</v>
      </c>
      <c r="CF682" s="28">
        <f t="shared" si="1416"/>
        <v>6.7541601636191757</v>
      </c>
      <c r="CG682" s="28">
        <f t="shared" si="1417"/>
        <v>0.51362227787151404</v>
      </c>
      <c r="CH682" s="30"/>
      <c r="CI682" s="107">
        <f t="shared" si="1363"/>
        <v>2.672710386429975</v>
      </c>
    </row>
    <row r="683" spans="1:87" ht="15" customHeight="1" x14ac:dyDescent="0.2">
      <c r="A683" s="150" t="s">
        <v>194</v>
      </c>
      <c r="C683" s="147">
        <v>77</v>
      </c>
      <c r="D683" s="26">
        <f t="shared" si="1364"/>
        <v>1008</v>
      </c>
      <c r="F683" s="28">
        <v>62.3</v>
      </c>
      <c r="G683" s="28">
        <v>0.48</v>
      </c>
      <c r="H683" s="28">
        <v>14.8</v>
      </c>
      <c r="I683" s="28">
        <v>5.5</v>
      </c>
      <c r="J683" s="28">
        <v>0.14000000000000001</v>
      </c>
      <c r="K683" s="28">
        <v>1.86</v>
      </c>
      <c r="L683" s="28">
        <v>5.89</v>
      </c>
      <c r="M683" s="28">
        <v>3.62</v>
      </c>
      <c r="N683" s="28">
        <v>5.21</v>
      </c>
      <c r="O683" s="28">
        <v>0.25</v>
      </c>
      <c r="P683" s="28">
        <f t="shared" si="1365"/>
        <v>100.05</v>
      </c>
      <c r="R683" s="28">
        <v>56.7</v>
      </c>
      <c r="S683" s="28">
        <v>0.25</v>
      </c>
      <c r="T683" s="28">
        <v>26.67</v>
      </c>
      <c r="U683" s="28">
        <v>0.81</v>
      </c>
      <c r="V683" s="28">
        <v>7.0000000000000007E-2</v>
      </c>
      <c r="W683" s="28">
        <v>0.19</v>
      </c>
      <c r="X683" s="28">
        <v>8.85</v>
      </c>
      <c r="Y683" s="28">
        <v>4.7300000000000004</v>
      </c>
      <c r="Z683" s="28">
        <v>1.72</v>
      </c>
      <c r="AA683" s="28">
        <f t="shared" si="1366"/>
        <v>99.99</v>
      </c>
      <c r="AC683" s="30">
        <f t="shared" si="1367"/>
        <v>1.0369507323568574</v>
      </c>
      <c r="AD683" s="30">
        <f t="shared" si="1368"/>
        <v>6.0075093867334164E-3</v>
      </c>
      <c r="AE683" s="30">
        <f t="shared" si="1369"/>
        <v>0.29030992546096512</v>
      </c>
      <c r="AF683" s="30">
        <f t="shared" si="1370"/>
        <v>7.6548364648573425E-2</v>
      </c>
      <c r="AG683" s="30">
        <f t="shared" si="1371"/>
        <v>1.9734987313222443E-3</v>
      </c>
      <c r="AH683" s="30">
        <f t="shared" si="1372"/>
        <v>4.6153846153846156E-2</v>
      </c>
      <c r="AI683" s="30">
        <f t="shared" si="1373"/>
        <v>0.10502853067047076</v>
      </c>
      <c r="AJ683" s="30">
        <f t="shared" si="1374"/>
        <v>0.11681187479832204</v>
      </c>
      <c r="AK683" s="30">
        <f t="shared" si="1375"/>
        <v>0.11061571125265392</v>
      </c>
      <c r="AL683" s="30">
        <f t="shared" si="1376"/>
        <v>3.5226896439969845E-3</v>
      </c>
      <c r="AM683" s="30">
        <f t="shared" si="1377"/>
        <v>1.7939226831037416</v>
      </c>
      <c r="AO683" s="30">
        <f t="shared" si="1378"/>
        <v>0.57803535354309976</v>
      </c>
      <c r="AP683" s="30">
        <f t="shared" si="1379"/>
        <v>3.3488117650307928E-3</v>
      </c>
      <c r="AQ683" s="30">
        <f t="shared" si="1380"/>
        <v>0.16182967537858858</v>
      </c>
      <c r="AR683" s="30">
        <f t="shared" si="1381"/>
        <v>4.2670938591474777E-2</v>
      </c>
      <c r="AS683" s="30">
        <f t="shared" si="1382"/>
        <v>1.1001024458355199E-3</v>
      </c>
      <c r="AT683" s="30">
        <f t="shared" si="1383"/>
        <v>2.5727890387111575E-2</v>
      </c>
      <c r="AU683" s="30">
        <f t="shared" si="1384"/>
        <v>5.854685469986725E-2</v>
      </c>
      <c r="AV683" s="30">
        <f t="shared" si="1385"/>
        <v>6.5115334065691657E-2</v>
      </c>
      <c r="AW683" s="30">
        <f t="shared" si="1386"/>
        <v>6.1661359374347725E-2</v>
      </c>
      <c r="AX683" s="30">
        <f t="shared" si="1387"/>
        <v>1.9636797489522959E-3</v>
      </c>
      <c r="AY683" s="30">
        <f t="shared" si="1388"/>
        <v>0.99999999999999978</v>
      </c>
      <c r="AZ683" s="30"/>
      <c r="BA683" s="30">
        <f t="shared" si="1389"/>
        <v>0.94374167776298279</v>
      </c>
      <c r="BB683" s="30">
        <f t="shared" si="1390"/>
        <v>3.1289111389236545E-3</v>
      </c>
      <c r="BC683" s="30">
        <f t="shared" si="1391"/>
        <v>0.52314633189486082</v>
      </c>
      <c r="BD683" s="30">
        <f t="shared" si="1392"/>
        <v>1.1273486430062632E-2</v>
      </c>
      <c r="BE683" s="30">
        <f t="shared" si="1393"/>
        <v>9.8674936566112213E-4</v>
      </c>
      <c r="BF683" s="30">
        <f t="shared" si="1394"/>
        <v>4.7146401985111667E-3</v>
      </c>
      <c r="BG683" s="30">
        <f t="shared" si="1395"/>
        <v>0.15781027104136947</v>
      </c>
      <c r="BH683" s="30">
        <f t="shared" si="1396"/>
        <v>0.15262988060664734</v>
      </c>
      <c r="BI683" s="30">
        <f t="shared" si="1397"/>
        <v>3.6518046709129511E-2</v>
      </c>
      <c r="BJ683" s="30">
        <f t="shared" si="1398"/>
        <v>1.8339499951481484</v>
      </c>
      <c r="BK683" s="30"/>
      <c r="BL683" s="30">
        <f t="shared" si="1399"/>
        <v>0.51459509815410553</v>
      </c>
      <c r="BM683" s="30">
        <f t="shared" si="1400"/>
        <v>1.7061049359041536E-3</v>
      </c>
      <c r="BN683" s="30">
        <f t="shared" si="1401"/>
        <v>0.28525659547909349</v>
      </c>
      <c r="BO683" s="30">
        <f t="shared" si="1402"/>
        <v>6.1471067694798013E-3</v>
      </c>
      <c r="BP683" s="30">
        <f t="shared" si="1403"/>
        <v>5.3804594905621265E-4</v>
      </c>
      <c r="BQ683" s="30">
        <f t="shared" si="1404"/>
        <v>2.5707572240159762E-3</v>
      </c>
      <c r="BR683" s="30">
        <f t="shared" si="1405"/>
        <v>8.6049386002272868E-2</v>
      </c>
      <c r="BS683" s="30">
        <f t="shared" si="1406"/>
        <v>8.3224668617160269E-2</v>
      </c>
      <c r="BT683" s="30">
        <f t="shared" si="1407"/>
        <v>1.9912236868911765E-2</v>
      </c>
      <c r="BU683" s="30">
        <f t="shared" si="1408"/>
        <v>1.0000000000000002</v>
      </c>
      <c r="BV683" s="30"/>
      <c r="BW683" s="28">
        <f t="shared" si="1409"/>
        <v>0.45483943538041216</v>
      </c>
      <c r="BX683" s="28">
        <f t="shared" si="1410"/>
        <v>0.43990855765724152</v>
      </c>
      <c r="BY683" s="28">
        <f t="shared" si="1411"/>
        <v>0.10525200696234632</v>
      </c>
      <c r="BZ683" s="28"/>
      <c r="CA683" s="28">
        <f t="shared" si="1412"/>
        <v>62.268865567216395</v>
      </c>
      <c r="CB683" s="28">
        <f t="shared" si="1413"/>
        <v>8.8255872063968024</v>
      </c>
      <c r="CC683" s="28">
        <f t="shared" si="1414"/>
        <v>33.267172465255243</v>
      </c>
      <c r="CD683" s="28">
        <f t="shared" si="1415"/>
        <v>45.483943538041217</v>
      </c>
      <c r="CF683" s="28">
        <f t="shared" si="1416"/>
        <v>6.7887793592501433</v>
      </c>
      <c r="CG683" s="28">
        <f t="shared" si="1417"/>
        <v>0.51362227787151404</v>
      </c>
      <c r="CH683" s="30"/>
      <c r="CI683" s="107">
        <f t="shared" si="1363"/>
        <v>2.7945077718024538</v>
      </c>
    </row>
    <row r="684" spans="1:87" ht="15" customHeight="1" x14ac:dyDescent="0.2">
      <c r="A684" s="150" t="s">
        <v>194</v>
      </c>
      <c r="C684" s="147">
        <v>84</v>
      </c>
      <c r="D684" s="26">
        <f t="shared" si="1364"/>
        <v>1008</v>
      </c>
      <c r="F684" s="28">
        <v>62.3</v>
      </c>
      <c r="G684" s="28">
        <v>0.48</v>
      </c>
      <c r="H684" s="28">
        <v>14.8</v>
      </c>
      <c r="I684" s="28">
        <v>5.5</v>
      </c>
      <c r="J684" s="28">
        <v>0.14000000000000001</v>
      </c>
      <c r="K684" s="28">
        <v>1.86</v>
      </c>
      <c r="L684" s="28">
        <v>5.89</v>
      </c>
      <c r="M684" s="28">
        <v>3.62</v>
      </c>
      <c r="N684" s="28">
        <v>5.21</v>
      </c>
      <c r="O684" s="28">
        <v>0.25</v>
      </c>
      <c r="P684" s="28">
        <f t="shared" si="1365"/>
        <v>100.05</v>
      </c>
      <c r="R684" s="28">
        <v>56.8</v>
      </c>
      <c r="S684" s="28">
        <v>0.16</v>
      </c>
      <c r="T684" s="28">
        <v>26.53</v>
      </c>
      <c r="U684" s="28">
        <v>0.75</v>
      </c>
      <c r="V684" s="28">
        <v>0.1</v>
      </c>
      <c r="W684" s="28">
        <v>0.19</v>
      </c>
      <c r="X684" s="28">
        <v>8.9499999999999993</v>
      </c>
      <c r="Y684" s="28">
        <v>4.8099999999999996</v>
      </c>
      <c r="Z684" s="28">
        <v>1.71</v>
      </c>
      <c r="AA684" s="28">
        <f t="shared" si="1366"/>
        <v>99.999999999999986</v>
      </c>
      <c r="AC684" s="30">
        <f t="shared" si="1367"/>
        <v>1.0369507323568574</v>
      </c>
      <c r="AD684" s="30">
        <f t="shared" si="1368"/>
        <v>6.0075093867334164E-3</v>
      </c>
      <c r="AE684" s="30">
        <f t="shared" si="1369"/>
        <v>0.29030992546096512</v>
      </c>
      <c r="AF684" s="30">
        <f t="shared" si="1370"/>
        <v>7.6548364648573425E-2</v>
      </c>
      <c r="AG684" s="30">
        <f t="shared" si="1371"/>
        <v>1.9734987313222443E-3</v>
      </c>
      <c r="AH684" s="30">
        <f t="shared" si="1372"/>
        <v>4.6153846153846156E-2</v>
      </c>
      <c r="AI684" s="30">
        <f t="shared" si="1373"/>
        <v>0.10502853067047076</v>
      </c>
      <c r="AJ684" s="30">
        <f t="shared" si="1374"/>
        <v>0.11681187479832204</v>
      </c>
      <c r="AK684" s="30">
        <f t="shared" si="1375"/>
        <v>0.11061571125265392</v>
      </c>
      <c r="AL684" s="30">
        <f t="shared" si="1376"/>
        <v>3.5226896439969845E-3</v>
      </c>
      <c r="AM684" s="30">
        <f t="shared" si="1377"/>
        <v>1.7939226831037416</v>
      </c>
      <c r="AO684" s="30">
        <f t="shared" si="1378"/>
        <v>0.57803535354309976</v>
      </c>
      <c r="AP684" s="30">
        <f t="shared" si="1379"/>
        <v>3.3488117650307928E-3</v>
      </c>
      <c r="AQ684" s="30">
        <f t="shared" si="1380"/>
        <v>0.16182967537858858</v>
      </c>
      <c r="AR684" s="30">
        <f t="shared" si="1381"/>
        <v>4.2670938591474777E-2</v>
      </c>
      <c r="AS684" s="30">
        <f t="shared" si="1382"/>
        <v>1.1001024458355199E-3</v>
      </c>
      <c r="AT684" s="30">
        <f t="shared" si="1383"/>
        <v>2.5727890387111575E-2</v>
      </c>
      <c r="AU684" s="30">
        <f t="shared" si="1384"/>
        <v>5.854685469986725E-2</v>
      </c>
      <c r="AV684" s="30">
        <f t="shared" si="1385"/>
        <v>6.5115334065691657E-2</v>
      </c>
      <c r="AW684" s="30">
        <f t="shared" si="1386"/>
        <v>6.1661359374347725E-2</v>
      </c>
      <c r="AX684" s="30">
        <f t="shared" si="1387"/>
        <v>1.9636797489522959E-3</v>
      </c>
      <c r="AY684" s="30">
        <f t="shared" si="1388"/>
        <v>0.99999999999999978</v>
      </c>
      <c r="AZ684" s="30"/>
      <c r="BA684" s="30">
        <f t="shared" si="1389"/>
        <v>0.94540612516644473</v>
      </c>
      <c r="BB684" s="30">
        <f t="shared" si="1390"/>
        <v>2.0025031289111388E-3</v>
      </c>
      <c r="BC684" s="30">
        <f t="shared" si="1391"/>
        <v>0.5204001569242841</v>
      </c>
      <c r="BD684" s="30">
        <f t="shared" si="1392"/>
        <v>1.0438413361169104E-2</v>
      </c>
      <c r="BE684" s="30">
        <f t="shared" si="1393"/>
        <v>1.4096419509444602E-3</v>
      </c>
      <c r="BF684" s="30">
        <f t="shared" si="1394"/>
        <v>4.7146401985111667E-3</v>
      </c>
      <c r="BG684" s="30">
        <f t="shared" si="1395"/>
        <v>0.15959343794579173</v>
      </c>
      <c r="BH684" s="30">
        <f t="shared" si="1396"/>
        <v>0.15521135850274281</v>
      </c>
      <c r="BI684" s="30">
        <f t="shared" si="1397"/>
        <v>3.6305732484076432E-2</v>
      </c>
      <c r="BJ684" s="30">
        <f t="shared" si="1398"/>
        <v>1.8354820096628757</v>
      </c>
      <c r="BK684" s="30"/>
      <c r="BL684" s="30">
        <f t="shared" si="1399"/>
        <v>0.51507240070420968</v>
      </c>
      <c r="BM684" s="30">
        <f t="shared" si="1400"/>
        <v>1.0909957811457603E-3</v>
      </c>
      <c r="BN684" s="30">
        <f t="shared" si="1401"/>
        <v>0.28352234137117277</v>
      </c>
      <c r="BO684" s="30">
        <f t="shared" si="1402"/>
        <v>5.6870148038587068E-3</v>
      </c>
      <c r="BP684" s="30">
        <f t="shared" si="1403"/>
        <v>7.6799551481486331E-4</v>
      </c>
      <c r="BQ684" s="30">
        <f t="shared" si="1404"/>
        <v>2.5686115002440738E-3</v>
      </c>
      <c r="BR684" s="30">
        <f t="shared" si="1405"/>
        <v>8.6949061394017355E-2</v>
      </c>
      <c r="BS684" s="30">
        <f t="shared" si="1406"/>
        <v>8.4561634320377027E-2</v>
      </c>
      <c r="BT684" s="30">
        <f t="shared" si="1407"/>
        <v>1.9779944610159778E-2</v>
      </c>
      <c r="BU684" s="30">
        <f t="shared" si="1408"/>
        <v>1.0000000000000002</v>
      </c>
      <c r="BV684" s="30"/>
      <c r="BW684" s="28">
        <f t="shared" si="1409"/>
        <v>0.45453902630308951</v>
      </c>
      <c r="BX684" s="28">
        <f t="shared" si="1410"/>
        <v>0.4420583996002373</v>
      </c>
      <c r="BY684" s="28">
        <f t="shared" si="1411"/>
        <v>0.10340257409667319</v>
      </c>
      <c r="BZ684" s="28"/>
      <c r="CA684" s="28">
        <f t="shared" si="1412"/>
        <v>62.268865567216395</v>
      </c>
      <c r="CB684" s="28">
        <f t="shared" si="1413"/>
        <v>8.8255872063968024</v>
      </c>
      <c r="CC684" s="28">
        <f t="shared" si="1414"/>
        <v>33.067208724821796</v>
      </c>
      <c r="CD684" s="28">
        <f t="shared" si="1415"/>
        <v>45.453902630308953</v>
      </c>
      <c r="CF684" s="28">
        <f t="shared" si="1416"/>
        <v>6.7881186682377477</v>
      </c>
      <c r="CG684" s="28">
        <f t="shared" si="1417"/>
        <v>0.51362227787151404</v>
      </c>
      <c r="CH684" s="30"/>
      <c r="CI684" s="107">
        <f t="shared" si="1363"/>
        <v>2.7682672133630661</v>
      </c>
    </row>
    <row r="685" spans="1:87" ht="15" customHeight="1" x14ac:dyDescent="0.2">
      <c r="A685" s="150" t="s">
        <v>194</v>
      </c>
      <c r="C685" s="147">
        <v>91</v>
      </c>
      <c r="D685" s="26">
        <f t="shared" si="1364"/>
        <v>1008</v>
      </c>
      <c r="F685" s="28">
        <v>62.3</v>
      </c>
      <c r="G685" s="28">
        <v>0.48</v>
      </c>
      <c r="H685" s="28">
        <v>14.8</v>
      </c>
      <c r="I685" s="28">
        <v>5.5</v>
      </c>
      <c r="J685" s="28">
        <v>0.14000000000000001</v>
      </c>
      <c r="K685" s="28">
        <v>1.86</v>
      </c>
      <c r="L685" s="28">
        <v>5.89</v>
      </c>
      <c r="M685" s="28">
        <v>3.62</v>
      </c>
      <c r="N685" s="28">
        <v>5.21</v>
      </c>
      <c r="O685" s="28">
        <v>0.25</v>
      </c>
      <c r="P685" s="28">
        <f t="shared" si="1365"/>
        <v>100.05</v>
      </c>
      <c r="R685" s="28">
        <v>56.44</v>
      </c>
      <c r="S685" s="28">
        <v>0.24</v>
      </c>
      <c r="T685" s="28">
        <v>26.92</v>
      </c>
      <c r="U685" s="28">
        <v>0.9</v>
      </c>
      <c r="V685" s="28">
        <v>0.15</v>
      </c>
      <c r="W685" s="28">
        <v>0.3</v>
      </c>
      <c r="X685" s="28">
        <v>8.85</v>
      </c>
      <c r="Y685" s="28">
        <v>4.58</v>
      </c>
      <c r="Z685" s="28">
        <v>1.63</v>
      </c>
      <c r="AA685" s="28">
        <f t="shared" si="1366"/>
        <v>100.00999999999999</v>
      </c>
      <c r="AC685" s="30">
        <f t="shared" si="1367"/>
        <v>1.0369507323568574</v>
      </c>
      <c r="AD685" s="30">
        <f t="shared" si="1368"/>
        <v>6.0075093867334164E-3</v>
      </c>
      <c r="AE685" s="30">
        <f t="shared" si="1369"/>
        <v>0.29030992546096512</v>
      </c>
      <c r="AF685" s="30">
        <f t="shared" si="1370"/>
        <v>7.6548364648573425E-2</v>
      </c>
      <c r="AG685" s="30">
        <f t="shared" si="1371"/>
        <v>1.9734987313222443E-3</v>
      </c>
      <c r="AH685" s="30">
        <f t="shared" si="1372"/>
        <v>4.6153846153846156E-2</v>
      </c>
      <c r="AI685" s="30">
        <f t="shared" si="1373"/>
        <v>0.10502853067047076</v>
      </c>
      <c r="AJ685" s="30">
        <f t="shared" si="1374"/>
        <v>0.11681187479832204</v>
      </c>
      <c r="AK685" s="30">
        <f t="shared" si="1375"/>
        <v>0.11061571125265392</v>
      </c>
      <c r="AL685" s="30">
        <f t="shared" si="1376"/>
        <v>3.5226896439969845E-3</v>
      </c>
      <c r="AM685" s="30">
        <f t="shared" si="1377"/>
        <v>1.7939226831037416</v>
      </c>
      <c r="AO685" s="30">
        <f t="shared" si="1378"/>
        <v>0.57803535354309976</v>
      </c>
      <c r="AP685" s="30">
        <f t="shared" si="1379"/>
        <v>3.3488117650307928E-3</v>
      </c>
      <c r="AQ685" s="30">
        <f t="shared" si="1380"/>
        <v>0.16182967537858858</v>
      </c>
      <c r="AR685" s="30">
        <f t="shared" si="1381"/>
        <v>4.2670938591474777E-2</v>
      </c>
      <c r="AS685" s="30">
        <f t="shared" si="1382"/>
        <v>1.1001024458355199E-3</v>
      </c>
      <c r="AT685" s="30">
        <f t="shared" si="1383"/>
        <v>2.5727890387111575E-2</v>
      </c>
      <c r="AU685" s="30">
        <f t="shared" si="1384"/>
        <v>5.854685469986725E-2</v>
      </c>
      <c r="AV685" s="30">
        <f t="shared" si="1385"/>
        <v>6.5115334065691657E-2</v>
      </c>
      <c r="AW685" s="30">
        <f t="shared" si="1386"/>
        <v>6.1661359374347725E-2</v>
      </c>
      <c r="AX685" s="30">
        <f t="shared" si="1387"/>
        <v>1.9636797489522959E-3</v>
      </c>
      <c r="AY685" s="30">
        <f t="shared" si="1388"/>
        <v>0.99999999999999978</v>
      </c>
      <c r="AZ685" s="30"/>
      <c r="BA685" s="30">
        <f t="shared" si="1389"/>
        <v>0.93941411451398138</v>
      </c>
      <c r="BB685" s="30">
        <f t="shared" si="1390"/>
        <v>3.0037546933667082E-3</v>
      </c>
      <c r="BC685" s="30">
        <f t="shared" si="1391"/>
        <v>0.52805021577089062</v>
      </c>
      <c r="BD685" s="30">
        <f t="shared" si="1392"/>
        <v>1.2526096033402923E-2</v>
      </c>
      <c r="BE685" s="30">
        <f t="shared" si="1393"/>
        <v>2.11446292641669E-3</v>
      </c>
      <c r="BF685" s="30">
        <f t="shared" si="1394"/>
        <v>7.4441687344913151E-3</v>
      </c>
      <c r="BG685" s="30">
        <f t="shared" si="1395"/>
        <v>0.15781027104136947</v>
      </c>
      <c r="BH685" s="30">
        <f t="shared" si="1396"/>
        <v>0.14778960955146822</v>
      </c>
      <c r="BI685" s="30">
        <f t="shared" si="1397"/>
        <v>3.4607218683651804E-2</v>
      </c>
      <c r="BJ685" s="30">
        <f t="shared" si="1398"/>
        <v>1.832759911949039</v>
      </c>
      <c r="BK685" s="30"/>
      <c r="BL685" s="30">
        <f t="shared" si="1399"/>
        <v>0.51256801744150238</v>
      </c>
      <c r="BM685" s="30">
        <f t="shared" si="1400"/>
        <v>1.6389242659571165E-3</v>
      </c>
      <c r="BN685" s="30">
        <f t="shared" si="1401"/>
        <v>0.28811750646015516</v>
      </c>
      <c r="BO685" s="30">
        <f t="shared" si="1402"/>
        <v>6.8345536978065566E-3</v>
      </c>
      <c r="BP685" s="30">
        <f t="shared" si="1403"/>
        <v>1.1537042646071823E-3</v>
      </c>
      <c r="BQ685" s="30">
        <f t="shared" si="1404"/>
        <v>4.0617260809545164E-3</v>
      </c>
      <c r="BR685" s="30">
        <f t="shared" si="1405"/>
        <v>8.6105261257895457E-2</v>
      </c>
      <c r="BS685" s="30">
        <f t="shared" si="1406"/>
        <v>8.063773579284704E-2</v>
      </c>
      <c r="BT685" s="30">
        <f t="shared" si="1407"/>
        <v>1.8882570738274682E-2</v>
      </c>
      <c r="BU685" s="30">
        <f t="shared" si="1408"/>
        <v>1</v>
      </c>
      <c r="BV685" s="30"/>
      <c r="BW685" s="28">
        <f t="shared" si="1409"/>
        <v>0.46386530844588753</v>
      </c>
      <c r="BX685" s="28">
        <f t="shared" si="1410"/>
        <v>0.43441071590148744</v>
      </c>
      <c r="BY685" s="28">
        <f t="shared" si="1411"/>
        <v>0.10172397565262509</v>
      </c>
      <c r="BZ685" s="28"/>
      <c r="CA685" s="28">
        <f t="shared" si="1412"/>
        <v>62.268865567216395</v>
      </c>
      <c r="CB685" s="28">
        <f t="shared" si="1413"/>
        <v>8.8255872063968024</v>
      </c>
      <c r="CC685" s="28">
        <f t="shared" si="1414"/>
        <v>33.365662987556888</v>
      </c>
      <c r="CD685" s="28">
        <f t="shared" si="1415"/>
        <v>46.386530844588755</v>
      </c>
      <c r="CF685" s="28">
        <f t="shared" si="1416"/>
        <v>6.8084291184171288</v>
      </c>
      <c r="CG685" s="28">
        <f t="shared" si="1417"/>
        <v>0.51362227787151404</v>
      </c>
      <c r="CH685" s="30"/>
      <c r="CI685" s="107">
        <f t="shared" si="1363"/>
        <v>2.8557043396966644</v>
      </c>
    </row>
    <row r="686" spans="1:87" ht="15" customHeight="1" x14ac:dyDescent="0.2">
      <c r="A686" s="150" t="s">
        <v>194</v>
      </c>
      <c r="C686" s="147">
        <v>98</v>
      </c>
      <c r="D686" s="26">
        <f t="shared" si="1364"/>
        <v>1008</v>
      </c>
      <c r="F686" s="28">
        <v>62.3</v>
      </c>
      <c r="G686" s="28">
        <v>0.48</v>
      </c>
      <c r="H686" s="28">
        <v>14.8</v>
      </c>
      <c r="I686" s="28">
        <v>5.5</v>
      </c>
      <c r="J686" s="28">
        <v>0.14000000000000001</v>
      </c>
      <c r="K686" s="28">
        <v>1.86</v>
      </c>
      <c r="L686" s="28">
        <v>5.89</v>
      </c>
      <c r="M686" s="28">
        <v>3.62</v>
      </c>
      <c r="N686" s="28">
        <v>5.21</v>
      </c>
      <c r="O686" s="28">
        <v>0.25</v>
      </c>
      <c r="P686" s="28">
        <f t="shared" si="1365"/>
        <v>100.05</v>
      </c>
      <c r="R686" s="28">
        <v>56.96</v>
      </c>
      <c r="S686" s="28">
        <v>0.23</v>
      </c>
      <c r="T686" s="28">
        <v>26.67</v>
      </c>
      <c r="U686" s="28">
        <v>0.71</v>
      </c>
      <c r="V686" s="28">
        <v>0.13</v>
      </c>
      <c r="W686" s="28">
        <v>0.26</v>
      </c>
      <c r="X686" s="28">
        <v>8.8800000000000008</v>
      </c>
      <c r="Y686" s="28">
        <v>4.5599999999999996</v>
      </c>
      <c r="Z686" s="28">
        <v>1.6</v>
      </c>
      <c r="AA686" s="28">
        <f t="shared" si="1366"/>
        <v>99.999999999999986</v>
      </c>
      <c r="AC686" s="30">
        <f t="shared" si="1367"/>
        <v>1.0369507323568574</v>
      </c>
      <c r="AD686" s="30">
        <f t="shared" si="1368"/>
        <v>6.0075093867334164E-3</v>
      </c>
      <c r="AE686" s="30">
        <f t="shared" si="1369"/>
        <v>0.29030992546096512</v>
      </c>
      <c r="AF686" s="30">
        <f t="shared" si="1370"/>
        <v>7.6548364648573425E-2</v>
      </c>
      <c r="AG686" s="30">
        <f t="shared" si="1371"/>
        <v>1.9734987313222443E-3</v>
      </c>
      <c r="AH686" s="30">
        <f t="shared" si="1372"/>
        <v>4.6153846153846156E-2</v>
      </c>
      <c r="AI686" s="30">
        <f t="shared" si="1373"/>
        <v>0.10502853067047076</v>
      </c>
      <c r="AJ686" s="30">
        <f t="shared" si="1374"/>
        <v>0.11681187479832204</v>
      </c>
      <c r="AK686" s="30">
        <f t="shared" si="1375"/>
        <v>0.11061571125265392</v>
      </c>
      <c r="AL686" s="30">
        <f t="shared" si="1376"/>
        <v>3.5226896439969845E-3</v>
      </c>
      <c r="AM686" s="30">
        <f t="shared" si="1377"/>
        <v>1.7939226831037416</v>
      </c>
      <c r="AO686" s="30">
        <f t="shared" si="1378"/>
        <v>0.57803535354309976</v>
      </c>
      <c r="AP686" s="30">
        <f t="shared" si="1379"/>
        <v>3.3488117650307928E-3</v>
      </c>
      <c r="AQ686" s="30">
        <f t="shared" si="1380"/>
        <v>0.16182967537858858</v>
      </c>
      <c r="AR686" s="30">
        <f t="shared" si="1381"/>
        <v>4.2670938591474777E-2</v>
      </c>
      <c r="AS686" s="30">
        <f t="shared" si="1382"/>
        <v>1.1001024458355199E-3</v>
      </c>
      <c r="AT686" s="30">
        <f t="shared" si="1383"/>
        <v>2.5727890387111575E-2</v>
      </c>
      <c r="AU686" s="30">
        <f t="shared" si="1384"/>
        <v>5.854685469986725E-2</v>
      </c>
      <c r="AV686" s="30">
        <f t="shared" si="1385"/>
        <v>6.5115334065691657E-2</v>
      </c>
      <c r="AW686" s="30">
        <f t="shared" si="1386"/>
        <v>6.1661359374347725E-2</v>
      </c>
      <c r="AX686" s="30">
        <f t="shared" si="1387"/>
        <v>1.9636797489522959E-3</v>
      </c>
      <c r="AY686" s="30">
        <f t="shared" si="1388"/>
        <v>0.99999999999999978</v>
      </c>
      <c r="AZ686" s="30"/>
      <c r="BA686" s="30">
        <f t="shared" si="1389"/>
        <v>0.94806924101198409</v>
      </c>
      <c r="BB686" s="30">
        <f t="shared" si="1390"/>
        <v>2.8785982478097623E-3</v>
      </c>
      <c r="BC686" s="30">
        <f t="shared" si="1391"/>
        <v>0.52314633189486082</v>
      </c>
      <c r="BD686" s="30">
        <f t="shared" si="1392"/>
        <v>9.8816979819067504E-3</v>
      </c>
      <c r="BE686" s="30">
        <f t="shared" si="1393"/>
        <v>1.8325345362277983E-3</v>
      </c>
      <c r="BF686" s="30">
        <f t="shared" si="1394"/>
        <v>6.4516129032258073E-3</v>
      </c>
      <c r="BG686" s="30">
        <f t="shared" si="1395"/>
        <v>0.15834522111269617</v>
      </c>
      <c r="BH686" s="30">
        <f t="shared" si="1396"/>
        <v>0.14714424007744434</v>
      </c>
      <c r="BI686" s="30">
        <f t="shared" si="1397"/>
        <v>3.3970276008492568E-2</v>
      </c>
      <c r="BJ686" s="30">
        <f t="shared" si="1398"/>
        <v>1.8317197537746479</v>
      </c>
      <c r="BK686" s="30"/>
      <c r="BL686" s="30">
        <f t="shared" si="1399"/>
        <v>0.517584220543719</v>
      </c>
      <c r="BM686" s="30">
        <f t="shared" si="1400"/>
        <v>1.5715276542046341E-3</v>
      </c>
      <c r="BN686" s="30">
        <f t="shared" si="1401"/>
        <v>0.28560391447261874</v>
      </c>
      <c r="BO686" s="30">
        <f t="shared" si="1402"/>
        <v>5.3947651989576526E-3</v>
      </c>
      <c r="BP686" s="30">
        <f t="shared" si="1403"/>
        <v>1.000444818292466E-3</v>
      </c>
      <c r="BQ686" s="30">
        <f t="shared" si="1404"/>
        <v>3.522161558792434E-3</v>
      </c>
      <c r="BR686" s="30">
        <f t="shared" si="1405"/>
        <v>8.6446204877352106E-2</v>
      </c>
      <c r="BS686" s="30">
        <f t="shared" si="1406"/>
        <v>8.0331196829767415E-2</v>
      </c>
      <c r="BT686" s="30">
        <f t="shared" si="1407"/>
        <v>1.8545564046295617E-2</v>
      </c>
      <c r="BU686" s="30">
        <f t="shared" si="1408"/>
        <v>1.0000000000000002</v>
      </c>
      <c r="BV686" s="30"/>
      <c r="BW686" s="28">
        <f t="shared" si="1409"/>
        <v>0.46646245124511271</v>
      </c>
      <c r="BX686" s="28">
        <f t="shared" si="1410"/>
        <v>0.43346595767657614</v>
      </c>
      <c r="BY686" s="28">
        <f t="shared" si="1411"/>
        <v>0.1000715910783111</v>
      </c>
      <c r="BZ686" s="28"/>
      <c r="CA686" s="28">
        <f t="shared" si="1412"/>
        <v>62.268865567216395</v>
      </c>
      <c r="CB686" s="28">
        <f t="shared" si="1413"/>
        <v>8.8255872063968024</v>
      </c>
      <c r="CC686" s="28">
        <f t="shared" si="1414"/>
        <v>33.330281670086748</v>
      </c>
      <c r="CD686" s="28">
        <f t="shared" si="1415"/>
        <v>46.646245124511275</v>
      </c>
      <c r="CF686" s="28">
        <f t="shared" si="1416"/>
        <v>6.8140124185367856</v>
      </c>
      <c r="CG686" s="28">
        <f t="shared" si="1417"/>
        <v>0.51362227787151404</v>
      </c>
      <c r="CH686" s="30"/>
      <c r="CI686" s="107">
        <f t="shared" si="1363"/>
        <v>2.8654944529041058</v>
      </c>
    </row>
    <row r="687" spans="1:87" ht="15" customHeight="1" x14ac:dyDescent="0.2">
      <c r="A687" s="150" t="s">
        <v>194</v>
      </c>
      <c r="C687" s="147">
        <v>105</v>
      </c>
      <c r="D687" s="26">
        <f t="shared" si="1364"/>
        <v>1008</v>
      </c>
      <c r="F687" s="28">
        <v>62.3</v>
      </c>
      <c r="G687" s="28">
        <v>0.48</v>
      </c>
      <c r="H687" s="28">
        <v>14.8</v>
      </c>
      <c r="I687" s="28">
        <v>5.5</v>
      </c>
      <c r="J687" s="28">
        <v>0.14000000000000001</v>
      </c>
      <c r="K687" s="28">
        <v>1.86</v>
      </c>
      <c r="L687" s="28">
        <v>5.89</v>
      </c>
      <c r="M687" s="28">
        <v>3.62</v>
      </c>
      <c r="N687" s="28">
        <v>5.21</v>
      </c>
      <c r="O687" s="28">
        <v>0.25</v>
      </c>
      <c r="P687" s="28">
        <f t="shared" si="1365"/>
        <v>100.05</v>
      </c>
      <c r="R687" s="28">
        <v>56.43</v>
      </c>
      <c r="S687" s="28">
        <v>0.22</v>
      </c>
      <c r="T687" s="28">
        <v>26.98</v>
      </c>
      <c r="U687" s="28">
        <v>0.75</v>
      </c>
      <c r="V687" s="28">
        <v>0.11</v>
      </c>
      <c r="W687" s="28">
        <v>0.22</v>
      </c>
      <c r="X687" s="28">
        <v>9.14</v>
      </c>
      <c r="Y687" s="28">
        <v>4.57</v>
      </c>
      <c r="Z687" s="28">
        <v>1.58</v>
      </c>
      <c r="AA687" s="28">
        <f t="shared" si="1366"/>
        <v>99.999999999999986</v>
      </c>
      <c r="AC687" s="30">
        <f t="shared" si="1367"/>
        <v>1.0369507323568574</v>
      </c>
      <c r="AD687" s="30">
        <f t="shared" si="1368"/>
        <v>6.0075093867334164E-3</v>
      </c>
      <c r="AE687" s="30">
        <f t="shared" si="1369"/>
        <v>0.29030992546096512</v>
      </c>
      <c r="AF687" s="30">
        <f t="shared" si="1370"/>
        <v>7.6548364648573425E-2</v>
      </c>
      <c r="AG687" s="30">
        <f t="shared" si="1371"/>
        <v>1.9734987313222443E-3</v>
      </c>
      <c r="AH687" s="30">
        <f t="shared" si="1372"/>
        <v>4.6153846153846156E-2</v>
      </c>
      <c r="AI687" s="30">
        <f t="shared" si="1373"/>
        <v>0.10502853067047076</v>
      </c>
      <c r="AJ687" s="30">
        <f t="shared" si="1374"/>
        <v>0.11681187479832204</v>
      </c>
      <c r="AK687" s="30">
        <f t="shared" si="1375"/>
        <v>0.11061571125265392</v>
      </c>
      <c r="AL687" s="30">
        <f t="shared" si="1376"/>
        <v>3.5226896439969845E-3</v>
      </c>
      <c r="AM687" s="30">
        <f t="shared" si="1377"/>
        <v>1.7939226831037416</v>
      </c>
      <c r="AO687" s="30">
        <f t="shared" si="1378"/>
        <v>0.57803535354309976</v>
      </c>
      <c r="AP687" s="30">
        <f t="shared" si="1379"/>
        <v>3.3488117650307928E-3</v>
      </c>
      <c r="AQ687" s="30">
        <f t="shared" si="1380"/>
        <v>0.16182967537858858</v>
      </c>
      <c r="AR687" s="30">
        <f t="shared" si="1381"/>
        <v>4.2670938591474777E-2</v>
      </c>
      <c r="AS687" s="30">
        <f t="shared" si="1382"/>
        <v>1.1001024458355199E-3</v>
      </c>
      <c r="AT687" s="30">
        <f t="shared" si="1383"/>
        <v>2.5727890387111575E-2</v>
      </c>
      <c r="AU687" s="30">
        <f t="shared" si="1384"/>
        <v>5.854685469986725E-2</v>
      </c>
      <c r="AV687" s="30">
        <f t="shared" si="1385"/>
        <v>6.5115334065691657E-2</v>
      </c>
      <c r="AW687" s="30">
        <f t="shared" si="1386"/>
        <v>6.1661359374347725E-2</v>
      </c>
      <c r="AX687" s="30">
        <f t="shared" si="1387"/>
        <v>1.9636797489522959E-3</v>
      </c>
      <c r="AY687" s="30">
        <f t="shared" si="1388"/>
        <v>0.99999999999999978</v>
      </c>
      <c r="AZ687" s="30"/>
      <c r="BA687" s="30">
        <f t="shared" si="1389"/>
        <v>0.93924766977363516</v>
      </c>
      <c r="BB687" s="30">
        <f t="shared" si="1390"/>
        <v>2.753441802252816E-3</v>
      </c>
      <c r="BC687" s="30">
        <f t="shared" si="1391"/>
        <v>0.52922714790113778</v>
      </c>
      <c r="BD687" s="30">
        <f t="shared" si="1392"/>
        <v>1.0438413361169104E-2</v>
      </c>
      <c r="BE687" s="30">
        <f t="shared" si="1393"/>
        <v>1.5506061460389062E-3</v>
      </c>
      <c r="BF687" s="30">
        <f t="shared" si="1394"/>
        <v>5.4590570719602978E-3</v>
      </c>
      <c r="BG687" s="30">
        <f t="shared" si="1395"/>
        <v>0.16298145506419404</v>
      </c>
      <c r="BH687" s="30">
        <f t="shared" si="1396"/>
        <v>0.14746692481445628</v>
      </c>
      <c r="BI687" s="30">
        <f t="shared" si="1397"/>
        <v>3.3545647558386411E-2</v>
      </c>
      <c r="BJ687" s="30">
        <f t="shared" si="1398"/>
        <v>1.8326703634932306</v>
      </c>
      <c r="BK687" s="30"/>
      <c r="BL687" s="30">
        <f t="shared" si="1399"/>
        <v>0.51250224180160076</v>
      </c>
      <c r="BM687" s="30">
        <f t="shared" si="1400"/>
        <v>1.502420651908461E-3</v>
      </c>
      <c r="BN687" s="30">
        <f t="shared" si="1401"/>
        <v>0.28877377974966778</v>
      </c>
      <c r="BO687" s="30">
        <f t="shared" si="1402"/>
        <v>5.6957397080796193E-3</v>
      </c>
      <c r="BP687" s="30">
        <f t="shared" si="1403"/>
        <v>8.4609113396874863E-4</v>
      </c>
      <c r="BQ687" s="30">
        <f t="shared" si="1404"/>
        <v>2.9787446671832767E-3</v>
      </c>
      <c r="BR687" s="30">
        <f t="shared" si="1405"/>
        <v>8.8931134758755567E-2</v>
      </c>
      <c r="BS687" s="30">
        <f t="shared" si="1406"/>
        <v>8.0465602408373846E-2</v>
      </c>
      <c r="BT687" s="30">
        <f t="shared" si="1407"/>
        <v>1.8304245120462068E-2</v>
      </c>
      <c r="BU687" s="30">
        <f t="shared" si="1408"/>
        <v>1</v>
      </c>
      <c r="BV687" s="30"/>
      <c r="BW687" s="28">
        <f t="shared" si="1409"/>
        <v>0.47379152562183807</v>
      </c>
      <c r="BX687" s="28">
        <f t="shared" si="1410"/>
        <v>0.42869036393792631</v>
      </c>
      <c r="BY687" s="28">
        <f t="shared" si="1411"/>
        <v>9.7518110440235561E-2</v>
      </c>
      <c r="BZ687" s="28"/>
      <c r="CA687" s="28">
        <f t="shared" si="1412"/>
        <v>62.268865567216395</v>
      </c>
      <c r="CB687" s="28">
        <f t="shared" si="1413"/>
        <v>8.8255872063968024</v>
      </c>
      <c r="CC687" s="28">
        <f t="shared" si="1414"/>
        <v>33.441387325115457</v>
      </c>
      <c r="CD687" s="28">
        <f t="shared" si="1415"/>
        <v>47.379152562183805</v>
      </c>
      <c r="CF687" s="28">
        <f t="shared" si="1416"/>
        <v>6.8296022974360451</v>
      </c>
      <c r="CG687" s="28">
        <f t="shared" si="1417"/>
        <v>0.51362227787151404</v>
      </c>
      <c r="CH687" s="30"/>
      <c r="CI687" s="107">
        <f t="shared" si="1363"/>
        <v>2.9191381055519501</v>
      </c>
    </row>
    <row r="688" spans="1:87" ht="15" customHeight="1" x14ac:dyDescent="0.2">
      <c r="A688" s="150" t="s">
        <v>194</v>
      </c>
      <c r="C688" s="147">
        <v>112</v>
      </c>
      <c r="D688" s="26">
        <f t="shared" si="1364"/>
        <v>1008</v>
      </c>
      <c r="F688" s="28">
        <v>62.3</v>
      </c>
      <c r="G688" s="28">
        <v>0.48</v>
      </c>
      <c r="H688" s="28">
        <v>14.8</v>
      </c>
      <c r="I688" s="28">
        <v>5.5</v>
      </c>
      <c r="J688" s="28">
        <v>0.14000000000000001</v>
      </c>
      <c r="K688" s="28">
        <v>1.86</v>
      </c>
      <c r="L688" s="28">
        <v>5.89</v>
      </c>
      <c r="M688" s="28">
        <v>3.62</v>
      </c>
      <c r="N688" s="28">
        <v>5.21</v>
      </c>
      <c r="O688" s="28">
        <v>0.25</v>
      </c>
      <c r="P688" s="28">
        <f t="shared" si="1365"/>
        <v>100.05</v>
      </c>
      <c r="R688" s="28">
        <v>57.32</v>
      </c>
      <c r="S688" s="28">
        <v>0.26</v>
      </c>
      <c r="T688" s="28">
        <v>26.39</v>
      </c>
      <c r="U688" s="28">
        <v>0.72</v>
      </c>
      <c r="V688" s="28">
        <v>0.13</v>
      </c>
      <c r="W688" s="28">
        <v>0.2</v>
      </c>
      <c r="X688" s="28">
        <v>8.56</v>
      </c>
      <c r="Y688" s="28">
        <v>4.7</v>
      </c>
      <c r="Z688" s="28">
        <v>1.72</v>
      </c>
      <c r="AA688" s="28">
        <f t="shared" si="1366"/>
        <v>100</v>
      </c>
      <c r="AC688" s="30">
        <f t="shared" si="1367"/>
        <v>1.0369507323568574</v>
      </c>
      <c r="AD688" s="30">
        <f t="shared" si="1368"/>
        <v>6.0075093867334164E-3</v>
      </c>
      <c r="AE688" s="30">
        <f t="shared" si="1369"/>
        <v>0.29030992546096512</v>
      </c>
      <c r="AF688" s="30">
        <f t="shared" si="1370"/>
        <v>7.6548364648573425E-2</v>
      </c>
      <c r="AG688" s="30">
        <f t="shared" si="1371"/>
        <v>1.9734987313222443E-3</v>
      </c>
      <c r="AH688" s="30">
        <f t="shared" si="1372"/>
        <v>4.6153846153846156E-2</v>
      </c>
      <c r="AI688" s="30">
        <f t="shared" si="1373"/>
        <v>0.10502853067047076</v>
      </c>
      <c r="AJ688" s="30">
        <f t="shared" si="1374"/>
        <v>0.11681187479832204</v>
      </c>
      <c r="AK688" s="30">
        <f t="shared" si="1375"/>
        <v>0.11061571125265392</v>
      </c>
      <c r="AL688" s="30">
        <f t="shared" si="1376"/>
        <v>3.5226896439969845E-3</v>
      </c>
      <c r="AM688" s="30">
        <f t="shared" si="1377"/>
        <v>1.7939226831037416</v>
      </c>
      <c r="AO688" s="30">
        <f t="shared" si="1378"/>
        <v>0.57803535354309976</v>
      </c>
      <c r="AP688" s="30">
        <f t="shared" si="1379"/>
        <v>3.3488117650307928E-3</v>
      </c>
      <c r="AQ688" s="30">
        <f t="shared" si="1380"/>
        <v>0.16182967537858858</v>
      </c>
      <c r="AR688" s="30">
        <f t="shared" si="1381"/>
        <v>4.2670938591474777E-2</v>
      </c>
      <c r="AS688" s="30">
        <f t="shared" si="1382"/>
        <v>1.1001024458355199E-3</v>
      </c>
      <c r="AT688" s="30">
        <f t="shared" si="1383"/>
        <v>2.5727890387111575E-2</v>
      </c>
      <c r="AU688" s="30">
        <f t="shared" si="1384"/>
        <v>5.854685469986725E-2</v>
      </c>
      <c r="AV688" s="30">
        <f t="shared" si="1385"/>
        <v>6.5115334065691657E-2</v>
      </c>
      <c r="AW688" s="30">
        <f t="shared" si="1386"/>
        <v>6.1661359374347725E-2</v>
      </c>
      <c r="AX688" s="30">
        <f t="shared" si="1387"/>
        <v>1.9636797489522959E-3</v>
      </c>
      <c r="AY688" s="30">
        <f t="shared" si="1388"/>
        <v>0.99999999999999978</v>
      </c>
      <c r="AZ688" s="30"/>
      <c r="BA688" s="30">
        <f t="shared" si="1389"/>
        <v>0.95406125166444744</v>
      </c>
      <c r="BB688" s="30">
        <f t="shared" si="1390"/>
        <v>3.2540675844806004E-3</v>
      </c>
      <c r="BC688" s="30">
        <f t="shared" si="1391"/>
        <v>0.51765398195370738</v>
      </c>
      <c r="BD688" s="30">
        <f t="shared" si="1392"/>
        <v>1.0020876826722338E-2</v>
      </c>
      <c r="BE688" s="30">
        <f t="shared" si="1393"/>
        <v>1.8325345362277983E-3</v>
      </c>
      <c r="BF688" s="30">
        <f t="shared" si="1394"/>
        <v>4.9627791563275443E-3</v>
      </c>
      <c r="BG688" s="30">
        <f t="shared" si="1395"/>
        <v>0.15263908701854495</v>
      </c>
      <c r="BH688" s="30">
        <f t="shared" si="1396"/>
        <v>0.15166182639561149</v>
      </c>
      <c r="BI688" s="30">
        <f t="shared" si="1397"/>
        <v>3.6518046709129511E-2</v>
      </c>
      <c r="BJ688" s="30">
        <f t="shared" si="1398"/>
        <v>1.8326044518451992</v>
      </c>
      <c r="BK688" s="30"/>
      <c r="BL688" s="30">
        <f t="shared" si="1399"/>
        <v>0.52060402380002369</v>
      </c>
      <c r="BM688" s="30">
        <f t="shared" si="1400"/>
        <v>1.7756519041543138E-3</v>
      </c>
      <c r="BN688" s="30">
        <f t="shared" si="1401"/>
        <v>0.28246901912330058</v>
      </c>
      <c r="BO688" s="30">
        <f t="shared" si="1402"/>
        <v>5.4681067791975471E-3</v>
      </c>
      <c r="BP688" s="30">
        <f t="shared" si="1403"/>
        <v>9.9996184904094796E-4</v>
      </c>
      <c r="BQ688" s="30">
        <f t="shared" si="1404"/>
        <v>2.7080470918482481E-3</v>
      </c>
      <c r="BR688" s="30">
        <f t="shared" si="1405"/>
        <v>8.3290797894142857E-2</v>
      </c>
      <c r="BS688" s="30">
        <f t="shared" si="1406"/>
        <v>8.2757534634878435E-2</v>
      </c>
      <c r="BT688" s="30">
        <f t="shared" si="1407"/>
        <v>1.9926856923413283E-2</v>
      </c>
      <c r="BU688" s="30">
        <f t="shared" si="1408"/>
        <v>0.99999999999999978</v>
      </c>
      <c r="BV688" s="30"/>
      <c r="BW688" s="28">
        <f t="shared" si="1409"/>
        <v>0.44785972870561586</v>
      </c>
      <c r="BX688" s="28">
        <f t="shared" si="1410"/>
        <v>0.44499233945420813</v>
      </c>
      <c r="BY688" s="28">
        <f t="shared" si="1411"/>
        <v>0.10714793184017601</v>
      </c>
      <c r="BZ688" s="28"/>
      <c r="CA688" s="28">
        <f t="shared" si="1412"/>
        <v>62.268865567216395</v>
      </c>
      <c r="CB688" s="28">
        <f t="shared" si="1413"/>
        <v>8.8255872063968024</v>
      </c>
      <c r="CC688" s="28">
        <f t="shared" si="1414"/>
        <v>33.107779619298398</v>
      </c>
      <c r="CD688" s="28">
        <f t="shared" si="1415"/>
        <v>44.785972870561586</v>
      </c>
      <c r="CF688" s="28">
        <f t="shared" si="1416"/>
        <v>6.773314969672465</v>
      </c>
      <c r="CG688" s="28">
        <f t="shared" si="1417"/>
        <v>0.51362227787151404</v>
      </c>
      <c r="CH688" s="30"/>
      <c r="CI688" s="107">
        <f t="shared" si="1363"/>
        <v>2.7370299866543557</v>
      </c>
    </row>
    <row r="689" spans="1:87" ht="15" customHeight="1" x14ac:dyDescent="0.2">
      <c r="A689" s="150" t="s">
        <v>194</v>
      </c>
      <c r="C689" s="147">
        <v>119</v>
      </c>
      <c r="D689" s="26">
        <f t="shared" si="1364"/>
        <v>1008</v>
      </c>
      <c r="F689" s="28">
        <v>62.3</v>
      </c>
      <c r="G689" s="28">
        <v>0.48</v>
      </c>
      <c r="H689" s="28">
        <v>14.8</v>
      </c>
      <c r="I689" s="28">
        <v>5.5</v>
      </c>
      <c r="J689" s="28">
        <v>0.14000000000000001</v>
      </c>
      <c r="K689" s="28">
        <v>1.86</v>
      </c>
      <c r="L689" s="28">
        <v>5.89</v>
      </c>
      <c r="M689" s="28">
        <v>3.62</v>
      </c>
      <c r="N689" s="28">
        <v>5.21</v>
      </c>
      <c r="O689" s="28">
        <v>0.25</v>
      </c>
      <c r="P689" s="28">
        <f t="shared" si="1365"/>
        <v>100.05</v>
      </c>
      <c r="R689" s="28">
        <v>57.69</v>
      </c>
      <c r="S689" s="28">
        <v>0.39</v>
      </c>
      <c r="T689" s="28">
        <v>25.99</v>
      </c>
      <c r="U689" s="28">
        <v>0.65</v>
      </c>
      <c r="V689" s="28">
        <v>0.14000000000000001</v>
      </c>
      <c r="W689" s="28">
        <v>0.1</v>
      </c>
      <c r="X689" s="28">
        <v>8.1199999999999992</v>
      </c>
      <c r="Y689" s="28">
        <v>4.97</v>
      </c>
      <c r="Z689" s="28">
        <v>1.95</v>
      </c>
      <c r="AA689" s="28">
        <f t="shared" si="1366"/>
        <v>100</v>
      </c>
      <c r="AC689" s="30">
        <f t="shared" si="1367"/>
        <v>1.0369507323568574</v>
      </c>
      <c r="AD689" s="30">
        <f t="shared" si="1368"/>
        <v>6.0075093867334164E-3</v>
      </c>
      <c r="AE689" s="30">
        <f t="shared" si="1369"/>
        <v>0.29030992546096512</v>
      </c>
      <c r="AF689" s="30">
        <f t="shared" si="1370"/>
        <v>7.6548364648573425E-2</v>
      </c>
      <c r="AG689" s="30">
        <f t="shared" si="1371"/>
        <v>1.9734987313222443E-3</v>
      </c>
      <c r="AH689" s="30">
        <f t="shared" si="1372"/>
        <v>4.6153846153846156E-2</v>
      </c>
      <c r="AI689" s="30">
        <f t="shared" si="1373"/>
        <v>0.10502853067047076</v>
      </c>
      <c r="AJ689" s="30">
        <f t="shared" si="1374"/>
        <v>0.11681187479832204</v>
      </c>
      <c r="AK689" s="30">
        <f t="shared" si="1375"/>
        <v>0.11061571125265392</v>
      </c>
      <c r="AL689" s="30">
        <f t="shared" si="1376"/>
        <v>3.5226896439969845E-3</v>
      </c>
      <c r="AM689" s="30">
        <f t="shared" si="1377"/>
        <v>1.7939226831037416</v>
      </c>
      <c r="AO689" s="30">
        <f t="shared" si="1378"/>
        <v>0.57803535354309976</v>
      </c>
      <c r="AP689" s="30">
        <f t="shared" si="1379"/>
        <v>3.3488117650307928E-3</v>
      </c>
      <c r="AQ689" s="30">
        <f t="shared" si="1380"/>
        <v>0.16182967537858858</v>
      </c>
      <c r="AR689" s="30">
        <f t="shared" si="1381"/>
        <v>4.2670938591474777E-2</v>
      </c>
      <c r="AS689" s="30">
        <f t="shared" si="1382"/>
        <v>1.1001024458355199E-3</v>
      </c>
      <c r="AT689" s="30">
        <f t="shared" si="1383"/>
        <v>2.5727890387111575E-2</v>
      </c>
      <c r="AU689" s="30">
        <f t="shared" si="1384"/>
        <v>5.854685469986725E-2</v>
      </c>
      <c r="AV689" s="30">
        <f t="shared" si="1385"/>
        <v>6.5115334065691657E-2</v>
      </c>
      <c r="AW689" s="30">
        <f t="shared" si="1386"/>
        <v>6.1661359374347725E-2</v>
      </c>
      <c r="AX689" s="30">
        <f t="shared" si="1387"/>
        <v>1.9636797489522959E-3</v>
      </c>
      <c r="AY689" s="30">
        <f t="shared" si="1388"/>
        <v>0.99999999999999978</v>
      </c>
      <c r="AZ689" s="30"/>
      <c r="BA689" s="30">
        <f t="shared" si="1389"/>
        <v>0.96021970705725701</v>
      </c>
      <c r="BB689" s="30">
        <f t="shared" si="1390"/>
        <v>4.8811013767209007E-3</v>
      </c>
      <c r="BC689" s="30">
        <f t="shared" si="1391"/>
        <v>0.5098077677520596</v>
      </c>
      <c r="BD689" s="30">
        <f t="shared" si="1392"/>
        <v>9.0466249130132237E-3</v>
      </c>
      <c r="BE689" s="30">
        <f t="shared" si="1393"/>
        <v>1.9734987313222443E-3</v>
      </c>
      <c r="BF689" s="30">
        <f t="shared" si="1394"/>
        <v>2.4813895781637721E-3</v>
      </c>
      <c r="BG689" s="30">
        <f t="shared" si="1395"/>
        <v>0.14479315263908701</v>
      </c>
      <c r="BH689" s="30">
        <f t="shared" si="1396"/>
        <v>0.16037431429493385</v>
      </c>
      <c r="BI689" s="30">
        <f t="shared" si="1397"/>
        <v>4.1401273885350316E-2</v>
      </c>
      <c r="BJ689" s="30">
        <f t="shared" si="1398"/>
        <v>1.8349788302279082</v>
      </c>
      <c r="BK689" s="30"/>
      <c r="BL689" s="30">
        <f t="shared" si="1399"/>
        <v>0.52328653128820879</v>
      </c>
      <c r="BM689" s="30">
        <f t="shared" si="1400"/>
        <v>2.6600314381363503E-3</v>
      </c>
      <c r="BN689" s="30">
        <f t="shared" si="1401"/>
        <v>0.27782760179785859</v>
      </c>
      <c r="BO689" s="30">
        <f t="shared" si="1402"/>
        <v>4.9300977013939798E-3</v>
      </c>
      <c r="BP689" s="30">
        <f t="shared" si="1403"/>
        <v>1.0754885554059125E-3</v>
      </c>
      <c r="BQ689" s="30">
        <f t="shared" si="1404"/>
        <v>1.3522715016039603E-3</v>
      </c>
      <c r="BR689" s="30">
        <f t="shared" si="1405"/>
        <v>7.8907260538315524E-2</v>
      </c>
      <c r="BS689" s="30">
        <f t="shared" si="1406"/>
        <v>8.7398454768557204E-2</v>
      </c>
      <c r="BT689" s="30">
        <f t="shared" si="1407"/>
        <v>2.2562262410519576E-2</v>
      </c>
      <c r="BU689" s="30">
        <f t="shared" si="1408"/>
        <v>1</v>
      </c>
      <c r="BV689" s="30"/>
      <c r="BW689" s="28">
        <f t="shared" si="1409"/>
        <v>0.41779057250449497</v>
      </c>
      <c r="BX689" s="28">
        <f t="shared" si="1410"/>
        <v>0.46274893089252866</v>
      </c>
      <c r="BY689" s="28">
        <f t="shared" si="1411"/>
        <v>0.11946049660297631</v>
      </c>
      <c r="BZ689" s="28"/>
      <c r="CA689" s="28">
        <f t="shared" si="1412"/>
        <v>62.268865567216395</v>
      </c>
      <c r="CB689" s="28">
        <f t="shared" si="1413"/>
        <v>8.8255872063968024</v>
      </c>
      <c r="CC689" s="28">
        <f t="shared" si="1414"/>
        <v>32.835578285522381</v>
      </c>
      <c r="CD689" s="28">
        <f t="shared" si="1415"/>
        <v>41.779057250449505</v>
      </c>
      <c r="CF689" s="28">
        <f t="shared" si="1416"/>
        <v>6.7038151761075016</v>
      </c>
      <c r="CG689" s="28">
        <f t="shared" si="1417"/>
        <v>0.51362227787151404</v>
      </c>
      <c r="CH689" s="30"/>
      <c r="CI689" s="107">
        <f t="shared" si="1363"/>
        <v>2.5413670329317051</v>
      </c>
    </row>
    <row r="690" spans="1:87" ht="15" customHeight="1" x14ac:dyDescent="0.2">
      <c r="A690" s="150" t="s">
        <v>194</v>
      </c>
      <c r="C690" s="147">
        <v>126</v>
      </c>
      <c r="D690" s="26">
        <f t="shared" si="1364"/>
        <v>1008</v>
      </c>
      <c r="F690" s="28">
        <v>62.3</v>
      </c>
      <c r="G690" s="28">
        <v>0.48</v>
      </c>
      <c r="H690" s="28">
        <v>14.8</v>
      </c>
      <c r="I690" s="28">
        <v>5.5</v>
      </c>
      <c r="J690" s="28">
        <v>0.14000000000000001</v>
      </c>
      <c r="K690" s="28">
        <v>1.86</v>
      </c>
      <c r="L690" s="28">
        <v>5.89</v>
      </c>
      <c r="M690" s="28">
        <v>3.62</v>
      </c>
      <c r="N690" s="28">
        <v>5.21</v>
      </c>
      <c r="O690" s="28">
        <v>0.25</v>
      </c>
      <c r="P690" s="28">
        <f t="shared" si="1365"/>
        <v>100.05</v>
      </c>
      <c r="R690" s="28">
        <v>57.86</v>
      </c>
      <c r="S690" s="28">
        <v>0.17</v>
      </c>
      <c r="T690" s="28">
        <v>26.12</v>
      </c>
      <c r="U690" s="28">
        <v>0.66</v>
      </c>
      <c r="V690" s="28">
        <v>0</v>
      </c>
      <c r="W690" s="28">
        <v>0.3</v>
      </c>
      <c r="X690" s="28">
        <v>8.2899999999999991</v>
      </c>
      <c r="Y690" s="28">
        <v>4.8099999999999996</v>
      </c>
      <c r="Z690" s="28">
        <v>1.78</v>
      </c>
      <c r="AA690" s="28">
        <f t="shared" si="1366"/>
        <v>99.990000000000009</v>
      </c>
      <c r="AC690" s="30">
        <f t="shared" si="1367"/>
        <v>1.0369507323568574</v>
      </c>
      <c r="AD690" s="30">
        <f t="shared" si="1368"/>
        <v>6.0075093867334164E-3</v>
      </c>
      <c r="AE690" s="30">
        <f t="shared" si="1369"/>
        <v>0.29030992546096512</v>
      </c>
      <c r="AF690" s="30">
        <f t="shared" si="1370"/>
        <v>7.6548364648573425E-2</v>
      </c>
      <c r="AG690" s="30">
        <f t="shared" si="1371"/>
        <v>1.9734987313222443E-3</v>
      </c>
      <c r="AH690" s="30">
        <f t="shared" si="1372"/>
        <v>4.6153846153846156E-2</v>
      </c>
      <c r="AI690" s="30">
        <f t="shared" si="1373"/>
        <v>0.10502853067047076</v>
      </c>
      <c r="AJ690" s="30">
        <f t="shared" si="1374"/>
        <v>0.11681187479832204</v>
      </c>
      <c r="AK690" s="30">
        <f t="shared" si="1375"/>
        <v>0.11061571125265392</v>
      </c>
      <c r="AL690" s="30">
        <f t="shared" si="1376"/>
        <v>3.5226896439969845E-3</v>
      </c>
      <c r="AM690" s="30">
        <f t="shared" si="1377"/>
        <v>1.7939226831037416</v>
      </c>
      <c r="AO690" s="30">
        <f t="shared" si="1378"/>
        <v>0.57803535354309976</v>
      </c>
      <c r="AP690" s="30">
        <f t="shared" si="1379"/>
        <v>3.3488117650307928E-3</v>
      </c>
      <c r="AQ690" s="30">
        <f t="shared" si="1380"/>
        <v>0.16182967537858858</v>
      </c>
      <c r="AR690" s="30">
        <f t="shared" si="1381"/>
        <v>4.2670938591474777E-2</v>
      </c>
      <c r="AS690" s="30">
        <f t="shared" si="1382"/>
        <v>1.1001024458355199E-3</v>
      </c>
      <c r="AT690" s="30">
        <f t="shared" si="1383"/>
        <v>2.5727890387111575E-2</v>
      </c>
      <c r="AU690" s="30">
        <f t="shared" si="1384"/>
        <v>5.854685469986725E-2</v>
      </c>
      <c r="AV690" s="30">
        <f t="shared" si="1385"/>
        <v>6.5115334065691657E-2</v>
      </c>
      <c r="AW690" s="30">
        <f t="shared" si="1386"/>
        <v>6.1661359374347725E-2</v>
      </c>
      <c r="AX690" s="30">
        <f t="shared" si="1387"/>
        <v>1.9636797489522959E-3</v>
      </c>
      <c r="AY690" s="30">
        <f t="shared" si="1388"/>
        <v>0.99999999999999978</v>
      </c>
      <c r="AZ690" s="30"/>
      <c r="BA690" s="30">
        <f t="shared" si="1389"/>
        <v>0.96304926764314247</v>
      </c>
      <c r="BB690" s="30">
        <f t="shared" si="1390"/>
        <v>2.1276595744680851E-3</v>
      </c>
      <c r="BC690" s="30">
        <f t="shared" si="1391"/>
        <v>0.51235778736759519</v>
      </c>
      <c r="BD690" s="30">
        <f t="shared" si="1392"/>
        <v>9.1858037578288112E-3</v>
      </c>
      <c r="BE690" s="30">
        <f t="shared" si="1393"/>
        <v>0</v>
      </c>
      <c r="BF690" s="30">
        <f t="shared" si="1394"/>
        <v>7.4441687344913151E-3</v>
      </c>
      <c r="BG690" s="30">
        <f t="shared" si="1395"/>
        <v>0.14782453637660484</v>
      </c>
      <c r="BH690" s="30">
        <f t="shared" si="1396"/>
        <v>0.15521135850274281</v>
      </c>
      <c r="BI690" s="30">
        <f t="shared" si="1397"/>
        <v>3.7791932059447982E-2</v>
      </c>
      <c r="BJ690" s="30">
        <f t="shared" si="1398"/>
        <v>1.8349925140163212</v>
      </c>
      <c r="BK690" s="30"/>
      <c r="BL690" s="30">
        <f t="shared" si="1399"/>
        <v>0.52482463022984116</v>
      </c>
      <c r="BM690" s="30">
        <f t="shared" si="1400"/>
        <v>1.1594922367346293E-3</v>
      </c>
      <c r="BN690" s="30">
        <f t="shared" si="1401"/>
        <v>0.27921519213513152</v>
      </c>
      <c r="BO690" s="30">
        <f t="shared" si="1402"/>
        <v>5.0059080283240374E-3</v>
      </c>
      <c r="BP690" s="30">
        <f t="shared" si="1403"/>
        <v>0</v>
      </c>
      <c r="BQ690" s="30">
        <f t="shared" si="1404"/>
        <v>4.0567842525951053E-3</v>
      </c>
      <c r="BR690" s="30">
        <f t="shared" si="1405"/>
        <v>8.0558659093957485E-2</v>
      </c>
      <c r="BS690" s="30">
        <f t="shared" si="1406"/>
        <v>8.4584191661373875E-2</v>
      </c>
      <c r="BT690" s="30">
        <f t="shared" si="1407"/>
        <v>2.0595142362042271E-2</v>
      </c>
      <c r="BU690" s="30">
        <f t="shared" si="1408"/>
        <v>1.0000000000000002</v>
      </c>
      <c r="BV690" s="30"/>
      <c r="BW690" s="28">
        <f t="shared" si="1409"/>
        <v>0.43372202822849476</v>
      </c>
      <c r="BX690" s="28">
        <f t="shared" si="1410"/>
        <v>0.45539520612738876</v>
      </c>
      <c r="BY690" s="28">
        <f t="shared" si="1411"/>
        <v>0.11088276564411642</v>
      </c>
      <c r="BZ690" s="28"/>
      <c r="CA690" s="28">
        <f t="shared" si="1412"/>
        <v>62.268865567216395</v>
      </c>
      <c r="CB690" s="28">
        <f t="shared" si="1413"/>
        <v>8.8255872063968024</v>
      </c>
      <c r="CC690" s="28">
        <f t="shared" si="1414"/>
        <v>32.77437797583638</v>
      </c>
      <c r="CD690" s="28">
        <f t="shared" si="1415"/>
        <v>43.372202822849474</v>
      </c>
      <c r="CF690" s="28">
        <f t="shared" si="1416"/>
        <v>6.7412387328006798</v>
      </c>
      <c r="CG690" s="28">
        <f t="shared" si="1417"/>
        <v>0.51362227787151404</v>
      </c>
      <c r="CH690" s="30"/>
      <c r="CI690" s="107">
        <f t="shared" si="1363"/>
        <v>2.6195560830464522</v>
      </c>
    </row>
    <row r="691" spans="1:87" ht="15" customHeight="1" x14ac:dyDescent="0.2">
      <c r="A691" s="150" t="s">
        <v>194</v>
      </c>
      <c r="C691" s="146">
        <v>133</v>
      </c>
      <c r="D691" s="26">
        <f t="shared" si="1364"/>
        <v>1008</v>
      </c>
      <c r="F691" s="28">
        <v>62.3</v>
      </c>
      <c r="G691" s="28">
        <v>0.48</v>
      </c>
      <c r="H691" s="28">
        <v>14.8</v>
      </c>
      <c r="I691" s="28">
        <v>5.5</v>
      </c>
      <c r="J691" s="28">
        <v>0.14000000000000001</v>
      </c>
      <c r="K691" s="28">
        <v>1.86</v>
      </c>
      <c r="L691" s="28">
        <v>5.89</v>
      </c>
      <c r="M691" s="28">
        <v>3.62</v>
      </c>
      <c r="N691" s="28">
        <v>5.21</v>
      </c>
      <c r="O691" s="28">
        <v>0.25</v>
      </c>
      <c r="P691" s="28">
        <f t="shared" si="1365"/>
        <v>100.05</v>
      </c>
      <c r="R691" s="28">
        <v>56.96</v>
      </c>
      <c r="S691" s="28">
        <v>0.2</v>
      </c>
      <c r="T691" s="28">
        <v>26.48</v>
      </c>
      <c r="U691" s="28">
        <v>0.69</v>
      </c>
      <c r="V691" s="28">
        <v>0.18</v>
      </c>
      <c r="W691" s="28">
        <v>0.24</v>
      </c>
      <c r="X691" s="28">
        <v>8.5</v>
      </c>
      <c r="Y691" s="28">
        <v>4.95</v>
      </c>
      <c r="Z691" s="28">
        <v>1.81</v>
      </c>
      <c r="AA691" s="28">
        <f t="shared" si="1366"/>
        <v>100.01</v>
      </c>
      <c r="AC691" s="30">
        <f t="shared" si="1367"/>
        <v>1.0369507323568574</v>
      </c>
      <c r="AD691" s="30">
        <f t="shared" si="1368"/>
        <v>6.0075093867334164E-3</v>
      </c>
      <c r="AE691" s="30">
        <f t="shared" si="1369"/>
        <v>0.29030992546096512</v>
      </c>
      <c r="AF691" s="30">
        <f t="shared" si="1370"/>
        <v>7.6548364648573425E-2</v>
      </c>
      <c r="AG691" s="30">
        <f t="shared" si="1371"/>
        <v>1.9734987313222443E-3</v>
      </c>
      <c r="AH691" s="30">
        <f t="shared" si="1372"/>
        <v>4.6153846153846156E-2</v>
      </c>
      <c r="AI691" s="30">
        <f t="shared" si="1373"/>
        <v>0.10502853067047076</v>
      </c>
      <c r="AJ691" s="30">
        <f t="shared" si="1374"/>
        <v>0.11681187479832204</v>
      </c>
      <c r="AK691" s="30">
        <f t="shared" si="1375"/>
        <v>0.11061571125265392</v>
      </c>
      <c r="AL691" s="30">
        <f t="shared" si="1376"/>
        <v>3.5226896439969845E-3</v>
      </c>
      <c r="AM691" s="30">
        <f t="shared" si="1377"/>
        <v>1.7939226831037416</v>
      </c>
      <c r="AO691" s="30">
        <f t="shared" si="1378"/>
        <v>0.57803535354309976</v>
      </c>
      <c r="AP691" s="30">
        <f t="shared" si="1379"/>
        <v>3.3488117650307928E-3</v>
      </c>
      <c r="AQ691" s="30">
        <f t="shared" si="1380"/>
        <v>0.16182967537858858</v>
      </c>
      <c r="AR691" s="30">
        <f t="shared" si="1381"/>
        <v>4.2670938591474777E-2</v>
      </c>
      <c r="AS691" s="30">
        <f t="shared" si="1382"/>
        <v>1.1001024458355199E-3</v>
      </c>
      <c r="AT691" s="30">
        <f t="shared" si="1383"/>
        <v>2.5727890387111575E-2</v>
      </c>
      <c r="AU691" s="30">
        <f t="shared" si="1384"/>
        <v>5.854685469986725E-2</v>
      </c>
      <c r="AV691" s="30">
        <f t="shared" si="1385"/>
        <v>6.5115334065691657E-2</v>
      </c>
      <c r="AW691" s="30">
        <f t="shared" si="1386"/>
        <v>6.1661359374347725E-2</v>
      </c>
      <c r="AX691" s="30">
        <f t="shared" si="1387"/>
        <v>1.9636797489522959E-3</v>
      </c>
      <c r="AY691" s="30">
        <f t="shared" si="1388"/>
        <v>0.99999999999999978</v>
      </c>
      <c r="AZ691" s="30"/>
      <c r="BA691" s="30">
        <f t="shared" si="1389"/>
        <v>0.94806924101198409</v>
      </c>
      <c r="BB691" s="30">
        <f t="shared" si="1390"/>
        <v>2.5031289111389237E-3</v>
      </c>
      <c r="BC691" s="30">
        <f t="shared" si="1391"/>
        <v>0.51941938014907807</v>
      </c>
      <c r="BD691" s="30">
        <f t="shared" si="1392"/>
        <v>9.6033402922755737E-3</v>
      </c>
      <c r="BE691" s="30">
        <f t="shared" si="1393"/>
        <v>2.5373555117000281E-3</v>
      </c>
      <c r="BF691" s="30">
        <f t="shared" si="1394"/>
        <v>5.9553349875930521E-3</v>
      </c>
      <c r="BG691" s="30">
        <f t="shared" si="1395"/>
        <v>0.15156918687589158</v>
      </c>
      <c r="BH691" s="30">
        <f t="shared" si="1396"/>
        <v>0.15972894482090999</v>
      </c>
      <c r="BI691" s="30">
        <f t="shared" si="1397"/>
        <v>3.8428874734607217E-2</v>
      </c>
      <c r="BJ691" s="30">
        <f t="shared" si="1398"/>
        <v>1.8378147872951787</v>
      </c>
      <c r="BK691" s="30"/>
      <c r="BL691" s="30">
        <f t="shared" si="1399"/>
        <v>0.51586767478746542</v>
      </c>
      <c r="BM691" s="30">
        <f t="shared" si="1400"/>
        <v>1.3620136960715869E-3</v>
      </c>
      <c r="BN691" s="30">
        <f t="shared" si="1401"/>
        <v>0.28262879575233935</v>
      </c>
      <c r="BO691" s="30">
        <f t="shared" si="1402"/>
        <v>5.2254124619431214E-3</v>
      </c>
      <c r="BP691" s="30">
        <f t="shared" si="1403"/>
        <v>1.3806372270158981E-3</v>
      </c>
      <c r="BQ691" s="30">
        <f t="shared" si="1404"/>
        <v>3.2404435032095226E-3</v>
      </c>
      <c r="BR691" s="30">
        <f t="shared" si="1405"/>
        <v>8.2472503716745568E-2</v>
      </c>
      <c r="BS691" s="30">
        <f t="shared" si="1406"/>
        <v>8.6912427696804295E-2</v>
      </c>
      <c r="BT691" s="30">
        <f t="shared" si="1407"/>
        <v>2.0910091158405184E-2</v>
      </c>
      <c r="BU691" s="30">
        <f t="shared" si="1408"/>
        <v>0.99999999999999978</v>
      </c>
      <c r="BV691" s="30"/>
      <c r="BW691" s="28">
        <f t="shared" si="1409"/>
        <v>0.43339285811094064</v>
      </c>
      <c r="BX691" s="28">
        <f t="shared" si="1410"/>
        <v>0.45672465060898082</v>
      </c>
      <c r="BY691" s="28">
        <f t="shared" si="1411"/>
        <v>0.10988249128007854</v>
      </c>
      <c r="BZ691" s="28"/>
      <c r="CA691" s="28">
        <f t="shared" si="1412"/>
        <v>62.268865567216395</v>
      </c>
      <c r="CB691" s="28">
        <f t="shared" si="1413"/>
        <v>8.8255872063968024</v>
      </c>
      <c r="CC691" s="28">
        <f t="shared" si="1414"/>
        <v>32.657892033554887</v>
      </c>
      <c r="CD691" s="28">
        <f t="shared" si="1415"/>
        <v>43.339285811094065</v>
      </c>
      <c r="CF691" s="28">
        <f t="shared" si="1416"/>
        <v>6.7404795020723141</v>
      </c>
      <c r="CG691" s="28">
        <f t="shared" si="1417"/>
        <v>0.51362227787151404</v>
      </c>
      <c r="CH691" s="30"/>
      <c r="CI691" s="107">
        <f t="shared" si="1363"/>
        <v>2.6034445101927326</v>
      </c>
    </row>
    <row r="692" spans="1:87" ht="15" customHeight="1" x14ac:dyDescent="0.2">
      <c r="A692" s="150" t="s">
        <v>194</v>
      </c>
      <c r="C692" s="147">
        <v>140</v>
      </c>
      <c r="D692" s="26">
        <f t="shared" si="1364"/>
        <v>1008</v>
      </c>
      <c r="F692" s="28">
        <v>62.3</v>
      </c>
      <c r="G692" s="28">
        <v>0.48</v>
      </c>
      <c r="H692" s="28">
        <v>14.8</v>
      </c>
      <c r="I692" s="28">
        <v>5.5</v>
      </c>
      <c r="J692" s="28">
        <v>0.14000000000000001</v>
      </c>
      <c r="K692" s="28">
        <v>1.86</v>
      </c>
      <c r="L692" s="28">
        <v>5.89</v>
      </c>
      <c r="M692" s="28">
        <v>3.62</v>
      </c>
      <c r="N692" s="28">
        <v>5.21</v>
      </c>
      <c r="O692" s="28">
        <v>0.25</v>
      </c>
      <c r="P692" s="28">
        <f t="shared" si="1365"/>
        <v>100.05</v>
      </c>
      <c r="R692" s="28">
        <v>56.71</v>
      </c>
      <c r="S692" s="28">
        <v>0.27</v>
      </c>
      <c r="T692" s="28">
        <v>26.71</v>
      </c>
      <c r="U692" s="28">
        <v>0.81</v>
      </c>
      <c r="V692" s="28">
        <v>0.2</v>
      </c>
      <c r="W692" s="28">
        <v>0.21</v>
      </c>
      <c r="X692" s="28">
        <v>8.5399999999999991</v>
      </c>
      <c r="Y692" s="28">
        <v>4.78</v>
      </c>
      <c r="Z692" s="28">
        <v>1.77</v>
      </c>
      <c r="AA692" s="28">
        <f t="shared" si="1366"/>
        <v>99.999999999999986</v>
      </c>
      <c r="AC692" s="30">
        <f t="shared" si="1367"/>
        <v>1.0369507323568574</v>
      </c>
      <c r="AD692" s="30">
        <f t="shared" si="1368"/>
        <v>6.0075093867334164E-3</v>
      </c>
      <c r="AE692" s="30">
        <f t="shared" si="1369"/>
        <v>0.29030992546096512</v>
      </c>
      <c r="AF692" s="30">
        <f t="shared" si="1370"/>
        <v>7.6548364648573425E-2</v>
      </c>
      <c r="AG692" s="30">
        <f t="shared" si="1371"/>
        <v>1.9734987313222443E-3</v>
      </c>
      <c r="AH692" s="30">
        <f t="shared" si="1372"/>
        <v>4.6153846153846156E-2</v>
      </c>
      <c r="AI692" s="30">
        <f t="shared" si="1373"/>
        <v>0.10502853067047076</v>
      </c>
      <c r="AJ692" s="30">
        <f t="shared" si="1374"/>
        <v>0.11681187479832204</v>
      </c>
      <c r="AK692" s="30">
        <f t="shared" si="1375"/>
        <v>0.11061571125265392</v>
      </c>
      <c r="AL692" s="30">
        <f t="shared" si="1376"/>
        <v>3.5226896439969845E-3</v>
      </c>
      <c r="AM692" s="30">
        <f t="shared" si="1377"/>
        <v>1.7939226831037416</v>
      </c>
      <c r="AO692" s="30">
        <f t="shared" si="1378"/>
        <v>0.57803535354309976</v>
      </c>
      <c r="AP692" s="30">
        <f t="shared" si="1379"/>
        <v>3.3488117650307928E-3</v>
      </c>
      <c r="AQ692" s="30">
        <f t="shared" si="1380"/>
        <v>0.16182967537858858</v>
      </c>
      <c r="AR692" s="30">
        <f t="shared" si="1381"/>
        <v>4.2670938591474777E-2</v>
      </c>
      <c r="AS692" s="30">
        <f t="shared" si="1382"/>
        <v>1.1001024458355199E-3</v>
      </c>
      <c r="AT692" s="30">
        <f t="shared" si="1383"/>
        <v>2.5727890387111575E-2</v>
      </c>
      <c r="AU692" s="30">
        <f t="shared" si="1384"/>
        <v>5.854685469986725E-2</v>
      </c>
      <c r="AV692" s="30">
        <f t="shared" si="1385"/>
        <v>6.5115334065691657E-2</v>
      </c>
      <c r="AW692" s="30">
        <f t="shared" si="1386"/>
        <v>6.1661359374347725E-2</v>
      </c>
      <c r="AX692" s="30">
        <f t="shared" si="1387"/>
        <v>1.9636797489522959E-3</v>
      </c>
      <c r="AY692" s="30">
        <f t="shared" si="1388"/>
        <v>0.99999999999999978</v>
      </c>
      <c r="AZ692" s="30"/>
      <c r="BA692" s="30">
        <f t="shared" si="1389"/>
        <v>0.94390812250332889</v>
      </c>
      <c r="BB692" s="30">
        <f t="shared" si="1390"/>
        <v>3.3792240300375468E-3</v>
      </c>
      <c r="BC692" s="30">
        <f t="shared" si="1391"/>
        <v>0.52393095331502559</v>
      </c>
      <c r="BD692" s="30">
        <f t="shared" si="1392"/>
        <v>1.1273486430062632E-2</v>
      </c>
      <c r="BE692" s="30">
        <f t="shared" si="1393"/>
        <v>2.8192839018889204E-3</v>
      </c>
      <c r="BF692" s="30">
        <f t="shared" si="1394"/>
        <v>5.210918114143921E-3</v>
      </c>
      <c r="BG692" s="30">
        <f t="shared" si="1395"/>
        <v>0.15228245363766046</v>
      </c>
      <c r="BH692" s="30">
        <f t="shared" si="1396"/>
        <v>0.15424330429170702</v>
      </c>
      <c r="BI692" s="30">
        <f t="shared" si="1397"/>
        <v>3.7579617834394903E-2</v>
      </c>
      <c r="BJ692" s="30">
        <f t="shared" si="1398"/>
        <v>1.8346273640582502</v>
      </c>
      <c r="BK692" s="30"/>
      <c r="BL692" s="30">
        <f t="shared" si="1399"/>
        <v>0.51449582677943717</v>
      </c>
      <c r="BM692" s="30">
        <f t="shared" si="1400"/>
        <v>1.8419130207251477E-3</v>
      </c>
      <c r="BN692" s="30">
        <f t="shared" si="1401"/>
        <v>0.28557894838986525</v>
      </c>
      <c r="BO692" s="30">
        <f t="shared" si="1402"/>
        <v>6.1448371756133331E-3</v>
      </c>
      <c r="BP692" s="30">
        <f t="shared" si="1403"/>
        <v>1.5367065580296267E-3</v>
      </c>
      <c r="BQ692" s="30">
        <f t="shared" si="1404"/>
        <v>2.8403141783611115E-3</v>
      </c>
      <c r="BR692" s="30">
        <f t="shared" si="1405"/>
        <v>8.3004569004578213E-2</v>
      </c>
      <c r="BS692" s="30">
        <f t="shared" si="1406"/>
        <v>8.4073369510043849E-2</v>
      </c>
      <c r="BT692" s="30">
        <f t="shared" si="1407"/>
        <v>2.0483515383346116E-2</v>
      </c>
      <c r="BU692" s="30">
        <f t="shared" si="1408"/>
        <v>0.99999999999999967</v>
      </c>
      <c r="BV692" s="30"/>
      <c r="BW692" s="28">
        <f t="shared" si="1409"/>
        <v>0.44254598841898501</v>
      </c>
      <c r="BX692" s="28">
        <f t="shared" si="1410"/>
        <v>0.4482443901068236</v>
      </c>
      <c r="BY692" s="28">
        <f t="shared" si="1411"/>
        <v>0.10920962147419133</v>
      </c>
      <c r="BZ692" s="28"/>
      <c r="CA692" s="28">
        <f t="shared" si="1412"/>
        <v>62.268865567216395</v>
      </c>
      <c r="CB692" s="28">
        <f t="shared" si="1413"/>
        <v>8.8255872063968024</v>
      </c>
      <c r="CC692" s="28">
        <f t="shared" si="1414"/>
        <v>33.048261568368382</v>
      </c>
      <c r="CD692" s="28">
        <f t="shared" si="1415"/>
        <v>44.254598841898499</v>
      </c>
      <c r="CF692" s="28">
        <f t="shared" si="1416"/>
        <v>6.7613792795313374</v>
      </c>
      <c r="CG692" s="28">
        <f t="shared" si="1417"/>
        <v>0.51362227787151404</v>
      </c>
      <c r="CH692" s="30"/>
      <c r="CI692" s="107">
        <f t="shared" si="1363"/>
        <v>2.7009341986078064</v>
      </c>
    </row>
    <row r="693" spans="1:87" ht="15" customHeight="1" x14ac:dyDescent="0.2">
      <c r="A693" s="150" t="s">
        <v>194</v>
      </c>
      <c r="C693" s="147">
        <v>147</v>
      </c>
      <c r="D693" s="26">
        <f t="shared" si="1364"/>
        <v>1008</v>
      </c>
      <c r="F693" s="28">
        <v>62.3</v>
      </c>
      <c r="G693" s="28">
        <v>0.48</v>
      </c>
      <c r="H693" s="28">
        <v>14.8</v>
      </c>
      <c r="I693" s="28">
        <v>5.5</v>
      </c>
      <c r="J693" s="28">
        <v>0.14000000000000001</v>
      </c>
      <c r="K693" s="28">
        <v>1.86</v>
      </c>
      <c r="L693" s="28">
        <v>5.89</v>
      </c>
      <c r="M693" s="28">
        <v>3.62</v>
      </c>
      <c r="N693" s="28">
        <v>5.21</v>
      </c>
      <c r="O693" s="28">
        <v>0.25</v>
      </c>
      <c r="P693" s="28">
        <f t="shared" si="1365"/>
        <v>100.05</v>
      </c>
      <c r="R693" s="28">
        <v>57.28</v>
      </c>
      <c r="S693" s="28">
        <v>0.13</v>
      </c>
      <c r="T693" s="28">
        <v>26.14</v>
      </c>
      <c r="U693" s="28">
        <v>0.64</v>
      </c>
      <c r="V693" s="28">
        <v>0.1</v>
      </c>
      <c r="W693" s="28">
        <v>0.34</v>
      </c>
      <c r="X693" s="28">
        <v>8.58</v>
      </c>
      <c r="Y693" s="28">
        <v>4.9800000000000004</v>
      </c>
      <c r="Z693" s="28">
        <v>1.81</v>
      </c>
      <c r="AA693" s="28">
        <f t="shared" si="1366"/>
        <v>100.00000000000001</v>
      </c>
      <c r="AC693" s="30">
        <f t="shared" si="1367"/>
        <v>1.0369507323568574</v>
      </c>
      <c r="AD693" s="30">
        <f t="shared" si="1368"/>
        <v>6.0075093867334164E-3</v>
      </c>
      <c r="AE693" s="30">
        <f t="shared" si="1369"/>
        <v>0.29030992546096512</v>
      </c>
      <c r="AF693" s="30">
        <f t="shared" si="1370"/>
        <v>7.6548364648573425E-2</v>
      </c>
      <c r="AG693" s="30">
        <f t="shared" si="1371"/>
        <v>1.9734987313222443E-3</v>
      </c>
      <c r="AH693" s="30">
        <f t="shared" si="1372"/>
        <v>4.6153846153846156E-2</v>
      </c>
      <c r="AI693" s="30">
        <f t="shared" si="1373"/>
        <v>0.10502853067047076</v>
      </c>
      <c r="AJ693" s="30">
        <f t="shared" si="1374"/>
        <v>0.11681187479832204</v>
      </c>
      <c r="AK693" s="30">
        <f t="shared" si="1375"/>
        <v>0.11061571125265392</v>
      </c>
      <c r="AL693" s="30">
        <f t="shared" si="1376"/>
        <v>3.5226896439969845E-3</v>
      </c>
      <c r="AM693" s="30">
        <f t="shared" si="1377"/>
        <v>1.7939226831037416</v>
      </c>
      <c r="AO693" s="30">
        <f t="shared" si="1378"/>
        <v>0.57803535354309976</v>
      </c>
      <c r="AP693" s="30">
        <f t="shared" si="1379"/>
        <v>3.3488117650307928E-3</v>
      </c>
      <c r="AQ693" s="30">
        <f t="shared" si="1380"/>
        <v>0.16182967537858858</v>
      </c>
      <c r="AR693" s="30">
        <f t="shared" si="1381"/>
        <v>4.2670938591474777E-2</v>
      </c>
      <c r="AS693" s="30">
        <f t="shared" si="1382"/>
        <v>1.1001024458355199E-3</v>
      </c>
      <c r="AT693" s="30">
        <f t="shared" si="1383"/>
        <v>2.5727890387111575E-2</v>
      </c>
      <c r="AU693" s="30">
        <f t="shared" si="1384"/>
        <v>5.854685469986725E-2</v>
      </c>
      <c r="AV693" s="30">
        <f t="shared" si="1385"/>
        <v>6.5115334065691657E-2</v>
      </c>
      <c r="AW693" s="30">
        <f t="shared" si="1386"/>
        <v>6.1661359374347725E-2</v>
      </c>
      <c r="AX693" s="30">
        <f t="shared" si="1387"/>
        <v>1.9636797489522959E-3</v>
      </c>
      <c r="AY693" s="30">
        <f t="shared" si="1388"/>
        <v>0.99999999999999978</v>
      </c>
      <c r="AZ693" s="30"/>
      <c r="BA693" s="30">
        <f t="shared" si="1389"/>
        <v>0.95339547270306257</v>
      </c>
      <c r="BB693" s="30">
        <f t="shared" si="1390"/>
        <v>1.6270337922403002E-3</v>
      </c>
      <c r="BC693" s="30">
        <f t="shared" si="1391"/>
        <v>0.51275009807767757</v>
      </c>
      <c r="BD693" s="30">
        <f t="shared" si="1392"/>
        <v>8.9074460681976345E-3</v>
      </c>
      <c r="BE693" s="30">
        <f t="shared" si="1393"/>
        <v>1.4096419509444602E-3</v>
      </c>
      <c r="BF693" s="30">
        <f t="shared" si="1394"/>
        <v>8.4367245657568247E-3</v>
      </c>
      <c r="BG693" s="30">
        <f t="shared" si="1395"/>
        <v>0.15299572039942938</v>
      </c>
      <c r="BH693" s="30">
        <f t="shared" si="1396"/>
        <v>0.16069699903194581</v>
      </c>
      <c r="BI693" s="30">
        <f t="shared" si="1397"/>
        <v>3.8428874734607217E-2</v>
      </c>
      <c r="BJ693" s="30">
        <f t="shared" si="1398"/>
        <v>1.8386480113238619</v>
      </c>
      <c r="BK693" s="30"/>
      <c r="BL693" s="30">
        <f t="shared" si="1399"/>
        <v>0.51853071758775593</v>
      </c>
      <c r="BM693" s="30">
        <f t="shared" si="1400"/>
        <v>8.849077051288379E-4</v>
      </c>
      <c r="BN693" s="30">
        <f t="shared" si="1401"/>
        <v>0.27887344120231455</v>
      </c>
      <c r="BO693" s="30">
        <f t="shared" si="1402"/>
        <v>4.844562968734892E-3</v>
      </c>
      <c r="BP693" s="30">
        <f t="shared" si="1403"/>
        <v>7.6667308928232052E-4</v>
      </c>
      <c r="BQ693" s="30">
        <f t="shared" si="1404"/>
        <v>4.5885479514277561E-3</v>
      </c>
      <c r="BR693" s="30">
        <f t="shared" si="1405"/>
        <v>8.321098951901594E-2</v>
      </c>
      <c r="BS693" s="30">
        <f t="shared" si="1406"/>
        <v>8.739954468840444E-2</v>
      </c>
      <c r="BT693" s="30">
        <f t="shared" si="1407"/>
        <v>2.0900615287935232E-2</v>
      </c>
      <c r="BU693" s="30">
        <f t="shared" si="1408"/>
        <v>1</v>
      </c>
      <c r="BV693" s="30"/>
      <c r="BW693" s="28">
        <f t="shared" si="1409"/>
        <v>0.43449684124544352</v>
      </c>
      <c r="BX693" s="28">
        <f t="shared" si="1410"/>
        <v>0.45636791862357851</v>
      </c>
      <c r="BY693" s="28">
        <f t="shared" si="1411"/>
        <v>0.10913524013097797</v>
      </c>
      <c r="BZ693" s="28"/>
      <c r="CA693" s="28">
        <f t="shared" si="1412"/>
        <v>62.268865567216395</v>
      </c>
      <c r="CB693" s="28">
        <f t="shared" si="1413"/>
        <v>8.8255872063968024</v>
      </c>
      <c r="CC693" s="28">
        <f t="shared" si="1414"/>
        <v>32.638366075369973</v>
      </c>
      <c r="CD693" s="28">
        <f t="shared" si="1415"/>
        <v>43.449684124544355</v>
      </c>
      <c r="CF693" s="28">
        <f t="shared" si="1416"/>
        <v>6.7430235666712157</v>
      </c>
      <c r="CG693" s="28">
        <f t="shared" si="1417"/>
        <v>0.51362227787151404</v>
      </c>
      <c r="CH693" s="30"/>
      <c r="CI693" s="107">
        <f t="shared" si="1363"/>
        <v>2.6069977645269877</v>
      </c>
    </row>
    <row r="694" spans="1:87" ht="15" customHeight="1" x14ac:dyDescent="0.2">
      <c r="A694" s="150" t="s">
        <v>194</v>
      </c>
      <c r="C694" s="147">
        <v>154</v>
      </c>
      <c r="D694" s="26">
        <f t="shared" si="1364"/>
        <v>1008</v>
      </c>
      <c r="F694" s="28">
        <v>62.3</v>
      </c>
      <c r="G694" s="28">
        <v>0.48</v>
      </c>
      <c r="H694" s="28">
        <v>14.8</v>
      </c>
      <c r="I694" s="28">
        <v>5.5</v>
      </c>
      <c r="J694" s="28">
        <v>0.14000000000000001</v>
      </c>
      <c r="K694" s="28">
        <v>1.86</v>
      </c>
      <c r="L694" s="28">
        <v>5.89</v>
      </c>
      <c r="M694" s="28">
        <v>3.62</v>
      </c>
      <c r="N694" s="28">
        <v>5.21</v>
      </c>
      <c r="O694" s="28">
        <v>0.25</v>
      </c>
      <c r="P694" s="28">
        <f t="shared" si="1365"/>
        <v>100.05</v>
      </c>
      <c r="R694" s="28">
        <v>57.62</v>
      </c>
      <c r="S694" s="28">
        <v>0.15</v>
      </c>
      <c r="T694" s="28">
        <v>26.32</v>
      </c>
      <c r="U694" s="28">
        <v>0.67</v>
      </c>
      <c r="V694" s="28">
        <v>0</v>
      </c>
      <c r="W694" s="28">
        <v>0.21</v>
      </c>
      <c r="X694" s="28">
        <v>8.4</v>
      </c>
      <c r="Y694" s="28">
        <v>4.8099999999999996</v>
      </c>
      <c r="Z694" s="28">
        <v>1.82</v>
      </c>
      <c r="AA694" s="28">
        <f t="shared" si="1366"/>
        <v>100</v>
      </c>
      <c r="AC694" s="30">
        <f t="shared" si="1367"/>
        <v>1.0369507323568574</v>
      </c>
      <c r="AD694" s="30">
        <f t="shared" si="1368"/>
        <v>6.0075093867334164E-3</v>
      </c>
      <c r="AE694" s="30">
        <f t="shared" si="1369"/>
        <v>0.29030992546096512</v>
      </c>
      <c r="AF694" s="30">
        <f t="shared" si="1370"/>
        <v>7.6548364648573425E-2</v>
      </c>
      <c r="AG694" s="30">
        <f t="shared" si="1371"/>
        <v>1.9734987313222443E-3</v>
      </c>
      <c r="AH694" s="30">
        <f t="shared" si="1372"/>
        <v>4.6153846153846156E-2</v>
      </c>
      <c r="AI694" s="30">
        <f t="shared" si="1373"/>
        <v>0.10502853067047076</v>
      </c>
      <c r="AJ694" s="30">
        <f t="shared" si="1374"/>
        <v>0.11681187479832204</v>
      </c>
      <c r="AK694" s="30">
        <f t="shared" si="1375"/>
        <v>0.11061571125265392</v>
      </c>
      <c r="AL694" s="30">
        <f t="shared" si="1376"/>
        <v>3.5226896439969845E-3</v>
      </c>
      <c r="AM694" s="30">
        <f t="shared" si="1377"/>
        <v>1.7939226831037416</v>
      </c>
      <c r="AO694" s="30">
        <f t="shared" si="1378"/>
        <v>0.57803535354309976</v>
      </c>
      <c r="AP694" s="30">
        <f t="shared" si="1379"/>
        <v>3.3488117650307928E-3</v>
      </c>
      <c r="AQ694" s="30">
        <f t="shared" si="1380"/>
        <v>0.16182967537858858</v>
      </c>
      <c r="AR694" s="30">
        <f t="shared" si="1381"/>
        <v>4.2670938591474777E-2</v>
      </c>
      <c r="AS694" s="30">
        <f t="shared" si="1382"/>
        <v>1.1001024458355199E-3</v>
      </c>
      <c r="AT694" s="30">
        <f t="shared" si="1383"/>
        <v>2.5727890387111575E-2</v>
      </c>
      <c r="AU694" s="30">
        <f t="shared" si="1384"/>
        <v>5.854685469986725E-2</v>
      </c>
      <c r="AV694" s="30">
        <f t="shared" si="1385"/>
        <v>6.5115334065691657E-2</v>
      </c>
      <c r="AW694" s="30">
        <f t="shared" si="1386"/>
        <v>6.1661359374347725E-2</v>
      </c>
      <c r="AX694" s="30">
        <f t="shared" si="1387"/>
        <v>1.9636797489522959E-3</v>
      </c>
      <c r="AY694" s="30">
        <f t="shared" si="1388"/>
        <v>0.99999999999999978</v>
      </c>
      <c r="AZ694" s="30"/>
      <c r="BA694" s="30">
        <f t="shared" si="1389"/>
        <v>0.95905459387483349</v>
      </c>
      <c r="BB694" s="30">
        <f t="shared" si="1390"/>
        <v>1.8773466833541925E-3</v>
      </c>
      <c r="BC694" s="30">
        <f t="shared" si="1391"/>
        <v>0.51628089446841907</v>
      </c>
      <c r="BD694" s="30">
        <f t="shared" si="1392"/>
        <v>9.3249826026443987E-3</v>
      </c>
      <c r="BE694" s="30">
        <f t="shared" si="1393"/>
        <v>0</v>
      </c>
      <c r="BF694" s="30">
        <f t="shared" si="1394"/>
        <v>5.210918114143921E-3</v>
      </c>
      <c r="BG694" s="30">
        <f t="shared" si="1395"/>
        <v>0.14978601997146934</v>
      </c>
      <c r="BH694" s="30">
        <f t="shared" si="1396"/>
        <v>0.15521135850274281</v>
      </c>
      <c r="BI694" s="30">
        <f t="shared" si="1397"/>
        <v>3.8641188959660296E-2</v>
      </c>
      <c r="BJ694" s="30">
        <f t="shared" si="1398"/>
        <v>1.8353873031772676</v>
      </c>
      <c r="BK694" s="30"/>
      <c r="BL694" s="30">
        <f t="shared" si="1399"/>
        <v>0.52253526665167571</v>
      </c>
      <c r="BM694" s="30">
        <f t="shared" si="1400"/>
        <v>1.0228613220241245E-3</v>
      </c>
      <c r="BN694" s="30">
        <f t="shared" si="1401"/>
        <v>0.2812926152287733</v>
      </c>
      <c r="BO694" s="30">
        <f t="shared" si="1402"/>
        <v>5.080662041467638E-3</v>
      </c>
      <c r="BP694" s="30">
        <f t="shared" si="1403"/>
        <v>0</v>
      </c>
      <c r="BQ694" s="30">
        <f t="shared" si="1404"/>
        <v>2.8391381509086499E-3</v>
      </c>
      <c r="BR694" s="30">
        <f t="shared" si="1405"/>
        <v>8.1610033867060339E-2</v>
      </c>
      <c r="BS694" s="30">
        <f t="shared" si="1406"/>
        <v>8.456599772377961E-2</v>
      </c>
      <c r="BT694" s="30">
        <f t="shared" si="1407"/>
        <v>2.1053425014310564E-2</v>
      </c>
      <c r="BU694" s="30">
        <f t="shared" si="1408"/>
        <v>0.99999999999999989</v>
      </c>
      <c r="BV694" s="30"/>
      <c r="BW694" s="28">
        <f t="shared" si="1409"/>
        <v>0.43588244791613268</v>
      </c>
      <c r="BX694" s="28">
        <f t="shared" si="1410"/>
        <v>0.45167036884650807</v>
      </c>
      <c r="BY694" s="28">
        <f t="shared" si="1411"/>
        <v>0.11244718323735919</v>
      </c>
      <c r="BZ694" s="28"/>
      <c r="CA694" s="28">
        <f t="shared" si="1412"/>
        <v>62.268865567216395</v>
      </c>
      <c r="CB694" s="28">
        <f t="shared" si="1413"/>
        <v>8.8255872063968024</v>
      </c>
      <c r="CC694" s="28">
        <f t="shared" si="1414"/>
        <v>33.038840719542556</v>
      </c>
      <c r="CD694" s="28">
        <f t="shared" si="1415"/>
        <v>43.58824479161327</v>
      </c>
      <c r="CF694" s="28">
        <f t="shared" si="1416"/>
        <v>6.7462074839782398</v>
      </c>
      <c r="CG694" s="28">
        <f t="shared" si="1417"/>
        <v>0.51362227787151404</v>
      </c>
      <c r="CH694" s="30"/>
      <c r="CI694" s="107">
        <f t="shared" si="1363"/>
        <v>2.6637625959272699</v>
      </c>
    </row>
    <row r="695" spans="1:87" ht="15" customHeight="1" x14ac:dyDescent="0.2">
      <c r="A695" s="150" t="s">
        <v>194</v>
      </c>
      <c r="C695" s="147">
        <v>161</v>
      </c>
      <c r="D695" s="26">
        <f t="shared" si="1364"/>
        <v>1008</v>
      </c>
      <c r="F695" s="28">
        <v>62.3</v>
      </c>
      <c r="G695" s="28">
        <v>0.48</v>
      </c>
      <c r="H695" s="28">
        <v>14.8</v>
      </c>
      <c r="I695" s="28">
        <v>5.5</v>
      </c>
      <c r="J695" s="28">
        <v>0.14000000000000001</v>
      </c>
      <c r="K695" s="28">
        <v>1.86</v>
      </c>
      <c r="L695" s="28">
        <v>5.89</v>
      </c>
      <c r="M695" s="28">
        <v>3.62</v>
      </c>
      <c r="N695" s="28">
        <v>5.21</v>
      </c>
      <c r="O695" s="28">
        <v>0.25</v>
      </c>
      <c r="P695" s="28">
        <f t="shared" si="1365"/>
        <v>100.05</v>
      </c>
      <c r="R695" s="28">
        <v>57.16</v>
      </c>
      <c r="S695" s="28">
        <v>0.28000000000000003</v>
      </c>
      <c r="T695" s="28">
        <v>26.48</v>
      </c>
      <c r="U695" s="28">
        <v>0.76</v>
      </c>
      <c r="V695" s="28">
        <v>0.16</v>
      </c>
      <c r="W695" s="28">
        <v>0.15</v>
      </c>
      <c r="X695" s="28">
        <v>8.49</v>
      </c>
      <c r="Y695" s="28">
        <v>4.66</v>
      </c>
      <c r="Z695" s="28">
        <v>1.88</v>
      </c>
      <c r="AA695" s="28">
        <f t="shared" si="1366"/>
        <v>100.02</v>
      </c>
      <c r="AC695" s="30">
        <f t="shared" si="1367"/>
        <v>1.0369507323568574</v>
      </c>
      <c r="AD695" s="30">
        <f t="shared" si="1368"/>
        <v>6.0075093867334164E-3</v>
      </c>
      <c r="AE695" s="30">
        <f t="shared" si="1369"/>
        <v>0.29030992546096512</v>
      </c>
      <c r="AF695" s="30">
        <f t="shared" si="1370"/>
        <v>7.6548364648573425E-2</v>
      </c>
      <c r="AG695" s="30">
        <f t="shared" si="1371"/>
        <v>1.9734987313222443E-3</v>
      </c>
      <c r="AH695" s="30">
        <f t="shared" si="1372"/>
        <v>4.6153846153846156E-2</v>
      </c>
      <c r="AI695" s="30">
        <f t="shared" si="1373"/>
        <v>0.10502853067047076</v>
      </c>
      <c r="AJ695" s="30">
        <f t="shared" si="1374"/>
        <v>0.11681187479832204</v>
      </c>
      <c r="AK695" s="30">
        <f t="shared" si="1375"/>
        <v>0.11061571125265392</v>
      </c>
      <c r="AL695" s="30">
        <f t="shared" si="1376"/>
        <v>3.5226896439969845E-3</v>
      </c>
      <c r="AM695" s="30">
        <f t="shared" si="1377"/>
        <v>1.7939226831037416</v>
      </c>
      <c r="AO695" s="30">
        <f t="shared" si="1378"/>
        <v>0.57803535354309976</v>
      </c>
      <c r="AP695" s="30">
        <f t="shared" si="1379"/>
        <v>3.3488117650307928E-3</v>
      </c>
      <c r="AQ695" s="30">
        <f t="shared" si="1380"/>
        <v>0.16182967537858858</v>
      </c>
      <c r="AR695" s="30">
        <f t="shared" si="1381"/>
        <v>4.2670938591474777E-2</v>
      </c>
      <c r="AS695" s="30">
        <f t="shared" si="1382"/>
        <v>1.1001024458355199E-3</v>
      </c>
      <c r="AT695" s="30">
        <f t="shared" si="1383"/>
        <v>2.5727890387111575E-2</v>
      </c>
      <c r="AU695" s="30">
        <f t="shared" si="1384"/>
        <v>5.854685469986725E-2</v>
      </c>
      <c r="AV695" s="30">
        <f t="shared" si="1385"/>
        <v>6.5115334065691657E-2</v>
      </c>
      <c r="AW695" s="30">
        <f t="shared" si="1386"/>
        <v>6.1661359374347725E-2</v>
      </c>
      <c r="AX695" s="30">
        <f t="shared" si="1387"/>
        <v>1.9636797489522959E-3</v>
      </c>
      <c r="AY695" s="30">
        <f t="shared" si="1388"/>
        <v>0.99999999999999978</v>
      </c>
      <c r="AZ695" s="30"/>
      <c r="BA695" s="30">
        <f t="shared" si="1389"/>
        <v>0.95139813581890809</v>
      </c>
      <c r="BB695" s="30">
        <f t="shared" si="1390"/>
        <v>3.5043804755944931E-3</v>
      </c>
      <c r="BC695" s="30">
        <f t="shared" si="1391"/>
        <v>0.51941938014907807</v>
      </c>
      <c r="BD695" s="30">
        <f t="shared" si="1392"/>
        <v>1.0577592205984691E-2</v>
      </c>
      <c r="BE695" s="30">
        <f t="shared" si="1393"/>
        <v>2.2554271215111362E-3</v>
      </c>
      <c r="BF695" s="30">
        <f t="shared" si="1394"/>
        <v>3.7220843672456576E-3</v>
      </c>
      <c r="BG695" s="30">
        <f t="shared" si="1395"/>
        <v>0.15139087018544936</v>
      </c>
      <c r="BH695" s="30">
        <f t="shared" si="1396"/>
        <v>0.15037108744756375</v>
      </c>
      <c r="BI695" s="30">
        <f t="shared" si="1397"/>
        <v>3.9915074309978767E-2</v>
      </c>
      <c r="BJ695" s="30">
        <f t="shared" si="1398"/>
        <v>1.8325540320813141</v>
      </c>
      <c r="BK695" s="30"/>
      <c r="BL695" s="30">
        <f t="shared" si="1399"/>
        <v>0.51916512100784418</v>
      </c>
      <c r="BM695" s="30">
        <f t="shared" si="1400"/>
        <v>1.9122931243748433E-3</v>
      </c>
      <c r="BN695" s="30">
        <f t="shared" si="1401"/>
        <v>0.28344014476841922</v>
      </c>
      <c r="BO695" s="30">
        <f t="shared" si="1402"/>
        <v>5.7720492933958645E-3</v>
      </c>
      <c r="BP695" s="30">
        <f t="shared" si="1403"/>
        <v>1.2307561370780136E-3</v>
      </c>
      <c r="BQ695" s="30">
        <f t="shared" si="1404"/>
        <v>2.0310911995420505E-3</v>
      </c>
      <c r="BR695" s="30">
        <f t="shared" si="1405"/>
        <v>8.2611954428163811E-2</v>
      </c>
      <c r="BS695" s="30">
        <f t="shared" si="1406"/>
        <v>8.2055472752844583E-2</v>
      </c>
      <c r="BT695" s="30">
        <f t="shared" si="1407"/>
        <v>2.1781117288337426E-2</v>
      </c>
      <c r="BU695" s="30">
        <f t="shared" si="1408"/>
        <v>0.99999999999999989</v>
      </c>
      <c r="BV695" s="30"/>
      <c r="BW695" s="28">
        <f t="shared" si="1409"/>
        <v>0.44308178786424429</v>
      </c>
      <c r="BX695" s="28">
        <f t="shared" si="1410"/>
        <v>0.44009714844588338</v>
      </c>
      <c r="BY695" s="28">
        <f t="shared" si="1411"/>
        <v>0.11682106368987227</v>
      </c>
      <c r="BZ695" s="28"/>
      <c r="CA695" s="28">
        <f t="shared" si="1412"/>
        <v>62.268865567216395</v>
      </c>
      <c r="CB695" s="28">
        <f t="shared" si="1413"/>
        <v>8.8255872063968024</v>
      </c>
      <c r="CC695" s="28">
        <f t="shared" si="1414"/>
        <v>33.836195762199438</v>
      </c>
      <c r="CD695" s="28">
        <f t="shared" si="1415"/>
        <v>44.308178786424428</v>
      </c>
      <c r="CF695" s="28">
        <f t="shared" si="1416"/>
        <v>6.7625892675759278</v>
      </c>
      <c r="CG695" s="28">
        <f t="shared" si="1417"/>
        <v>0.51362227787151404</v>
      </c>
      <c r="CH695" s="30"/>
      <c r="CI695" s="107">
        <f t="shared" si="1363"/>
        <v>2.8008035475018667</v>
      </c>
    </row>
    <row r="696" spans="1:87" ht="15" customHeight="1" x14ac:dyDescent="0.2">
      <c r="A696" s="150" t="s">
        <v>194</v>
      </c>
      <c r="C696" s="147">
        <v>168</v>
      </c>
      <c r="D696" s="26">
        <f t="shared" si="1364"/>
        <v>1008</v>
      </c>
      <c r="F696" s="28">
        <v>62.3</v>
      </c>
      <c r="G696" s="28">
        <v>0.48</v>
      </c>
      <c r="H696" s="28">
        <v>14.8</v>
      </c>
      <c r="I696" s="28">
        <v>5.5</v>
      </c>
      <c r="J696" s="28">
        <v>0.14000000000000001</v>
      </c>
      <c r="K696" s="28">
        <v>1.86</v>
      </c>
      <c r="L696" s="28">
        <v>5.89</v>
      </c>
      <c r="M696" s="28">
        <v>3.62</v>
      </c>
      <c r="N696" s="28">
        <v>5.21</v>
      </c>
      <c r="O696" s="28">
        <v>0.25</v>
      </c>
      <c r="P696" s="28">
        <f t="shared" si="1365"/>
        <v>100.05</v>
      </c>
      <c r="R696" s="28">
        <v>57.11</v>
      </c>
      <c r="S696" s="28">
        <v>0.27</v>
      </c>
      <c r="T696" s="28">
        <v>26.35</v>
      </c>
      <c r="U696" s="28">
        <v>0.78</v>
      </c>
      <c r="V696" s="28">
        <v>0.11</v>
      </c>
      <c r="W696" s="28">
        <v>0.13</v>
      </c>
      <c r="X696" s="28">
        <v>8.69</v>
      </c>
      <c r="Y696" s="28">
        <v>4.72</v>
      </c>
      <c r="Z696" s="28">
        <v>1.84</v>
      </c>
      <c r="AA696" s="28">
        <f t="shared" si="1366"/>
        <v>100</v>
      </c>
      <c r="AC696" s="30">
        <f t="shared" si="1367"/>
        <v>1.0369507323568574</v>
      </c>
      <c r="AD696" s="30">
        <f t="shared" si="1368"/>
        <v>6.0075093867334164E-3</v>
      </c>
      <c r="AE696" s="30">
        <f t="shared" si="1369"/>
        <v>0.29030992546096512</v>
      </c>
      <c r="AF696" s="30">
        <f t="shared" si="1370"/>
        <v>7.6548364648573425E-2</v>
      </c>
      <c r="AG696" s="30">
        <f t="shared" si="1371"/>
        <v>1.9734987313222443E-3</v>
      </c>
      <c r="AH696" s="30">
        <f t="shared" si="1372"/>
        <v>4.6153846153846156E-2</v>
      </c>
      <c r="AI696" s="30">
        <f t="shared" si="1373"/>
        <v>0.10502853067047076</v>
      </c>
      <c r="AJ696" s="30">
        <f t="shared" si="1374"/>
        <v>0.11681187479832204</v>
      </c>
      <c r="AK696" s="30">
        <f t="shared" si="1375"/>
        <v>0.11061571125265392</v>
      </c>
      <c r="AL696" s="30">
        <f t="shared" si="1376"/>
        <v>3.5226896439969845E-3</v>
      </c>
      <c r="AM696" s="30">
        <f t="shared" si="1377"/>
        <v>1.7939226831037416</v>
      </c>
      <c r="AO696" s="30">
        <f t="shared" si="1378"/>
        <v>0.57803535354309976</v>
      </c>
      <c r="AP696" s="30">
        <f t="shared" si="1379"/>
        <v>3.3488117650307928E-3</v>
      </c>
      <c r="AQ696" s="30">
        <f t="shared" si="1380"/>
        <v>0.16182967537858858</v>
      </c>
      <c r="AR696" s="30">
        <f t="shared" si="1381"/>
        <v>4.2670938591474777E-2</v>
      </c>
      <c r="AS696" s="30">
        <f t="shared" si="1382"/>
        <v>1.1001024458355199E-3</v>
      </c>
      <c r="AT696" s="30">
        <f t="shared" si="1383"/>
        <v>2.5727890387111575E-2</v>
      </c>
      <c r="AU696" s="30">
        <f t="shared" si="1384"/>
        <v>5.854685469986725E-2</v>
      </c>
      <c r="AV696" s="30">
        <f t="shared" si="1385"/>
        <v>6.5115334065691657E-2</v>
      </c>
      <c r="AW696" s="30">
        <f t="shared" si="1386"/>
        <v>6.1661359374347725E-2</v>
      </c>
      <c r="AX696" s="30">
        <f t="shared" si="1387"/>
        <v>1.9636797489522959E-3</v>
      </c>
      <c r="AY696" s="30">
        <f t="shared" si="1388"/>
        <v>0.99999999999999978</v>
      </c>
      <c r="AZ696" s="30"/>
      <c r="BA696" s="30">
        <f t="shared" si="1389"/>
        <v>0.95056591211717711</v>
      </c>
      <c r="BB696" s="30">
        <f t="shared" si="1390"/>
        <v>3.3792240300375468E-3</v>
      </c>
      <c r="BC696" s="30">
        <f t="shared" si="1391"/>
        <v>0.5168693605335426</v>
      </c>
      <c r="BD696" s="30">
        <f t="shared" si="1392"/>
        <v>1.0855949895615868E-2</v>
      </c>
      <c r="BE696" s="30">
        <f t="shared" si="1393"/>
        <v>1.5506061460389062E-3</v>
      </c>
      <c r="BF696" s="30">
        <f t="shared" si="1394"/>
        <v>3.2258064516129037E-3</v>
      </c>
      <c r="BG696" s="30">
        <f t="shared" si="1395"/>
        <v>0.15495720399429386</v>
      </c>
      <c r="BH696" s="30">
        <f t="shared" si="1396"/>
        <v>0.15230719586963537</v>
      </c>
      <c r="BI696" s="30">
        <f t="shared" si="1397"/>
        <v>3.9065817409766453E-2</v>
      </c>
      <c r="BJ696" s="30">
        <f t="shared" si="1398"/>
        <v>1.8327770764477205</v>
      </c>
      <c r="BK696" s="30"/>
      <c r="BL696" s="30">
        <f t="shared" si="1399"/>
        <v>0.51864786194268608</v>
      </c>
      <c r="BM696" s="30">
        <f t="shared" si="1400"/>
        <v>1.843772531565673E-3</v>
      </c>
      <c r="BN696" s="30">
        <f t="shared" si="1401"/>
        <v>0.2820143088734699</v>
      </c>
      <c r="BO696" s="30">
        <f t="shared" si="1402"/>
        <v>5.9232243981667517E-3</v>
      </c>
      <c r="BP696" s="30">
        <f t="shared" si="1403"/>
        <v>8.4604187053904196E-4</v>
      </c>
      <c r="BQ696" s="30">
        <f t="shared" si="1404"/>
        <v>1.7600648180656788E-3</v>
      </c>
      <c r="BR696" s="30">
        <f t="shared" si="1405"/>
        <v>8.4547764147416743E-2</v>
      </c>
      <c r="BS696" s="30">
        <f t="shared" si="1406"/>
        <v>8.310186646639886E-2</v>
      </c>
      <c r="BT696" s="30">
        <f t="shared" si="1407"/>
        <v>2.1315094951691357E-2</v>
      </c>
      <c r="BU696" s="30">
        <f t="shared" si="1408"/>
        <v>1</v>
      </c>
      <c r="BV696" s="30"/>
      <c r="BW696" s="28">
        <f t="shared" si="1409"/>
        <v>0.44742617382368122</v>
      </c>
      <c r="BX696" s="28">
        <f t="shared" si="1410"/>
        <v>0.43977449345481445</v>
      </c>
      <c r="BY696" s="28">
        <f t="shared" si="1411"/>
        <v>0.11279933272150433</v>
      </c>
      <c r="BZ696" s="28"/>
      <c r="CA696" s="28">
        <f t="shared" si="1412"/>
        <v>62.268865567216395</v>
      </c>
      <c r="CB696" s="28">
        <f t="shared" si="1413"/>
        <v>8.8255872063968024</v>
      </c>
      <c r="CC696" s="28">
        <f t="shared" si="1414"/>
        <v>33.651241963334492</v>
      </c>
      <c r="CD696" s="28">
        <f t="shared" si="1415"/>
        <v>44.742617382368124</v>
      </c>
      <c r="CF696" s="28">
        <f t="shared" si="1416"/>
        <v>6.7723464412624876</v>
      </c>
      <c r="CG696" s="28">
        <f t="shared" si="1417"/>
        <v>0.51362227787151404</v>
      </c>
      <c r="CH696" s="30"/>
      <c r="CI696" s="107">
        <f t="shared" si="1363"/>
        <v>2.80156424908539</v>
      </c>
    </row>
    <row r="697" spans="1:87" ht="15" customHeight="1" x14ac:dyDescent="0.2">
      <c r="A697" s="150" t="s">
        <v>194</v>
      </c>
      <c r="C697" s="147">
        <v>175</v>
      </c>
      <c r="D697" s="26">
        <f t="shared" si="1364"/>
        <v>1008</v>
      </c>
      <c r="F697" s="28">
        <v>62.3</v>
      </c>
      <c r="G697" s="28">
        <v>0.48</v>
      </c>
      <c r="H697" s="28">
        <v>14.8</v>
      </c>
      <c r="I697" s="28">
        <v>5.5</v>
      </c>
      <c r="J697" s="28">
        <v>0.14000000000000001</v>
      </c>
      <c r="K697" s="28">
        <v>1.86</v>
      </c>
      <c r="L697" s="28">
        <v>5.89</v>
      </c>
      <c r="M697" s="28">
        <v>3.62</v>
      </c>
      <c r="N697" s="28">
        <v>5.21</v>
      </c>
      <c r="O697" s="28">
        <v>0.25</v>
      </c>
      <c r="P697" s="28">
        <f t="shared" si="1365"/>
        <v>100.05</v>
      </c>
      <c r="R697" s="28">
        <v>57.53</v>
      </c>
      <c r="S697" s="28">
        <v>0.19</v>
      </c>
      <c r="T697" s="28">
        <v>26.03</v>
      </c>
      <c r="U697" s="28">
        <v>0.67</v>
      </c>
      <c r="V697" s="28">
        <v>7.0000000000000007E-2</v>
      </c>
      <c r="W697" s="28">
        <v>0.28000000000000003</v>
      </c>
      <c r="X697" s="28">
        <v>8.42</v>
      </c>
      <c r="Y697" s="28">
        <v>4.8</v>
      </c>
      <c r="Z697" s="28">
        <v>2</v>
      </c>
      <c r="AA697" s="28">
        <f t="shared" si="1366"/>
        <v>99.99</v>
      </c>
      <c r="AC697" s="30">
        <f t="shared" si="1367"/>
        <v>1.0369507323568574</v>
      </c>
      <c r="AD697" s="30">
        <f t="shared" si="1368"/>
        <v>6.0075093867334164E-3</v>
      </c>
      <c r="AE697" s="30">
        <f t="shared" si="1369"/>
        <v>0.29030992546096512</v>
      </c>
      <c r="AF697" s="30">
        <f t="shared" si="1370"/>
        <v>7.6548364648573425E-2</v>
      </c>
      <c r="AG697" s="30">
        <f t="shared" si="1371"/>
        <v>1.9734987313222443E-3</v>
      </c>
      <c r="AH697" s="30">
        <f t="shared" si="1372"/>
        <v>4.6153846153846156E-2</v>
      </c>
      <c r="AI697" s="30">
        <f t="shared" si="1373"/>
        <v>0.10502853067047076</v>
      </c>
      <c r="AJ697" s="30">
        <f t="shared" si="1374"/>
        <v>0.11681187479832204</v>
      </c>
      <c r="AK697" s="30">
        <f t="shared" si="1375"/>
        <v>0.11061571125265392</v>
      </c>
      <c r="AL697" s="30">
        <f t="shared" si="1376"/>
        <v>3.5226896439969845E-3</v>
      </c>
      <c r="AM697" s="30">
        <f t="shared" si="1377"/>
        <v>1.7939226831037416</v>
      </c>
      <c r="AO697" s="30">
        <f t="shared" si="1378"/>
        <v>0.57803535354309976</v>
      </c>
      <c r="AP697" s="30">
        <f t="shared" si="1379"/>
        <v>3.3488117650307928E-3</v>
      </c>
      <c r="AQ697" s="30">
        <f t="shared" si="1380"/>
        <v>0.16182967537858858</v>
      </c>
      <c r="AR697" s="30">
        <f t="shared" si="1381"/>
        <v>4.2670938591474777E-2</v>
      </c>
      <c r="AS697" s="30">
        <f t="shared" si="1382"/>
        <v>1.1001024458355199E-3</v>
      </c>
      <c r="AT697" s="30">
        <f t="shared" si="1383"/>
        <v>2.5727890387111575E-2</v>
      </c>
      <c r="AU697" s="30">
        <f t="shared" si="1384"/>
        <v>5.854685469986725E-2</v>
      </c>
      <c r="AV697" s="30">
        <f t="shared" si="1385"/>
        <v>6.5115334065691657E-2</v>
      </c>
      <c r="AW697" s="30">
        <f t="shared" si="1386"/>
        <v>6.1661359374347725E-2</v>
      </c>
      <c r="AX697" s="30">
        <f t="shared" si="1387"/>
        <v>1.9636797489522959E-3</v>
      </c>
      <c r="AY697" s="30">
        <f t="shared" si="1388"/>
        <v>0.99999999999999978</v>
      </c>
      <c r="AZ697" s="30"/>
      <c r="BA697" s="30">
        <f t="shared" si="1389"/>
        <v>0.95755659121171777</v>
      </c>
      <c r="BB697" s="30">
        <f t="shared" si="1390"/>
        <v>2.3779724655819774E-3</v>
      </c>
      <c r="BC697" s="30">
        <f t="shared" si="1391"/>
        <v>0.51059238917222449</v>
      </c>
      <c r="BD697" s="30">
        <f t="shared" si="1392"/>
        <v>9.3249826026443987E-3</v>
      </c>
      <c r="BE697" s="30">
        <f t="shared" si="1393"/>
        <v>9.8674936566112213E-4</v>
      </c>
      <c r="BF697" s="30">
        <f t="shared" si="1394"/>
        <v>6.9478908188585617E-3</v>
      </c>
      <c r="BG697" s="30">
        <f t="shared" si="1395"/>
        <v>0.15014265335235377</v>
      </c>
      <c r="BH697" s="30">
        <f t="shared" si="1396"/>
        <v>0.15488867376573087</v>
      </c>
      <c r="BI697" s="30">
        <f t="shared" si="1397"/>
        <v>4.2462845010615709E-2</v>
      </c>
      <c r="BJ697" s="30">
        <f t="shared" si="1398"/>
        <v>1.8352807477653887</v>
      </c>
      <c r="BK697" s="30"/>
      <c r="BL697" s="30">
        <f t="shared" si="1399"/>
        <v>0.52174937942199029</v>
      </c>
      <c r="BM697" s="30">
        <f t="shared" si="1400"/>
        <v>1.2956995644820893E-3</v>
      </c>
      <c r="BN697" s="30">
        <f t="shared" si="1401"/>
        <v>0.27820941825598855</v>
      </c>
      <c r="BO697" s="30">
        <f t="shared" si="1402"/>
        <v>5.0809570219697243E-3</v>
      </c>
      <c r="BP697" s="30">
        <f t="shared" si="1403"/>
        <v>5.376558147098605E-4</v>
      </c>
      <c r="BQ697" s="30">
        <f t="shared" si="1404"/>
        <v>3.7857373196543433E-3</v>
      </c>
      <c r="BR697" s="30">
        <f t="shared" si="1405"/>
        <v>8.1809092987634335E-2</v>
      </c>
      <c r="BS697" s="30">
        <f t="shared" si="1406"/>
        <v>8.4395084487384878E-2</v>
      </c>
      <c r="BT697" s="30">
        <f t="shared" si="1407"/>
        <v>2.3136975126185927E-2</v>
      </c>
      <c r="BU697" s="30">
        <f t="shared" si="1408"/>
        <v>1</v>
      </c>
      <c r="BV697" s="30"/>
      <c r="BW697" s="28">
        <f t="shared" si="1409"/>
        <v>0.43207243572633469</v>
      </c>
      <c r="BX697" s="28">
        <f t="shared" si="1410"/>
        <v>0.44573027748035221</v>
      </c>
      <c r="BY697" s="28">
        <f t="shared" si="1411"/>
        <v>0.1221972867933131</v>
      </c>
      <c r="BZ697" s="28"/>
      <c r="CA697" s="28">
        <f t="shared" si="1412"/>
        <v>62.268865567216395</v>
      </c>
      <c r="CB697" s="28">
        <f t="shared" si="1413"/>
        <v>8.8255872063968024</v>
      </c>
      <c r="CC697" s="28">
        <f t="shared" si="1414"/>
        <v>33.823350465648048</v>
      </c>
      <c r="CD697" s="28">
        <f t="shared" si="1415"/>
        <v>43.207243572633466</v>
      </c>
      <c r="CF697" s="28">
        <f t="shared" si="1416"/>
        <v>6.7374281413337052</v>
      </c>
      <c r="CG697" s="28">
        <f t="shared" si="1417"/>
        <v>0.51362227787151404</v>
      </c>
      <c r="CH697" s="30"/>
      <c r="CI697" s="107">
        <f t="shared" si="1363"/>
        <v>2.7397552933600875</v>
      </c>
    </row>
    <row r="698" spans="1:87" ht="15" customHeight="1" x14ac:dyDescent="0.2">
      <c r="A698" s="150" t="s">
        <v>194</v>
      </c>
      <c r="C698" s="147">
        <v>182</v>
      </c>
      <c r="D698" s="26">
        <f t="shared" si="1364"/>
        <v>1008</v>
      </c>
      <c r="F698" s="28">
        <v>62.3</v>
      </c>
      <c r="G698" s="28">
        <v>0.48</v>
      </c>
      <c r="H698" s="28">
        <v>14.8</v>
      </c>
      <c r="I698" s="28">
        <v>5.5</v>
      </c>
      <c r="J698" s="28">
        <v>0.14000000000000001</v>
      </c>
      <c r="K698" s="28">
        <v>1.86</v>
      </c>
      <c r="L698" s="28">
        <v>5.89</v>
      </c>
      <c r="M698" s="28">
        <v>3.62</v>
      </c>
      <c r="N698" s="28">
        <v>5.21</v>
      </c>
      <c r="O698" s="28">
        <v>0.25</v>
      </c>
      <c r="P698" s="28">
        <f t="shared" si="1365"/>
        <v>100.05</v>
      </c>
      <c r="R698" s="28">
        <v>56.4</v>
      </c>
      <c r="S698" s="28">
        <v>0.35</v>
      </c>
      <c r="T698" s="28">
        <v>26.61</v>
      </c>
      <c r="U698" s="28">
        <v>0.77</v>
      </c>
      <c r="V698" s="28">
        <v>0.13</v>
      </c>
      <c r="W698" s="28">
        <v>0.22</v>
      </c>
      <c r="X698" s="28">
        <v>9.1300000000000008</v>
      </c>
      <c r="Y698" s="28">
        <v>4.74</v>
      </c>
      <c r="Z698" s="28">
        <v>1.65</v>
      </c>
      <c r="AA698" s="28">
        <f t="shared" si="1366"/>
        <v>99.999999999999986</v>
      </c>
      <c r="AC698" s="30">
        <f t="shared" si="1367"/>
        <v>1.0369507323568574</v>
      </c>
      <c r="AD698" s="30">
        <f t="shared" si="1368"/>
        <v>6.0075093867334164E-3</v>
      </c>
      <c r="AE698" s="30">
        <f t="shared" si="1369"/>
        <v>0.29030992546096512</v>
      </c>
      <c r="AF698" s="30">
        <f t="shared" si="1370"/>
        <v>7.6548364648573425E-2</v>
      </c>
      <c r="AG698" s="30">
        <f t="shared" si="1371"/>
        <v>1.9734987313222443E-3</v>
      </c>
      <c r="AH698" s="30">
        <f t="shared" si="1372"/>
        <v>4.6153846153846156E-2</v>
      </c>
      <c r="AI698" s="30">
        <f t="shared" si="1373"/>
        <v>0.10502853067047076</v>
      </c>
      <c r="AJ698" s="30">
        <f t="shared" si="1374"/>
        <v>0.11681187479832204</v>
      </c>
      <c r="AK698" s="30">
        <f t="shared" si="1375"/>
        <v>0.11061571125265392</v>
      </c>
      <c r="AL698" s="30">
        <f t="shared" si="1376"/>
        <v>3.5226896439969845E-3</v>
      </c>
      <c r="AM698" s="30">
        <f t="shared" si="1377"/>
        <v>1.7939226831037416</v>
      </c>
      <c r="AO698" s="30">
        <f t="shared" si="1378"/>
        <v>0.57803535354309976</v>
      </c>
      <c r="AP698" s="30">
        <f t="shared" si="1379"/>
        <v>3.3488117650307928E-3</v>
      </c>
      <c r="AQ698" s="30">
        <f t="shared" si="1380"/>
        <v>0.16182967537858858</v>
      </c>
      <c r="AR698" s="30">
        <f t="shared" si="1381"/>
        <v>4.2670938591474777E-2</v>
      </c>
      <c r="AS698" s="30">
        <f t="shared" si="1382"/>
        <v>1.1001024458355199E-3</v>
      </c>
      <c r="AT698" s="30">
        <f t="shared" si="1383"/>
        <v>2.5727890387111575E-2</v>
      </c>
      <c r="AU698" s="30">
        <f t="shared" si="1384"/>
        <v>5.854685469986725E-2</v>
      </c>
      <c r="AV698" s="30">
        <f t="shared" si="1385"/>
        <v>6.5115334065691657E-2</v>
      </c>
      <c r="AW698" s="30">
        <f t="shared" si="1386"/>
        <v>6.1661359374347725E-2</v>
      </c>
      <c r="AX698" s="30">
        <f t="shared" si="1387"/>
        <v>1.9636797489522959E-3</v>
      </c>
      <c r="AY698" s="30">
        <f t="shared" si="1388"/>
        <v>0.99999999999999978</v>
      </c>
      <c r="AZ698" s="30"/>
      <c r="BA698" s="30">
        <f t="shared" si="1389"/>
        <v>0.93874833555259651</v>
      </c>
      <c r="BB698" s="30">
        <f t="shared" si="1390"/>
        <v>4.3804755944931162E-3</v>
      </c>
      <c r="BC698" s="30">
        <f t="shared" si="1391"/>
        <v>0.52196939976461354</v>
      </c>
      <c r="BD698" s="30">
        <f t="shared" si="1392"/>
        <v>1.0716771050800279E-2</v>
      </c>
      <c r="BE698" s="30">
        <f t="shared" si="1393"/>
        <v>1.8325345362277983E-3</v>
      </c>
      <c r="BF698" s="30">
        <f t="shared" si="1394"/>
        <v>5.4590570719602978E-3</v>
      </c>
      <c r="BG698" s="30">
        <f t="shared" si="1395"/>
        <v>0.16280313837375179</v>
      </c>
      <c r="BH698" s="30">
        <f t="shared" si="1396"/>
        <v>0.15295256534365925</v>
      </c>
      <c r="BI698" s="30">
        <f t="shared" si="1397"/>
        <v>3.5031847133757961E-2</v>
      </c>
      <c r="BJ698" s="30">
        <f t="shared" si="1398"/>
        <v>1.8338941244218607</v>
      </c>
      <c r="BK698" s="30"/>
      <c r="BL698" s="30">
        <f t="shared" si="1399"/>
        <v>0.51188796727757613</v>
      </c>
      <c r="BM698" s="30">
        <f t="shared" si="1400"/>
        <v>2.3886196788345518E-3</v>
      </c>
      <c r="BN698" s="30">
        <f t="shared" si="1401"/>
        <v>0.28462351932621277</v>
      </c>
      <c r="BO698" s="30">
        <f t="shared" si="1402"/>
        <v>5.843723968622652E-3</v>
      </c>
      <c r="BP698" s="30">
        <f t="shared" si="1403"/>
        <v>9.9925863321335896E-4</v>
      </c>
      <c r="BQ698" s="30">
        <f t="shared" si="1404"/>
        <v>2.9767569453777918E-3</v>
      </c>
      <c r="BR698" s="30">
        <f t="shared" si="1405"/>
        <v>8.8774556941816823E-2</v>
      </c>
      <c r="BS698" s="30">
        <f t="shared" si="1406"/>
        <v>8.3403160142561605E-2</v>
      </c>
      <c r="BT698" s="30">
        <f t="shared" si="1407"/>
        <v>1.9102437085784234E-2</v>
      </c>
      <c r="BU698" s="30">
        <f t="shared" si="1408"/>
        <v>0.99999999999999978</v>
      </c>
      <c r="BV698" s="30"/>
      <c r="BW698" s="28">
        <f t="shared" si="1409"/>
        <v>0.46410751458744148</v>
      </c>
      <c r="BX698" s="28">
        <f t="shared" si="1410"/>
        <v>0.43602620723719315</v>
      </c>
      <c r="BY698" s="28">
        <f t="shared" si="1411"/>
        <v>9.9866278175365364E-2</v>
      </c>
      <c r="BZ698" s="28"/>
      <c r="CA698" s="28">
        <f t="shared" si="1412"/>
        <v>62.268865567216395</v>
      </c>
      <c r="CB698" s="28">
        <f t="shared" si="1413"/>
        <v>8.8255872063968024</v>
      </c>
      <c r="CC698" s="28">
        <f t="shared" si="1414"/>
        <v>33.192003546908609</v>
      </c>
      <c r="CD698" s="28">
        <f t="shared" si="1415"/>
        <v>46.410751458744151</v>
      </c>
      <c r="CF698" s="28">
        <f t="shared" si="1416"/>
        <v>6.808951129711085</v>
      </c>
      <c r="CG698" s="28">
        <f t="shared" si="1417"/>
        <v>0.51362227787151404</v>
      </c>
      <c r="CH698" s="30"/>
      <c r="CI698" s="107">
        <f t="shared" si="1363"/>
        <v>2.8356508725739693</v>
      </c>
    </row>
    <row r="699" spans="1:87" ht="15" customHeight="1" x14ac:dyDescent="0.2">
      <c r="A699" s="150" t="s">
        <v>194</v>
      </c>
      <c r="C699" s="147">
        <v>189</v>
      </c>
      <c r="D699" s="26">
        <f t="shared" si="1364"/>
        <v>1008</v>
      </c>
      <c r="F699" s="28">
        <v>62.3</v>
      </c>
      <c r="G699" s="28">
        <v>0.48</v>
      </c>
      <c r="H699" s="28">
        <v>14.8</v>
      </c>
      <c r="I699" s="28">
        <v>5.5</v>
      </c>
      <c r="J699" s="28">
        <v>0.14000000000000001</v>
      </c>
      <c r="K699" s="28">
        <v>1.86</v>
      </c>
      <c r="L699" s="28">
        <v>5.89</v>
      </c>
      <c r="M699" s="28">
        <v>3.62</v>
      </c>
      <c r="N699" s="28">
        <v>5.21</v>
      </c>
      <c r="O699" s="28">
        <v>0.25</v>
      </c>
      <c r="P699" s="28">
        <f t="shared" si="1365"/>
        <v>100.05</v>
      </c>
      <c r="R699" s="28">
        <v>56.73</v>
      </c>
      <c r="S699" s="28">
        <v>0.21</v>
      </c>
      <c r="T699" s="28">
        <v>26.5</v>
      </c>
      <c r="U699" s="28">
        <v>0.88</v>
      </c>
      <c r="V699" s="28">
        <v>0</v>
      </c>
      <c r="W699" s="28">
        <v>0.36</v>
      </c>
      <c r="X699" s="28">
        <v>8.94</v>
      </c>
      <c r="Y699" s="28">
        <v>4.67</v>
      </c>
      <c r="Z699" s="28">
        <v>1.7</v>
      </c>
      <c r="AA699" s="28">
        <f t="shared" si="1366"/>
        <v>99.99</v>
      </c>
      <c r="AC699" s="30">
        <f t="shared" si="1367"/>
        <v>1.0369507323568574</v>
      </c>
      <c r="AD699" s="30">
        <f t="shared" si="1368"/>
        <v>6.0075093867334164E-3</v>
      </c>
      <c r="AE699" s="30">
        <f t="shared" si="1369"/>
        <v>0.29030992546096512</v>
      </c>
      <c r="AF699" s="30">
        <f t="shared" si="1370"/>
        <v>7.6548364648573425E-2</v>
      </c>
      <c r="AG699" s="30">
        <f t="shared" si="1371"/>
        <v>1.9734987313222443E-3</v>
      </c>
      <c r="AH699" s="30">
        <f t="shared" si="1372"/>
        <v>4.6153846153846156E-2</v>
      </c>
      <c r="AI699" s="30">
        <f t="shared" si="1373"/>
        <v>0.10502853067047076</v>
      </c>
      <c r="AJ699" s="30">
        <f t="shared" si="1374"/>
        <v>0.11681187479832204</v>
      </c>
      <c r="AK699" s="30">
        <f t="shared" si="1375"/>
        <v>0.11061571125265392</v>
      </c>
      <c r="AL699" s="30">
        <f t="shared" si="1376"/>
        <v>3.5226896439969845E-3</v>
      </c>
      <c r="AM699" s="30">
        <f t="shared" si="1377"/>
        <v>1.7939226831037416</v>
      </c>
      <c r="AO699" s="30">
        <f t="shared" si="1378"/>
        <v>0.57803535354309976</v>
      </c>
      <c r="AP699" s="30">
        <f t="shared" si="1379"/>
        <v>3.3488117650307928E-3</v>
      </c>
      <c r="AQ699" s="30">
        <f t="shared" si="1380"/>
        <v>0.16182967537858858</v>
      </c>
      <c r="AR699" s="30">
        <f t="shared" si="1381"/>
        <v>4.2670938591474777E-2</v>
      </c>
      <c r="AS699" s="30">
        <f t="shared" si="1382"/>
        <v>1.1001024458355199E-3</v>
      </c>
      <c r="AT699" s="30">
        <f t="shared" si="1383"/>
        <v>2.5727890387111575E-2</v>
      </c>
      <c r="AU699" s="30">
        <f t="shared" si="1384"/>
        <v>5.854685469986725E-2</v>
      </c>
      <c r="AV699" s="30">
        <f t="shared" si="1385"/>
        <v>6.5115334065691657E-2</v>
      </c>
      <c r="AW699" s="30">
        <f t="shared" si="1386"/>
        <v>6.1661359374347725E-2</v>
      </c>
      <c r="AX699" s="30">
        <f t="shared" si="1387"/>
        <v>1.9636797489522959E-3</v>
      </c>
      <c r="AY699" s="30">
        <f t="shared" si="1388"/>
        <v>0.99999999999999978</v>
      </c>
      <c r="AZ699" s="30"/>
      <c r="BA699" s="30">
        <f t="shared" si="1389"/>
        <v>0.94424101198402133</v>
      </c>
      <c r="BB699" s="30">
        <f t="shared" si="1390"/>
        <v>2.6282853566958696E-3</v>
      </c>
      <c r="BC699" s="30">
        <f t="shared" si="1391"/>
        <v>0.51981169085916046</v>
      </c>
      <c r="BD699" s="30">
        <f t="shared" si="1392"/>
        <v>1.2247738343771748E-2</v>
      </c>
      <c r="BE699" s="30">
        <f t="shared" si="1393"/>
        <v>0</v>
      </c>
      <c r="BF699" s="30">
        <f t="shared" si="1394"/>
        <v>8.9330024813895782E-3</v>
      </c>
      <c r="BG699" s="30">
        <f t="shared" si="1395"/>
        <v>0.15941512125534948</v>
      </c>
      <c r="BH699" s="30">
        <f t="shared" si="1396"/>
        <v>0.15069377218457566</v>
      </c>
      <c r="BI699" s="30">
        <f t="shared" si="1397"/>
        <v>3.6093418259023353E-2</v>
      </c>
      <c r="BJ699" s="30">
        <f t="shared" si="1398"/>
        <v>1.8340640407239874</v>
      </c>
      <c r="BK699" s="30"/>
      <c r="BL699" s="30">
        <f t="shared" si="1399"/>
        <v>0.5148353552645234</v>
      </c>
      <c r="BM699" s="30">
        <f t="shared" si="1400"/>
        <v>1.4330390315369617E-3</v>
      </c>
      <c r="BN699" s="30">
        <f t="shared" si="1401"/>
        <v>0.28342068723727193</v>
      </c>
      <c r="BO699" s="30">
        <f t="shared" si="1402"/>
        <v>6.6779229469746413E-3</v>
      </c>
      <c r="BP699" s="30">
        <f t="shared" si="1403"/>
        <v>0</v>
      </c>
      <c r="BQ699" s="30">
        <f t="shared" si="1404"/>
        <v>4.8706055421398053E-3</v>
      </c>
      <c r="BR699" s="30">
        <f t="shared" si="1405"/>
        <v>8.6919059376149799E-2</v>
      </c>
      <c r="BS699" s="30">
        <f t="shared" si="1406"/>
        <v>8.2163855153656498E-2</v>
      </c>
      <c r="BT699" s="30">
        <f t="shared" si="1407"/>
        <v>1.9679475447746994E-2</v>
      </c>
      <c r="BU699" s="30">
        <f t="shared" si="1408"/>
        <v>1</v>
      </c>
      <c r="BV699" s="30"/>
      <c r="BW699" s="28">
        <f t="shared" si="1409"/>
        <v>0.46046810165142427</v>
      </c>
      <c r="BX699" s="28">
        <f t="shared" si="1410"/>
        <v>0.43527662032371506</v>
      </c>
      <c r="BY699" s="28">
        <f t="shared" si="1411"/>
        <v>0.10425527802486068</v>
      </c>
      <c r="BZ699" s="28"/>
      <c r="CA699" s="28">
        <f t="shared" si="1412"/>
        <v>62.268865567216395</v>
      </c>
      <c r="CB699" s="28">
        <f t="shared" si="1413"/>
        <v>8.8255872063968024</v>
      </c>
      <c r="CC699" s="28">
        <f t="shared" si="1414"/>
        <v>33.448932885057282</v>
      </c>
      <c r="CD699" s="28">
        <f t="shared" si="1415"/>
        <v>46.046810165142425</v>
      </c>
      <c r="CF699" s="28">
        <f t="shared" si="1416"/>
        <v>6.8010784762055376</v>
      </c>
      <c r="CG699" s="28">
        <f t="shared" si="1417"/>
        <v>0.51362227787151404</v>
      </c>
      <c r="CH699" s="30"/>
      <c r="CI699" s="107">
        <f t="shared" si="1363"/>
        <v>2.8474661433902315</v>
      </c>
    </row>
    <row r="700" spans="1:87" ht="15" customHeight="1" x14ac:dyDescent="0.2">
      <c r="A700" s="150" t="s">
        <v>194</v>
      </c>
      <c r="C700" s="146">
        <v>196</v>
      </c>
      <c r="D700" s="26">
        <f t="shared" si="1364"/>
        <v>1008</v>
      </c>
      <c r="F700" s="28">
        <v>62.3</v>
      </c>
      <c r="G700" s="28">
        <v>0.48</v>
      </c>
      <c r="H700" s="28">
        <v>14.8</v>
      </c>
      <c r="I700" s="28">
        <v>5.5</v>
      </c>
      <c r="J700" s="28">
        <v>0.14000000000000001</v>
      </c>
      <c r="K700" s="28">
        <v>1.86</v>
      </c>
      <c r="L700" s="28">
        <v>5.89</v>
      </c>
      <c r="M700" s="28">
        <v>3.62</v>
      </c>
      <c r="N700" s="28">
        <v>5.21</v>
      </c>
      <c r="O700" s="28">
        <v>0.25</v>
      </c>
      <c r="P700" s="28">
        <f t="shared" si="1365"/>
        <v>100.05</v>
      </c>
      <c r="R700" s="28">
        <v>56.57</v>
      </c>
      <c r="S700" s="28">
        <v>0.28999999999999998</v>
      </c>
      <c r="T700" s="28">
        <v>26.65</v>
      </c>
      <c r="U700" s="28">
        <v>0.83</v>
      </c>
      <c r="V700" s="28">
        <v>0.2</v>
      </c>
      <c r="W700" s="28">
        <v>0.13</v>
      </c>
      <c r="X700" s="28">
        <v>9.1300000000000008</v>
      </c>
      <c r="Y700" s="28">
        <v>4.5999999999999996</v>
      </c>
      <c r="Z700" s="28">
        <v>1.59</v>
      </c>
      <c r="AA700" s="28">
        <f t="shared" si="1366"/>
        <v>99.989999999999981</v>
      </c>
      <c r="AC700" s="30">
        <f t="shared" si="1367"/>
        <v>1.0369507323568574</v>
      </c>
      <c r="AD700" s="30">
        <f t="shared" si="1368"/>
        <v>6.0075093867334164E-3</v>
      </c>
      <c r="AE700" s="30">
        <f t="shared" si="1369"/>
        <v>0.29030992546096512</v>
      </c>
      <c r="AF700" s="30">
        <f t="shared" si="1370"/>
        <v>7.6548364648573425E-2</v>
      </c>
      <c r="AG700" s="30">
        <f t="shared" si="1371"/>
        <v>1.9734987313222443E-3</v>
      </c>
      <c r="AH700" s="30">
        <f t="shared" si="1372"/>
        <v>4.6153846153846156E-2</v>
      </c>
      <c r="AI700" s="30">
        <f t="shared" si="1373"/>
        <v>0.10502853067047076</v>
      </c>
      <c r="AJ700" s="30">
        <f t="shared" si="1374"/>
        <v>0.11681187479832204</v>
      </c>
      <c r="AK700" s="30">
        <f t="shared" si="1375"/>
        <v>0.11061571125265392</v>
      </c>
      <c r="AL700" s="30">
        <f t="shared" si="1376"/>
        <v>3.5226896439969845E-3</v>
      </c>
      <c r="AM700" s="30">
        <f t="shared" si="1377"/>
        <v>1.7939226831037416</v>
      </c>
      <c r="AO700" s="30">
        <f t="shared" si="1378"/>
        <v>0.57803535354309976</v>
      </c>
      <c r="AP700" s="30">
        <f t="shared" si="1379"/>
        <v>3.3488117650307928E-3</v>
      </c>
      <c r="AQ700" s="30">
        <f t="shared" si="1380"/>
        <v>0.16182967537858858</v>
      </c>
      <c r="AR700" s="30">
        <f t="shared" si="1381"/>
        <v>4.2670938591474777E-2</v>
      </c>
      <c r="AS700" s="30">
        <f t="shared" si="1382"/>
        <v>1.1001024458355199E-3</v>
      </c>
      <c r="AT700" s="30">
        <f t="shared" si="1383"/>
        <v>2.5727890387111575E-2</v>
      </c>
      <c r="AU700" s="30">
        <f t="shared" si="1384"/>
        <v>5.854685469986725E-2</v>
      </c>
      <c r="AV700" s="30">
        <f t="shared" si="1385"/>
        <v>6.5115334065691657E-2</v>
      </c>
      <c r="AW700" s="30">
        <f t="shared" si="1386"/>
        <v>6.1661359374347725E-2</v>
      </c>
      <c r="AX700" s="30">
        <f t="shared" si="1387"/>
        <v>1.9636797489522959E-3</v>
      </c>
      <c r="AY700" s="30">
        <f t="shared" si="1388"/>
        <v>0.99999999999999978</v>
      </c>
      <c r="AZ700" s="30"/>
      <c r="BA700" s="30">
        <f t="shared" si="1389"/>
        <v>0.94157789613848208</v>
      </c>
      <c r="BB700" s="30">
        <f t="shared" si="1390"/>
        <v>3.6295369211514386E-3</v>
      </c>
      <c r="BC700" s="30">
        <f t="shared" si="1391"/>
        <v>0.52275402118477832</v>
      </c>
      <c r="BD700" s="30">
        <f t="shared" si="1392"/>
        <v>1.1551844119693807E-2</v>
      </c>
      <c r="BE700" s="30">
        <f t="shared" si="1393"/>
        <v>2.8192839018889204E-3</v>
      </c>
      <c r="BF700" s="30">
        <f t="shared" si="1394"/>
        <v>3.2258064516129037E-3</v>
      </c>
      <c r="BG700" s="30">
        <f t="shared" si="1395"/>
        <v>0.16280313837375179</v>
      </c>
      <c r="BH700" s="30">
        <f t="shared" si="1396"/>
        <v>0.1484349790254921</v>
      </c>
      <c r="BI700" s="30">
        <f t="shared" si="1397"/>
        <v>3.375796178343949E-2</v>
      </c>
      <c r="BJ700" s="30">
        <f t="shared" si="1398"/>
        <v>1.830554467900291</v>
      </c>
      <c r="BK700" s="30"/>
      <c r="BL700" s="30">
        <f t="shared" si="1399"/>
        <v>0.5143675933437285</v>
      </c>
      <c r="BM700" s="30">
        <f t="shared" si="1400"/>
        <v>1.9827527586844451E-3</v>
      </c>
      <c r="BN700" s="30">
        <f t="shared" si="1401"/>
        <v>0.2855714103849612</v>
      </c>
      <c r="BO700" s="30">
        <f t="shared" si="1402"/>
        <v>6.3105710986814667E-3</v>
      </c>
      <c r="BP700" s="30">
        <f t="shared" si="1403"/>
        <v>1.5401256566392892E-3</v>
      </c>
      <c r="BQ700" s="30">
        <f t="shared" si="1404"/>
        <v>1.7622018400321158E-3</v>
      </c>
      <c r="BR700" s="30">
        <f t="shared" si="1405"/>
        <v>8.8936516901620855E-2</v>
      </c>
      <c r="BS700" s="30">
        <f t="shared" si="1406"/>
        <v>8.1087441880793712E-2</v>
      </c>
      <c r="BT700" s="30">
        <f t="shared" si="1407"/>
        <v>1.8441386134858382E-2</v>
      </c>
      <c r="BU700" s="30">
        <f t="shared" si="1408"/>
        <v>1</v>
      </c>
      <c r="BV700" s="30"/>
      <c r="BW700" s="28">
        <f t="shared" si="1409"/>
        <v>0.47189851768588881</v>
      </c>
      <c r="BX700" s="28">
        <f t="shared" si="1410"/>
        <v>0.43025120568657932</v>
      </c>
      <c r="BY700" s="28">
        <f t="shared" si="1411"/>
        <v>9.7850276627531929E-2</v>
      </c>
      <c r="BZ700" s="28"/>
      <c r="CA700" s="28">
        <f t="shared" si="1412"/>
        <v>62.268865567216395</v>
      </c>
      <c r="CB700" s="28">
        <f t="shared" si="1413"/>
        <v>8.8255872063968024</v>
      </c>
      <c r="CC700" s="28">
        <f t="shared" si="1414"/>
        <v>33.379953547047634</v>
      </c>
      <c r="CD700" s="28">
        <f t="shared" si="1415"/>
        <v>47.189851768588881</v>
      </c>
      <c r="CF700" s="28">
        <f t="shared" si="1416"/>
        <v>6.8255988494189941</v>
      </c>
      <c r="CG700" s="28">
        <f t="shared" si="1417"/>
        <v>0.51362227787151404</v>
      </c>
      <c r="CH700" s="30"/>
      <c r="CI700" s="107">
        <f t="shared" si="1363"/>
        <v>2.9012461183832614</v>
      </c>
    </row>
    <row r="701" spans="1:87" ht="15" customHeight="1" x14ac:dyDescent="0.2">
      <c r="A701" s="150" t="s">
        <v>194</v>
      </c>
      <c r="C701" s="147">
        <v>203</v>
      </c>
      <c r="D701" s="26">
        <f t="shared" si="1364"/>
        <v>1008</v>
      </c>
      <c r="F701" s="28">
        <v>62.3</v>
      </c>
      <c r="G701" s="28">
        <v>0.48</v>
      </c>
      <c r="H701" s="28">
        <v>14.8</v>
      </c>
      <c r="I701" s="28">
        <v>5.5</v>
      </c>
      <c r="J701" s="28">
        <v>0.14000000000000001</v>
      </c>
      <c r="K701" s="28">
        <v>1.86</v>
      </c>
      <c r="L701" s="28">
        <v>5.89</v>
      </c>
      <c r="M701" s="28">
        <v>3.62</v>
      </c>
      <c r="N701" s="28">
        <v>5.21</v>
      </c>
      <c r="O701" s="28">
        <v>0.25</v>
      </c>
      <c r="P701" s="28">
        <f t="shared" si="1365"/>
        <v>100.05</v>
      </c>
      <c r="R701" s="28">
        <v>56.63</v>
      </c>
      <c r="S701" s="28">
        <v>0.28999999999999998</v>
      </c>
      <c r="T701" s="28">
        <v>26.89</v>
      </c>
      <c r="U701" s="28">
        <v>0.68</v>
      </c>
      <c r="V701" s="28">
        <v>0.09</v>
      </c>
      <c r="W701" s="28">
        <v>0.15</v>
      </c>
      <c r="X701" s="28">
        <v>8.99</v>
      </c>
      <c r="Y701" s="28">
        <v>4.68</v>
      </c>
      <c r="Z701" s="28">
        <v>1.6</v>
      </c>
      <c r="AA701" s="28">
        <f t="shared" si="1366"/>
        <v>100</v>
      </c>
      <c r="AC701" s="30">
        <f t="shared" si="1367"/>
        <v>1.0369507323568574</v>
      </c>
      <c r="AD701" s="30">
        <f t="shared" si="1368"/>
        <v>6.0075093867334164E-3</v>
      </c>
      <c r="AE701" s="30">
        <f t="shared" si="1369"/>
        <v>0.29030992546096512</v>
      </c>
      <c r="AF701" s="30">
        <f t="shared" si="1370"/>
        <v>7.6548364648573425E-2</v>
      </c>
      <c r="AG701" s="30">
        <f t="shared" si="1371"/>
        <v>1.9734987313222443E-3</v>
      </c>
      <c r="AH701" s="30">
        <f t="shared" si="1372"/>
        <v>4.6153846153846156E-2</v>
      </c>
      <c r="AI701" s="30">
        <f t="shared" si="1373"/>
        <v>0.10502853067047076</v>
      </c>
      <c r="AJ701" s="30">
        <f t="shared" si="1374"/>
        <v>0.11681187479832204</v>
      </c>
      <c r="AK701" s="30">
        <f t="shared" si="1375"/>
        <v>0.11061571125265392</v>
      </c>
      <c r="AL701" s="30">
        <f t="shared" si="1376"/>
        <v>3.5226896439969845E-3</v>
      </c>
      <c r="AM701" s="30">
        <f t="shared" si="1377"/>
        <v>1.7939226831037416</v>
      </c>
      <c r="AO701" s="30">
        <f t="shared" si="1378"/>
        <v>0.57803535354309976</v>
      </c>
      <c r="AP701" s="30">
        <f t="shared" si="1379"/>
        <v>3.3488117650307928E-3</v>
      </c>
      <c r="AQ701" s="30">
        <f t="shared" si="1380"/>
        <v>0.16182967537858858</v>
      </c>
      <c r="AR701" s="30">
        <f t="shared" si="1381"/>
        <v>4.2670938591474777E-2</v>
      </c>
      <c r="AS701" s="30">
        <f t="shared" si="1382"/>
        <v>1.1001024458355199E-3</v>
      </c>
      <c r="AT701" s="30">
        <f t="shared" si="1383"/>
        <v>2.5727890387111575E-2</v>
      </c>
      <c r="AU701" s="30">
        <f t="shared" si="1384"/>
        <v>5.854685469986725E-2</v>
      </c>
      <c r="AV701" s="30">
        <f t="shared" si="1385"/>
        <v>6.5115334065691657E-2</v>
      </c>
      <c r="AW701" s="30">
        <f t="shared" si="1386"/>
        <v>6.1661359374347725E-2</v>
      </c>
      <c r="AX701" s="30">
        <f t="shared" si="1387"/>
        <v>1.9636797489522959E-3</v>
      </c>
      <c r="AY701" s="30">
        <f t="shared" si="1388"/>
        <v>0.99999999999999978</v>
      </c>
      <c r="AZ701" s="30"/>
      <c r="BA701" s="30">
        <f t="shared" si="1389"/>
        <v>0.94257656458055927</v>
      </c>
      <c r="BB701" s="30">
        <f t="shared" si="1390"/>
        <v>3.6295369211514386E-3</v>
      </c>
      <c r="BC701" s="30">
        <f t="shared" si="1391"/>
        <v>0.52746174970576698</v>
      </c>
      <c r="BD701" s="30">
        <f t="shared" si="1392"/>
        <v>9.4641614474599879E-3</v>
      </c>
      <c r="BE701" s="30">
        <f t="shared" si="1393"/>
        <v>1.268677755850014E-3</v>
      </c>
      <c r="BF701" s="30">
        <f t="shared" si="1394"/>
        <v>3.7220843672456576E-3</v>
      </c>
      <c r="BG701" s="30">
        <f t="shared" si="1395"/>
        <v>0.16030670470756064</v>
      </c>
      <c r="BH701" s="30">
        <f t="shared" si="1396"/>
        <v>0.15101645692158761</v>
      </c>
      <c r="BI701" s="30">
        <f t="shared" si="1397"/>
        <v>3.3970276008492568E-2</v>
      </c>
      <c r="BJ701" s="30">
        <f t="shared" si="1398"/>
        <v>1.8334162124156741</v>
      </c>
      <c r="BK701" s="30"/>
      <c r="BL701" s="30">
        <f t="shared" si="1399"/>
        <v>0.51410943036149903</v>
      </c>
      <c r="BM701" s="30">
        <f t="shared" si="1400"/>
        <v>1.9796579175926617E-3</v>
      </c>
      <c r="BN701" s="30">
        <f t="shared" si="1401"/>
        <v>0.2876934032402787</v>
      </c>
      <c r="BO701" s="30">
        <f t="shared" si="1402"/>
        <v>5.1620365214236812E-3</v>
      </c>
      <c r="BP701" s="30">
        <f t="shared" si="1403"/>
        <v>6.9197476669982563E-4</v>
      </c>
      <c r="BQ701" s="30">
        <f t="shared" si="1404"/>
        <v>2.0301360607810435E-3</v>
      </c>
      <c r="BR701" s="30">
        <f t="shared" si="1405"/>
        <v>8.7436068047169496E-2</v>
      </c>
      <c r="BS701" s="30">
        <f t="shared" si="1406"/>
        <v>8.2368889234709669E-2</v>
      </c>
      <c r="BT701" s="30">
        <f t="shared" si="1407"/>
        <v>1.8528403849845956E-2</v>
      </c>
      <c r="BU701" s="30">
        <f t="shared" si="1408"/>
        <v>1</v>
      </c>
      <c r="BV701" s="30"/>
      <c r="BW701" s="28">
        <f t="shared" si="1409"/>
        <v>0.46426223968898694</v>
      </c>
      <c r="BX701" s="28">
        <f t="shared" si="1410"/>
        <v>0.43735686943482516</v>
      </c>
      <c r="BY701" s="28">
        <f t="shared" si="1411"/>
        <v>9.8380890876187899E-2</v>
      </c>
      <c r="BZ701" s="28"/>
      <c r="CA701" s="28">
        <f t="shared" si="1412"/>
        <v>62.268865567216395</v>
      </c>
      <c r="CB701" s="28">
        <f t="shared" si="1413"/>
        <v>8.8255872063968024</v>
      </c>
      <c r="CC701" s="28">
        <f t="shared" si="1414"/>
        <v>33.051201072068139</v>
      </c>
      <c r="CD701" s="28">
        <f t="shared" si="1415"/>
        <v>46.426223968898697</v>
      </c>
      <c r="CF701" s="28">
        <f t="shared" si="1416"/>
        <v>6.8092844561734465</v>
      </c>
      <c r="CG701" s="28">
        <f t="shared" si="1417"/>
        <v>0.51362227787151404</v>
      </c>
      <c r="CH701" s="30"/>
      <c r="CI701" s="107">
        <f t="shared" si="1363"/>
        <v>2.8191648534309244</v>
      </c>
    </row>
    <row r="702" spans="1:87" ht="15" customHeight="1" x14ac:dyDescent="0.2">
      <c r="A702" s="150" t="s">
        <v>194</v>
      </c>
      <c r="C702" s="147">
        <v>210</v>
      </c>
      <c r="D702" s="26">
        <f t="shared" si="1364"/>
        <v>1008</v>
      </c>
      <c r="F702" s="28">
        <v>62.3</v>
      </c>
      <c r="G702" s="28">
        <v>0.48</v>
      </c>
      <c r="H702" s="28">
        <v>14.8</v>
      </c>
      <c r="I702" s="28">
        <v>5.5</v>
      </c>
      <c r="J702" s="28">
        <v>0.14000000000000001</v>
      </c>
      <c r="K702" s="28">
        <v>1.86</v>
      </c>
      <c r="L702" s="28">
        <v>5.89</v>
      </c>
      <c r="M702" s="28">
        <v>3.62</v>
      </c>
      <c r="N702" s="28">
        <v>5.21</v>
      </c>
      <c r="O702" s="28">
        <v>0.25</v>
      </c>
      <c r="P702" s="28">
        <f t="shared" si="1365"/>
        <v>100.05</v>
      </c>
      <c r="R702" s="28">
        <v>56.62</v>
      </c>
      <c r="S702" s="28">
        <v>0.28000000000000003</v>
      </c>
      <c r="T702" s="28">
        <v>26.8</v>
      </c>
      <c r="U702" s="28">
        <v>0.67</v>
      </c>
      <c r="V702" s="28">
        <v>0.08</v>
      </c>
      <c r="W702" s="28">
        <v>0.15</v>
      </c>
      <c r="X702" s="28">
        <v>9.07</v>
      </c>
      <c r="Y702" s="28">
        <v>4.72</v>
      </c>
      <c r="Z702" s="28">
        <v>1.61</v>
      </c>
      <c r="AA702" s="28">
        <f t="shared" si="1366"/>
        <v>100.00000000000001</v>
      </c>
      <c r="AC702" s="30">
        <f t="shared" si="1367"/>
        <v>1.0369507323568574</v>
      </c>
      <c r="AD702" s="30">
        <f t="shared" si="1368"/>
        <v>6.0075093867334164E-3</v>
      </c>
      <c r="AE702" s="30">
        <f t="shared" si="1369"/>
        <v>0.29030992546096512</v>
      </c>
      <c r="AF702" s="30">
        <f t="shared" si="1370"/>
        <v>7.6548364648573425E-2</v>
      </c>
      <c r="AG702" s="30">
        <f t="shared" si="1371"/>
        <v>1.9734987313222443E-3</v>
      </c>
      <c r="AH702" s="30">
        <f t="shared" si="1372"/>
        <v>4.6153846153846156E-2</v>
      </c>
      <c r="AI702" s="30">
        <f t="shared" si="1373"/>
        <v>0.10502853067047076</v>
      </c>
      <c r="AJ702" s="30">
        <f t="shared" si="1374"/>
        <v>0.11681187479832204</v>
      </c>
      <c r="AK702" s="30">
        <f t="shared" si="1375"/>
        <v>0.11061571125265392</v>
      </c>
      <c r="AL702" s="30">
        <f t="shared" si="1376"/>
        <v>3.5226896439969845E-3</v>
      </c>
      <c r="AM702" s="30">
        <f t="shared" si="1377"/>
        <v>1.7939226831037416</v>
      </c>
      <c r="AO702" s="30">
        <f t="shared" si="1378"/>
        <v>0.57803535354309976</v>
      </c>
      <c r="AP702" s="30">
        <f t="shared" si="1379"/>
        <v>3.3488117650307928E-3</v>
      </c>
      <c r="AQ702" s="30">
        <f t="shared" si="1380"/>
        <v>0.16182967537858858</v>
      </c>
      <c r="AR702" s="30">
        <f t="shared" si="1381"/>
        <v>4.2670938591474777E-2</v>
      </c>
      <c r="AS702" s="30">
        <f t="shared" si="1382"/>
        <v>1.1001024458355199E-3</v>
      </c>
      <c r="AT702" s="30">
        <f t="shared" si="1383"/>
        <v>2.5727890387111575E-2</v>
      </c>
      <c r="AU702" s="30">
        <f t="shared" si="1384"/>
        <v>5.854685469986725E-2</v>
      </c>
      <c r="AV702" s="30">
        <f t="shared" si="1385"/>
        <v>6.5115334065691657E-2</v>
      </c>
      <c r="AW702" s="30">
        <f t="shared" si="1386"/>
        <v>6.1661359374347725E-2</v>
      </c>
      <c r="AX702" s="30">
        <f t="shared" si="1387"/>
        <v>1.9636797489522959E-3</v>
      </c>
      <c r="AY702" s="30">
        <f t="shared" si="1388"/>
        <v>0.99999999999999978</v>
      </c>
      <c r="AZ702" s="30"/>
      <c r="BA702" s="30">
        <f t="shared" si="1389"/>
        <v>0.94241011984021306</v>
      </c>
      <c r="BB702" s="30">
        <f t="shared" si="1390"/>
        <v>3.5043804755944931E-3</v>
      </c>
      <c r="BC702" s="30">
        <f t="shared" si="1391"/>
        <v>0.52569635151039629</v>
      </c>
      <c r="BD702" s="30">
        <f t="shared" si="1392"/>
        <v>9.3249826026443987E-3</v>
      </c>
      <c r="BE702" s="30">
        <f t="shared" si="1393"/>
        <v>1.1277135607555681E-3</v>
      </c>
      <c r="BF702" s="30">
        <f t="shared" si="1394"/>
        <v>3.7220843672456576E-3</v>
      </c>
      <c r="BG702" s="30">
        <f t="shared" si="1395"/>
        <v>0.16173323823109845</v>
      </c>
      <c r="BH702" s="30">
        <f t="shared" si="1396"/>
        <v>0.15230719586963537</v>
      </c>
      <c r="BI702" s="30">
        <f t="shared" si="1397"/>
        <v>3.4182590233545647E-2</v>
      </c>
      <c r="BJ702" s="30">
        <f t="shared" si="1398"/>
        <v>1.8340086566911291</v>
      </c>
      <c r="BK702" s="30"/>
      <c r="BL702" s="30">
        <f t="shared" si="1399"/>
        <v>0.51385260173225411</v>
      </c>
      <c r="BM702" s="30">
        <f t="shared" si="1400"/>
        <v>1.9107764092657041E-3</v>
      </c>
      <c r="BN702" s="30">
        <f t="shared" si="1401"/>
        <v>0.28663787904842503</v>
      </c>
      <c r="BO702" s="30">
        <f t="shared" si="1402"/>
        <v>5.0844812365653117E-3</v>
      </c>
      <c r="BP702" s="30">
        <f t="shared" si="1403"/>
        <v>6.1488998791868281E-4</v>
      </c>
      <c r="BQ702" s="30">
        <f t="shared" si="1404"/>
        <v>2.0294802609933946E-3</v>
      </c>
      <c r="BR702" s="30">
        <f t="shared" si="1405"/>
        <v>8.8185646038821522E-2</v>
      </c>
      <c r="BS702" s="30">
        <f t="shared" si="1406"/>
        <v>8.3046061595163936E-2</v>
      </c>
      <c r="BT702" s="30">
        <f t="shared" si="1407"/>
        <v>1.8638183690592273E-2</v>
      </c>
      <c r="BU702" s="30">
        <f t="shared" si="1408"/>
        <v>0.99999999999999989</v>
      </c>
      <c r="BV702" s="30"/>
      <c r="BW702" s="28">
        <f t="shared" si="1409"/>
        <v>0.46445302845868497</v>
      </c>
      <c r="BX702" s="28">
        <f t="shared" si="1410"/>
        <v>0.43738404765397382</v>
      </c>
      <c r="BY702" s="28">
        <f t="shared" si="1411"/>
        <v>9.8162923887341214E-2</v>
      </c>
      <c r="BZ702" s="28"/>
      <c r="CA702" s="28">
        <f t="shared" si="1412"/>
        <v>62.268865567216395</v>
      </c>
      <c r="CB702" s="28">
        <f t="shared" si="1413"/>
        <v>8.8255872063968024</v>
      </c>
      <c r="CC702" s="28">
        <f t="shared" si="1414"/>
        <v>33.038943811668368</v>
      </c>
      <c r="CD702" s="28">
        <f t="shared" si="1415"/>
        <v>46.445302845868497</v>
      </c>
      <c r="CF702" s="28">
        <f t="shared" si="1416"/>
        <v>6.8096953221921828</v>
      </c>
      <c r="CG702" s="28">
        <f t="shared" si="1417"/>
        <v>0.51362227787151404</v>
      </c>
      <c r="CH702" s="30"/>
      <c r="CI702" s="107">
        <f t="shared" si="1363"/>
        <v>2.8186951951152639</v>
      </c>
    </row>
    <row r="703" spans="1:87" ht="15" customHeight="1" x14ac:dyDescent="0.2">
      <c r="A703" s="150" t="s">
        <v>194</v>
      </c>
      <c r="C703" s="147">
        <v>217</v>
      </c>
      <c r="D703" s="26">
        <f t="shared" si="1364"/>
        <v>1008</v>
      </c>
      <c r="F703" s="28">
        <v>62.3</v>
      </c>
      <c r="G703" s="28">
        <v>0.48</v>
      </c>
      <c r="H703" s="28">
        <v>14.8</v>
      </c>
      <c r="I703" s="28">
        <v>5.5</v>
      </c>
      <c r="J703" s="28">
        <v>0.14000000000000001</v>
      </c>
      <c r="K703" s="28">
        <v>1.86</v>
      </c>
      <c r="L703" s="28">
        <v>5.89</v>
      </c>
      <c r="M703" s="28">
        <v>3.62</v>
      </c>
      <c r="N703" s="28">
        <v>5.21</v>
      </c>
      <c r="O703" s="28">
        <v>0.25</v>
      </c>
      <c r="P703" s="28">
        <f t="shared" si="1365"/>
        <v>100.05</v>
      </c>
      <c r="R703" s="28">
        <v>56.97</v>
      </c>
      <c r="S703" s="28">
        <v>0.22</v>
      </c>
      <c r="T703" s="28">
        <v>26.52</v>
      </c>
      <c r="U703" s="28">
        <v>0.77</v>
      </c>
      <c r="V703" s="28">
        <v>0.14000000000000001</v>
      </c>
      <c r="W703" s="28">
        <v>0.23</v>
      </c>
      <c r="X703" s="28">
        <v>8.66</v>
      </c>
      <c r="Y703" s="28">
        <v>4.74</v>
      </c>
      <c r="Z703" s="28">
        <v>1.75</v>
      </c>
      <c r="AA703" s="28">
        <f t="shared" si="1366"/>
        <v>99.999999999999986</v>
      </c>
      <c r="AC703" s="30">
        <f t="shared" si="1367"/>
        <v>1.0369507323568574</v>
      </c>
      <c r="AD703" s="30">
        <f t="shared" si="1368"/>
        <v>6.0075093867334164E-3</v>
      </c>
      <c r="AE703" s="30">
        <f t="shared" si="1369"/>
        <v>0.29030992546096512</v>
      </c>
      <c r="AF703" s="30">
        <f t="shared" si="1370"/>
        <v>7.6548364648573425E-2</v>
      </c>
      <c r="AG703" s="30">
        <f t="shared" si="1371"/>
        <v>1.9734987313222443E-3</v>
      </c>
      <c r="AH703" s="30">
        <f t="shared" si="1372"/>
        <v>4.6153846153846156E-2</v>
      </c>
      <c r="AI703" s="30">
        <f t="shared" si="1373"/>
        <v>0.10502853067047076</v>
      </c>
      <c r="AJ703" s="30">
        <f t="shared" si="1374"/>
        <v>0.11681187479832204</v>
      </c>
      <c r="AK703" s="30">
        <f t="shared" si="1375"/>
        <v>0.11061571125265392</v>
      </c>
      <c r="AL703" s="30">
        <f t="shared" si="1376"/>
        <v>3.5226896439969845E-3</v>
      </c>
      <c r="AM703" s="30">
        <f t="shared" si="1377"/>
        <v>1.7939226831037416</v>
      </c>
      <c r="AO703" s="30">
        <f t="shared" si="1378"/>
        <v>0.57803535354309976</v>
      </c>
      <c r="AP703" s="30">
        <f t="shared" si="1379"/>
        <v>3.3488117650307928E-3</v>
      </c>
      <c r="AQ703" s="30">
        <f t="shared" si="1380"/>
        <v>0.16182967537858858</v>
      </c>
      <c r="AR703" s="30">
        <f t="shared" si="1381"/>
        <v>4.2670938591474777E-2</v>
      </c>
      <c r="AS703" s="30">
        <f t="shared" si="1382"/>
        <v>1.1001024458355199E-3</v>
      </c>
      <c r="AT703" s="30">
        <f t="shared" si="1383"/>
        <v>2.5727890387111575E-2</v>
      </c>
      <c r="AU703" s="30">
        <f t="shared" si="1384"/>
        <v>5.854685469986725E-2</v>
      </c>
      <c r="AV703" s="30">
        <f t="shared" si="1385"/>
        <v>6.5115334065691657E-2</v>
      </c>
      <c r="AW703" s="30">
        <f t="shared" si="1386"/>
        <v>6.1661359374347725E-2</v>
      </c>
      <c r="AX703" s="30">
        <f t="shared" si="1387"/>
        <v>1.9636797489522959E-3</v>
      </c>
      <c r="AY703" s="30">
        <f t="shared" si="1388"/>
        <v>0.99999999999999978</v>
      </c>
      <c r="AZ703" s="30"/>
      <c r="BA703" s="30">
        <f t="shared" si="1389"/>
        <v>0.94823568575233019</v>
      </c>
      <c r="BB703" s="30">
        <f t="shared" si="1390"/>
        <v>2.753441802252816E-3</v>
      </c>
      <c r="BC703" s="30">
        <f t="shared" si="1391"/>
        <v>0.52020400156924285</v>
      </c>
      <c r="BD703" s="30">
        <f t="shared" si="1392"/>
        <v>1.0716771050800279E-2</v>
      </c>
      <c r="BE703" s="30">
        <f t="shared" si="1393"/>
        <v>1.9734987313222443E-3</v>
      </c>
      <c r="BF703" s="30">
        <f t="shared" si="1394"/>
        <v>5.7071960297766754E-3</v>
      </c>
      <c r="BG703" s="30">
        <f t="shared" si="1395"/>
        <v>0.15442225392296718</v>
      </c>
      <c r="BH703" s="30">
        <f t="shared" si="1396"/>
        <v>0.15295256534365925</v>
      </c>
      <c r="BI703" s="30">
        <f t="shared" si="1397"/>
        <v>3.7154989384288746E-2</v>
      </c>
      <c r="BJ703" s="30">
        <f t="shared" si="1398"/>
        <v>1.8341204035866403</v>
      </c>
      <c r="BK703" s="30"/>
      <c r="BL703" s="30">
        <f t="shared" si="1399"/>
        <v>0.51699751221241863</v>
      </c>
      <c r="BM703" s="30">
        <f t="shared" si="1400"/>
        <v>1.5012328508359832E-3</v>
      </c>
      <c r="BN703" s="30">
        <f t="shared" si="1401"/>
        <v>0.28362587349880569</v>
      </c>
      <c r="BO703" s="30">
        <f t="shared" si="1402"/>
        <v>5.8430030165105458E-3</v>
      </c>
      <c r="BP703" s="30">
        <f t="shared" si="1403"/>
        <v>1.0759919182312394E-3</v>
      </c>
      <c r="BQ703" s="30">
        <f t="shared" si="1404"/>
        <v>3.1116801375832242E-3</v>
      </c>
      <c r="BR703" s="30">
        <f t="shared" si="1405"/>
        <v>8.4194174832248184E-2</v>
      </c>
      <c r="BS703" s="30">
        <f t="shared" si="1406"/>
        <v>8.3392870525053328E-2</v>
      </c>
      <c r="BT703" s="30">
        <f t="shared" si="1407"/>
        <v>2.0257661008313197E-2</v>
      </c>
      <c r="BU703" s="30">
        <f t="shared" si="1408"/>
        <v>1</v>
      </c>
      <c r="BV703" s="30"/>
      <c r="BW703" s="28">
        <f t="shared" si="1409"/>
        <v>0.44821159169838642</v>
      </c>
      <c r="BX703" s="28">
        <f t="shared" si="1410"/>
        <v>0.44394581108258763</v>
      </c>
      <c r="BY703" s="28">
        <f t="shared" si="1411"/>
        <v>0.10784259721902595</v>
      </c>
      <c r="BZ703" s="28"/>
      <c r="CA703" s="28">
        <f t="shared" si="1412"/>
        <v>62.268865567216395</v>
      </c>
      <c r="CB703" s="28">
        <f t="shared" si="1413"/>
        <v>8.8255872063968024</v>
      </c>
      <c r="CC703" s="28">
        <f t="shared" si="1414"/>
        <v>33.194839306821919</v>
      </c>
      <c r="CD703" s="28">
        <f t="shared" si="1415"/>
        <v>44.821159169838644</v>
      </c>
      <c r="CF703" s="28">
        <f t="shared" si="1416"/>
        <v>6.7741003156663462</v>
      </c>
      <c r="CG703" s="28">
        <f t="shared" si="1417"/>
        <v>0.51362227787151404</v>
      </c>
      <c r="CH703" s="30"/>
      <c r="CI703" s="107">
        <f t="shared" si="1363"/>
        <v>2.7496511416835978</v>
      </c>
    </row>
    <row r="704" spans="1:87" ht="15" customHeight="1" x14ac:dyDescent="0.2">
      <c r="A704" s="150" t="s">
        <v>194</v>
      </c>
      <c r="C704" s="147">
        <v>224</v>
      </c>
      <c r="D704" s="26">
        <f t="shared" si="1364"/>
        <v>1008</v>
      </c>
      <c r="F704" s="28">
        <v>62.3</v>
      </c>
      <c r="G704" s="28">
        <v>0.48</v>
      </c>
      <c r="H704" s="28">
        <v>14.8</v>
      </c>
      <c r="I704" s="28">
        <v>5.5</v>
      </c>
      <c r="J704" s="28">
        <v>0.14000000000000001</v>
      </c>
      <c r="K704" s="28">
        <v>1.86</v>
      </c>
      <c r="L704" s="28">
        <v>5.89</v>
      </c>
      <c r="M704" s="28">
        <v>3.62</v>
      </c>
      <c r="N704" s="28">
        <v>5.21</v>
      </c>
      <c r="O704" s="28">
        <v>0.25</v>
      </c>
      <c r="P704" s="28">
        <f t="shared" si="1365"/>
        <v>100.05</v>
      </c>
      <c r="R704" s="28">
        <v>56.96</v>
      </c>
      <c r="S704" s="28">
        <v>0.28000000000000003</v>
      </c>
      <c r="T704" s="28">
        <v>26.32</v>
      </c>
      <c r="U704" s="28">
        <v>0.69</v>
      </c>
      <c r="V704" s="28">
        <v>0.12</v>
      </c>
      <c r="W704" s="28">
        <v>0.28999999999999998</v>
      </c>
      <c r="X704" s="28">
        <v>8.64</v>
      </c>
      <c r="Y704" s="28">
        <v>4.82</v>
      </c>
      <c r="Z704" s="28">
        <v>1.88</v>
      </c>
      <c r="AA704" s="28">
        <f t="shared" si="1366"/>
        <v>100</v>
      </c>
      <c r="AC704" s="30">
        <f t="shared" si="1367"/>
        <v>1.0369507323568574</v>
      </c>
      <c r="AD704" s="30">
        <f t="shared" si="1368"/>
        <v>6.0075093867334164E-3</v>
      </c>
      <c r="AE704" s="30">
        <f t="shared" si="1369"/>
        <v>0.29030992546096512</v>
      </c>
      <c r="AF704" s="30">
        <f t="shared" si="1370"/>
        <v>7.6548364648573425E-2</v>
      </c>
      <c r="AG704" s="30">
        <f t="shared" si="1371"/>
        <v>1.9734987313222443E-3</v>
      </c>
      <c r="AH704" s="30">
        <f t="shared" si="1372"/>
        <v>4.6153846153846156E-2</v>
      </c>
      <c r="AI704" s="30">
        <f t="shared" si="1373"/>
        <v>0.10502853067047076</v>
      </c>
      <c r="AJ704" s="30">
        <f t="shared" si="1374"/>
        <v>0.11681187479832204</v>
      </c>
      <c r="AK704" s="30">
        <f t="shared" si="1375"/>
        <v>0.11061571125265392</v>
      </c>
      <c r="AL704" s="30">
        <f t="shared" si="1376"/>
        <v>3.5226896439969845E-3</v>
      </c>
      <c r="AM704" s="30">
        <f t="shared" si="1377"/>
        <v>1.7939226831037416</v>
      </c>
      <c r="AO704" s="30">
        <f t="shared" si="1378"/>
        <v>0.57803535354309976</v>
      </c>
      <c r="AP704" s="30">
        <f t="shared" si="1379"/>
        <v>3.3488117650307928E-3</v>
      </c>
      <c r="AQ704" s="30">
        <f t="shared" si="1380"/>
        <v>0.16182967537858858</v>
      </c>
      <c r="AR704" s="30">
        <f t="shared" si="1381"/>
        <v>4.2670938591474777E-2</v>
      </c>
      <c r="AS704" s="30">
        <f t="shared" si="1382"/>
        <v>1.1001024458355199E-3</v>
      </c>
      <c r="AT704" s="30">
        <f t="shared" si="1383"/>
        <v>2.5727890387111575E-2</v>
      </c>
      <c r="AU704" s="30">
        <f t="shared" si="1384"/>
        <v>5.854685469986725E-2</v>
      </c>
      <c r="AV704" s="30">
        <f t="shared" si="1385"/>
        <v>6.5115334065691657E-2</v>
      </c>
      <c r="AW704" s="30">
        <f t="shared" si="1386"/>
        <v>6.1661359374347725E-2</v>
      </c>
      <c r="AX704" s="30">
        <f t="shared" si="1387"/>
        <v>1.9636797489522959E-3</v>
      </c>
      <c r="AY704" s="30">
        <f t="shared" si="1388"/>
        <v>0.99999999999999978</v>
      </c>
      <c r="AZ704" s="30"/>
      <c r="BA704" s="30">
        <f t="shared" si="1389"/>
        <v>0.94806924101198409</v>
      </c>
      <c r="BB704" s="30">
        <f t="shared" si="1390"/>
        <v>3.5043804755944931E-3</v>
      </c>
      <c r="BC704" s="30">
        <f t="shared" si="1391"/>
        <v>0.51628089446841907</v>
      </c>
      <c r="BD704" s="30">
        <f t="shared" si="1392"/>
        <v>9.6033402922755737E-3</v>
      </c>
      <c r="BE704" s="30">
        <f t="shared" si="1393"/>
        <v>1.6915703411333521E-3</v>
      </c>
      <c r="BF704" s="30">
        <f t="shared" si="1394"/>
        <v>7.1960297766749384E-3</v>
      </c>
      <c r="BG704" s="30">
        <f t="shared" si="1395"/>
        <v>0.15406562054208275</v>
      </c>
      <c r="BH704" s="30">
        <f t="shared" si="1396"/>
        <v>0.15553404323975478</v>
      </c>
      <c r="BI704" s="30">
        <f t="shared" si="1397"/>
        <v>3.9915074309978767E-2</v>
      </c>
      <c r="BJ704" s="30">
        <f t="shared" si="1398"/>
        <v>1.8358601944578976</v>
      </c>
      <c r="BK704" s="30"/>
      <c r="BL704" s="30">
        <f t="shared" si="1399"/>
        <v>0.51641690575024146</v>
      </c>
      <c r="BM704" s="30">
        <f t="shared" si="1400"/>
        <v>1.9088493155271472E-3</v>
      </c>
      <c r="BN704" s="30">
        <f t="shared" si="1401"/>
        <v>0.28122015828164365</v>
      </c>
      <c r="BO704" s="30">
        <f t="shared" si="1402"/>
        <v>5.2309758233585416E-3</v>
      </c>
      <c r="BP704" s="30">
        <f t="shared" si="1403"/>
        <v>9.2140477049389255E-4</v>
      </c>
      <c r="BQ704" s="30">
        <f t="shared" si="1404"/>
        <v>3.9197046694505076E-3</v>
      </c>
      <c r="BR704" s="30">
        <f t="shared" si="1405"/>
        <v>8.3920126928606384E-2</v>
      </c>
      <c r="BS704" s="30">
        <f t="shared" si="1406"/>
        <v>8.4719982332686114E-2</v>
      </c>
      <c r="BT704" s="30">
        <f t="shared" si="1407"/>
        <v>2.1741892127992404E-2</v>
      </c>
      <c r="BU704" s="30">
        <f t="shared" si="1408"/>
        <v>1</v>
      </c>
      <c r="BV704" s="30"/>
      <c r="BW704" s="28">
        <f t="shared" si="1409"/>
        <v>0.44079863808664416</v>
      </c>
      <c r="BX704" s="28">
        <f t="shared" si="1410"/>
        <v>0.44499995647936458</v>
      </c>
      <c r="BY704" s="28">
        <f t="shared" si="1411"/>
        <v>0.11420140543399121</v>
      </c>
      <c r="BZ704" s="28"/>
      <c r="CA704" s="28">
        <f t="shared" si="1412"/>
        <v>62.268865567216395</v>
      </c>
      <c r="CB704" s="28">
        <f t="shared" si="1413"/>
        <v>8.8255872063968024</v>
      </c>
      <c r="CC704" s="28">
        <f t="shared" si="1414"/>
        <v>33.460072447731328</v>
      </c>
      <c r="CD704" s="28">
        <f t="shared" si="1415"/>
        <v>44.079863808664413</v>
      </c>
      <c r="CF704" s="28">
        <f t="shared" si="1416"/>
        <v>6.757423060046917</v>
      </c>
      <c r="CG704" s="28">
        <f t="shared" si="1417"/>
        <v>0.51362227787151404</v>
      </c>
      <c r="CH704" s="30"/>
      <c r="CI704" s="107">
        <f t="shared" ref="CI704:CI735" si="1418">$CK$1+$CK$2*CF704+$CK$3*D704+$CK$4*BX704+$CK$5*CG704</f>
        <v>2.7421648084925789</v>
      </c>
    </row>
    <row r="705" spans="1:87" ht="15" customHeight="1" x14ac:dyDescent="0.2">
      <c r="A705" s="150" t="s">
        <v>194</v>
      </c>
      <c r="C705" s="147">
        <v>231</v>
      </c>
      <c r="D705" s="26">
        <f t="shared" si="1364"/>
        <v>1008</v>
      </c>
      <c r="F705" s="28">
        <v>62.3</v>
      </c>
      <c r="G705" s="28">
        <v>0.48</v>
      </c>
      <c r="H705" s="28">
        <v>14.8</v>
      </c>
      <c r="I705" s="28">
        <v>5.5</v>
      </c>
      <c r="J705" s="28">
        <v>0.14000000000000001</v>
      </c>
      <c r="K705" s="28">
        <v>1.86</v>
      </c>
      <c r="L705" s="28">
        <v>5.89</v>
      </c>
      <c r="M705" s="28">
        <v>3.62</v>
      </c>
      <c r="N705" s="28">
        <v>5.21</v>
      </c>
      <c r="O705" s="28">
        <v>0.25</v>
      </c>
      <c r="P705" s="28">
        <f t="shared" si="1365"/>
        <v>100.05</v>
      </c>
      <c r="R705" s="28">
        <v>57.21</v>
      </c>
      <c r="S705" s="28">
        <v>0.24</v>
      </c>
      <c r="T705" s="28">
        <v>26.38</v>
      </c>
      <c r="U705" s="28">
        <v>0.67</v>
      </c>
      <c r="V705" s="28">
        <v>0.08</v>
      </c>
      <c r="W705" s="28">
        <v>0.21</v>
      </c>
      <c r="X705" s="28">
        <v>8.5399999999999991</v>
      </c>
      <c r="Y705" s="28">
        <v>4.8499999999999996</v>
      </c>
      <c r="Z705" s="28">
        <v>1.83</v>
      </c>
      <c r="AA705" s="28">
        <f t="shared" si="1366"/>
        <v>100.00999999999998</v>
      </c>
      <c r="AC705" s="30">
        <f t="shared" si="1367"/>
        <v>1.0369507323568574</v>
      </c>
      <c r="AD705" s="30">
        <f t="shared" si="1368"/>
        <v>6.0075093867334164E-3</v>
      </c>
      <c r="AE705" s="30">
        <f t="shared" si="1369"/>
        <v>0.29030992546096512</v>
      </c>
      <c r="AF705" s="30">
        <f t="shared" si="1370"/>
        <v>7.6548364648573425E-2</v>
      </c>
      <c r="AG705" s="30">
        <f t="shared" si="1371"/>
        <v>1.9734987313222443E-3</v>
      </c>
      <c r="AH705" s="30">
        <f t="shared" si="1372"/>
        <v>4.6153846153846156E-2</v>
      </c>
      <c r="AI705" s="30">
        <f t="shared" si="1373"/>
        <v>0.10502853067047076</v>
      </c>
      <c r="AJ705" s="30">
        <f t="shared" si="1374"/>
        <v>0.11681187479832204</v>
      </c>
      <c r="AK705" s="30">
        <f t="shared" si="1375"/>
        <v>0.11061571125265392</v>
      </c>
      <c r="AL705" s="30">
        <f t="shared" si="1376"/>
        <v>3.5226896439969845E-3</v>
      </c>
      <c r="AM705" s="30">
        <f t="shared" si="1377"/>
        <v>1.7939226831037416</v>
      </c>
      <c r="AO705" s="30">
        <f t="shared" si="1378"/>
        <v>0.57803535354309976</v>
      </c>
      <c r="AP705" s="30">
        <f t="shared" si="1379"/>
        <v>3.3488117650307928E-3</v>
      </c>
      <c r="AQ705" s="30">
        <f t="shared" si="1380"/>
        <v>0.16182967537858858</v>
      </c>
      <c r="AR705" s="30">
        <f t="shared" si="1381"/>
        <v>4.2670938591474777E-2</v>
      </c>
      <c r="AS705" s="30">
        <f t="shared" si="1382"/>
        <v>1.1001024458355199E-3</v>
      </c>
      <c r="AT705" s="30">
        <f t="shared" si="1383"/>
        <v>2.5727890387111575E-2</v>
      </c>
      <c r="AU705" s="30">
        <f t="shared" si="1384"/>
        <v>5.854685469986725E-2</v>
      </c>
      <c r="AV705" s="30">
        <f t="shared" si="1385"/>
        <v>6.5115334065691657E-2</v>
      </c>
      <c r="AW705" s="30">
        <f t="shared" si="1386"/>
        <v>6.1661359374347725E-2</v>
      </c>
      <c r="AX705" s="30">
        <f t="shared" si="1387"/>
        <v>1.9636797489522959E-3</v>
      </c>
      <c r="AY705" s="30">
        <f t="shared" si="1388"/>
        <v>0.99999999999999978</v>
      </c>
      <c r="AZ705" s="30"/>
      <c r="BA705" s="30">
        <f t="shared" si="1389"/>
        <v>0.95223035952063917</v>
      </c>
      <c r="BB705" s="30">
        <f t="shared" si="1390"/>
        <v>3.0037546933667082E-3</v>
      </c>
      <c r="BC705" s="30">
        <f t="shared" si="1391"/>
        <v>0.51745782659866613</v>
      </c>
      <c r="BD705" s="30">
        <f t="shared" si="1392"/>
        <v>9.3249826026443987E-3</v>
      </c>
      <c r="BE705" s="30">
        <f t="shared" si="1393"/>
        <v>1.1277135607555681E-3</v>
      </c>
      <c r="BF705" s="30">
        <f t="shared" si="1394"/>
        <v>5.210918114143921E-3</v>
      </c>
      <c r="BG705" s="30">
        <f t="shared" si="1395"/>
        <v>0.15228245363766046</v>
      </c>
      <c r="BH705" s="30">
        <f t="shared" si="1396"/>
        <v>0.15650209745079058</v>
      </c>
      <c r="BI705" s="30">
        <f t="shared" si="1397"/>
        <v>3.8853503184713374E-2</v>
      </c>
      <c r="BJ705" s="30">
        <f t="shared" si="1398"/>
        <v>1.8359936093633804</v>
      </c>
      <c r="BK705" s="30"/>
      <c r="BL705" s="30">
        <f t="shared" si="1399"/>
        <v>0.51864579193759786</v>
      </c>
      <c r="BM705" s="30">
        <f t="shared" si="1400"/>
        <v>1.6360376626845896E-3</v>
      </c>
      <c r="BN705" s="30">
        <f t="shared" si="1401"/>
        <v>0.28184075584995716</v>
      </c>
      <c r="BO705" s="30">
        <f t="shared" si="1402"/>
        <v>5.0789842377925156E-3</v>
      </c>
      <c r="BP705" s="30">
        <f t="shared" si="1403"/>
        <v>6.1422521026453672E-4</v>
      </c>
      <c r="BQ705" s="30">
        <f t="shared" si="1404"/>
        <v>2.8382005730133099E-3</v>
      </c>
      <c r="BR705" s="30">
        <f t="shared" si="1405"/>
        <v>8.2942801576778621E-2</v>
      </c>
      <c r="BS705" s="30">
        <f t="shared" si="1406"/>
        <v>8.5241090520493001E-2</v>
      </c>
      <c r="BT705" s="30">
        <f t="shared" si="1407"/>
        <v>2.1162112431418315E-2</v>
      </c>
      <c r="BU705" s="30">
        <f t="shared" si="1408"/>
        <v>0.99999999999999989</v>
      </c>
      <c r="BV705" s="30"/>
      <c r="BW705" s="28">
        <f t="shared" si="1409"/>
        <v>0.43804886077863359</v>
      </c>
      <c r="BX705" s="28">
        <f t="shared" si="1410"/>
        <v>0.45018689849131288</v>
      </c>
      <c r="BY705" s="28">
        <f t="shared" si="1411"/>
        <v>0.11176424073005353</v>
      </c>
      <c r="BZ705" s="28"/>
      <c r="CA705" s="28">
        <f t="shared" si="1412"/>
        <v>62.268865567216395</v>
      </c>
      <c r="CB705" s="28">
        <f t="shared" si="1413"/>
        <v>8.8255872063968024</v>
      </c>
      <c r="CC705" s="28">
        <f t="shared" si="1414"/>
        <v>33.078867111937029</v>
      </c>
      <c r="CD705" s="28">
        <f t="shared" si="1415"/>
        <v>43.804886077863358</v>
      </c>
      <c r="CF705" s="28">
        <f t="shared" si="1416"/>
        <v>6.7511653502969313</v>
      </c>
      <c r="CG705" s="28">
        <f t="shared" si="1417"/>
        <v>0.51362227787151404</v>
      </c>
      <c r="CH705" s="30"/>
      <c r="CI705" s="107">
        <f t="shared" si="1418"/>
        <v>2.6803883684416303</v>
      </c>
    </row>
    <row r="706" spans="1:87" ht="15" customHeight="1" x14ac:dyDescent="0.2">
      <c r="A706" s="150" t="s">
        <v>194</v>
      </c>
      <c r="C706" s="147">
        <v>238</v>
      </c>
      <c r="D706" s="26">
        <f t="shared" si="1364"/>
        <v>1008</v>
      </c>
      <c r="F706" s="28">
        <v>62.3</v>
      </c>
      <c r="G706" s="28">
        <v>0.48</v>
      </c>
      <c r="H706" s="28">
        <v>14.8</v>
      </c>
      <c r="I706" s="28">
        <v>5.5</v>
      </c>
      <c r="J706" s="28">
        <v>0.14000000000000001</v>
      </c>
      <c r="K706" s="28">
        <v>1.86</v>
      </c>
      <c r="L706" s="28">
        <v>5.89</v>
      </c>
      <c r="M706" s="28">
        <v>3.62</v>
      </c>
      <c r="N706" s="28">
        <v>5.21</v>
      </c>
      <c r="O706" s="28">
        <v>0.25</v>
      </c>
      <c r="P706" s="28">
        <f t="shared" si="1365"/>
        <v>100.05</v>
      </c>
      <c r="R706" s="28">
        <v>56.06</v>
      </c>
      <c r="S706" s="28">
        <v>0.31</v>
      </c>
      <c r="T706" s="28">
        <v>27.1</v>
      </c>
      <c r="U706" s="28">
        <v>0.69</v>
      </c>
      <c r="V706" s="28">
        <v>0.1</v>
      </c>
      <c r="W706" s="28">
        <v>0.15</v>
      </c>
      <c r="X706" s="28">
        <v>9.23</v>
      </c>
      <c r="Y706" s="28">
        <v>4.79</v>
      </c>
      <c r="Z706" s="28">
        <v>1.58</v>
      </c>
      <c r="AA706" s="28">
        <f t="shared" si="1366"/>
        <v>100.01</v>
      </c>
      <c r="AC706" s="30">
        <f t="shared" si="1367"/>
        <v>1.0369507323568574</v>
      </c>
      <c r="AD706" s="30">
        <f t="shared" si="1368"/>
        <v>6.0075093867334164E-3</v>
      </c>
      <c r="AE706" s="30">
        <f t="shared" si="1369"/>
        <v>0.29030992546096512</v>
      </c>
      <c r="AF706" s="30">
        <f t="shared" si="1370"/>
        <v>7.6548364648573425E-2</v>
      </c>
      <c r="AG706" s="30">
        <f t="shared" si="1371"/>
        <v>1.9734987313222443E-3</v>
      </c>
      <c r="AH706" s="30">
        <f t="shared" si="1372"/>
        <v>4.6153846153846156E-2</v>
      </c>
      <c r="AI706" s="30">
        <f t="shared" si="1373"/>
        <v>0.10502853067047076</v>
      </c>
      <c r="AJ706" s="30">
        <f t="shared" si="1374"/>
        <v>0.11681187479832204</v>
      </c>
      <c r="AK706" s="30">
        <f t="shared" si="1375"/>
        <v>0.11061571125265392</v>
      </c>
      <c r="AL706" s="30">
        <f t="shared" si="1376"/>
        <v>3.5226896439969845E-3</v>
      </c>
      <c r="AM706" s="30">
        <f t="shared" si="1377"/>
        <v>1.7939226831037416</v>
      </c>
      <c r="AO706" s="30">
        <f t="shared" si="1378"/>
        <v>0.57803535354309976</v>
      </c>
      <c r="AP706" s="30">
        <f t="shared" si="1379"/>
        <v>3.3488117650307928E-3</v>
      </c>
      <c r="AQ706" s="30">
        <f t="shared" si="1380"/>
        <v>0.16182967537858858</v>
      </c>
      <c r="AR706" s="30">
        <f t="shared" si="1381"/>
        <v>4.2670938591474777E-2</v>
      </c>
      <c r="AS706" s="30">
        <f t="shared" si="1382"/>
        <v>1.1001024458355199E-3</v>
      </c>
      <c r="AT706" s="30">
        <f t="shared" si="1383"/>
        <v>2.5727890387111575E-2</v>
      </c>
      <c r="AU706" s="30">
        <f t="shared" si="1384"/>
        <v>5.854685469986725E-2</v>
      </c>
      <c r="AV706" s="30">
        <f t="shared" si="1385"/>
        <v>6.5115334065691657E-2</v>
      </c>
      <c r="AW706" s="30">
        <f t="shared" si="1386"/>
        <v>6.1661359374347725E-2</v>
      </c>
      <c r="AX706" s="30">
        <f t="shared" si="1387"/>
        <v>1.9636797489522959E-3</v>
      </c>
      <c r="AY706" s="30">
        <f t="shared" si="1388"/>
        <v>0.99999999999999978</v>
      </c>
      <c r="AZ706" s="30"/>
      <c r="BA706" s="30">
        <f t="shared" si="1389"/>
        <v>0.93308921438082559</v>
      </c>
      <c r="BB706" s="30">
        <f t="shared" si="1390"/>
        <v>3.8798498122653313E-3</v>
      </c>
      <c r="BC706" s="30">
        <f t="shared" si="1391"/>
        <v>0.53158101216163212</v>
      </c>
      <c r="BD706" s="30">
        <f t="shared" si="1392"/>
        <v>9.6033402922755737E-3</v>
      </c>
      <c r="BE706" s="30">
        <f t="shared" si="1393"/>
        <v>1.4096419509444602E-3</v>
      </c>
      <c r="BF706" s="30">
        <f t="shared" si="1394"/>
        <v>3.7220843672456576E-3</v>
      </c>
      <c r="BG706" s="30">
        <f t="shared" si="1395"/>
        <v>0.16458630527817406</v>
      </c>
      <c r="BH706" s="30">
        <f t="shared" si="1396"/>
        <v>0.15456598902871896</v>
      </c>
      <c r="BI706" s="30">
        <f t="shared" si="1397"/>
        <v>3.3545647558386411E-2</v>
      </c>
      <c r="BJ706" s="30">
        <f t="shared" si="1398"/>
        <v>1.8359830848304679</v>
      </c>
      <c r="BK706" s="30"/>
      <c r="BL706" s="30">
        <f t="shared" si="1399"/>
        <v>0.50822320863973847</v>
      </c>
      <c r="BM706" s="30">
        <f t="shared" si="1400"/>
        <v>2.1132274280313379E-3</v>
      </c>
      <c r="BN706" s="30">
        <f t="shared" si="1401"/>
        <v>0.289534809200444</v>
      </c>
      <c r="BO706" s="30">
        <f t="shared" si="1402"/>
        <v>5.2306256912831705E-3</v>
      </c>
      <c r="BP706" s="30">
        <f t="shared" si="1403"/>
        <v>7.6778591403777808E-4</v>
      </c>
      <c r="BQ706" s="30">
        <f t="shared" si="1404"/>
        <v>2.0272977447334975E-3</v>
      </c>
      <c r="BR706" s="30">
        <f t="shared" si="1405"/>
        <v>8.9644783025531916E-2</v>
      </c>
      <c r="BS706" s="30">
        <f t="shared" si="1406"/>
        <v>8.418704415405405E-2</v>
      </c>
      <c r="BT706" s="30">
        <f t="shared" si="1407"/>
        <v>1.8271218202145893E-2</v>
      </c>
      <c r="BU706" s="30">
        <f t="shared" si="1408"/>
        <v>1.0000000000000002</v>
      </c>
      <c r="BV706" s="30"/>
      <c r="BW706" s="28">
        <f t="shared" si="1409"/>
        <v>0.46664946329922546</v>
      </c>
      <c r="BX706" s="28">
        <f t="shared" si="1410"/>
        <v>0.43823898776182479</v>
      </c>
      <c r="BY706" s="28">
        <f t="shared" si="1411"/>
        <v>9.5111548938949686E-2</v>
      </c>
      <c r="BZ706" s="28"/>
      <c r="CA706" s="28">
        <f t="shared" si="1412"/>
        <v>62.268865567216395</v>
      </c>
      <c r="CB706" s="28">
        <f t="shared" si="1413"/>
        <v>8.8255872063968024</v>
      </c>
      <c r="CC706" s="28">
        <f t="shared" si="1414"/>
        <v>32.84362805885624</v>
      </c>
      <c r="CD706" s="28">
        <f t="shared" si="1415"/>
        <v>46.66494632992255</v>
      </c>
      <c r="CF706" s="28">
        <f t="shared" si="1416"/>
        <v>6.8144132537500148</v>
      </c>
      <c r="CG706" s="28">
        <f t="shared" si="1417"/>
        <v>0.51362227787151404</v>
      </c>
      <c r="CH706" s="30"/>
      <c r="CI706" s="107">
        <f t="shared" si="1418"/>
        <v>2.8066212795227305</v>
      </c>
    </row>
    <row r="707" spans="1:87" ht="15" customHeight="1" x14ac:dyDescent="0.2">
      <c r="A707" s="150" t="s">
        <v>194</v>
      </c>
      <c r="C707" s="147">
        <v>245</v>
      </c>
      <c r="D707" s="26">
        <f t="shared" si="1364"/>
        <v>1008</v>
      </c>
      <c r="F707" s="28">
        <v>62.3</v>
      </c>
      <c r="G707" s="28">
        <v>0.48</v>
      </c>
      <c r="H707" s="28">
        <v>14.8</v>
      </c>
      <c r="I707" s="28">
        <v>5.5</v>
      </c>
      <c r="J707" s="28">
        <v>0.14000000000000001</v>
      </c>
      <c r="K707" s="28">
        <v>1.86</v>
      </c>
      <c r="L707" s="28">
        <v>5.89</v>
      </c>
      <c r="M707" s="28">
        <v>3.62</v>
      </c>
      <c r="N707" s="28">
        <v>5.21</v>
      </c>
      <c r="O707" s="28">
        <v>0.25</v>
      </c>
      <c r="P707" s="28">
        <f t="shared" si="1365"/>
        <v>100.05</v>
      </c>
      <c r="R707" s="28">
        <v>56.46</v>
      </c>
      <c r="S707" s="28">
        <v>0.26</v>
      </c>
      <c r="T707" s="28">
        <v>26.75</v>
      </c>
      <c r="U707" s="28">
        <v>0.78</v>
      </c>
      <c r="V707" s="28">
        <v>0.06</v>
      </c>
      <c r="W707" s="28">
        <v>0.23</v>
      </c>
      <c r="X707" s="28">
        <v>9.16</v>
      </c>
      <c r="Y707" s="28">
        <v>4.75</v>
      </c>
      <c r="Z707" s="28">
        <v>1.54</v>
      </c>
      <c r="AA707" s="28">
        <f t="shared" si="1366"/>
        <v>99.990000000000009</v>
      </c>
      <c r="AC707" s="30">
        <f t="shared" si="1367"/>
        <v>1.0369507323568574</v>
      </c>
      <c r="AD707" s="30">
        <f t="shared" si="1368"/>
        <v>6.0075093867334164E-3</v>
      </c>
      <c r="AE707" s="30">
        <f t="shared" si="1369"/>
        <v>0.29030992546096512</v>
      </c>
      <c r="AF707" s="30">
        <f t="shared" si="1370"/>
        <v>7.6548364648573425E-2</v>
      </c>
      <c r="AG707" s="30">
        <f t="shared" si="1371"/>
        <v>1.9734987313222443E-3</v>
      </c>
      <c r="AH707" s="30">
        <f t="shared" si="1372"/>
        <v>4.6153846153846156E-2</v>
      </c>
      <c r="AI707" s="30">
        <f t="shared" si="1373"/>
        <v>0.10502853067047076</v>
      </c>
      <c r="AJ707" s="30">
        <f t="shared" si="1374"/>
        <v>0.11681187479832204</v>
      </c>
      <c r="AK707" s="30">
        <f t="shared" si="1375"/>
        <v>0.11061571125265392</v>
      </c>
      <c r="AL707" s="30">
        <f t="shared" si="1376"/>
        <v>3.5226896439969845E-3</v>
      </c>
      <c r="AM707" s="30">
        <f t="shared" si="1377"/>
        <v>1.7939226831037416</v>
      </c>
      <c r="AO707" s="30">
        <f t="shared" si="1378"/>
        <v>0.57803535354309976</v>
      </c>
      <c r="AP707" s="30">
        <f t="shared" si="1379"/>
        <v>3.3488117650307928E-3</v>
      </c>
      <c r="AQ707" s="30">
        <f t="shared" si="1380"/>
        <v>0.16182967537858858</v>
      </c>
      <c r="AR707" s="30">
        <f t="shared" si="1381"/>
        <v>4.2670938591474777E-2</v>
      </c>
      <c r="AS707" s="30">
        <f t="shared" si="1382"/>
        <v>1.1001024458355199E-3</v>
      </c>
      <c r="AT707" s="30">
        <f t="shared" si="1383"/>
        <v>2.5727890387111575E-2</v>
      </c>
      <c r="AU707" s="30">
        <f t="shared" si="1384"/>
        <v>5.854685469986725E-2</v>
      </c>
      <c r="AV707" s="30">
        <f t="shared" si="1385"/>
        <v>6.5115334065691657E-2</v>
      </c>
      <c r="AW707" s="30">
        <f t="shared" si="1386"/>
        <v>6.1661359374347725E-2</v>
      </c>
      <c r="AX707" s="30">
        <f t="shared" si="1387"/>
        <v>1.9636797489522959E-3</v>
      </c>
      <c r="AY707" s="30">
        <f t="shared" si="1388"/>
        <v>0.99999999999999978</v>
      </c>
      <c r="AZ707" s="30"/>
      <c r="BA707" s="30">
        <f t="shared" si="1389"/>
        <v>0.93974700399467381</v>
      </c>
      <c r="BB707" s="30">
        <f t="shared" si="1390"/>
        <v>3.2540675844806004E-3</v>
      </c>
      <c r="BC707" s="30">
        <f t="shared" si="1391"/>
        <v>0.52471557473519026</v>
      </c>
      <c r="BD707" s="30">
        <f t="shared" si="1392"/>
        <v>1.0855949895615868E-2</v>
      </c>
      <c r="BE707" s="30">
        <f t="shared" si="1393"/>
        <v>8.4578517056667607E-4</v>
      </c>
      <c r="BF707" s="30">
        <f t="shared" si="1394"/>
        <v>5.7071960297766754E-3</v>
      </c>
      <c r="BG707" s="30">
        <f t="shared" si="1395"/>
        <v>0.16333808844507847</v>
      </c>
      <c r="BH707" s="30">
        <f t="shared" si="1396"/>
        <v>0.15327525008067119</v>
      </c>
      <c r="BI707" s="30">
        <f t="shared" si="1397"/>
        <v>3.2696390658174097E-2</v>
      </c>
      <c r="BJ707" s="30">
        <f t="shared" si="1398"/>
        <v>1.8344353065942276</v>
      </c>
      <c r="BK707" s="30"/>
      <c r="BL707" s="30">
        <f t="shared" si="1399"/>
        <v>0.51228135471257774</v>
      </c>
      <c r="BM707" s="30">
        <f t="shared" si="1400"/>
        <v>1.7738797180708603E-3</v>
      </c>
      <c r="BN707" s="30">
        <f t="shared" si="1401"/>
        <v>0.28603656550274631</v>
      </c>
      <c r="BO707" s="30">
        <f t="shared" si="1402"/>
        <v>5.9178701241695934E-3</v>
      </c>
      <c r="BP707" s="30">
        <f t="shared" si="1403"/>
        <v>4.6106023337336562E-4</v>
      </c>
      <c r="BQ707" s="30">
        <f t="shared" si="1404"/>
        <v>3.1111459800523193E-3</v>
      </c>
      <c r="BR707" s="30">
        <f t="shared" si="1405"/>
        <v>8.9039982962565406E-2</v>
      </c>
      <c r="BS707" s="30">
        <f t="shared" si="1406"/>
        <v>8.3554459254951141E-2</v>
      </c>
      <c r="BT707" s="30">
        <f t="shared" si="1407"/>
        <v>1.782368151149331E-2</v>
      </c>
      <c r="BU707" s="30">
        <f t="shared" si="1408"/>
        <v>1.0000000000000002</v>
      </c>
      <c r="BV707" s="30"/>
      <c r="BW707" s="28">
        <f t="shared" si="1409"/>
        <v>0.46760245936085931</v>
      </c>
      <c r="BX707" s="28">
        <f t="shared" si="1410"/>
        <v>0.43879467783150822</v>
      </c>
      <c r="BY707" s="28">
        <f t="shared" si="1411"/>
        <v>9.360286280763247E-2</v>
      </c>
      <c r="BZ707" s="28"/>
      <c r="CA707" s="28">
        <f t="shared" si="1412"/>
        <v>62.268865567216395</v>
      </c>
      <c r="CB707" s="28">
        <f t="shared" si="1413"/>
        <v>8.8255872063968024</v>
      </c>
      <c r="CC707" s="28">
        <f t="shared" si="1414"/>
        <v>32.740409248806216</v>
      </c>
      <c r="CD707" s="28">
        <f t="shared" si="1415"/>
        <v>46.76024593608593</v>
      </c>
      <c r="CF707" s="28">
        <f t="shared" si="1416"/>
        <v>6.8164533809770704</v>
      </c>
      <c r="CG707" s="28">
        <f t="shared" si="1417"/>
        <v>0.51362227787151404</v>
      </c>
      <c r="CH707" s="30"/>
      <c r="CI707" s="107">
        <f t="shared" si="1418"/>
        <v>2.7991112287624929</v>
      </c>
    </row>
    <row r="708" spans="1:87" ht="15" customHeight="1" x14ac:dyDescent="0.2">
      <c r="A708" s="150" t="s">
        <v>194</v>
      </c>
      <c r="C708" s="147">
        <v>252</v>
      </c>
      <c r="D708" s="26">
        <f t="shared" si="1364"/>
        <v>1008</v>
      </c>
      <c r="F708" s="28">
        <v>62.3</v>
      </c>
      <c r="G708" s="28">
        <v>0.48</v>
      </c>
      <c r="H708" s="28">
        <v>14.8</v>
      </c>
      <c r="I708" s="28">
        <v>5.5</v>
      </c>
      <c r="J708" s="28">
        <v>0.14000000000000001</v>
      </c>
      <c r="K708" s="28">
        <v>1.86</v>
      </c>
      <c r="L708" s="28">
        <v>5.89</v>
      </c>
      <c r="M708" s="28">
        <v>3.62</v>
      </c>
      <c r="N708" s="28">
        <v>5.21</v>
      </c>
      <c r="O708" s="28">
        <v>0.25</v>
      </c>
      <c r="P708" s="28">
        <f t="shared" si="1365"/>
        <v>100.05</v>
      </c>
      <c r="R708" s="28">
        <v>56.56</v>
      </c>
      <c r="S708" s="28">
        <v>0.3</v>
      </c>
      <c r="T708" s="28">
        <v>26.54</v>
      </c>
      <c r="U708" s="28">
        <v>0.75</v>
      </c>
      <c r="V708" s="28">
        <v>0.13</v>
      </c>
      <c r="W708" s="28">
        <v>0.24</v>
      </c>
      <c r="X708" s="28">
        <v>9.11</v>
      </c>
      <c r="Y708" s="28">
        <v>4.68</v>
      </c>
      <c r="Z708" s="28">
        <v>1.68</v>
      </c>
      <c r="AA708" s="28">
        <f t="shared" si="1366"/>
        <v>99.990000000000009</v>
      </c>
      <c r="AC708" s="30">
        <f t="shared" si="1367"/>
        <v>1.0369507323568574</v>
      </c>
      <c r="AD708" s="30">
        <f t="shared" si="1368"/>
        <v>6.0075093867334164E-3</v>
      </c>
      <c r="AE708" s="30">
        <f t="shared" si="1369"/>
        <v>0.29030992546096512</v>
      </c>
      <c r="AF708" s="30">
        <f t="shared" si="1370"/>
        <v>7.6548364648573425E-2</v>
      </c>
      <c r="AG708" s="30">
        <f t="shared" si="1371"/>
        <v>1.9734987313222443E-3</v>
      </c>
      <c r="AH708" s="30">
        <f t="shared" si="1372"/>
        <v>4.6153846153846156E-2</v>
      </c>
      <c r="AI708" s="30">
        <f t="shared" si="1373"/>
        <v>0.10502853067047076</v>
      </c>
      <c r="AJ708" s="30">
        <f t="shared" si="1374"/>
        <v>0.11681187479832204</v>
      </c>
      <c r="AK708" s="30">
        <f t="shared" si="1375"/>
        <v>0.11061571125265392</v>
      </c>
      <c r="AL708" s="30">
        <f t="shared" si="1376"/>
        <v>3.5226896439969845E-3</v>
      </c>
      <c r="AM708" s="30">
        <f t="shared" si="1377"/>
        <v>1.7939226831037416</v>
      </c>
      <c r="AO708" s="30">
        <f t="shared" si="1378"/>
        <v>0.57803535354309976</v>
      </c>
      <c r="AP708" s="30">
        <f t="shared" si="1379"/>
        <v>3.3488117650307928E-3</v>
      </c>
      <c r="AQ708" s="30">
        <f t="shared" si="1380"/>
        <v>0.16182967537858858</v>
      </c>
      <c r="AR708" s="30">
        <f t="shared" si="1381"/>
        <v>4.2670938591474777E-2</v>
      </c>
      <c r="AS708" s="30">
        <f t="shared" si="1382"/>
        <v>1.1001024458355199E-3</v>
      </c>
      <c r="AT708" s="30">
        <f t="shared" si="1383"/>
        <v>2.5727890387111575E-2</v>
      </c>
      <c r="AU708" s="30">
        <f t="shared" si="1384"/>
        <v>5.854685469986725E-2</v>
      </c>
      <c r="AV708" s="30">
        <f t="shared" si="1385"/>
        <v>6.5115334065691657E-2</v>
      </c>
      <c r="AW708" s="30">
        <f t="shared" si="1386"/>
        <v>6.1661359374347725E-2</v>
      </c>
      <c r="AX708" s="30">
        <f t="shared" si="1387"/>
        <v>1.9636797489522959E-3</v>
      </c>
      <c r="AY708" s="30">
        <f t="shared" si="1388"/>
        <v>0.99999999999999978</v>
      </c>
      <c r="AZ708" s="30"/>
      <c r="BA708" s="30">
        <f t="shared" si="1389"/>
        <v>0.94141145139813587</v>
      </c>
      <c r="BB708" s="30">
        <f t="shared" si="1390"/>
        <v>3.7546933667083849E-3</v>
      </c>
      <c r="BC708" s="30">
        <f t="shared" si="1391"/>
        <v>0.52059631227932524</v>
      </c>
      <c r="BD708" s="30">
        <f t="shared" si="1392"/>
        <v>1.0438413361169104E-2</v>
      </c>
      <c r="BE708" s="30">
        <f t="shared" si="1393"/>
        <v>1.8325345362277983E-3</v>
      </c>
      <c r="BF708" s="30">
        <f t="shared" si="1394"/>
        <v>5.9553349875930521E-3</v>
      </c>
      <c r="BG708" s="30">
        <f t="shared" si="1395"/>
        <v>0.16244650499286734</v>
      </c>
      <c r="BH708" s="30">
        <f t="shared" si="1396"/>
        <v>0.15101645692158761</v>
      </c>
      <c r="BI708" s="30">
        <f t="shared" si="1397"/>
        <v>3.5668789808917196E-2</v>
      </c>
      <c r="BJ708" s="30">
        <f t="shared" si="1398"/>
        <v>1.8331204916525317</v>
      </c>
      <c r="BK708" s="30"/>
      <c r="BL708" s="30">
        <f t="shared" si="1399"/>
        <v>0.51355677691948498</v>
      </c>
      <c r="BM708" s="30">
        <f t="shared" si="1400"/>
        <v>2.0482523564632586E-3</v>
      </c>
      <c r="BN708" s="30">
        <f t="shared" si="1401"/>
        <v>0.28399459536345872</v>
      </c>
      <c r="BO708" s="30">
        <f t="shared" si="1402"/>
        <v>5.6943411023456644E-3</v>
      </c>
      <c r="BP708" s="30">
        <f t="shared" si="1403"/>
        <v>9.9968035084032855E-4</v>
      </c>
      <c r="BQ708" s="30">
        <f t="shared" si="1404"/>
        <v>3.2487417028568611E-3</v>
      </c>
      <c r="BR708" s="30">
        <f t="shared" si="1405"/>
        <v>8.8617472628012658E-2</v>
      </c>
      <c r="BS708" s="30">
        <f t="shared" si="1406"/>
        <v>8.2382177063248282E-2</v>
      </c>
      <c r="BT708" s="30">
        <f t="shared" si="1407"/>
        <v>1.9457962513289181E-2</v>
      </c>
      <c r="BU708" s="30">
        <f t="shared" si="1408"/>
        <v>0.99999999999999978</v>
      </c>
      <c r="BV708" s="30"/>
      <c r="BW708" s="28">
        <f t="shared" si="1409"/>
        <v>0.46528711350659024</v>
      </c>
      <c r="BX708" s="28">
        <f t="shared" si="1410"/>
        <v>0.43254861861215821</v>
      </c>
      <c r="BY708" s="28">
        <f t="shared" si="1411"/>
        <v>0.10216426788125155</v>
      </c>
      <c r="BZ708" s="28"/>
      <c r="CA708" s="28">
        <f t="shared" si="1412"/>
        <v>62.268865567216395</v>
      </c>
      <c r="CB708" s="28">
        <f t="shared" si="1413"/>
        <v>8.8255872063968024</v>
      </c>
      <c r="CC708" s="28">
        <f t="shared" si="1414"/>
        <v>33.480782463454666</v>
      </c>
      <c r="CD708" s="28">
        <f t="shared" si="1415"/>
        <v>46.528711350659023</v>
      </c>
      <c r="CF708" s="28">
        <f t="shared" si="1416"/>
        <v>6.8114895552988752</v>
      </c>
      <c r="CG708" s="28">
        <f t="shared" si="1417"/>
        <v>0.51362227787151404</v>
      </c>
      <c r="CH708" s="30"/>
      <c r="CI708" s="107">
        <f t="shared" si="1418"/>
        <v>2.8776141125736427</v>
      </c>
    </row>
    <row r="709" spans="1:87" ht="15" customHeight="1" x14ac:dyDescent="0.2">
      <c r="A709" s="150" t="s">
        <v>194</v>
      </c>
      <c r="C709" s="146">
        <v>259</v>
      </c>
      <c r="D709" s="26">
        <f t="shared" si="1364"/>
        <v>1008</v>
      </c>
      <c r="F709" s="28">
        <v>62.3</v>
      </c>
      <c r="G709" s="28">
        <v>0.48</v>
      </c>
      <c r="H709" s="28">
        <v>14.8</v>
      </c>
      <c r="I709" s="28">
        <v>5.5</v>
      </c>
      <c r="J709" s="28">
        <v>0.14000000000000001</v>
      </c>
      <c r="K709" s="28">
        <v>1.86</v>
      </c>
      <c r="L709" s="28">
        <v>5.89</v>
      </c>
      <c r="M709" s="28">
        <v>3.62</v>
      </c>
      <c r="N709" s="28">
        <v>5.21</v>
      </c>
      <c r="O709" s="28">
        <v>0.25</v>
      </c>
      <c r="P709" s="28">
        <f t="shared" si="1365"/>
        <v>100.05</v>
      </c>
      <c r="R709" s="28">
        <v>57.13</v>
      </c>
      <c r="S709" s="28">
        <v>0.35</v>
      </c>
      <c r="T709" s="28">
        <v>26.17</v>
      </c>
      <c r="U709" s="28">
        <v>0.77</v>
      </c>
      <c r="V709" s="28">
        <v>0.14000000000000001</v>
      </c>
      <c r="W709" s="28">
        <v>0.21</v>
      </c>
      <c r="X709" s="28">
        <v>8.52</v>
      </c>
      <c r="Y709" s="28">
        <v>4.82</v>
      </c>
      <c r="Z709" s="28">
        <v>1.9</v>
      </c>
      <c r="AA709" s="28">
        <f t="shared" si="1366"/>
        <v>100.00999999999999</v>
      </c>
      <c r="AC709" s="30">
        <f t="shared" si="1367"/>
        <v>1.0369507323568574</v>
      </c>
      <c r="AD709" s="30">
        <f t="shared" si="1368"/>
        <v>6.0075093867334164E-3</v>
      </c>
      <c r="AE709" s="30">
        <f t="shared" si="1369"/>
        <v>0.29030992546096512</v>
      </c>
      <c r="AF709" s="30">
        <f t="shared" si="1370"/>
        <v>7.6548364648573425E-2</v>
      </c>
      <c r="AG709" s="30">
        <f t="shared" si="1371"/>
        <v>1.9734987313222443E-3</v>
      </c>
      <c r="AH709" s="30">
        <f t="shared" si="1372"/>
        <v>4.6153846153846156E-2</v>
      </c>
      <c r="AI709" s="30">
        <f t="shared" si="1373"/>
        <v>0.10502853067047076</v>
      </c>
      <c r="AJ709" s="30">
        <f t="shared" si="1374"/>
        <v>0.11681187479832204</v>
      </c>
      <c r="AK709" s="30">
        <f t="shared" si="1375"/>
        <v>0.11061571125265392</v>
      </c>
      <c r="AL709" s="30">
        <f t="shared" si="1376"/>
        <v>3.5226896439969845E-3</v>
      </c>
      <c r="AM709" s="30">
        <f t="shared" si="1377"/>
        <v>1.7939226831037416</v>
      </c>
      <c r="AO709" s="30">
        <f t="shared" si="1378"/>
        <v>0.57803535354309976</v>
      </c>
      <c r="AP709" s="30">
        <f t="shared" si="1379"/>
        <v>3.3488117650307928E-3</v>
      </c>
      <c r="AQ709" s="30">
        <f t="shared" si="1380"/>
        <v>0.16182967537858858</v>
      </c>
      <c r="AR709" s="30">
        <f t="shared" si="1381"/>
        <v>4.2670938591474777E-2</v>
      </c>
      <c r="AS709" s="30">
        <f t="shared" si="1382"/>
        <v>1.1001024458355199E-3</v>
      </c>
      <c r="AT709" s="30">
        <f t="shared" si="1383"/>
        <v>2.5727890387111575E-2</v>
      </c>
      <c r="AU709" s="30">
        <f t="shared" si="1384"/>
        <v>5.854685469986725E-2</v>
      </c>
      <c r="AV709" s="30">
        <f t="shared" si="1385"/>
        <v>6.5115334065691657E-2</v>
      </c>
      <c r="AW709" s="30">
        <f t="shared" si="1386"/>
        <v>6.1661359374347725E-2</v>
      </c>
      <c r="AX709" s="30">
        <f t="shared" si="1387"/>
        <v>1.9636797489522959E-3</v>
      </c>
      <c r="AY709" s="30">
        <f t="shared" si="1388"/>
        <v>0.99999999999999978</v>
      </c>
      <c r="AZ709" s="30"/>
      <c r="BA709" s="30">
        <f t="shared" si="1389"/>
        <v>0.95089880159786955</v>
      </c>
      <c r="BB709" s="30">
        <f t="shared" si="1390"/>
        <v>4.3804755944931162E-3</v>
      </c>
      <c r="BC709" s="30">
        <f t="shared" si="1391"/>
        <v>0.51333856414280121</v>
      </c>
      <c r="BD709" s="30">
        <f t="shared" si="1392"/>
        <v>1.0716771050800279E-2</v>
      </c>
      <c r="BE709" s="30">
        <f t="shared" si="1393"/>
        <v>1.9734987313222443E-3</v>
      </c>
      <c r="BF709" s="30">
        <f t="shared" si="1394"/>
        <v>5.210918114143921E-3</v>
      </c>
      <c r="BG709" s="30">
        <f t="shared" si="1395"/>
        <v>0.15192582025677603</v>
      </c>
      <c r="BH709" s="30">
        <f t="shared" si="1396"/>
        <v>0.15553404323975478</v>
      </c>
      <c r="BI709" s="30">
        <f t="shared" si="1397"/>
        <v>4.0339702760084924E-2</v>
      </c>
      <c r="BJ709" s="30">
        <f t="shared" si="1398"/>
        <v>1.8343185954880459</v>
      </c>
      <c r="BK709" s="30"/>
      <c r="BL709" s="30">
        <f t="shared" si="1399"/>
        <v>0.5183934807927244</v>
      </c>
      <c r="BM709" s="30">
        <f t="shared" si="1400"/>
        <v>2.3880669395534475E-3</v>
      </c>
      <c r="BN709" s="30">
        <f t="shared" si="1401"/>
        <v>0.27985245605942316</v>
      </c>
      <c r="BO709" s="30">
        <f t="shared" si="1402"/>
        <v>5.8423716998567158E-3</v>
      </c>
      <c r="BP709" s="30">
        <f t="shared" si="1403"/>
        <v>1.075875660954725E-3</v>
      </c>
      <c r="BQ709" s="30">
        <f t="shared" si="1404"/>
        <v>2.840792284917923E-3</v>
      </c>
      <c r="BR709" s="30">
        <f t="shared" si="1405"/>
        <v>8.282411824776495E-2</v>
      </c>
      <c r="BS709" s="30">
        <f t="shared" si="1406"/>
        <v>8.479118274346055E-2</v>
      </c>
      <c r="BT709" s="30">
        <f t="shared" si="1407"/>
        <v>2.1991655571344186E-2</v>
      </c>
      <c r="BU709" s="30">
        <f t="shared" si="1408"/>
        <v>1</v>
      </c>
      <c r="BV709" s="30"/>
      <c r="BW709" s="28">
        <f t="shared" si="1409"/>
        <v>0.43682003946112202</v>
      </c>
      <c r="BX709" s="28">
        <f t="shared" si="1410"/>
        <v>0.44719447155663683</v>
      </c>
      <c r="BY709" s="28">
        <f t="shared" si="1411"/>
        <v>0.11598548898224115</v>
      </c>
      <c r="BZ709" s="28"/>
      <c r="CA709" s="28">
        <f t="shared" si="1412"/>
        <v>62.268865567216395</v>
      </c>
      <c r="CB709" s="28">
        <f t="shared" si="1413"/>
        <v>8.8255872063968024</v>
      </c>
      <c r="CC709" s="28">
        <f t="shared" si="1414"/>
        <v>33.439550871280218</v>
      </c>
      <c r="CD709" s="28">
        <f t="shared" si="1415"/>
        <v>43.682003946112204</v>
      </c>
      <c r="CF709" s="28">
        <f t="shared" si="1416"/>
        <v>6.7483561931186058</v>
      </c>
      <c r="CG709" s="28">
        <f t="shared" si="1417"/>
        <v>0.51362227787151404</v>
      </c>
      <c r="CH709" s="30"/>
      <c r="CI709" s="107">
        <f t="shared" si="1418"/>
        <v>2.7181401597590837</v>
      </c>
    </row>
    <row r="710" spans="1:87" ht="15" customHeight="1" x14ac:dyDescent="0.2">
      <c r="A710" s="150" t="s">
        <v>194</v>
      </c>
      <c r="C710" s="147">
        <v>266</v>
      </c>
      <c r="D710" s="26">
        <f t="shared" si="1364"/>
        <v>1008</v>
      </c>
      <c r="F710" s="28">
        <v>62.3</v>
      </c>
      <c r="G710" s="28">
        <v>0.48</v>
      </c>
      <c r="H710" s="28">
        <v>14.8</v>
      </c>
      <c r="I710" s="28">
        <v>5.5</v>
      </c>
      <c r="J710" s="28">
        <v>0.14000000000000001</v>
      </c>
      <c r="K710" s="28">
        <v>1.86</v>
      </c>
      <c r="L710" s="28">
        <v>5.89</v>
      </c>
      <c r="M710" s="28">
        <v>3.62</v>
      </c>
      <c r="N710" s="28">
        <v>5.21</v>
      </c>
      <c r="O710" s="28">
        <v>0.25</v>
      </c>
      <c r="P710" s="28">
        <f t="shared" si="1365"/>
        <v>100.05</v>
      </c>
      <c r="R710" s="28">
        <v>56.63</v>
      </c>
      <c r="S710" s="28">
        <v>0.19</v>
      </c>
      <c r="T710" s="28">
        <v>26.71</v>
      </c>
      <c r="U710" s="28">
        <v>0.72</v>
      </c>
      <c r="V710" s="28">
        <v>0.12</v>
      </c>
      <c r="W710" s="28">
        <v>0.31</v>
      </c>
      <c r="X710" s="28">
        <v>8.82</v>
      </c>
      <c r="Y710" s="28">
        <v>4.75</v>
      </c>
      <c r="Z710" s="28">
        <v>1.74</v>
      </c>
      <c r="AA710" s="28">
        <f t="shared" si="1366"/>
        <v>99.99</v>
      </c>
      <c r="AC710" s="30">
        <f t="shared" si="1367"/>
        <v>1.0369507323568574</v>
      </c>
      <c r="AD710" s="30">
        <f t="shared" si="1368"/>
        <v>6.0075093867334164E-3</v>
      </c>
      <c r="AE710" s="30">
        <f t="shared" si="1369"/>
        <v>0.29030992546096512</v>
      </c>
      <c r="AF710" s="30">
        <f t="shared" si="1370"/>
        <v>7.6548364648573425E-2</v>
      </c>
      <c r="AG710" s="30">
        <f t="shared" si="1371"/>
        <v>1.9734987313222443E-3</v>
      </c>
      <c r="AH710" s="30">
        <f t="shared" si="1372"/>
        <v>4.6153846153846156E-2</v>
      </c>
      <c r="AI710" s="30">
        <f t="shared" si="1373"/>
        <v>0.10502853067047076</v>
      </c>
      <c r="AJ710" s="30">
        <f t="shared" si="1374"/>
        <v>0.11681187479832204</v>
      </c>
      <c r="AK710" s="30">
        <f t="shared" si="1375"/>
        <v>0.11061571125265392</v>
      </c>
      <c r="AL710" s="30">
        <f t="shared" si="1376"/>
        <v>3.5226896439969845E-3</v>
      </c>
      <c r="AM710" s="30">
        <f t="shared" si="1377"/>
        <v>1.7939226831037416</v>
      </c>
      <c r="AO710" s="30">
        <f t="shared" si="1378"/>
        <v>0.57803535354309976</v>
      </c>
      <c r="AP710" s="30">
        <f t="shared" si="1379"/>
        <v>3.3488117650307928E-3</v>
      </c>
      <c r="AQ710" s="30">
        <f t="shared" si="1380"/>
        <v>0.16182967537858858</v>
      </c>
      <c r="AR710" s="30">
        <f t="shared" si="1381"/>
        <v>4.2670938591474777E-2</v>
      </c>
      <c r="AS710" s="30">
        <f t="shared" si="1382"/>
        <v>1.1001024458355199E-3</v>
      </c>
      <c r="AT710" s="30">
        <f t="shared" si="1383"/>
        <v>2.5727890387111575E-2</v>
      </c>
      <c r="AU710" s="30">
        <f t="shared" si="1384"/>
        <v>5.854685469986725E-2</v>
      </c>
      <c r="AV710" s="30">
        <f t="shared" si="1385"/>
        <v>6.5115334065691657E-2</v>
      </c>
      <c r="AW710" s="30">
        <f t="shared" si="1386"/>
        <v>6.1661359374347725E-2</v>
      </c>
      <c r="AX710" s="30">
        <f t="shared" si="1387"/>
        <v>1.9636797489522959E-3</v>
      </c>
      <c r="AY710" s="30">
        <f t="shared" si="1388"/>
        <v>0.99999999999999978</v>
      </c>
      <c r="AZ710" s="30"/>
      <c r="BA710" s="30">
        <f t="shared" si="1389"/>
        <v>0.94257656458055927</v>
      </c>
      <c r="BB710" s="30">
        <f t="shared" si="1390"/>
        <v>2.3779724655819774E-3</v>
      </c>
      <c r="BC710" s="30">
        <f t="shared" si="1391"/>
        <v>0.52393095331502559</v>
      </c>
      <c r="BD710" s="30">
        <f t="shared" si="1392"/>
        <v>1.0020876826722338E-2</v>
      </c>
      <c r="BE710" s="30">
        <f t="shared" si="1393"/>
        <v>1.6915703411333521E-3</v>
      </c>
      <c r="BF710" s="30">
        <f t="shared" si="1394"/>
        <v>7.6923076923076927E-3</v>
      </c>
      <c r="BG710" s="30">
        <f t="shared" si="1395"/>
        <v>0.15727532097004279</v>
      </c>
      <c r="BH710" s="30">
        <f t="shared" si="1396"/>
        <v>0.15327525008067119</v>
      </c>
      <c r="BI710" s="30">
        <f t="shared" si="1397"/>
        <v>3.6942675159235668E-2</v>
      </c>
      <c r="BJ710" s="30">
        <f t="shared" si="1398"/>
        <v>1.8357834914312798</v>
      </c>
      <c r="BK710" s="30"/>
      <c r="BL710" s="30">
        <f t="shared" si="1399"/>
        <v>0.51344647611231853</v>
      </c>
      <c r="BM710" s="30">
        <f t="shared" si="1400"/>
        <v>1.2953447270233249E-3</v>
      </c>
      <c r="BN710" s="30">
        <f t="shared" si="1401"/>
        <v>0.28539909840159833</v>
      </c>
      <c r="BO710" s="30">
        <f t="shared" si="1402"/>
        <v>5.458637619030717E-3</v>
      </c>
      <c r="BP710" s="30">
        <f t="shared" si="1403"/>
        <v>9.2144326878901663E-4</v>
      </c>
      <c r="BQ710" s="30">
        <f t="shared" si="1404"/>
        <v>4.190204197941849E-3</v>
      </c>
      <c r="BR710" s="30">
        <f t="shared" si="1405"/>
        <v>8.5672042320972239E-2</v>
      </c>
      <c r="BS710" s="30">
        <f t="shared" si="1406"/>
        <v>8.3493097522719967E-2</v>
      </c>
      <c r="BT710" s="30">
        <f t="shared" si="1407"/>
        <v>2.0123655829606076E-2</v>
      </c>
      <c r="BU710" s="30">
        <f t="shared" si="1408"/>
        <v>1</v>
      </c>
      <c r="BV710" s="30"/>
      <c r="BW710" s="28">
        <f t="shared" si="1409"/>
        <v>0.45259964815264253</v>
      </c>
      <c r="BX710" s="28">
        <f t="shared" si="1410"/>
        <v>0.44108842906277623</v>
      </c>
      <c r="BY710" s="28">
        <f t="shared" si="1411"/>
        <v>0.10631192278458124</v>
      </c>
      <c r="BZ710" s="28"/>
      <c r="CA710" s="28">
        <f t="shared" si="1412"/>
        <v>62.268865567216395</v>
      </c>
      <c r="CB710" s="28">
        <f t="shared" si="1413"/>
        <v>8.8255872063968024</v>
      </c>
      <c r="CC710" s="28">
        <f t="shared" si="1414"/>
        <v>33.26117468609025</v>
      </c>
      <c r="CD710" s="28">
        <f t="shared" si="1415"/>
        <v>45.259964815264254</v>
      </c>
      <c r="CF710" s="28">
        <f t="shared" si="1416"/>
        <v>6.7838428476607975</v>
      </c>
      <c r="CG710" s="28">
        <f t="shared" si="1417"/>
        <v>0.51362227787151404</v>
      </c>
      <c r="CH710" s="30"/>
      <c r="CI710" s="107">
        <f t="shared" si="1418"/>
        <v>2.7816113411449739</v>
      </c>
    </row>
    <row r="711" spans="1:87" ht="15" customHeight="1" x14ac:dyDescent="0.2">
      <c r="A711" s="150" t="s">
        <v>194</v>
      </c>
      <c r="C711" s="147">
        <v>273</v>
      </c>
      <c r="D711" s="26">
        <f t="shared" si="1364"/>
        <v>1008</v>
      </c>
      <c r="F711" s="28">
        <v>62.3</v>
      </c>
      <c r="G711" s="28">
        <v>0.48</v>
      </c>
      <c r="H711" s="28">
        <v>14.8</v>
      </c>
      <c r="I711" s="28">
        <v>5.5</v>
      </c>
      <c r="J711" s="28">
        <v>0.14000000000000001</v>
      </c>
      <c r="K711" s="28">
        <v>1.86</v>
      </c>
      <c r="L711" s="28">
        <v>5.89</v>
      </c>
      <c r="M711" s="28">
        <v>3.62</v>
      </c>
      <c r="N711" s="28">
        <v>5.21</v>
      </c>
      <c r="O711" s="28">
        <v>0.25</v>
      </c>
      <c r="P711" s="28">
        <f t="shared" si="1365"/>
        <v>100.05</v>
      </c>
      <c r="R711" s="28">
        <v>56.22</v>
      </c>
      <c r="S711" s="28">
        <v>0.22</v>
      </c>
      <c r="T711" s="28">
        <v>26.92</v>
      </c>
      <c r="U711" s="28">
        <v>0.82</v>
      </c>
      <c r="V711" s="28">
        <v>0.2</v>
      </c>
      <c r="W711" s="28">
        <v>0.15</v>
      </c>
      <c r="X711" s="28">
        <v>9.24</v>
      </c>
      <c r="Y711" s="28">
        <v>4.6900000000000004</v>
      </c>
      <c r="Z711" s="28">
        <v>1.54</v>
      </c>
      <c r="AA711" s="28">
        <f t="shared" si="1366"/>
        <v>100</v>
      </c>
      <c r="AC711" s="30">
        <f t="shared" si="1367"/>
        <v>1.0369507323568574</v>
      </c>
      <c r="AD711" s="30">
        <f t="shared" si="1368"/>
        <v>6.0075093867334164E-3</v>
      </c>
      <c r="AE711" s="30">
        <f t="shared" si="1369"/>
        <v>0.29030992546096512</v>
      </c>
      <c r="AF711" s="30">
        <f t="shared" si="1370"/>
        <v>7.6548364648573425E-2</v>
      </c>
      <c r="AG711" s="30">
        <f t="shared" si="1371"/>
        <v>1.9734987313222443E-3</v>
      </c>
      <c r="AH711" s="30">
        <f t="shared" si="1372"/>
        <v>4.6153846153846156E-2</v>
      </c>
      <c r="AI711" s="30">
        <f t="shared" si="1373"/>
        <v>0.10502853067047076</v>
      </c>
      <c r="AJ711" s="30">
        <f t="shared" si="1374"/>
        <v>0.11681187479832204</v>
      </c>
      <c r="AK711" s="30">
        <f t="shared" si="1375"/>
        <v>0.11061571125265392</v>
      </c>
      <c r="AL711" s="30">
        <f t="shared" si="1376"/>
        <v>3.5226896439969845E-3</v>
      </c>
      <c r="AM711" s="30">
        <f t="shared" si="1377"/>
        <v>1.7939226831037416</v>
      </c>
      <c r="AO711" s="30">
        <f t="shared" si="1378"/>
        <v>0.57803535354309976</v>
      </c>
      <c r="AP711" s="30">
        <f t="shared" si="1379"/>
        <v>3.3488117650307928E-3</v>
      </c>
      <c r="AQ711" s="30">
        <f t="shared" si="1380"/>
        <v>0.16182967537858858</v>
      </c>
      <c r="AR711" s="30">
        <f t="shared" si="1381"/>
        <v>4.2670938591474777E-2</v>
      </c>
      <c r="AS711" s="30">
        <f t="shared" si="1382"/>
        <v>1.1001024458355199E-3</v>
      </c>
      <c r="AT711" s="30">
        <f t="shared" si="1383"/>
        <v>2.5727890387111575E-2</v>
      </c>
      <c r="AU711" s="30">
        <f t="shared" si="1384"/>
        <v>5.854685469986725E-2</v>
      </c>
      <c r="AV711" s="30">
        <f t="shared" si="1385"/>
        <v>6.5115334065691657E-2</v>
      </c>
      <c r="AW711" s="30">
        <f t="shared" si="1386"/>
        <v>6.1661359374347725E-2</v>
      </c>
      <c r="AX711" s="30">
        <f t="shared" si="1387"/>
        <v>1.9636797489522959E-3</v>
      </c>
      <c r="AY711" s="30">
        <f t="shared" si="1388"/>
        <v>0.99999999999999978</v>
      </c>
      <c r="AZ711" s="30"/>
      <c r="BA711" s="30">
        <f t="shared" si="1389"/>
        <v>0.93575233022636484</v>
      </c>
      <c r="BB711" s="30">
        <f t="shared" si="1390"/>
        <v>2.753441802252816E-3</v>
      </c>
      <c r="BC711" s="30">
        <f t="shared" si="1391"/>
        <v>0.52805021577089062</v>
      </c>
      <c r="BD711" s="30">
        <f t="shared" si="1392"/>
        <v>1.1412665274878218E-2</v>
      </c>
      <c r="BE711" s="30">
        <f t="shared" si="1393"/>
        <v>2.8192839018889204E-3</v>
      </c>
      <c r="BF711" s="30">
        <f t="shared" si="1394"/>
        <v>3.7220843672456576E-3</v>
      </c>
      <c r="BG711" s="30">
        <f t="shared" si="1395"/>
        <v>0.16476462196861627</v>
      </c>
      <c r="BH711" s="30">
        <f t="shared" si="1396"/>
        <v>0.15133914165859957</v>
      </c>
      <c r="BI711" s="30">
        <f t="shared" si="1397"/>
        <v>3.2696390658174097E-2</v>
      </c>
      <c r="BJ711" s="30">
        <f t="shared" si="1398"/>
        <v>1.8333101756289112</v>
      </c>
      <c r="BK711" s="30"/>
      <c r="BL711" s="30">
        <f t="shared" si="1399"/>
        <v>0.51041680925889044</v>
      </c>
      <c r="BM711" s="30">
        <f t="shared" si="1400"/>
        <v>1.5018963178493549E-3</v>
      </c>
      <c r="BN711" s="30">
        <f t="shared" si="1401"/>
        <v>0.28803102867726388</v>
      </c>
      <c r="BO711" s="30">
        <f t="shared" si="1402"/>
        <v>6.2251687829982943E-3</v>
      </c>
      <c r="BP711" s="30">
        <f t="shared" si="1403"/>
        <v>1.5378106440290574E-3</v>
      </c>
      <c r="BQ711" s="30">
        <f t="shared" si="1404"/>
        <v>2.0302534817758311E-3</v>
      </c>
      <c r="BR711" s="30">
        <f t="shared" si="1405"/>
        <v>8.9872747208253667E-2</v>
      </c>
      <c r="BS711" s="30">
        <f t="shared" si="1406"/>
        <v>8.2549665446919343E-2</v>
      </c>
      <c r="BT711" s="30">
        <f t="shared" si="1407"/>
        <v>1.7834620182020047E-2</v>
      </c>
      <c r="BU711" s="30">
        <f t="shared" si="1408"/>
        <v>0.99999999999999989</v>
      </c>
      <c r="BV711" s="30"/>
      <c r="BW711" s="28">
        <f t="shared" si="1409"/>
        <v>0.4723754274311619</v>
      </c>
      <c r="BX711" s="28">
        <f t="shared" si="1410"/>
        <v>0.43388496191653969</v>
      </c>
      <c r="BY711" s="28">
        <f t="shared" si="1411"/>
        <v>9.3739610652298411E-2</v>
      </c>
      <c r="BZ711" s="28"/>
      <c r="CA711" s="28">
        <f t="shared" si="1412"/>
        <v>62.268865567216395</v>
      </c>
      <c r="CB711" s="28">
        <f t="shared" si="1413"/>
        <v>8.8255872063968024</v>
      </c>
      <c r="CC711" s="28">
        <f t="shared" si="1414"/>
        <v>32.992732436787932</v>
      </c>
      <c r="CD711" s="28">
        <f t="shared" si="1415"/>
        <v>47.237542743116187</v>
      </c>
      <c r="CF711" s="28">
        <f t="shared" si="1416"/>
        <v>6.8266089583779239</v>
      </c>
      <c r="CG711" s="28">
        <f t="shared" si="1417"/>
        <v>0.51362227787151404</v>
      </c>
      <c r="CH711" s="30"/>
      <c r="CI711" s="107">
        <f t="shared" si="1418"/>
        <v>2.8561934403635996</v>
      </c>
    </row>
    <row r="712" spans="1:87" ht="15" customHeight="1" x14ac:dyDescent="0.2">
      <c r="A712" s="150" t="s">
        <v>194</v>
      </c>
      <c r="C712" s="147">
        <v>280</v>
      </c>
      <c r="D712" s="26">
        <f t="shared" si="1364"/>
        <v>1008</v>
      </c>
      <c r="F712" s="28">
        <v>62.3</v>
      </c>
      <c r="G712" s="28">
        <v>0.48</v>
      </c>
      <c r="H712" s="28">
        <v>14.8</v>
      </c>
      <c r="I712" s="28">
        <v>5.5</v>
      </c>
      <c r="J712" s="28">
        <v>0.14000000000000001</v>
      </c>
      <c r="K712" s="28">
        <v>1.86</v>
      </c>
      <c r="L712" s="28">
        <v>5.89</v>
      </c>
      <c r="M712" s="28">
        <v>3.62</v>
      </c>
      <c r="N712" s="28">
        <v>5.21</v>
      </c>
      <c r="O712" s="28">
        <v>0.25</v>
      </c>
      <c r="P712" s="28">
        <f t="shared" si="1365"/>
        <v>100.05</v>
      </c>
      <c r="R712" s="28">
        <v>56.47</v>
      </c>
      <c r="S712" s="28">
        <v>0.23</v>
      </c>
      <c r="T712" s="28">
        <v>26.59</v>
      </c>
      <c r="U712" s="28">
        <v>0.9</v>
      </c>
      <c r="V712" s="28">
        <v>0.19</v>
      </c>
      <c r="W712" s="28">
        <v>0.34</v>
      </c>
      <c r="X712" s="28">
        <v>8.9</v>
      </c>
      <c r="Y712" s="28">
        <v>4.8099999999999996</v>
      </c>
      <c r="Z712" s="28">
        <v>1.58</v>
      </c>
      <c r="AA712" s="28">
        <f t="shared" si="1366"/>
        <v>100.01</v>
      </c>
      <c r="AC712" s="30">
        <f t="shared" si="1367"/>
        <v>1.0369507323568574</v>
      </c>
      <c r="AD712" s="30">
        <f t="shared" si="1368"/>
        <v>6.0075093867334164E-3</v>
      </c>
      <c r="AE712" s="30">
        <f t="shared" si="1369"/>
        <v>0.29030992546096512</v>
      </c>
      <c r="AF712" s="30">
        <f t="shared" si="1370"/>
        <v>7.6548364648573425E-2</v>
      </c>
      <c r="AG712" s="30">
        <f t="shared" si="1371"/>
        <v>1.9734987313222443E-3</v>
      </c>
      <c r="AH712" s="30">
        <f t="shared" si="1372"/>
        <v>4.6153846153846156E-2</v>
      </c>
      <c r="AI712" s="30">
        <f t="shared" si="1373"/>
        <v>0.10502853067047076</v>
      </c>
      <c r="AJ712" s="30">
        <f t="shared" si="1374"/>
        <v>0.11681187479832204</v>
      </c>
      <c r="AK712" s="30">
        <f t="shared" si="1375"/>
        <v>0.11061571125265392</v>
      </c>
      <c r="AL712" s="30">
        <f t="shared" si="1376"/>
        <v>3.5226896439969845E-3</v>
      </c>
      <c r="AM712" s="30">
        <f t="shared" si="1377"/>
        <v>1.7939226831037416</v>
      </c>
      <c r="AO712" s="30">
        <f t="shared" si="1378"/>
        <v>0.57803535354309976</v>
      </c>
      <c r="AP712" s="30">
        <f t="shared" si="1379"/>
        <v>3.3488117650307928E-3</v>
      </c>
      <c r="AQ712" s="30">
        <f t="shared" si="1380"/>
        <v>0.16182967537858858</v>
      </c>
      <c r="AR712" s="30">
        <f t="shared" si="1381"/>
        <v>4.2670938591474777E-2</v>
      </c>
      <c r="AS712" s="30">
        <f t="shared" si="1382"/>
        <v>1.1001024458355199E-3</v>
      </c>
      <c r="AT712" s="30">
        <f t="shared" si="1383"/>
        <v>2.5727890387111575E-2</v>
      </c>
      <c r="AU712" s="30">
        <f t="shared" si="1384"/>
        <v>5.854685469986725E-2</v>
      </c>
      <c r="AV712" s="30">
        <f t="shared" si="1385"/>
        <v>6.5115334065691657E-2</v>
      </c>
      <c r="AW712" s="30">
        <f t="shared" si="1386"/>
        <v>6.1661359374347725E-2</v>
      </c>
      <c r="AX712" s="30">
        <f t="shared" si="1387"/>
        <v>1.9636797489522959E-3</v>
      </c>
      <c r="AY712" s="30">
        <f t="shared" si="1388"/>
        <v>0.99999999999999978</v>
      </c>
      <c r="AZ712" s="30"/>
      <c r="BA712" s="30">
        <f t="shared" si="1389"/>
        <v>0.93991344873502003</v>
      </c>
      <c r="BB712" s="30">
        <f t="shared" si="1390"/>
        <v>2.8785982478097623E-3</v>
      </c>
      <c r="BC712" s="30">
        <f t="shared" si="1391"/>
        <v>0.52157708905453126</v>
      </c>
      <c r="BD712" s="30">
        <f t="shared" si="1392"/>
        <v>1.2526096033402923E-2</v>
      </c>
      <c r="BE712" s="30">
        <f t="shared" si="1393"/>
        <v>2.6783197067944743E-3</v>
      </c>
      <c r="BF712" s="30">
        <f t="shared" si="1394"/>
        <v>8.4367245657568247E-3</v>
      </c>
      <c r="BG712" s="30">
        <f t="shared" si="1395"/>
        <v>0.15870185449358062</v>
      </c>
      <c r="BH712" s="30">
        <f t="shared" si="1396"/>
        <v>0.15521135850274281</v>
      </c>
      <c r="BI712" s="30">
        <f t="shared" si="1397"/>
        <v>3.3545647558386411E-2</v>
      </c>
      <c r="BJ712" s="30">
        <f t="shared" si="1398"/>
        <v>1.8354691368980249</v>
      </c>
      <c r="BK712" s="30"/>
      <c r="BL712" s="30">
        <f t="shared" si="1399"/>
        <v>0.51208349399080078</v>
      </c>
      <c r="BM712" s="30">
        <f t="shared" si="1400"/>
        <v>1.5683174344596411E-3</v>
      </c>
      <c r="BN712" s="30">
        <f t="shared" si="1401"/>
        <v>0.28416554578302838</v>
      </c>
      <c r="BO712" s="30">
        <f t="shared" si="1402"/>
        <v>6.8244656265766717E-3</v>
      </c>
      <c r="BP712" s="30">
        <f t="shared" si="1403"/>
        <v>1.4592017119508104E-3</v>
      </c>
      <c r="BQ712" s="30">
        <f t="shared" si="1404"/>
        <v>4.5964949211922124E-3</v>
      </c>
      <c r="BR712" s="30">
        <f t="shared" si="1405"/>
        <v>8.6463918844088841E-2</v>
      </c>
      <c r="BS712" s="30">
        <f t="shared" si="1406"/>
        <v>8.4562227379672936E-2</v>
      </c>
      <c r="BT712" s="30">
        <f t="shared" si="1407"/>
        <v>1.8276334308229853E-2</v>
      </c>
      <c r="BU712" s="30">
        <f t="shared" si="1408"/>
        <v>1</v>
      </c>
      <c r="BV712" s="30"/>
      <c r="BW712" s="28">
        <f t="shared" si="1409"/>
        <v>0.456750057374323</v>
      </c>
      <c r="BX712" s="28">
        <f t="shared" si="1410"/>
        <v>0.44670427530600759</v>
      </c>
      <c r="BY712" s="28">
        <f t="shared" si="1411"/>
        <v>9.6545667319669348E-2</v>
      </c>
      <c r="BZ712" s="28"/>
      <c r="CA712" s="28">
        <f t="shared" si="1412"/>
        <v>62.268865567216395</v>
      </c>
      <c r="CB712" s="28">
        <f t="shared" si="1413"/>
        <v>8.8255872063968024</v>
      </c>
      <c r="CC712" s="28">
        <f t="shared" si="1414"/>
        <v>32.492069600683088</v>
      </c>
      <c r="CD712" s="28">
        <f t="shared" si="1415"/>
        <v>45.675005737432301</v>
      </c>
      <c r="CF712" s="28">
        <f t="shared" si="1416"/>
        <v>6.7929712127254742</v>
      </c>
      <c r="CG712" s="28">
        <f t="shared" si="1417"/>
        <v>0.51362227787151404</v>
      </c>
      <c r="CH712" s="30"/>
      <c r="CI712" s="107">
        <f t="shared" si="1418"/>
        <v>2.7094942710927419</v>
      </c>
    </row>
    <row r="713" spans="1:87" ht="15" customHeight="1" x14ac:dyDescent="0.2">
      <c r="A713" s="150" t="s">
        <v>194</v>
      </c>
      <c r="C713" s="147">
        <v>287</v>
      </c>
      <c r="D713" s="26">
        <f t="shared" si="1364"/>
        <v>1008</v>
      </c>
      <c r="F713" s="28">
        <v>62.3</v>
      </c>
      <c r="G713" s="28">
        <v>0.48</v>
      </c>
      <c r="H713" s="28">
        <v>14.8</v>
      </c>
      <c r="I713" s="28">
        <v>5.5</v>
      </c>
      <c r="J713" s="28">
        <v>0.14000000000000001</v>
      </c>
      <c r="K713" s="28">
        <v>1.86</v>
      </c>
      <c r="L713" s="28">
        <v>5.89</v>
      </c>
      <c r="M713" s="28">
        <v>3.62</v>
      </c>
      <c r="N713" s="28">
        <v>5.21</v>
      </c>
      <c r="O713" s="28">
        <v>0.25</v>
      </c>
      <c r="P713" s="28">
        <f t="shared" si="1365"/>
        <v>100.05</v>
      </c>
      <c r="R713" s="28">
        <v>56.06</v>
      </c>
      <c r="S713" s="28">
        <v>0.15</v>
      </c>
      <c r="T713" s="28">
        <v>27.47</v>
      </c>
      <c r="U713" s="28">
        <v>0.61</v>
      </c>
      <c r="V713" s="28">
        <v>0</v>
      </c>
      <c r="W713" s="28">
        <v>0.26</v>
      </c>
      <c r="X713" s="28">
        <v>9.4499999999999993</v>
      </c>
      <c r="Y713" s="28">
        <v>4.53</v>
      </c>
      <c r="Z713" s="28">
        <v>1.48</v>
      </c>
      <c r="AA713" s="28">
        <f t="shared" si="1366"/>
        <v>100.01000000000002</v>
      </c>
      <c r="AC713" s="30">
        <f t="shared" si="1367"/>
        <v>1.0369507323568574</v>
      </c>
      <c r="AD713" s="30">
        <f t="shared" si="1368"/>
        <v>6.0075093867334164E-3</v>
      </c>
      <c r="AE713" s="30">
        <f t="shared" si="1369"/>
        <v>0.29030992546096512</v>
      </c>
      <c r="AF713" s="30">
        <f t="shared" si="1370"/>
        <v>7.6548364648573425E-2</v>
      </c>
      <c r="AG713" s="30">
        <f t="shared" si="1371"/>
        <v>1.9734987313222443E-3</v>
      </c>
      <c r="AH713" s="30">
        <f t="shared" si="1372"/>
        <v>4.6153846153846156E-2</v>
      </c>
      <c r="AI713" s="30">
        <f t="shared" si="1373"/>
        <v>0.10502853067047076</v>
      </c>
      <c r="AJ713" s="30">
        <f t="shared" si="1374"/>
        <v>0.11681187479832204</v>
      </c>
      <c r="AK713" s="30">
        <f t="shared" si="1375"/>
        <v>0.11061571125265392</v>
      </c>
      <c r="AL713" s="30">
        <f t="shared" si="1376"/>
        <v>3.5226896439969845E-3</v>
      </c>
      <c r="AM713" s="30">
        <f t="shared" si="1377"/>
        <v>1.7939226831037416</v>
      </c>
      <c r="AO713" s="30">
        <f t="shared" si="1378"/>
        <v>0.57803535354309976</v>
      </c>
      <c r="AP713" s="30">
        <f t="shared" si="1379"/>
        <v>3.3488117650307928E-3</v>
      </c>
      <c r="AQ713" s="30">
        <f t="shared" si="1380"/>
        <v>0.16182967537858858</v>
      </c>
      <c r="AR713" s="30">
        <f t="shared" si="1381"/>
        <v>4.2670938591474777E-2</v>
      </c>
      <c r="AS713" s="30">
        <f t="shared" si="1382"/>
        <v>1.1001024458355199E-3</v>
      </c>
      <c r="AT713" s="30">
        <f t="shared" si="1383"/>
        <v>2.5727890387111575E-2</v>
      </c>
      <c r="AU713" s="30">
        <f t="shared" si="1384"/>
        <v>5.854685469986725E-2</v>
      </c>
      <c r="AV713" s="30">
        <f t="shared" si="1385"/>
        <v>6.5115334065691657E-2</v>
      </c>
      <c r="AW713" s="30">
        <f t="shared" si="1386"/>
        <v>6.1661359374347725E-2</v>
      </c>
      <c r="AX713" s="30">
        <f t="shared" si="1387"/>
        <v>1.9636797489522959E-3</v>
      </c>
      <c r="AY713" s="30">
        <f t="shared" si="1388"/>
        <v>0.99999999999999978</v>
      </c>
      <c r="AZ713" s="30"/>
      <c r="BA713" s="30">
        <f t="shared" si="1389"/>
        <v>0.93308921438082559</v>
      </c>
      <c r="BB713" s="30">
        <f t="shared" si="1390"/>
        <v>1.8773466833541925E-3</v>
      </c>
      <c r="BC713" s="30">
        <f t="shared" si="1391"/>
        <v>0.53883876029815614</v>
      </c>
      <c r="BD713" s="30">
        <f t="shared" si="1392"/>
        <v>8.4899095337508702E-3</v>
      </c>
      <c r="BE713" s="30">
        <f t="shared" si="1393"/>
        <v>0</v>
      </c>
      <c r="BF713" s="30">
        <f t="shared" si="1394"/>
        <v>6.4516129032258073E-3</v>
      </c>
      <c r="BG713" s="30">
        <f t="shared" si="1395"/>
        <v>0.16850927246790298</v>
      </c>
      <c r="BH713" s="30">
        <f t="shared" si="1396"/>
        <v>0.14617618586640854</v>
      </c>
      <c r="BI713" s="30">
        <f t="shared" si="1397"/>
        <v>3.1422505307855626E-2</v>
      </c>
      <c r="BJ713" s="30">
        <f t="shared" si="1398"/>
        <v>1.8348548074414797</v>
      </c>
      <c r="BK713" s="30"/>
      <c r="BL713" s="30">
        <f t="shared" si="1399"/>
        <v>0.5085357220618042</v>
      </c>
      <c r="BM713" s="30">
        <f t="shared" si="1400"/>
        <v>1.0231581680143747E-3</v>
      </c>
      <c r="BN713" s="30">
        <f t="shared" si="1401"/>
        <v>0.2936683371963979</v>
      </c>
      <c r="BO713" s="30">
        <f t="shared" si="1402"/>
        <v>4.6270198052287279E-3</v>
      </c>
      <c r="BP713" s="30">
        <f t="shared" si="1403"/>
        <v>0</v>
      </c>
      <c r="BQ713" s="30">
        <f t="shared" si="1404"/>
        <v>3.5161435537354219E-3</v>
      </c>
      <c r="BR713" s="30">
        <f t="shared" si="1405"/>
        <v>9.1837932780562737E-2</v>
      </c>
      <c r="BS713" s="30">
        <f t="shared" si="1406"/>
        <v>7.9666350314789497E-2</v>
      </c>
      <c r="BT713" s="30">
        <f t="shared" si="1407"/>
        <v>1.7125336119467212E-2</v>
      </c>
      <c r="BU713" s="30">
        <f t="shared" si="1408"/>
        <v>1.0000000000000002</v>
      </c>
      <c r="BV713" s="30"/>
      <c r="BW713" s="28">
        <f t="shared" si="1409"/>
        <v>0.48686909915231175</v>
      </c>
      <c r="BX713" s="28">
        <f t="shared" si="1410"/>
        <v>0.42234274047948994</v>
      </c>
      <c r="BY713" s="28">
        <f t="shared" si="1411"/>
        <v>9.0788160368198367E-2</v>
      </c>
      <c r="BZ713" s="28"/>
      <c r="CA713" s="28">
        <f t="shared" si="1412"/>
        <v>62.268865567216395</v>
      </c>
      <c r="CB713" s="28">
        <f t="shared" si="1413"/>
        <v>8.8255872063968024</v>
      </c>
      <c r="CC713" s="28">
        <f t="shared" si="1414"/>
        <v>33.422270994435422</v>
      </c>
      <c r="CD713" s="28">
        <f t="shared" si="1415"/>
        <v>48.686909915231176</v>
      </c>
      <c r="CF713" s="28">
        <f t="shared" si="1416"/>
        <v>6.8568301885634426</v>
      </c>
      <c r="CG713" s="28">
        <f t="shared" si="1417"/>
        <v>0.51362227787151404</v>
      </c>
      <c r="CH713" s="30"/>
      <c r="CI713" s="107">
        <f t="shared" si="1418"/>
        <v>2.9882996028199416</v>
      </c>
    </row>
    <row r="714" spans="1:87" ht="15" customHeight="1" x14ac:dyDescent="0.2">
      <c r="A714" s="150" t="s">
        <v>194</v>
      </c>
      <c r="C714" s="147">
        <v>294</v>
      </c>
      <c r="D714" s="26">
        <f t="shared" si="1364"/>
        <v>1008</v>
      </c>
      <c r="F714" s="28">
        <v>62.3</v>
      </c>
      <c r="G714" s="28">
        <v>0.48</v>
      </c>
      <c r="H714" s="28">
        <v>14.8</v>
      </c>
      <c r="I714" s="28">
        <v>5.5</v>
      </c>
      <c r="J714" s="28">
        <v>0.14000000000000001</v>
      </c>
      <c r="K714" s="28">
        <v>1.86</v>
      </c>
      <c r="L714" s="28">
        <v>5.89</v>
      </c>
      <c r="M714" s="28">
        <v>3.62</v>
      </c>
      <c r="N714" s="28">
        <v>5.21</v>
      </c>
      <c r="O714" s="28">
        <v>0.25</v>
      </c>
      <c r="P714" s="28">
        <f t="shared" si="1365"/>
        <v>100.05</v>
      </c>
      <c r="R714" s="28">
        <v>56.86</v>
      </c>
      <c r="S714" s="28">
        <v>0.36</v>
      </c>
      <c r="T714" s="28">
        <v>26.58</v>
      </c>
      <c r="U714" s="28">
        <v>0.69</v>
      </c>
      <c r="V714" s="28">
        <v>0.09</v>
      </c>
      <c r="W714" s="28">
        <v>0.24</v>
      </c>
      <c r="X714" s="28">
        <v>8.6300000000000008</v>
      </c>
      <c r="Y714" s="28">
        <v>4.92</v>
      </c>
      <c r="Z714" s="28">
        <v>1.61</v>
      </c>
      <c r="AA714" s="28">
        <f t="shared" si="1366"/>
        <v>99.97999999999999</v>
      </c>
      <c r="AC714" s="30">
        <f t="shared" si="1367"/>
        <v>1.0369507323568574</v>
      </c>
      <c r="AD714" s="30">
        <f t="shared" si="1368"/>
        <v>6.0075093867334164E-3</v>
      </c>
      <c r="AE714" s="30">
        <f t="shared" si="1369"/>
        <v>0.29030992546096512</v>
      </c>
      <c r="AF714" s="30">
        <f t="shared" si="1370"/>
        <v>7.6548364648573425E-2</v>
      </c>
      <c r="AG714" s="30">
        <f t="shared" si="1371"/>
        <v>1.9734987313222443E-3</v>
      </c>
      <c r="AH714" s="30">
        <f t="shared" si="1372"/>
        <v>4.6153846153846156E-2</v>
      </c>
      <c r="AI714" s="30">
        <f t="shared" si="1373"/>
        <v>0.10502853067047076</v>
      </c>
      <c r="AJ714" s="30">
        <f t="shared" si="1374"/>
        <v>0.11681187479832204</v>
      </c>
      <c r="AK714" s="30">
        <f t="shared" si="1375"/>
        <v>0.11061571125265392</v>
      </c>
      <c r="AL714" s="30">
        <f t="shared" si="1376"/>
        <v>3.5226896439969845E-3</v>
      </c>
      <c r="AM714" s="30">
        <f t="shared" si="1377"/>
        <v>1.7939226831037416</v>
      </c>
      <c r="AO714" s="30">
        <f t="shared" si="1378"/>
        <v>0.57803535354309976</v>
      </c>
      <c r="AP714" s="30">
        <f t="shared" si="1379"/>
        <v>3.3488117650307928E-3</v>
      </c>
      <c r="AQ714" s="30">
        <f t="shared" si="1380"/>
        <v>0.16182967537858858</v>
      </c>
      <c r="AR714" s="30">
        <f t="shared" si="1381"/>
        <v>4.2670938591474777E-2</v>
      </c>
      <c r="AS714" s="30">
        <f t="shared" si="1382"/>
        <v>1.1001024458355199E-3</v>
      </c>
      <c r="AT714" s="30">
        <f t="shared" si="1383"/>
        <v>2.5727890387111575E-2</v>
      </c>
      <c r="AU714" s="30">
        <f t="shared" si="1384"/>
        <v>5.854685469986725E-2</v>
      </c>
      <c r="AV714" s="30">
        <f t="shared" si="1385"/>
        <v>6.5115334065691657E-2</v>
      </c>
      <c r="AW714" s="30">
        <f t="shared" si="1386"/>
        <v>6.1661359374347725E-2</v>
      </c>
      <c r="AX714" s="30">
        <f t="shared" si="1387"/>
        <v>1.9636797489522959E-3</v>
      </c>
      <c r="AY714" s="30">
        <f t="shared" si="1388"/>
        <v>0.99999999999999978</v>
      </c>
      <c r="AZ714" s="30"/>
      <c r="BA714" s="30">
        <f t="shared" si="1389"/>
        <v>0.94640479360852203</v>
      </c>
      <c r="BB714" s="30">
        <f t="shared" si="1390"/>
        <v>4.5056320400500621E-3</v>
      </c>
      <c r="BC714" s="30">
        <f t="shared" si="1391"/>
        <v>0.52138093369949001</v>
      </c>
      <c r="BD714" s="30">
        <f t="shared" si="1392"/>
        <v>9.6033402922755737E-3</v>
      </c>
      <c r="BE714" s="30">
        <f t="shared" si="1393"/>
        <v>1.268677755850014E-3</v>
      </c>
      <c r="BF714" s="30">
        <f t="shared" si="1394"/>
        <v>5.9553349875930521E-3</v>
      </c>
      <c r="BG714" s="30">
        <f t="shared" si="1395"/>
        <v>0.15388730385164054</v>
      </c>
      <c r="BH714" s="30">
        <f t="shared" si="1396"/>
        <v>0.15876089060987417</v>
      </c>
      <c r="BI714" s="30">
        <f t="shared" si="1397"/>
        <v>3.4182590233545647E-2</v>
      </c>
      <c r="BJ714" s="30">
        <f t="shared" si="1398"/>
        <v>1.8359494970788413</v>
      </c>
      <c r="BK714" s="30"/>
      <c r="BL714" s="30">
        <f t="shared" si="1399"/>
        <v>0.51548519995475695</v>
      </c>
      <c r="BM714" s="30">
        <f t="shared" si="1400"/>
        <v>2.4541154575433164E-3</v>
      </c>
      <c r="BN714" s="30">
        <f t="shared" si="1401"/>
        <v>0.28398435497765784</v>
      </c>
      <c r="BO714" s="30">
        <f t="shared" si="1402"/>
        <v>5.2307213828895298E-3</v>
      </c>
      <c r="BP714" s="30">
        <f t="shared" si="1403"/>
        <v>6.9101996425750985E-4</v>
      </c>
      <c r="BQ714" s="30">
        <f t="shared" si="1404"/>
        <v>3.2437357329646154E-3</v>
      </c>
      <c r="BR714" s="30">
        <f t="shared" si="1405"/>
        <v>8.3818919908466391E-2</v>
      </c>
      <c r="BS714" s="30">
        <f t="shared" si="1406"/>
        <v>8.6473451945424884E-2</v>
      </c>
      <c r="BT714" s="30">
        <f t="shared" si="1407"/>
        <v>1.8618480676038846E-2</v>
      </c>
      <c r="BU714" s="30">
        <f t="shared" si="1408"/>
        <v>0.99999999999999989</v>
      </c>
      <c r="BV714" s="30"/>
      <c r="BW714" s="28">
        <f t="shared" si="1409"/>
        <v>0.44369563096003983</v>
      </c>
      <c r="BX714" s="28">
        <f t="shared" si="1410"/>
        <v>0.45774740194835783</v>
      </c>
      <c r="BY714" s="28">
        <f t="shared" si="1411"/>
        <v>9.8556967091602332E-2</v>
      </c>
      <c r="BZ714" s="28"/>
      <c r="CA714" s="28">
        <f t="shared" si="1412"/>
        <v>62.268865567216395</v>
      </c>
      <c r="CB714" s="28">
        <f t="shared" si="1413"/>
        <v>8.8255872063968024</v>
      </c>
      <c r="CC714" s="28">
        <f t="shared" si="1414"/>
        <v>32.040478257162228</v>
      </c>
      <c r="CD714" s="28">
        <f t="shared" si="1415"/>
        <v>44.369563096003986</v>
      </c>
      <c r="CF714" s="28">
        <f t="shared" si="1416"/>
        <v>6.763973703356112</v>
      </c>
      <c r="CG714" s="28">
        <f t="shared" si="1417"/>
        <v>0.51362227787151404</v>
      </c>
      <c r="CH714" s="30"/>
      <c r="CI714" s="107">
        <f t="shared" si="1418"/>
        <v>2.5831278141033516</v>
      </c>
    </row>
    <row r="715" spans="1:87" ht="15" customHeight="1" x14ac:dyDescent="0.2">
      <c r="A715" s="150" t="s">
        <v>194</v>
      </c>
      <c r="C715" s="147">
        <v>301</v>
      </c>
      <c r="D715" s="26">
        <f t="shared" si="1364"/>
        <v>1008</v>
      </c>
      <c r="F715" s="28">
        <v>62.3</v>
      </c>
      <c r="G715" s="28">
        <v>0.48</v>
      </c>
      <c r="H715" s="28">
        <v>14.8</v>
      </c>
      <c r="I715" s="28">
        <v>5.5</v>
      </c>
      <c r="J715" s="28">
        <v>0.14000000000000001</v>
      </c>
      <c r="K715" s="28">
        <v>1.86</v>
      </c>
      <c r="L715" s="28">
        <v>5.89</v>
      </c>
      <c r="M715" s="28">
        <v>3.62</v>
      </c>
      <c r="N715" s="28">
        <v>5.21</v>
      </c>
      <c r="O715" s="28">
        <v>0.25</v>
      </c>
      <c r="P715" s="28">
        <f t="shared" si="1365"/>
        <v>100.05</v>
      </c>
      <c r="R715" s="28">
        <v>56.5</v>
      </c>
      <c r="S715" s="28">
        <v>0.25</v>
      </c>
      <c r="T715" s="28">
        <v>27.09</v>
      </c>
      <c r="U715" s="28">
        <v>0.68</v>
      </c>
      <c r="V715" s="28">
        <v>0.16</v>
      </c>
      <c r="W715" s="28">
        <v>0.2</v>
      </c>
      <c r="X715" s="28">
        <v>8.94</v>
      </c>
      <c r="Y715" s="28">
        <v>4.63</v>
      </c>
      <c r="Z715" s="28">
        <v>1.56</v>
      </c>
      <c r="AA715" s="28">
        <f t="shared" si="1366"/>
        <v>100.01</v>
      </c>
      <c r="AC715" s="30">
        <f t="shared" si="1367"/>
        <v>1.0369507323568574</v>
      </c>
      <c r="AD715" s="30">
        <f t="shared" si="1368"/>
        <v>6.0075093867334164E-3</v>
      </c>
      <c r="AE715" s="30">
        <f t="shared" si="1369"/>
        <v>0.29030992546096512</v>
      </c>
      <c r="AF715" s="30">
        <f t="shared" si="1370"/>
        <v>7.6548364648573425E-2</v>
      </c>
      <c r="AG715" s="30">
        <f t="shared" si="1371"/>
        <v>1.9734987313222443E-3</v>
      </c>
      <c r="AH715" s="30">
        <f t="shared" si="1372"/>
        <v>4.6153846153846156E-2</v>
      </c>
      <c r="AI715" s="30">
        <f t="shared" si="1373"/>
        <v>0.10502853067047076</v>
      </c>
      <c r="AJ715" s="30">
        <f t="shared" si="1374"/>
        <v>0.11681187479832204</v>
      </c>
      <c r="AK715" s="30">
        <f t="shared" si="1375"/>
        <v>0.11061571125265392</v>
      </c>
      <c r="AL715" s="30">
        <f t="shared" si="1376"/>
        <v>3.5226896439969845E-3</v>
      </c>
      <c r="AM715" s="30">
        <f t="shared" si="1377"/>
        <v>1.7939226831037416</v>
      </c>
      <c r="AO715" s="30">
        <f t="shared" si="1378"/>
        <v>0.57803535354309976</v>
      </c>
      <c r="AP715" s="30">
        <f t="shared" si="1379"/>
        <v>3.3488117650307928E-3</v>
      </c>
      <c r="AQ715" s="30">
        <f t="shared" si="1380"/>
        <v>0.16182967537858858</v>
      </c>
      <c r="AR715" s="30">
        <f t="shared" si="1381"/>
        <v>4.2670938591474777E-2</v>
      </c>
      <c r="AS715" s="30">
        <f t="shared" si="1382"/>
        <v>1.1001024458355199E-3</v>
      </c>
      <c r="AT715" s="30">
        <f t="shared" si="1383"/>
        <v>2.5727890387111575E-2</v>
      </c>
      <c r="AU715" s="30">
        <f t="shared" si="1384"/>
        <v>5.854685469986725E-2</v>
      </c>
      <c r="AV715" s="30">
        <f t="shared" si="1385"/>
        <v>6.5115334065691657E-2</v>
      </c>
      <c r="AW715" s="30">
        <f t="shared" si="1386"/>
        <v>6.1661359374347725E-2</v>
      </c>
      <c r="AX715" s="30">
        <f t="shared" si="1387"/>
        <v>1.9636797489522959E-3</v>
      </c>
      <c r="AY715" s="30">
        <f t="shared" si="1388"/>
        <v>0.99999999999999978</v>
      </c>
      <c r="AZ715" s="30"/>
      <c r="BA715" s="30">
        <f t="shared" si="1389"/>
        <v>0.94041278295605857</v>
      </c>
      <c r="BB715" s="30">
        <f t="shared" si="1390"/>
        <v>3.1289111389236545E-3</v>
      </c>
      <c r="BC715" s="30">
        <f t="shared" si="1391"/>
        <v>0.53138485680659087</v>
      </c>
      <c r="BD715" s="30">
        <f t="shared" si="1392"/>
        <v>9.4641614474599879E-3</v>
      </c>
      <c r="BE715" s="30">
        <f t="shared" si="1393"/>
        <v>2.2554271215111362E-3</v>
      </c>
      <c r="BF715" s="30">
        <f t="shared" si="1394"/>
        <v>4.9627791563275443E-3</v>
      </c>
      <c r="BG715" s="30">
        <f t="shared" si="1395"/>
        <v>0.15941512125534948</v>
      </c>
      <c r="BH715" s="30">
        <f t="shared" si="1396"/>
        <v>0.14940303323652793</v>
      </c>
      <c r="BI715" s="30">
        <f t="shared" si="1397"/>
        <v>3.3121019108280254E-2</v>
      </c>
      <c r="BJ715" s="30">
        <f t="shared" si="1398"/>
        <v>1.8335480922270295</v>
      </c>
      <c r="BK715" s="30"/>
      <c r="BL715" s="30">
        <f t="shared" si="1399"/>
        <v>0.51289234623447055</v>
      </c>
      <c r="BM715" s="30">
        <f t="shared" si="1400"/>
        <v>1.7064789040375132E-3</v>
      </c>
      <c r="BN715" s="30">
        <f t="shared" si="1401"/>
        <v>0.28981233656171529</v>
      </c>
      <c r="BO715" s="30">
        <f t="shared" si="1402"/>
        <v>5.1616652366967952E-3</v>
      </c>
      <c r="BP715" s="30">
        <f t="shared" si="1403"/>
        <v>1.2300888812639172E-3</v>
      </c>
      <c r="BQ715" s="30">
        <f t="shared" si="1404"/>
        <v>2.7066533882401456E-3</v>
      </c>
      <c r="BR715" s="30">
        <f t="shared" si="1405"/>
        <v>8.6943517833624806E-2</v>
      </c>
      <c r="BS715" s="30">
        <f t="shared" si="1406"/>
        <v>8.1483018563785162E-2</v>
      </c>
      <c r="BT715" s="30">
        <f t="shared" si="1407"/>
        <v>1.8063894396165757E-2</v>
      </c>
      <c r="BU715" s="30">
        <f t="shared" si="1408"/>
        <v>1</v>
      </c>
      <c r="BV715" s="30"/>
      <c r="BW715" s="28">
        <f t="shared" si="1409"/>
        <v>0.46620900313036256</v>
      </c>
      <c r="BX715" s="28">
        <f t="shared" si="1410"/>
        <v>0.43692868431398418</v>
      </c>
      <c r="BY715" s="28">
        <f t="shared" si="1411"/>
        <v>9.6862312555653307E-2</v>
      </c>
      <c r="BZ715" s="28"/>
      <c r="CA715" s="28">
        <f t="shared" si="1412"/>
        <v>62.268865567216395</v>
      </c>
      <c r="CB715" s="28">
        <f t="shared" si="1413"/>
        <v>8.8255872063968024</v>
      </c>
      <c r="CC715" s="28">
        <f t="shared" si="1414"/>
        <v>32.996681412083461</v>
      </c>
      <c r="CD715" s="28">
        <f t="shared" si="1415"/>
        <v>46.620900313036259</v>
      </c>
      <c r="CF715" s="28">
        <f t="shared" si="1416"/>
        <v>6.8134689300022115</v>
      </c>
      <c r="CG715" s="28">
        <f t="shared" si="1417"/>
        <v>0.51362227787151404</v>
      </c>
      <c r="CH715" s="30"/>
      <c r="CI715" s="107">
        <f t="shared" si="1418"/>
        <v>2.8230577681169158</v>
      </c>
    </row>
    <row r="716" spans="1:87" ht="15" customHeight="1" x14ac:dyDescent="0.2">
      <c r="A716" s="150" t="s">
        <v>194</v>
      </c>
      <c r="C716" s="147">
        <v>308</v>
      </c>
      <c r="D716" s="26">
        <f t="shared" si="1364"/>
        <v>1008</v>
      </c>
      <c r="F716" s="28">
        <v>62.3</v>
      </c>
      <c r="G716" s="28">
        <v>0.48</v>
      </c>
      <c r="H716" s="28">
        <v>14.8</v>
      </c>
      <c r="I716" s="28">
        <v>5.5</v>
      </c>
      <c r="J716" s="28">
        <v>0.14000000000000001</v>
      </c>
      <c r="K716" s="28">
        <v>1.86</v>
      </c>
      <c r="L716" s="28">
        <v>5.89</v>
      </c>
      <c r="M716" s="28">
        <v>3.62</v>
      </c>
      <c r="N716" s="28">
        <v>5.21</v>
      </c>
      <c r="O716" s="28">
        <v>0.25</v>
      </c>
      <c r="P716" s="28">
        <f t="shared" si="1365"/>
        <v>100.05</v>
      </c>
      <c r="R716" s="28">
        <v>57.77</v>
      </c>
      <c r="S716" s="28">
        <v>0.12</v>
      </c>
      <c r="T716" s="28">
        <v>26.32</v>
      </c>
      <c r="U716" s="28">
        <v>0.72</v>
      </c>
      <c r="V716" s="28">
        <v>0.09</v>
      </c>
      <c r="W716" s="28">
        <v>0.15</v>
      </c>
      <c r="X716" s="28">
        <v>8.3000000000000007</v>
      </c>
      <c r="Y716" s="28">
        <v>4.71</v>
      </c>
      <c r="Z716" s="28">
        <v>1.82</v>
      </c>
      <c r="AA716" s="28">
        <f t="shared" si="1366"/>
        <v>100</v>
      </c>
      <c r="AC716" s="30">
        <f t="shared" si="1367"/>
        <v>1.0369507323568574</v>
      </c>
      <c r="AD716" s="30">
        <f t="shared" si="1368"/>
        <v>6.0075093867334164E-3</v>
      </c>
      <c r="AE716" s="30">
        <f t="shared" si="1369"/>
        <v>0.29030992546096512</v>
      </c>
      <c r="AF716" s="30">
        <f t="shared" si="1370"/>
        <v>7.6548364648573425E-2</v>
      </c>
      <c r="AG716" s="30">
        <f t="shared" si="1371"/>
        <v>1.9734987313222443E-3</v>
      </c>
      <c r="AH716" s="30">
        <f t="shared" si="1372"/>
        <v>4.6153846153846156E-2</v>
      </c>
      <c r="AI716" s="30">
        <f t="shared" si="1373"/>
        <v>0.10502853067047076</v>
      </c>
      <c r="AJ716" s="30">
        <f t="shared" si="1374"/>
        <v>0.11681187479832204</v>
      </c>
      <c r="AK716" s="30">
        <f t="shared" si="1375"/>
        <v>0.11061571125265392</v>
      </c>
      <c r="AL716" s="30">
        <f t="shared" si="1376"/>
        <v>3.5226896439969845E-3</v>
      </c>
      <c r="AM716" s="30">
        <f t="shared" si="1377"/>
        <v>1.7939226831037416</v>
      </c>
      <c r="AO716" s="30">
        <f t="shared" si="1378"/>
        <v>0.57803535354309976</v>
      </c>
      <c r="AP716" s="30">
        <f t="shared" si="1379"/>
        <v>3.3488117650307928E-3</v>
      </c>
      <c r="AQ716" s="30">
        <f t="shared" si="1380"/>
        <v>0.16182967537858858</v>
      </c>
      <c r="AR716" s="30">
        <f t="shared" si="1381"/>
        <v>4.2670938591474777E-2</v>
      </c>
      <c r="AS716" s="30">
        <f t="shared" si="1382"/>
        <v>1.1001024458355199E-3</v>
      </c>
      <c r="AT716" s="30">
        <f t="shared" si="1383"/>
        <v>2.5727890387111575E-2</v>
      </c>
      <c r="AU716" s="30">
        <f t="shared" si="1384"/>
        <v>5.854685469986725E-2</v>
      </c>
      <c r="AV716" s="30">
        <f t="shared" si="1385"/>
        <v>6.5115334065691657E-2</v>
      </c>
      <c r="AW716" s="30">
        <f t="shared" si="1386"/>
        <v>6.1661359374347725E-2</v>
      </c>
      <c r="AX716" s="30">
        <f t="shared" si="1387"/>
        <v>1.9636797489522959E-3</v>
      </c>
      <c r="AY716" s="30">
        <f t="shared" si="1388"/>
        <v>0.99999999999999978</v>
      </c>
      <c r="AZ716" s="30"/>
      <c r="BA716" s="30">
        <f t="shared" si="1389"/>
        <v>0.96155126498002674</v>
      </c>
      <c r="BB716" s="30">
        <f t="shared" si="1390"/>
        <v>1.5018773466833541E-3</v>
      </c>
      <c r="BC716" s="30">
        <f t="shared" si="1391"/>
        <v>0.51628089446841907</v>
      </c>
      <c r="BD716" s="30">
        <f t="shared" si="1392"/>
        <v>1.0020876826722338E-2</v>
      </c>
      <c r="BE716" s="30">
        <f t="shared" si="1393"/>
        <v>1.268677755850014E-3</v>
      </c>
      <c r="BF716" s="30">
        <f t="shared" si="1394"/>
        <v>3.7220843672456576E-3</v>
      </c>
      <c r="BG716" s="30">
        <f t="shared" si="1395"/>
        <v>0.14800285306704708</v>
      </c>
      <c r="BH716" s="30">
        <f t="shared" si="1396"/>
        <v>0.15198451113262343</v>
      </c>
      <c r="BI716" s="30">
        <f t="shared" si="1397"/>
        <v>3.8641188959660296E-2</v>
      </c>
      <c r="BJ716" s="30">
        <f t="shared" si="1398"/>
        <v>1.8329742289042781</v>
      </c>
      <c r="BK716" s="30"/>
      <c r="BL716" s="30">
        <f t="shared" si="1399"/>
        <v>0.52458526138407646</v>
      </c>
      <c r="BM716" s="30">
        <f t="shared" si="1400"/>
        <v>8.1936631895864224E-4</v>
      </c>
      <c r="BN716" s="30">
        <f t="shared" si="1401"/>
        <v>0.28166293138613485</v>
      </c>
      <c r="BO716" s="30">
        <f t="shared" si="1402"/>
        <v>5.4670036647010874E-3</v>
      </c>
      <c r="BP716" s="30">
        <f t="shared" si="1403"/>
        <v>6.9214162198472855E-4</v>
      </c>
      <c r="BQ716" s="30">
        <f t="shared" si="1404"/>
        <v>2.0306255857566848E-3</v>
      </c>
      <c r="BR716" s="30">
        <f t="shared" si="1405"/>
        <v>8.0744644814521344E-2</v>
      </c>
      <c r="BS716" s="30">
        <f t="shared" si="1406"/>
        <v>8.2916883792456417E-2</v>
      </c>
      <c r="BT716" s="30">
        <f t="shared" si="1407"/>
        <v>2.1081141431409739E-2</v>
      </c>
      <c r="BU716" s="30">
        <f t="shared" si="1408"/>
        <v>1</v>
      </c>
      <c r="BV716" s="30"/>
      <c r="BW716" s="28">
        <f t="shared" si="1409"/>
        <v>0.43706548572532539</v>
      </c>
      <c r="BX716" s="28">
        <f t="shared" si="1410"/>
        <v>0.44882367335725526</v>
      </c>
      <c r="BY716" s="28">
        <f t="shared" si="1411"/>
        <v>0.11411084091741941</v>
      </c>
      <c r="BZ716" s="28"/>
      <c r="CA716" s="28">
        <f t="shared" si="1412"/>
        <v>62.268865567216395</v>
      </c>
      <c r="CB716" s="28">
        <f t="shared" si="1413"/>
        <v>8.8255872063968024</v>
      </c>
      <c r="CC716" s="28">
        <f t="shared" si="1414"/>
        <v>33.264358378008211</v>
      </c>
      <c r="CD716" s="28">
        <f t="shared" si="1415"/>
        <v>43.70654857253254</v>
      </c>
      <c r="CF716" s="28">
        <f t="shared" si="1416"/>
        <v>6.7489179286402123</v>
      </c>
      <c r="CG716" s="28">
        <f t="shared" si="1417"/>
        <v>0.51362227787151404</v>
      </c>
      <c r="CH716" s="30"/>
      <c r="CI716" s="107">
        <f t="shared" si="1418"/>
        <v>2.6979048894679418</v>
      </c>
    </row>
    <row r="717" spans="1:87" ht="15" customHeight="1" x14ac:dyDescent="0.2">
      <c r="A717" s="150" t="s">
        <v>194</v>
      </c>
      <c r="C717" s="147">
        <v>315</v>
      </c>
      <c r="D717" s="26">
        <f t="shared" si="1364"/>
        <v>1008</v>
      </c>
      <c r="F717" s="28">
        <v>62.3</v>
      </c>
      <c r="G717" s="28">
        <v>0.48</v>
      </c>
      <c r="H717" s="28">
        <v>14.8</v>
      </c>
      <c r="I717" s="28">
        <v>5.5</v>
      </c>
      <c r="J717" s="28">
        <v>0.14000000000000001</v>
      </c>
      <c r="K717" s="28">
        <v>1.86</v>
      </c>
      <c r="L717" s="28">
        <v>5.89</v>
      </c>
      <c r="M717" s="28">
        <v>3.62</v>
      </c>
      <c r="N717" s="28">
        <v>5.21</v>
      </c>
      <c r="O717" s="28">
        <v>0.25</v>
      </c>
      <c r="P717" s="28">
        <f t="shared" si="1365"/>
        <v>100.05</v>
      </c>
      <c r="R717" s="28">
        <v>56.42</v>
      </c>
      <c r="S717" s="28">
        <v>0.24</v>
      </c>
      <c r="T717" s="28">
        <v>26.71</v>
      </c>
      <c r="U717" s="28">
        <v>0.82</v>
      </c>
      <c r="V717" s="28">
        <v>0.18</v>
      </c>
      <c r="W717" s="28">
        <v>0.26</v>
      </c>
      <c r="X717" s="28">
        <v>9.01</v>
      </c>
      <c r="Y717" s="28">
        <v>4.8099999999999996</v>
      </c>
      <c r="Z717" s="28">
        <v>1.54</v>
      </c>
      <c r="AA717" s="28">
        <f t="shared" si="1366"/>
        <v>99.990000000000023</v>
      </c>
      <c r="AC717" s="30">
        <f t="shared" si="1367"/>
        <v>1.0369507323568574</v>
      </c>
      <c r="AD717" s="30">
        <f t="shared" si="1368"/>
        <v>6.0075093867334164E-3</v>
      </c>
      <c r="AE717" s="30">
        <f t="shared" si="1369"/>
        <v>0.29030992546096512</v>
      </c>
      <c r="AF717" s="30">
        <f t="shared" si="1370"/>
        <v>7.6548364648573425E-2</v>
      </c>
      <c r="AG717" s="30">
        <f t="shared" si="1371"/>
        <v>1.9734987313222443E-3</v>
      </c>
      <c r="AH717" s="30">
        <f t="shared" si="1372"/>
        <v>4.6153846153846156E-2</v>
      </c>
      <c r="AI717" s="30">
        <f t="shared" si="1373"/>
        <v>0.10502853067047076</v>
      </c>
      <c r="AJ717" s="30">
        <f t="shared" si="1374"/>
        <v>0.11681187479832204</v>
      </c>
      <c r="AK717" s="30">
        <f t="shared" si="1375"/>
        <v>0.11061571125265392</v>
      </c>
      <c r="AL717" s="30">
        <f t="shared" si="1376"/>
        <v>3.5226896439969845E-3</v>
      </c>
      <c r="AM717" s="30">
        <f t="shared" si="1377"/>
        <v>1.7939226831037416</v>
      </c>
      <c r="AO717" s="30">
        <f t="shared" si="1378"/>
        <v>0.57803535354309976</v>
      </c>
      <c r="AP717" s="30">
        <f t="shared" si="1379"/>
        <v>3.3488117650307928E-3</v>
      </c>
      <c r="AQ717" s="30">
        <f t="shared" si="1380"/>
        <v>0.16182967537858858</v>
      </c>
      <c r="AR717" s="30">
        <f t="shared" si="1381"/>
        <v>4.2670938591474777E-2</v>
      </c>
      <c r="AS717" s="30">
        <f t="shared" si="1382"/>
        <v>1.1001024458355199E-3</v>
      </c>
      <c r="AT717" s="30">
        <f t="shared" si="1383"/>
        <v>2.5727890387111575E-2</v>
      </c>
      <c r="AU717" s="30">
        <f t="shared" si="1384"/>
        <v>5.854685469986725E-2</v>
      </c>
      <c r="AV717" s="30">
        <f t="shared" si="1385"/>
        <v>6.5115334065691657E-2</v>
      </c>
      <c r="AW717" s="30">
        <f t="shared" si="1386"/>
        <v>6.1661359374347725E-2</v>
      </c>
      <c r="AX717" s="30">
        <f t="shared" si="1387"/>
        <v>1.9636797489522959E-3</v>
      </c>
      <c r="AY717" s="30">
        <f t="shared" si="1388"/>
        <v>0.99999999999999978</v>
      </c>
      <c r="AZ717" s="30"/>
      <c r="BA717" s="30">
        <f t="shared" si="1389"/>
        <v>0.93908122503328906</v>
      </c>
      <c r="BB717" s="30">
        <f t="shared" si="1390"/>
        <v>3.0037546933667082E-3</v>
      </c>
      <c r="BC717" s="30">
        <f t="shared" si="1391"/>
        <v>0.52393095331502559</v>
      </c>
      <c r="BD717" s="30">
        <f t="shared" si="1392"/>
        <v>1.1412665274878218E-2</v>
      </c>
      <c r="BE717" s="30">
        <f t="shared" si="1393"/>
        <v>2.5373555117000281E-3</v>
      </c>
      <c r="BF717" s="30">
        <f t="shared" si="1394"/>
        <v>6.4516129032258073E-3</v>
      </c>
      <c r="BG717" s="30">
        <f t="shared" si="1395"/>
        <v>0.16066333808844507</v>
      </c>
      <c r="BH717" s="30">
        <f t="shared" si="1396"/>
        <v>0.15521135850274281</v>
      </c>
      <c r="BI717" s="30">
        <f t="shared" si="1397"/>
        <v>3.2696390658174097E-2</v>
      </c>
      <c r="BJ717" s="30">
        <f t="shared" si="1398"/>
        <v>1.8349886539808473</v>
      </c>
      <c r="BK717" s="30"/>
      <c r="BL717" s="30">
        <f t="shared" si="1399"/>
        <v>0.51176404987356983</v>
      </c>
      <c r="BM717" s="30">
        <f t="shared" si="1400"/>
        <v>1.6369336599713167E-3</v>
      </c>
      <c r="BN717" s="30">
        <f t="shared" si="1401"/>
        <v>0.28552272090533271</v>
      </c>
      <c r="BO717" s="30">
        <f t="shared" si="1402"/>
        <v>6.2194745728369706E-3</v>
      </c>
      <c r="BP717" s="30">
        <f t="shared" si="1403"/>
        <v>1.3827635970366668E-3</v>
      </c>
      <c r="BQ717" s="30">
        <f t="shared" si="1404"/>
        <v>3.5158870814975328E-3</v>
      </c>
      <c r="BR717" s="30">
        <f t="shared" si="1405"/>
        <v>8.7555494002592341E-2</v>
      </c>
      <c r="BS717" s="30">
        <f t="shared" si="1406"/>
        <v>8.4584369590528716E-2</v>
      </c>
      <c r="BT717" s="30">
        <f t="shared" si="1407"/>
        <v>1.7818306716633991E-2</v>
      </c>
      <c r="BU717" s="30">
        <f t="shared" si="1408"/>
        <v>1.0000000000000002</v>
      </c>
      <c r="BV717" s="30"/>
      <c r="BW717" s="28">
        <f t="shared" si="1409"/>
        <v>0.46091986388277006</v>
      </c>
      <c r="BX717" s="28">
        <f t="shared" si="1410"/>
        <v>0.44527892352617066</v>
      </c>
      <c r="BY717" s="28">
        <f t="shared" si="1411"/>
        <v>9.380121259105928E-2</v>
      </c>
      <c r="BZ717" s="28"/>
      <c r="CA717" s="28">
        <f t="shared" si="1412"/>
        <v>62.268865567216395</v>
      </c>
      <c r="CB717" s="28">
        <f t="shared" si="1413"/>
        <v>8.8255872063968024</v>
      </c>
      <c r="CC717" s="28">
        <f t="shared" si="1414"/>
        <v>32.426114453244431</v>
      </c>
      <c r="CD717" s="28">
        <f t="shared" si="1415"/>
        <v>46.091986388277007</v>
      </c>
      <c r="CF717" s="28">
        <f t="shared" si="1416"/>
        <v>6.8020590886824657</v>
      </c>
      <c r="CG717" s="28">
        <f t="shared" si="1417"/>
        <v>0.51362227787151404</v>
      </c>
      <c r="CH717" s="30"/>
      <c r="CI717" s="107">
        <f t="shared" si="1418"/>
        <v>2.7240459771642578</v>
      </c>
    </row>
    <row r="718" spans="1:87" ht="15" customHeight="1" x14ac:dyDescent="0.2">
      <c r="A718" s="150" t="s">
        <v>194</v>
      </c>
      <c r="C718" s="147">
        <v>322</v>
      </c>
      <c r="D718" s="26">
        <f t="shared" si="1364"/>
        <v>1008</v>
      </c>
      <c r="F718" s="28">
        <v>62.3</v>
      </c>
      <c r="G718" s="28">
        <v>0.48</v>
      </c>
      <c r="H718" s="28">
        <v>14.8</v>
      </c>
      <c r="I718" s="28">
        <v>5.5</v>
      </c>
      <c r="J718" s="28">
        <v>0.14000000000000001</v>
      </c>
      <c r="K718" s="28">
        <v>1.86</v>
      </c>
      <c r="L718" s="28">
        <v>5.89</v>
      </c>
      <c r="M718" s="28">
        <v>3.62</v>
      </c>
      <c r="N718" s="28">
        <v>5.21</v>
      </c>
      <c r="O718" s="28">
        <v>0.25</v>
      </c>
      <c r="P718" s="28">
        <f t="shared" si="1365"/>
        <v>100.05</v>
      </c>
      <c r="R718" s="28">
        <v>57.12</v>
      </c>
      <c r="S718" s="28">
        <v>0.26</v>
      </c>
      <c r="T718" s="28">
        <v>26.44</v>
      </c>
      <c r="U718" s="28">
        <v>0.73</v>
      </c>
      <c r="V718" s="28">
        <v>0.19</v>
      </c>
      <c r="W718" s="28">
        <v>0.23</v>
      </c>
      <c r="X718" s="28">
        <v>8.69</v>
      </c>
      <c r="Y718" s="28">
        <v>4.68</v>
      </c>
      <c r="Z718" s="28">
        <v>1.66</v>
      </c>
      <c r="AA718" s="28">
        <f t="shared" si="1366"/>
        <v>100</v>
      </c>
      <c r="AC718" s="30">
        <f t="shared" si="1367"/>
        <v>1.0369507323568574</v>
      </c>
      <c r="AD718" s="30">
        <f t="shared" si="1368"/>
        <v>6.0075093867334164E-3</v>
      </c>
      <c r="AE718" s="30">
        <f t="shared" si="1369"/>
        <v>0.29030992546096512</v>
      </c>
      <c r="AF718" s="30">
        <f t="shared" si="1370"/>
        <v>7.6548364648573425E-2</v>
      </c>
      <c r="AG718" s="30">
        <f t="shared" si="1371"/>
        <v>1.9734987313222443E-3</v>
      </c>
      <c r="AH718" s="30">
        <f t="shared" si="1372"/>
        <v>4.6153846153846156E-2</v>
      </c>
      <c r="AI718" s="30">
        <f t="shared" si="1373"/>
        <v>0.10502853067047076</v>
      </c>
      <c r="AJ718" s="30">
        <f t="shared" si="1374"/>
        <v>0.11681187479832204</v>
      </c>
      <c r="AK718" s="30">
        <f t="shared" si="1375"/>
        <v>0.11061571125265392</v>
      </c>
      <c r="AL718" s="30">
        <f t="shared" si="1376"/>
        <v>3.5226896439969845E-3</v>
      </c>
      <c r="AM718" s="30">
        <f t="shared" si="1377"/>
        <v>1.7939226831037416</v>
      </c>
      <c r="AO718" s="30">
        <f t="shared" si="1378"/>
        <v>0.57803535354309976</v>
      </c>
      <c r="AP718" s="30">
        <f t="shared" si="1379"/>
        <v>3.3488117650307928E-3</v>
      </c>
      <c r="AQ718" s="30">
        <f t="shared" si="1380"/>
        <v>0.16182967537858858</v>
      </c>
      <c r="AR718" s="30">
        <f t="shared" si="1381"/>
        <v>4.2670938591474777E-2</v>
      </c>
      <c r="AS718" s="30">
        <f t="shared" si="1382"/>
        <v>1.1001024458355199E-3</v>
      </c>
      <c r="AT718" s="30">
        <f t="shared" si="1383"/>
        <v>2.5727890387111575E-2</v>
      </c>
      <c r="AU718" s="30">
        <f t="shared" si="1384"/>
        <v>5.854685469986725E-2</v>
      </c>
      <c r="AV718" s="30">
        <f t="shared" si="1385"/>
        <v>6.5115334065691657E-2</v>
      </c>
      <c r="AW718" s="30">
        <f t="shared" si="1386"/>
        <v>6.1661359374347725E-2</v>
      </c>
      <c r="AX718" s="30">
        <f t="shared" si="1387"/>
        <v>1.9636797489522959E-3</v>
      </c>
      <c r="AY718" s="30">
        <f t="shared" si="1388"/>
        <v>0.99999999999999978</v>
      </c>
      <c r="AZ718" s="30"/>
      <c r="BA718" s="30">
        <f t="shared" si="1389"/>
        <v>0.95073235685752333</v>
      </c>
      <c r="BB718" s="30">
        <f t="shared" si="1390"/>
        <v>3.2540675844806004E-3</v>
      </c>
      <c r="BC718" s="30">
        <f t="shared" si="1391"/>
        <v>0.5186347587289134</v>
      </c>
      <c r="BD718" s="30">
        <f t="shared" si="1392"/>
        <v>1.0160055671537927E-2</v>
      </c>
      <c r="BE718" s="30">
        <f t="shared" si="1393"/>
        <v>2.6783197067944743E-3</v>
      </c>
      <c r="BF718" s="30">
        <f t="shared" si="1394"/>
        <v>5.7071960297766754E-3</v>
      </c>
      <c r="BG718" s="30">
        <f t="shared" si="1395"/>
        <v>0.15495720399429386</v>
      </c>
      <c r="BH718" s="30">
        <f t="shared" si="1396"/>
        <v>0.15101645692158761</v>
      </c>
      <c r="BI718" s="30">
        <f t="shared" si="1397"/>
        <v>3.5244161358811039E-2</v>
      </c>
      <c r="BJ718" s="30">
        <f t="shared" si="1398"/>
        <v>1.832384576853719</v>
      </c>
      <c r="BK718" s="30"/>
      <c r="BL718" s="30">
        <f t="shared" si="1399"/>
        <v>0.51884979215988081</v>
      </c>
      <c r="BM718" s="30">
        <f t="shared" si="1400"/>
        <v>1.7758649715705261E-3</v>
      </c>
      <c r="BN718" s="30">
        <f t="shared" si="1401"/>
        <v>0.28303815982746972</v>
      </c>
      <c r="BO718" s="30">
        <f t="shared" si="1402"/>
        <v>5.5447179592524008E-3</v>
      </c>
      <c r="BP718" s="30">
        <f t="shared" si="1403"/>
        <v>1.4616580714695063E-3</v>
      </c>
      <c r="BQ718" s="30">
        <f t="shared" si="1404"/>
        <v>3.1146278471608671E-3</v>
      </c>
      <c r="BR718" s="30">
        <f t="shared" si="1405"/>
        <v>8.4565874408505368E-2</v>
      </c>
      <c r="BS718" s="30">
        <f t="shared" si="1406"/>
        <v>8.2415263056235269E-2</v>
      </c>
      <c r="BT718" s="30">
        <f t="shared" si="1407"/>
        <v>1.9234041698455429E-2</v>
      </c>
      <c r="BU718" s="30">
        <f t="shared" si="1408"/>
        <v>0.99999999999999989</v>
      </c>
      <c r="BV718" s="30"/>
      <c r="BW718" s="28">
        <f t="shared" si="1409"/>
        <v>0.45412986625753615</v>
      </c>
      <c r="BX718" s="28">
        <f t="shared" si="1410"/>
        <v>0.44258080048355142</v>
      </c>
      <c r="BY718" s="28">
        <f t="shared" si="1411"/>
        <v>0.10328933325891243</v>
      </c>
      <c r="BZ718" s="28"/>
      <c r="CA718" s="28">
        <f t="shared" si="1412"/>
        <v>62.268865567216395</v>
      </c>
      <c r="CB718" s="28">
        <f t="shared" si="1413"/>
        <v>8.8255872063968024</v>
      </c>
      <c r="CC718" s="28">
        <f t="shared" si="1414"/>
        <v>33.035426638768051</v>
      </c>
      <c r="CD718" s="28">
        <f t="shared" si="1415"/>
        <v>45.412986625753618</v>
      </c>
      <c r="CF718" s="28">
        <f t="shared" si="1416"/>
        <v>6.7872180980156198</v>
      </c>
      <c r="CG718" s="28">
        <f t="shared" si="1417"/>
        <v>0.51362227787151404</v>
      </c>
      <c r="CH718" s="30"/>
      <c r="CI718" s="107">
        <f t="shared" si="1418"/>
        <v>2.7621343626463717</v>
      </c>
    </row>
    <row r="719" spans="1:87" ht="15" customHeight="1" x14ac:dyDescent="0.2">
      <c r="A719" s="150" t="s">
        <v>194</v>
      </c>
      <c r="C719" s="146">
        <v>329</v>
      </c>
      <c r="D719" s="26">
        <f t="shared" si="1364"/>
        <v>1008</v>
      </c>
      <c r="F719" s="28">
        <v>62.3</v>
      </c>
      <c r="G719" s="28">
        <v>0.48</v>
      </c>
      <c r="H719" s="28">
        <v>14.8</v>
      </c>
      <c r="I719" s="28">
        <v>5.5</v>
      </c>
      <c r="J719" s="28">
        <v>0.14000000000000001</v>
      </c>
      <c r="K719" s="28">
        <v>1.86</v>
      </c>
      <c r="L719" s="28">
        <v>5.89</v>
      </c>
      <c r="M719" s="28">
        <v>3.62</v>
      </c>
      <c r="N719" s="28">
        <v>5.21</v>
      </c>
      <c r="O719" s="28">
        <v>0.25</v>
      </c>
      <c r="P719" s="28">
        <f t="shared" si="1365"/>
        <v>100.05</v>
      </c>
      <c r="R719" s="28">
        <v>55.99</v>
      </c>
      <c r="S719" s="28">
        <v>0.41</v>
      </c>
      <c r="T719" s="28">
        <v>26.66</v>
      </c>
      <c r="U719" s="28">
        <v>0.96</v>
      </c>
      <c r="V719" s="28">
        <v>0.24</v>
      </c>
      <c r="W719" s="28">
        <v>0.25</v>
      </c>
      <c r="X719" s="28">
        <v>9.08</v>
      </c>
      <c r="Y719" s="28">
        <v>4.42</v>
      </c>
      <c r="Z719" s="28">
        <v>1.99</v>
      </c>
      <c r="AA719" s="28">
        <f t="shared" si="1366"/>
        <v>99.999999999999986</v>
      </c>
      <c r="AC719" s="30">
        <f t="shared" si="1367"/>
        <v>1.0369507323568574</v>
      </c>
      <c r="AD719" s="30">
        <f t="shared" si="1368"/>
        <v>6.0075093867334164E-3</v>
      </c>
      <c r="AE719" s="30">
        <f t="shared" si="1369"/>
        <v>0.29030992546096512</v>
      </c>
      <c r="AF719" s="30">
        <f t="shared" si="1370"/>
        <v>7.6548364648573425E-2</v>
      </c>
      <c r="AG719" s="30">
        <f t="shared" si="1371"/>
        <v>1.9734987313222443E-3</v>
      </c>
      <c r="AH719" s="30">
        <f t="shared" si="1372"/>
        <v>4.6153846153846156E-2</v>
      </c>
      <c r="AI719" s="30">
        <f t="shared" si="1373"/>
        <v>0.10502853067047076</v>
      </c>
      <c r="AJ719" s="30">
        <f t="shared" si="1374"/>
        <v>0.11681187479832204</v>
      </c>
      <c r="AK719" s="30">
        <f t="shared" si="1375"/>
        <v>0.11061571125265392</v>
      </c>
      <c r="AL719" s="30">
        <f t="shared" si="1376"/>
        <v>3.5226896439969845E-3</v>
      </c>
      <c r="AM719" s="30">
        <f t="shared" si="1377"/>
        <v>1.7939226831037416</v>
      </c>
      <c r="AO719" s="30">
        <f t="shared" si="1378"/>
        <v>0.57803535354309976</v>
      </c>
      <c r="AP719" s="30">
        <f t="shared" si="1379"/>
        <v>3.3488117650307928E-3</v>
      </c>
      <c r="AQ719" s="30">
        <f t="shared" si="1380"/>
        <v>0.16182967537858858</v>
      </c>
      <c r="AR719" s="30">
        <f t="shared" si="1381"/>
        <v>4.2670938591474777E-2</v>
      </c>
      <c r="AS719" s="30">
        <f t="shared" si="1382"/>
        <v>1.1001024458355199E-3</v>
      </c>
      <c r="AT719" s="30">
        <f t="shared" si="1383"/>
        <v>2.5727890387111575E-2</v>
      </c>
      <c r="AU719" s="30">
        <f t="shared" si="1384"/>
        <v>5.854685469986725E-2</v>
      </c>
      <c r="AV719" s="30">
        <f t="shared" si="1385"/>
        <v>6.5115334065691657E-2</v>
      </c>
      <c r="AW719" s="30">
        <f t="shared" si="1386"/>
        <v>6.1661359374347725E-2</v>
      </c>
      <c r="AX719" s="30">
        <f t="shared" si="1387"/>
        <v>1.9636797489522959E-3</v>
      </c>
      <c r="AY719" s="30">
        <f t="shared" si="1388"/>
        <v>0.99999999999999978</v>
      </c>
      <c r="AZ719" s="30"/>
      <c r="BA719" s="30">
        <f t="shared" si="1389"/>
        <v>0.93192410119840219</v>
      </c>
      <c r="BB719" s="30">
        <f t="shared" si="1390"/>
        <v>5.1314142678347925E-3</v>
      </c>
      <c r="BC719" s="30">
        <f t="shared" si="1391"/>
        <v>0.52295017653981957</v>
      </c>
      <c r="BD719" s="30">
        <f t="shared" si="1392"/>
        <v>1.3361169102296452E-2</v>
      </c>
      <c r="BE719" s="30">
        <f t="shared" si="1393"/>
        <v>3.3831406822667043E-3</v>
      </c>
      <c r="BF719" s="30">
        <f t="shared" si="1394"/>
        <v>6.2034739454094297E-3</v>
      </c>
      <c r="BG719" s="30">
        <f t="shared" si="1395"/>
        <v>0.16191155492154066</v>
      </c>
      <c r="BH719" s="30">
        <f t="shared" si="1396"/>
        <v>0.14262665375927719</v>
      </c>
      <c r="BI719" s="30">
        <f t="shared" si="1397"/>
        <v>4.225053078556263E-2</v>
      </c>
      <c r="BJ719" s="30">
        <f t="shared" si="1398"/>
        <v>1.8297422152024096</v>
      </c>
      <c r="BK719" s="30"/>
      <c r="BL719" s="30">
        <f t="shared" si="1399"/>
        <v>0.50931988859168942</v>
      </c>
      <c r="BM719" s="30">
        <f t="shared" si="1400"/>
        <v>2.8044465636746243E-3</v>
      </c>
      <c r="BN719" s="30">
        <f t="shared" si="1401"/>
        <v>0.2858053840562288</v>
      </c>
      <c r="BO719" s="30">
        <f t="shared" si="1402"/>
        <v>7.3022139355397742E-3</v>
      </c>
      <c r="BP719" s="30">
        <f t="shared" si="1403"/>
        <v>1.8489712125335943E-3</v>
      </c>
      <c r="BQ719" s="30">
        <f t="shared" si="1404"/>
        <v>3.3903540585487279E-3</v>
      </c>
      <c r="BR719" s="30">
        <f t="shared" si="1405"/>
        <v>8.8488724573493924E-2</v>
      </c>
      <c r="BS719" s="30">
        <f t="shared" si="1406"/>
        <v>7.7949042534114318E-2</v>
      </c>
      <c r="BT719" s="30">
        <f t="shared" si="1407"/>
        <v>2.309097447417684E-2</v>
      </c>
      <c r="BU719" s="30">
        <f t="shared" si="1408"/>
        <v>0.99999999999999989</v>
      </c>
      <c r="BV719" s="30"/>
      <c r="BW719" s="28">
        <f t="shared" si="1409"/>
        <v>0.46688815551128127</v>
      </c>
      <c r="BX719" s="28">
        <f t="shared" si="1410"/>
        <v>0.41127821502723316</v>
      </c>
      <c r="BY719" s="28">
        <f t="shared" si="1411"/>
        <v>0.12183362946148557</v>
      </c>
      <c r="BZ719" s="28"/>
      <c r="CA719" s="28">
        <f t="shared" si="1412"/>
        <v>62.268865567216395</v>
      </c>
      <c r="CB719" s="28">
        <f t="shared" si="1413"/>
        <v>8.8255872063968024</v>
      </c>
      <c r="CC719" s="28">
        <f t="shared" si="1414"/>
        <v>35.527770721712621</v>
      </c>
      <c r="CD719" s="28">
        <f t="shared" si="1415"/>
        <v>46.68881555112813</v>
      </c>
      <c r="CF719" s="28">
        <f t="shared" si="1416"/>
        <v>6.8149246251451201</v>
      </c>
      <c r="CG719" s="28">
        <f t="shared" si="1417"/>
        <v>0.51362227787151404</v>
      </c>
      <c r="CH719" s="30"/>
      <c r="CI719" s="107">
        <f t="shared" si="1418"/>
        <v>3.1382570849310611</v>
      </c>
    </row>
    <row r="720" spans="1:87" ht="15" customHeight="1" x14ac:dyDescent="0.2">
      <c r="A720" s="150" t="s">
        <v>194</v>
      </c>
      <c r="C720" s="147">
        <v>336</v>
      </c>
      <c r="D720" s="26">
        <f t="shared" si="1364"/>
        <v>1008</v>
      </c>
      <c r="F720" s="28">
        <v>62.3</v>
      </c>
      <c r="G720" s="28">
        <v>0.48</v>
      </c>
      <c r="H720" s="28">
        <v>14.8</v>
      </c>
      <c r="I720" s="28">
        <v>5.5</v>
      </c>
      <c r="J720" s="28">
        <v>0.14000000000000001</v>
      </c>
      <c r="K720" s="28">
        <v>1.86</v>
      </c>
      <c r="L720" s="28">
        <v>5.89</v>
      </c>
      <c r="M720" s="28">
        <v>3.62</v>
      </c>
      <c r="N720" s="28">
        <v>5.21</v>
      </c>
      <c r="O720" s="28">
        <v>0.25</v>
      </c>
      <c r="P720" s="28">
        <f t="shared" si="1365"/>
        <v>100.05</v>
      </c>
      <c r="R720" s="28">
        <v>57.42</v>
      </c>
      <c r="S720" s="28">
        <v>0.19</v>
      </c>
      <c r="T720" s="28">
        <v>26.35</v>
      </c>
      <c r="U720" s="28">
        <v>0.7</v>
      </c>
      <c r="V720" s="28">
        <v>0.16</v>
      </c>
      <c r="W720" s="28">
        <v>0</v>
      </c>
      <c r="X720" s="28">
        <v>8.6</v>
      </c>
      <c r="Y720" s="28">
        <v>4.8099999999999996</v>
      </c>
      <c r="Z720" s="28">
        <v>1.79</v>
      </c>
      <c r="AA720" s="28">
        <f t="shared" si="1366"/>
        <v>100.02000000000001</v>
      </c>
      <c r="AC720" s="30">
        <f t="shared" si="1367"/>
        <v>1.0369507323568574</v>
      </c>
      <c r="AD720" s="30">
        <f t="shared" si="1368"/>
        <v>6.0075093867334164E-3</v>
      </c>
      <c r="AE720" s="30">
        <f t="shared" si="1369"/>
        <v>0.29030992546096512</v>
      </c>
      <c r="AF720" s="30">
        <f t="shared" si="1370"/>
        <v>7.6548364648573425E-2</v>
      </c>
      <c r="AG720" s="30">
        <f t="shared" si="1371"/>
        <v>1.9734987313222443E-3</v>
      </c>
      <c r="AH720" s="30">
        <f t="shared" si="1372"/>
        <v>4.6153846153846156E-2</v>
      </c>
      <c r="AI720" s="30">
        <f t="shared" si="1373"/>
        <v>0.10502853067047076</v>
      </c>
      <c r="AJ720" s="30">
        <f t="shared" si="1374"/>
        <v>0.11681187479832204</v>
      </c>
      <c r="AK720" s="30">
        <f t="shared" si="1375"/>
        <v>0.11061571125265392</v>
      </c>
      <c r="AL720" s="30">
        <f t="shared" si="1376"/>
        <v>3.5226896439969845E-3</v>
      </c>
      <c r="AM720" s="30">
        <f t="shared" si="1377"/>
        <v>1.7939226831037416</v>
      </c>
      <c r="AO720" s="30">
        <f t="shared" si="1378"/>
        <v>0.57803535354309976</v>
      </c>
      <c r="AP720" s="30">
        <f t="shared" si="1379"/>
        <v>3.3488117650307928E-3</v>
      </c>
      <c r="AQ720" s="30">
        <f t="shared" si="1380"/>
        <v>0.16182967537858858</v>
      </c>
      <c r="AR720" s="30">
        <f t="shared" si="1381"/>
        <v>4.2670938591474777E-2</v>
      </c>
      <c r="AS720" s="30">
        <f t="shared" si="1382"/>
        <v>1.1001024458355199E-3</v>
      </c>
      <c r="AT720" s="30">
        <f t="shared" si="1383"/>
        <v>2.5727890387111575E-2</v>
      </c>
      <c r="AU720" s="30">
        <f t="shared" si="1384"/>
        <v>5.854685469986725E-2</v>
      </c>
      <c r="AV720" s="30">
        <f t="shared" si="1385"/>
        <v>6.5115334065691657E-2</v>
      </c>
      <c r="AW720" s="30">
        <f t="shared" si="1386"/>
        <v>6.1661359374347725E-2</v>
      </c>
      <c r="AX720" s="30">
        <f t="shared" si="1387"/>
        <v>1.9636797489522959E-3</v>
      </c>
      <c r="AY720" s="30">
        <f t="shared" si="1388"/>
        <v>0.99999999999999978</v>
      </c>
      <c r="AZ720" s="30"/>
      <c r="BA720" s="30">
        <f t="shared" si="1389"/>
        <v>0.9557256990679095</v>
      </c>
      <c r="BB720" s="30">
        <f t="shared" si="1390"/>
        <v>2.3779724655819774E-3</v>
      </c>
      <c r="BC720" s="30">
        <f t="shared" si="1391"/>
        <v>0.5168693605335426</v>
      </c>
      <c r="BD720" s="30">
        <f t="shared" si="1392"/>
        <v>9.7425191370911629E-3</v>
      </c>
      <c r="BE720" s="30">
        <f t="shared" si="1393"/>
        <v>2.2554271215111362E-3</v>
      </c>
      <c r="BF720" s="30">
        <f t="shared" si="1394"/>
        <v>0</v>
      </c>
      <c r="BG720" s="30">
        <f t="shared" si="1395"/>
        <v>0.15335235378031384</v>
      </c>
      <c r="BH720" s="30">
        <f t="shared" si="1396"/>
        <v>0.15521135850274281</v>
      </c>
      <c r="BI720" s="30">
        <f t="shared" si="1397"/>
        <v>3.800424628450106E-2</v>
      </c>
      <c r="BJ720" s="30">
        <f t="shared" si="1398"/>
        <v>1.8335389368931945</v>
      </c>
      <c r="BK720" s="30"/>
      <c r="BL720" s="30">
        <f t="shared" si="1399"/>
        <v>0.5212464703298425</v>
      </c>
      <c r="BM720" s="30">
        <f t="shared" si="1400"/>
        <v>1.2969304429450994E-3</v>
      </c>
      <c r="BN720" s="30">
        <f t="shared" si="1401"/>
        <v>0.28189712808026984</v>
      </c>
      <c r="BO720" s="30">
        <f t="shared" si="1402"/>
        <v>5.3135054517027009E-3</v>
      </c>
      <c r="BP720" s="30">
        <f t="shared" si="1403"/>
        <v>1.230095023415648E-3</v>
      </c>
      <c r="BQ720" s="30">
        <f t="shared" si="1404"/>
        <v>0</v>
      </c>
      <c r="BR720" s="30">
        <f t="shared" si="1405"/>
        <v>8.3637358713613608E-2</v>
      </c>
      <c r="BS720" s="30">
        <f t="shared" si="1406"/>
        <v>8.4651247584486958E-2</v>
      </c>
      <c r="BT720" s="30">
        <f t="shared" si="1407"/>
        <v>2.072726437372344E-2</v>
      </c>
      <c r="BU720" s="30">
        <f t="shared" si="1408"/>
        <v>0.99999999999999967</v>
      </c>
      <c r="BV720" s="30"/>
      <c r="BW720" s="28">
        <f t="shared" si="1409"/>
        <v>0.44248855091553524</v>
      </c>
      <c r="BX720" s="28">
        <f t="shared" si="1410"/>
        <v>0.4478525918675974</v>
      </c>
      <c r="BY720" s="28">
        <f t="shared" si="1411"/>
        <v>0.10965885721686741</v>
      </c>
      <c r="BZ720" s="28"/>
      <c r="CA720" s="28">
        <f t="shared" si="1412"/>
        <v>62.268865567216395</v>
      </c>
      <c r="CB720" s="28">
        <f t="shared" si="1413"/>
        <v>8.8255872063968024</v>
      </c>
      <c r="CC720" s="28">
        <f t="shared" si="1414"/>
        <v>33.0903132674635</v>
      </c>
      <c r="CD720" s="28">
        <f t="shared" si="1415"/>
        <v>44.248855091553523</v>
      </c>
      <c r="CF720" s="28">
        <f t="shared" si="1416"/>
        <v>6.7612494823291316</v>
      </c>
      <c r="CG720" s="28">
        <f t="shared" si="1417"/>
        <v>0.51362227787151404</v>
      </c>
      <c r="CH720" s="30"/>
      <c r="CI720" s="107">
        <f t="shared" si="1418"/>
        <v>2.7057987321725858</v>
      </c>
    </row>
    <row r="721" spans="1:87" ht="15" customHeight="1" x14ac:dyDescent="0.2">
      <c r="A721" s="150" t="s">
        <v>194</v>
      </c>
      <c r="C721" s="147">
        <v>343</v>
      </c>
      <c r="D721" s="26">
        <f t="shared" si="1364"/>
        <v>1008</v>
      </c>
      <c r="F721" s="28">
        <v>62.3</v>
      </c>
      <c r="G721" s="28">
        <v>0.48</v>
      </c>
      <c r="H721" s="28">
        <v>14.8</v>
      </c>
      <c r="I721" s="28">
        <v>5.5</v>
      </c>
      <c r="J721" s="28">
        <v>0.14000000000000001</v>
      </c>
      <c r="K721" s="28">
        <v>1.86</v>
      </c>
      <c r="L721" s="28">
        <v>5.89</v>
      </c>
      <c r="M721" s="28">
        <v>3.62</v>
      </c>
      <c r="N721" s="28">
        <v>5.21</v>
      </c>
      <c r="O721" s="28">
        <v>0.25</v>
      </c>
      <c r="P721" s="28">
        <f t="shared" si="1365"/>
        <v>100.05</v>
      </c>
      <c r="R721" s="28">
        <v>57.13</v>
      </c>
      <c r="S721" s="28">
        <v>0.21</v>
      </c>
      <c r="T721" s="28">
        <v>26.31</v>
      </c>
      <c r="U721" s="28">
        <v>0.69</v>
      </c>
      <c r="V721" s="28">
        <v>0.23</v>
      </c>
      <c r="W721" s="28">
        <v>0.26</v>
      </c>
      <c r="X721" s="28">
        <v>8.58</v>
      </c>
      <c r="Y721" s="28">
        <v>4.7699999999999996</v>
      </c>
      <c r="Z721" s="28">
        <v>1.82</v>
      </c>
      <c r="AA721" s="28">
        <f t="shared" si="1366"/>
        <v>100</v>
      </c>
      <c r="AC721" s="30">
        <f t="shared" si="1367"/>
        <v>1.0369507323568574</v>
      </c>
      <c r="AD721" s="30">
        <f t="shared" si="1368"/>
        <v>6.0075093867334164E-3</v>
      </c>
      <c r="AE721" s="30">
        <f t="shared" si="1369"/>
        <v>0.29030992546096512</v>
      </c>
      <c r="AF721" s="30">
        <f t="shared" si="1370"/>
        <v>7.6548364648573425E-2</v>
      </c>
      <c r="AG721" s="30">
        <f t="shared" si="1371"/>
        <v>1.9734987313222443E-3</v>
      </c>
      <c r="AH721" s="30">
        <f t="shared" si="1372"/>
        <v>4.6153846153846156E-2</v>
      </c>
      <c r="AI721" s="30">
        <f t="shared" si="1373"/>
        <v>0.10502853067047076</v>
      </c>
      <c r="AJ721" s="30">
        <f t="shared" si="1374"/>
        <v>0.11681187479832204</v>
      </c>
      <c r="AK721" s="30">
        <f t="shared" si="1375"/>
        <v>0.11061571125265392</v>
      </c>
      <c r="AL721" s="30">
        <f t="shared" si="1376"/>
        <v>3.5226896439969845E-3</v>
      </c>
      <c r="AM721" s="30">
        <f t="shared" si="1377"/>
        <v>1.7939226831037416</v>
      </c>
      <c r="AO721" s="30">
        <f t="shared" si="1378"/>
        <v>0.57803535354309976</v>
      </c>
      <c r="AP721" s="30">
        <f t="shared" si="1379"/>
        <v>3.3488117650307928E-3</v>
      </c>
      <c r="AQ721" s="30">
        <f t="shared" si="1380"/>
        <v>0.16182967537858858</v>
      </c>
      <c r="AR721" s="30">
        <f t="shared" si="1381"/>
        <v>4.2670938591474777E-2</v>
      </c>
      <c r="AS721" s="30">
        <f t="shared" si="1382"/>
        <v>1.1001024458355199E-3</v>
      </c>
      <c r="AT721" s="30">
        <f t="shared" si="1383"/>
        <v>2.5727890387111575E-2</v>
      </c>
      <c r="AU721" s="30">
        <f t="shared" si="1384"/>
        <v>5.854685469986725E-2</v>
      </c>
      <c r="AV721" s="30">
        <f t="shared" si="1385"/>
        <v>6.5115334065691657E-2</v>
      </c>
      <c r="AW721" s="30">
        <f t="shared" si="1386"/>
        <v>6.1661359374347725E-2</v>
      </c>
      <c r="AX721" s="30">
        <f t="shared" si="1387"/>
        <v>1.9636797489522959E-3</v>
      </c>
      <c r="AY721" s="30">
        <f t="shared" si="1388"/>
        <v>0.99999999999999978</v>
      </c>
      <c r="AZ721" s="30"/>
      <c r="BA721" s="30">
        <f t="shared" si="1389"/>
        <v>0.95089880159786955</v>
      </c>
      <c r="BB721" s="30">
        <f t="shared" si="1390"/>
        <v>2.6282853566958696E-3</v>
      </c>
      <c r="BC721" s="30">
        <f t="shared" si="1391"/>
        <v>0.51608473911337782</v>
      </c>
      <c r="BD721" s="30">
        <f t="shared" si="1392"/>
        <v>9.6033402922755737E-3</v>
      </c>
      <c r="BE721" s="30">
        <f t="shared" si="1393"/>
        <v>3.2421764871722585E-3</v>
      </c>
      <c r="BF721" s="30">
        <f t="shared" si="1394"/>
        <v>6.4516129032258073E-3</v>
      </c>
      <c r="BG721" s="30">
        <f t="shared" si="1395"/>
        <v>0.15299572039942938</v>
      </c>
      <c r="BH721" s="30">
        <f t="shared" si="1396"/>
        <v>0.15392061955469505</v>
      </c>
      <c r="BI721" s="30">
        <f t="shared" si="1397"/>
        <v>3.8641188959660296E-2</v>
      </c>
      <c r="BJ721" s="30">
        <f t="shared" si="1398"/>
        <v>1.8344664846644017</v>
      </c>
      <c r="BK721" s="30"/>
      <c r="BL721" s="30">
        <f t="shared" si="1399"/>
        <v>0.51835168946781141</v>
      </c>
      <c r="BM721" s="30">
        <f t="shared" si="1400"/>
        <v>1.4327246524630237E-3</v>
      </c>
      <c r="BN721" s="30">
        <f t="shared" si="1401"/>
        <v>0.28132688355317143</v>
      </c>
      <c r="BO721" s="30">
        <f t="shared" si="1402"/>
        <v>5.2349499827642884E-3</v>
      </c>
      <c r="BP721" s="30">
        <f t="shared" si="1403"/>
        <v>1.7673675230787246E-3</v>
      </c>
      <c r="BQ721" s="30">
        <f t="shared" si="1404"/>
        <v>3.5168878565835825E-3</v>
      </c>
      <c r="BR721" s="30">
        <f t="shared" si="1405"/>
        <v>8.3400662633211581E-2</v>
      </c>
      <c r="BS721" s="30">
        <f t="shared" si="1406"/>
        <v>8.3904841457407911E-2</v>
      </c>
      <c r="BT721" s="30">
        <f t="shared" si="1407"/>
        <v>2.1063992873508037E-2</v>
      </c>
      <c r="BU721" s="30">
        <f t="shared" si="1408"/>
        <v>0.99999999999999989</v>
      </c>
      <c r="BV721" s="30"/>
      <c r="BW721" s="28">
        <f t="shared" si="1409"/>
        <v>0.44275036020876629</v>
      </c>
      <c r="BX721" s="28">
        <f t="shared" si="1410"/>
        <v>0.44542690196484658</v>
      </c>
      <c r="BY721" s="28">
        <f t="shared" si="1411"/>
        <v>0.11182273782638708</v>
      </c>
      <c r="BZ721" s="28"/>
      <c r="CA721" s="28">
        <f t="shared" si="1412"/>
        <v>62.268865567216395</v>
      </c>
      <c r="CB721" s="28">
        <f t="shared" si="1413"/>
        <v>8.8255872063968024</v>
      </c>
      <c r="CC721" s="28">
        <f t="shared" si="1414"/>
        <v>33.319791793077023</v>
      </c>
      <c r="CD721" s="28">
        <f t="shared" si="1415"/>
        <v>44.275036020876634</v>
      </c>
      <c r="CF721" s="28">
        <f t="shared" si="1416"/>
        <v>6.7618409820871621</v>
      </c>
      <c r="CG721" s="28">
        <f t="shared" si="1417"/>
        <v>0.51362227787151404</v>
      </c>
      <c r="CH721" s="30"/>
      <c r="CI721" s="107">
        <f t="shared" si="1418"/>
        <v>2.7354568936241015</v>
      </c>
    </row>
    <row r="722" spans="1:87" ht="15" customHeight="1" x14ac:dyDescent="0.2">
      <c r="A722" s="150" t="s">
        <v>194</v>
      </c>
      <c r="C722" s="147">
        <v>350</v>
      </c>
      <c r="D722" s="26">
        <f t="shared" si="1364"/>
        <v>1008</v>
      </c>
      <c r="F722" s="28">
        <v>62.3</v>
      </c>
      <c r="G722" s="28">
        <v>0.48</v>
      </c>
      <c r="H722" s="28">
        <v>14.8</v>
      </c>
      <c r="I722" s="28">
        <v>5.5</v>
      </c>
      <c r="J722" s="28">
        <v>0.14000000000000001</v>
      </c>
      <c r="K722" s="28">
        <v>1.86</v>
      </c>
      <c r="L722" s="28">
        <v>5.89</v>
      </c>
      <c r="M722" s="28">
        <v>3.62</v>
      </c>
      <c r="N722" s="28">
        <v>5.21</v>
      </c>
      <c r="O722" s="28">
        <v>0.25</v>
      </c>
      <c r="P722" s="28">
        <f t="shared" si="1365"/>
        <v>100.05</v>
      </c>
      <c r="R722" s="28">
        <v>56.87</v>
      </c>
      <c r="S722" s="28">
        <v>0.32</v>
      </c>
      <c r="T722" s="28">
        <v>26.37</v>
      </c>
      <c r="U722" s="28">
        <v>0.72</v>
      </c>
      <c r="V722" s="28">
        <v>0.14000000000000001</v>
      </c>
      <c r="W722" s="28">
        <v>0.24</v>
      </c>
      <c r="X722" s="28">
        <v>8.76</v>
      </c>
      <c r="Y722" s="28">
        <v>4.83</v>
      </c>
      <c r="Z722" s="28">
        <v>1.76</v>
      </c>
      <c r="AA722" s="28">
        <f t="shared" si="1366"/>
        <v>100.01</v>
      </c>
      <c r="AC722" s="30">
        <f t="shared" si="1367"/>
        <v>1.0369507323568574</v>
      </c>
      <c r="AD722" s="30">
        <f t="shared" si="1368"/>
        <v>6.0075093867334164E-3</v>
      </c>
      <c r="AE722" s="30">
        <f t="shared" si="1369"/>
        <v>0.29030992546096512</v>
      </c>
      <c r="AF722" s="30">
        <f t="shared" si="1370"/>
        <v>7.6548364648573425E-2</v>
      </c>
      <c r="AG722" s="30">
        <f t="shared" si="1371"/>
        <v>1.9734987313222443E-3</v>
      </c>
      <c r="AH722" s="30">
        <f t="shared" si="1372"/>
        <v>4.6153846153846156E-2</v>
      </c>
      <c r="AI722" s="30">
        <f t="shared" si="1373"/>
        <v>0.10502853067047076</v>
      </c>
      <c r="AJ722" s="30">
        <f t="shared" si="1374"/>
        <v>0.11681187479832204</v>
      </c>
      <c r="AK722" s="30">
        <f t="shared" si="1375"/>
        <v>0.11061571125265392</v>
      </c>
      <c r="AL722" s="30">
        <f t="shared" si="1376"/>
        <v>3.5226896439969845E-3</v>
      </c>
      <c r="AM722" s="30">
        <f t="shared" si="1377"/>
        <v>1.7939226831037416</v>
      </c>
      <c r="AO722" s="30">
        <f t="shared" si="1378"/>
        <v>0.57803535354309976</v>
      </c>
      <c r="AP722" s="30">
        <f t="shared" si="1379"/>
        <v>3.3488117650307928E-3</v>
      </c>
      <c r="AQ722" s="30">
        <f t="shared" si="1380"/>
        <v>0.16182967537858858</v>
      </c>
      <c r="AR722" s="30">
        <f t="shared" si="1381"/>
        <v>4.2670938591474777E-2</v>
      </c>
      <c r="AS722" s="30">
        <f t="shared" si="1382"/>
        <v>1.1001024458355199E-3</v>
      </c>
      <c r="AT722" s="30">
        <f t="shared" si="1383"/>
        <v>2.5727890387111575E-2</v>
      </c>
      <c r="AU722" s="30">
        <f t="shared" si="1384"/>
        <v>5.854685469986725E-2</v>
      </c>
      <c r="AV722" s="30">
        <f t="shared" si="1385"/>
        <v>6.5115334065691657E-2</v>
      </c>
      <c r="AW722" s="30">
        <f t="shared" si="1386"/>
        <v>6.1661359374347725E-2</v>
      </c>
      <c r="AX722" s="30">
        <f t="shared" si="1387"/>
        <v>1.9636797489522959E-3</v>
      </c>
      <c r="AY722" s="30">
        <f t="shared" si="1388"/>
        <v>0.99999999999999978</v>
      </c>
      <c r="AZ722" s="30"/>
      <c r="BA722" s="30">
        <f t="shared" si="1389"/>
        <v>0.94657123834886814</v>
      </c>
      <c r="BB722" s="30">
        <f t="shared" si="1390"/>
        <v>4.0050062578222776E-3</v>
      </c>
      <c r="BC722" s="30">
        <f t="shared" si="1391"/>
        <v>0.51726167124362499</v>
      </c>
      <c r="BD722" s="30">
        <f t="shared" si="1392"/>
        <v>1.0020876826722338E-2</v>
      </c>
      <c r="BE722" s="30">
        <f t="shared" si="1393"/>
        <v>1.9734987313222443E-3</v>
      </c>
      <c r="BF722" s="30">
        <f t="shared" si="1394"/>
        <v>5.9553349875930521E-3</v>
      </c>
      <c r="BG722" s="30">
        <f t="shared" si="1395"/>
        <v>0.15620542082738945</v>
      </c>
      <c r="BH722" s="30">
        <f t="shared" si="1396"/>
        <v>0.1558567279767667</v>
      </c>
      <c r="BI722" s="30">
        <f t="shared" si="1397"/>
        <v>3.7367303609341825E-2</v>
      </c>
      <c r="BJ722" s="30">
        <f t="shared" si="1398"/>
        <v>1.8352170788094511</v>
      </c>
      <c r="BK722" s="30"/>
      <c r="BL722" s="30">
        <f t="shared" si="1399"/>
        <v>0.51578162021188867</v>
      </c>
      <c r="BM722" s="30">
        <f t="shared" si="1400"/>
        <v>2.1823065533045391E-3</v>
      </c>
      <c r="BN722" s="30">
        <f t="shared" si="1401"/>
        <v>0.28185312637739013</v>
      </c>
      <c r="BO722" s="30">
        <f t="shared" si="1402"/>
        <v>5.4603223468381841E-3</v>
      </c>
      <c r="BP722" s="30">
        <f t="shared" si="1403"/>
        <v>1.0753489350712124E-3</v>
      </c>
      <c r="BQ722" s="30">
        <f t="shared" si="1404"/>
        <v>3.2450302780837347E-3</v>
      </c>
      <c r="BR722" s="30">
        <f t="shared" si="1405"/>
        <v>8.5115500847847178E-2</v>
      </c>
      <c r="BS722" s="30">
        <f t="shared" si="1406"/>
        <v>8.4925499972937621E-2</v>
      </c>
      <c r="BT722" s="30">
        <f t="shared" si="1407"/>
        <v>2.0361244476638635E-2</v>
      </c>
      <c r="BU722" s="30">
        <f t="shared" si="1408"/>
        <v>0.99999999999999989</v>
      </c>
      <c r="BV722" s="30"/>
      <c r="BW722" s="28">
        <f t="shared" si="1409"/>
        <v>0.44702992191552154</v>
      </c>
      <c r="BX722" s="28">
        <f t="shared" si="1410"/>
        <v>0.44603202992841412</v>
      </c>
      <c r="BY722" s="28">
        <f t="shared" si="1411"/>
        <v>0.10693804815606428</v>
      </c>
      <c r="BZ722" s="28"/>
      <c r="CA722" s="28">
        <f t="shared" si="1412"/>
        <v>62.268865567216395</v>
      </c>
      <c r="CB722" s="28">
        <f t="shared" si="1413"/>
        <v>8.8255872063968024</v>
      </c>
      <c r="CC722" s="28">
        <f t="shared" si="1414"/>
        <v>33.045300911382505</v>
      </c>
      <c r="CD722" s="28">
        <f t="shared" si="1415"/>
        <v>44.702992191552156</v>
      </c>
      <c r="CF722" s="28">
        <f t="shared" si="1416"/>
        <v>6.771460423634637</v>
      </c>
      <c r="CG722" s="28">
        <f t="shared" si="1417"/>
        <v>0.51362227787151404</v>
      </c>
      <c r="CH722" s="30"/>
      <c r="CI722" s="107">
        <f t="shared" si="1418"/>
        <v>2.7248447603462913</v>
      </c>
    </row>
    <row r="723" spans="1:87" ht="15" customHeight="1" x14ac:dyDescent="0.2">
      <c r="A723" s="150" t="s">
        <v>194</v>
      </c>
      <c r="C723" s="147">
        <v>357</v>
      </c>
      <c r="D723" s="26">
        <f t="shared" si="1364"/>
        <v>1008</v>
      </c>
      <c r="F723" s="28">
        <v>62.3</v>
      </c>
      <c r="G723" s="28">
        <v>0.48</v>
      </c>
      <c r="H723" s="28">
        <v>14.8</v>
      </c>
      <c r="I723" s="28">
        <v>5.5</v>
      </c>
      <c r="J723" s="28">
        <v>0.14000000000000001</v>
      </c>
      <c r="K723" s="28">
        <v>1.86</v>
      </c>
      <c r="L723" s="28">
        <v>5.89</v>
      </c>
      <c r="M723" s="28">
        <v>3.62</v>
      </c>
      <c r="N723" s="28">
        <v>5.21</v>
      </c>
      <c r="O723" s="28">
        <v>0.25</v>
      </c>
      <c r="P723" s="28">
        <f t="shared" si="1365"/>
        <v>100.05</v>
      </c>
      <c r="R723" s="28">
        <v>56.91</v>
      </c>
      <c r="S723" s="28">
        <v>0.15</v>
      </c>
      <c r="T723" s="28">
        <v>26.58</v>
      </c>
      <c r="U723" s="28">
        <v>0.68</v>
      </c>
      <c r="V723" s="28">
        <v>0.06</v>
      </c>
      <c r="W723" s="28">
        <v>0.23</v>
      </c>
      <c r="X723" s="28">
        <v>9.0399999999999991</v>
      </c>
      <c r="Y723" s="28">
        <v>4.7300000000000004</v>
      </c>
      <c r="Z723" s="28">
        <v>1.63</v>
      </c>
      <c r="AA723" s="28">
        <f t="shared" si="1366"/>
        <v>100.01</v>
      </c>
      <c r="AC723" s="30">
        <f t="shared" si="1367"/>
        <v>1.0369507323568574</v>
      </c>
      <c r="AD723" s="30">
        <f t="shared" si="1368"/>
        <v>6.0075093867334164E-3</v>
      </c>
      <c r="AE723" s="30">
        <f t="shared" si="1369"/>
        <v>0.29030992546096512</v>
      </c>
      <c r="AF723" s="30">
        <f t="shared" si="1370"/>
        <v>7.6548364648573425E-2</v>
      </c>
      <c r="AG723" s="30">
        <f t="shared" si="1371"/>
        <v>1.9734987313222443E-3</v>
      </c>
      <c r="AH723" s="30">
        <f t="shared" si="1372"/>
        <v>4.6153846153846156E-2</v>
      </c>
      <c r="AI723" s="30">
        <f t="shared" si="1373"/>
        <v>0.10502853067047076</v>
      </c>
      <c r="AJ723" s="30">
        <f t="shared" si="1374"/>
        <v>0.11681187479832204</v>
      </c>
      <c r="AK723" s="30">
        <f t="shared" si="1375"/>
        <v>0.11061571125265392</v>
      </c>
      <c r="AL723" s="30">
        <f t="shared" si="1376"/>
        <v>3.5226896439969845E-3</v>
      </c>
      <c r="AM723" s="30">
        <f t="shared" si="1377"/>
        <v>1.7939226831037416</v>
      </c>
      <c r="AO723" s="30">
        <f t="shared" si="1378"/>
        <v>0.57803535354309976</v>
      </c>
      <c r="AP723" s="30">
        <f t="shared" si="1379"/>
        <v>3.3488117650307928E-3</v>
      </c>
      <c r="AQ723" s="30">
        <f t="shared" si="1380"/>
        <v>0.16182967537858858</v>
      </c>
      <c r="AR723" s="30">
        <f t="shared" si="1381"/>
        <v>4.2670938591474777E-2</v>
      </c>
      <c r="AS723" s="30">
        <f t="shared" si="1382"/>
        <v>1.1001024458355199E-3</v>
      </c>
      <c r="AT723" s="30">
        <f t="shared" si="1383"/>
        <v>2.5727890387111575E-2</v>
      </c>
      <c r="AU723" s="30">
        <f t="shared" si="1384"/>
        <v>5.854685469986725E-2</v>
      </c>
      <c r="AV723" s="30">
        <f t="shared" si="1385"/>
        <v>6.5115334065691657E-2</v>
      </c>
      <c r="AW723" s="30">
        <f t="shared" si="1386"/>
        <v>6.1661359374347725E-2</v>
      </c>
      <c r="AX723" s="30">
        <f t="shared" si="1387"/>
        <v>1.9636797489522959E-3</v>
      </c>
      <c r="AY723" s="30">
        <f t="shared" si="1388"/>
        <v>0.99999999999999978</v>
      </c>
      <c r="AZ723" s="30"/>
      <c r="BA723" s="30">
        <f t="shared" si="1389"/>
        <v>0.947237017310253</v>
      </c>
      <c r="BB723" s="30">
        <f t="shared" si="1390"/>
        <v>1.8773466833541925E-3</v>
      </c>
      <c r="BC723" s="30">
        <f t="shared" si="1391"/>
        <v>0.52138093369949001</v>
      </c>
      <c r="BD723" s="30">
        <f t="shared" si="1392"/>
        <v>9.4641614474599879E-3</v>
      </c>
      <c r="BE723" s="30">
        <f t="shared" si="1393"/>
        <v>8.4578517056667607E-4</v>
      </c>
      <c r="BF723" s="30">
        <f t="shared" si="1394"/>
        <v>5.7071960297766754E-3</v>
      </c>
      <c r="BG723" s="30">
        <f t="shared" si="1395"/>
        <v>0.16119828815977175</v>
      </c>
      <c r="BH723" s="30">
        <f t="shared" si="1396"/>
        <v>0.15262988060664734</v>
      </c>
      <c r="BI723" s="30">
        <f t="shared" si="1397"/>
        <v>3.4607218683651804E-2</v>
      </c>
      <c r="BJ723" s="30">
        <f t="shared" si="1398"/>
        <v>1.8349478277909717</v>
      </c>
      <c r="BK723" s="30"/>
      <c r="BL723" s="30">
        <f t="shared" si="1399"/>
        <v>0.51622013605182326</v>
      </c>
      <c r="BM723" s="30">
        <f t="shared" si="1400"/>
        <v>1.0231063003105997E-3</v>
      </c>
      <c r="BN723" s="30">
        <f t="shared" si="1401"/>
        <v>0.28413937759045821</v>
      </c>
      <c r="BO723" s="30">
        <f t="shared" si="1402"/>
        <v>5.1577278133588976E-3</v>
      </c>
      <c r="BP723" s="30">
        <f t="shared" si="1403"/>
        <v>4.6093145415741148E-4</v>
      </c>
      <c r="BQ723" s="30">
        <f t="shared" si="1404"/>
        <v>3.1102770026150365E-3</v>
      </c>
      <c r="BR723" s="30">
        <f t="shared" si="1405"/>
        <v>8.7848976258814201E-2</v>
      </c>
      <c r="BS723" s="30">
        <f t="shared" si="1406"/>
        <v>8.3179411585992069E-2</v>
      </c>
      <c r="BT723" s="30">
        <f t="shared" si="1407"/>
        <v>1.8860055942470148E-2</v>
      </c>
      <c r="BU723" s="30">
        <f t="shared" si="1408"/>
        <v>0.99999999999999967</v>
      </c>
      <c r="BV723" s="30"/>
      <c r="BW723" s="28">
        <f t="shared" si="1409"/>
        <v>0.46263466331435893</v>
      </c>
      <c r="BX723" s="28">
        <f t="shared" si="1410"/>
        <v>0.43804356877648787</v>
      </c>
      <c r="BY723" s="28">
        <f t="shared" si="1411"/>
        <v>9.9321767909153147E-2</v>
      </c>
      <c r="BZ723" s="28"/>
      <c r="CA723" s="28">
        <f t="shared" si="1412"/>
        <v>62.268865567216395</v>
      </c>
      <c r="CB723" s="28">
        <f t="shared" si="1413"/>
        <v>8.8255872063968024</v>
      </c>
      <c r="CC723" s="28">
        <f t="shared" si="1414"/>
        <v>33.06390995663326</v>
      </c>
      <c r="CD723" s="28">
        <f t="shared" si="1415"/>
        <v>46.263466331435893</v>
      </c>
      <c r="CF723" s="28">
        <f t="shared" si="1416"/>
        <v>6.8057725703485135</v>
      </c>
      <c r="CG723" s="28">
        <f t="shared" si="1417"/>
        <v>0.51362227787151404</v>
      </c>
      <c r="CH723" s="30"/>
      <c r="CI723" s="107">
        <f t="shared" si="1418"/>
        <v>2.8118691383540049</v>
      </c>
    </row>
    <row r="724" spans="1:87" ht="15" customHeight="1" x14ac:dyDescent="0.2">
      <c r="A724" s="150" t="s">
        <v>194</v>
      </c>
      <c r="C724" s="147">
        <v>364</v>
      </c>
      <c r="D724" s="26">
        <f t="shared" si="1364"/>
        <v>1008</v>
      </c>
      <c r="F724" s="28">
        <v>62.3</v>
      </c>
      <c r="G724" s="28">
        <v>0.48</v>
      </c>
      <c r="H724" s="28">
        <v>14.8</v>
      </c>
      <c r="I724" s="28">
        <v>5.5</v>
      </c>
      <c r="J724" s="28">
        <v>0.14000000000000001</v>
      </c>
      <c r="K724" s="28">
        <v>1.86</v>
      </c>
      <c r="L724" s="28">
        <v>5.89</v>
      </c>
      <c r="M724" s="28">
        <v>3.62</v>
      </c>
      <c r="N724" s="28">
        <v>5.21</v>
      </c>
      <c r="O724" s="28">
        <v>0.25</v>
      </c>
      <c r="P724" s="28">
        <f t="shared" si="1365"/>
        <v>100.05</v>
      </c>
      <c r="R724" s="28">
        <v>57.96</v>
      </c>
      <c r="S724" s="28">
        <v>0.24</v>
      </c>
      <c r="T724" s="28">
        <v>25.68</v>
      </c>
      <c r="U724" s="28">
        <v>0.76</v>
      </c>
      <c r="V724" s="28">
        <v>0.14000000000000001</v>
      </c>
      <c r="W724" s="28">
        <v>0.28000000000000003</v>
      </c>
      <c r="X724" s="28">
        <v>7.77</v>
      </c>
      <c r="Y724" s="28">
        <v>5.0199999999999996</v>
      </c>
      <c r="Z724" s="28">
        <v>2.15</v>
      </c>
      <c r="AA724" s="28">
        <f t="shared" si="1366"/>
        <v>100</v>
      </c>
      <c r="AC724" s="30">
        <f t="shared" si="1367"/>
        <v>1.0369507323568574</v>
      </c>
      <c r="AD724" s="30">
        <f t="shared" si="1368"/>
        <v>6.0075093867334164E-3</v>
      </c>
      <c r="AE724" s="30">
        <f t="shared" si="1369"/>
        <v>0.29030992546096512</v>
      </c>
      <c r="AF724" s="30">
        <f t="shared" si="1370"/>
        <v>7.6548364648573425E-2</v>
      </c>
      <c r="AG724" s="30">
        <f t="shared" si="1371"/>
        <v>1.9734987313222443E-3</v>
      </c>
      <c r="AH724" s="30">
        <f t="shared" si="1372"/>
        <v>4.6153846153846156E-2</v>
      </c>
      <c r="AI724" s="30">
        <f t="shared" si="1373"/>
        <v>0.10502853067047076</v>
      </c>
      <c r="AJ724" s="30">
        <f t="shared" si="1374"/>
        <v>0.11681187479832204</v>
      </c>
      <c r="AK724" s="30">
        <f t="shared" si="1375"/>
        <v>0.11061571125265392</v>
      </c>
      <c r="AL724" s="30">
        <f t="shared" si="1376"/>
        <v>3.5226896439969845E-3</v>
      </c>
      <c r="AM724" s="30">
        <f t="shared" si="1377"/>
        <v>1.7939226831037416</v>
      </c>
      <c r="AO724" s="30">
        <f t="shared" si="1378"/>
        <v>0.57803535354309976</v>
      </c>
      <c r="AP724" s="30">
        <f t="shared" si="1379"/>
        <v>3.3488117650307928E-3</v>
      </c>
      <c r="AQ724" s="30">
        <f t="shared" si="1380"/>
        <v>0.16182967537858858</v>
      </c>
      <c r="AR724" s="30">
        <f t="shared" si="1381"/>
        <v>4.2670938591474777E-2</v>
      </c>
      <c r="AS724" s="30">
        <f t="shared" si="1382"/>
        <v>1.1001024458355199E-3</v>
      </c>
      <c r="AT724" s="30">
        <f t="shared" si="1383"/>
        <v>2.5727890387111575E-2</v>
      </c>
      <c r="AU724" s="30">
        <f t="shared" si="1384"/>
        <v>5.854685469986725E-2</v>
      </c>
      <c r="AV724" s="30">
        <f t="shared" si="1385"/>
        <v>6.5115334065691657E-2</v>
      </c>
      <c r="AW724" s="30">
        <f t="shared" si="1386"/>
        <v>6.1661359374347725E-2</v>
      </c>
      <c r="AX724" s="30">
        <f t="shared" si="1387"/>
        <v>1.9636797489522959E-3</v>
      </c>
      <c r="AY724" s="30">
        <f t="shared" si="1388"/>
        <v>0.99999999999999978</v>
      </c>
      <c r="AZ724" s="30"/>
      <c r="BA724" s="30">
        <f t="shared" si="1389"/>
        <v>0.96471371504660453</v>
      </c>
      <c r="BB724" s="30">
        <f t="shared" si="1390"/>
        <v>3.0037546933667082E-3</v>
      </c>
      <c r="BC724" s="30">
        <f t="shared" si="1391"/>
        <v>0.50372695174578264</v>
      </c>
      <c r="BD724" s="30">
        <f t="shared" si="1392"/>
        <v>1.0577592205984691E-2</v>
      </c>
      <c r="BE724" s="30">
        <f t="shared" si="1393"/>
        <v>1.9734987313222443E-3</v>
      </c>
      <c r="BF724" s="30">
        <f t="shared" si="1394"/>
        <v>6.9478908188585617E-3</v>
      </c>
      <c r="BG724" s="30">
        <f t="shared" si="1395"/>
        <v>0.13855206847360912</v>
      </c>
      <c r="BH724" s="30">
        <f t="shared" si="1396"/>
        <v>0.16198773797999355</v>
      </c>
      <c r="BI724" s="30">
        <f t="shared" si="1397"/>
        <v>4.5647558386411886E-2</v>
      </c>
      <c r="BJ724" s="30">
        <f t="shared" si="1398"/>
        <v>1.8371307680819338</v>
      </c>
      <c r="BK724" s="30"/>
      <c r="BL724" s="30">
        <f t="shared" si="1399"/>
        <v>0.52511978559578476</v>
      </c>
      <c r="BM724" s="30">
        <f t="shared" si="1400"/>
        <v>1.6350249778369313E-3</v>
      </c>
      <c r="BN724" s="30">
        <f t="shared" si="1401"/>
        <v>0.27419221347629025</v>
      </c>
      <c r="BO724" s="30">
        <f t="shared" si="1402"/>
        <v>5.7576697259435067E-3</v>
      </c>
      <c r="BP724" s="30">
        <f t="shared" si="1403"/>
        <v>1.0742287732640209E-3</v>
      </c>
      <c r="BQ724" s="30">
        <f t="shared" si="1404"/>
        <v>3.7819250211091637E-3</v>
      </c>
      <c r="BR724" s="30">
        <f t="shared" si="1405"/>
        <v>7.5417640856489027E-2</v>
      </c>
      <c r="BS724" s="30">
        <f t="shared" si="1406"/>
        <v>8.8174310067822614E-2</v>
      </c>
      <c r="BT724" s="30">
        <f t="shared" si="1407"/>
        <v>2.4847201505459771E-2</v>
      </c>
      <c r="BU724" s="30">
        <f t="shared" si="1408"/>
        <v>1</v>
      </c>
      <c r="BV724" s="30"/>
      <c r="BW724" s="28">
        <f t="shared" si="1409"/>
        <v>0.40022277687008867</v>
      </c>
      <c r="BX724" s="28">
        <f t="shared" si="1410"/>
        <v>0.46791926694047259</v>
      </c>
      <c r="BY724" s="28">
        <f t="shared" si="1411"/>
        <v>0.13185795618943874</v>
      </c>
      <c r="BZ724" s="28"/>
      <c r="CA724" s="28">
        <f t="shared" si="1412"/>
        <v>62.268865567216395</v>
      </c>
      <c r="CB724" s="28">
        <f t="shared" si="1413"/>
        <v>8.8255872063968024</v>
      </c>
      <c r="CC724" s="28">
        <f t="shared" si="1414"/>
        <v>33.196934462448304</v>
      </c>
      <c r="CD724" s="28">
        <f t="shared" si="1415"/>
        <v>40.022277687008867</v>
      </c>
      <c r="CF724" s="28">
        <f t="shared" si="1416"/>
        <v>6.660856226101556</v>
      </c>
      <c r="CG724" s="28">
        <f t="shared" si="1417"/>
        <v>0.51362227787151404</v>
      </c>
      <c r="CH724" s="30"/>
      <c r="CI724" s="107">
        <f t="shared" si="1418"/>
        <v>2.4918699594405669</v>
      </c>
    </row>
    <row r="725" spans="1:87" ht="15" customHeight="1" x14ac:dyDescent="0.2">
      <c r="A725" s="150" t="s">
        <v>194</v>
      </c>
      <c r="C725" s="147">
        <v>371</v>
      </c>
      <c r="D725" s="26">
        <f t="shared" si="1364"/>
        <v>1008</v>
      </c>
      <c r="F725" s="28">
        <v>62.3</v>
      </c>
      <c r="G725" s="28">
        <v>0.48</v>
      </c>
      <c r="H725" s="28">
        <v>14.8</v>
      </c>
      <c r="I725" s="28">
        <v>5.5</v>
      </c>
      <c r="J725" s="28">
        <v>0.14000000000000001</v>
      </c>
      <c r="K725" s="28">
        <v>1.86</v>
      </c>
      <c r="L725" s="28">
        <v>5.89</v>
      </c>
      <c r="M725" s="28">
        <v>3.62</v>
      </c>
      <c r="N725" s="28">
        <v>5.21</v>
      </c>
      <c r="O725" s="28">
        <v>0.25</v>
      </c>
      <c r="P725" s="28">
        <f t="shared" si="1365"/>
        <v>100.05</v>
      </c>
      <c r="R725" s="28">
        <v>57.64</v>
      </c>
      <c r="S725" s="28">
        <v>0.32</v>
      </c>
      <c r="T725" s="28">
        <v>26.01</v>
      </c>
      <c r="U725" s="28">
        <v>0.83</v>
      </c>
      <c r="V725" s="28">
        <v>0.11</v>
      </c>
      <c r="W725" s="28">
        <v>0.09</v>
      </c>
      <c r="X725" s="28">
        <v>8.33</v>
      </c>
      <c r="Y725" s="28">
        <v>4.82</v>
      </c>
      <c r="Z725" s="28">
        <v>1.85</v>
      </c>
      <c r="AA725" s="28">
        <f t="shared" si="1366"/>
        <v>100</v>
      </c>
      <c r="AC725" s="30">
        <f t="shared" si="1367"/>
        <v>1.0369507323568574</v>
      </c>
      <c r="AD725" s="30">
        <f t="shared" si="1368"/>
        <v>6.0075093867334164E-3</v>
      </c>
      <c r="AE725" s="30">
        <f t="shared" si="1369"/>
        <v>0.29030992546096512</v>
      </c>
      <c r="AF725" s="30">
        <f t="shared" si="1370"/>
        <v>7.6548364648573425E-2</v>
      </c>
      <c r="AG725" s="30">
        <f t="shared" si="1371"/>
        <v>1.9734987313222443E-3</v>
      </c>
      <c r="AH725" s="30">
        <f t="shared" si="1372"/>
        <v>4.6153846153846156E-2</v>
      </c>
      <c r="AI725" s="30">
        <f t="shared" si="1373"/>
        <v>0.10502853067047076</v>
      </c>
      <c r="AJ725" s="30">
        <f t="shared" si="1374"/>
        <v>0.11681187479832204</v>
      </c>
      <c r="AK725" s="30">
        <f t="shared" si="1375"/>
        <v>0.11061571125265392</v>
      </c>
      <c r="AL725" s="30">
        <f t="shared" si="1376"/>
        <v>3.5226896439969845E-3</v>
      </c>
      <c r="AM725" s="30">
        <f t="shared" si="1377"/>
        <v>1.7939226831037416</v>
      </c>
      <c r="AO725" s="30">
        <f t="shared" si="1378"/>
        <v>0.57803535354309976</v>
      </c>
      <c r="AP725" s="30">
        <f t="shared" si="1379"/>
        <v>3.3488117650307928E-3</v>
      </c>
      <c r="AQ725" s="30">
        <f t="shared" si="1380"/>
        <v>0.16182967537858858</v>
      </c>
      <c r="AR725" s="30">
        <f t="shared" si="1381"/>
        <v>4.2670938591474777E-2</v>
      </c>
      <c r="AS725" s="30">
        <f t="shared" si="1382"/>
        <v>1.1001024458355199E-3</v>
      </c>
      <c r="AT725" s="30">
        <f t="shared" si="1383"/>
        <v>2.5727890387111575E-2</v>
      </c>
      <c r="AU725" s="30">
        <f t="shared" si="1384"/>
        <v>5.854685469986725E-2</v>
      </c>
      <c r="AV725" s="30">
        <f t="shared" si="1385"/>
        <v>6.5115334065691657E-2</v>
      </c>
      <c r="AW725" s="30">
        <f t="shared" si="1386"/>
        <v>6.1661359374347725E-2</v>
      </c>
      <c r="AX725" s="30">
        <f t="shared" si="1387"/>
        <v>1.9636797489522959E-3</v>
      </c>
      <c r="AY725" s="30">
        <f t="shared" si="1388"/>
        <v>0.99999999999999978</v>
      </c>
      <c r="AZ725" s="30"/>
      <c r="BA725" s="30">
        <f t="shared" si="1389"/>
        <v>0.95938748335552604</v>
      </c>
      <c r="BB725" s="30">
        <f t="shared" si="1390"/>
        <v>4.0050062578222776E-3</v>
      </c>
      <c r="BC725" s="30">
        <f t="shared" si="1391"/>
        <v>0.5102000784621421</v>
      </c>
      <c r="BD725" s="30">
        <f t="shared" si="1392"/>
        <v>1.1551844119693807E-2</v>
      </c>
      <c r="BE725" s="30">
        <f t="shared" si="1393"/>
        <v>1.5506061460389062E-3</v>
      </c>
      <c r="BF725" s="30">
        <f t="shared" si="1394"/>
        <v>2.2332506203473945E-3</v>
      </c>
      <c r="BG725" s="30">
        <f t="shared" si="1395"/>
        <v>0.14853780313837375</v>
      </c>
      <c r="BH725" s="30">
        <f t="shared" si="1396"/>
        <v>0.15553404323975478</v>
      </c>
      <c r="BI725" s="30">
        <f t="shared" si="1397"/>
        <v>3.9278131634819531E-2</v>
      </c>
      <c r="BJ725" s="30">
        <f t="shared" si="1398"/>
        <v>1.8322782469745185</v>
      </c>
      <c r="BK725" s="30"/>
      <c r="BL725" s="30">
        <f t="shared" si="1399"/>
        <v>0.52360359838342185</v>
      </c>
      <c r="BM725" s="30">
        <f t="shared" si="1400"/>
        <v>2.1858068033255296E-3</v>
      </c>
      <c r="BN725" s="30">
        <f t="shared" si="1401"/>
        <v>0.27845120101414239</v>
      </c>
      <c r="BO725" s="30">
        <f t="shared" si="1402"/>
        <v>6.3046342108620031E-3</v>
      </c>
      <c r="BP725" s="30">
        <f t="shared" si="1403"/>
        <v>8.4627220161527712E-4</v>
      </c>
      <c r="BQ725" s="30">
        <f t="shared" si="1404"/>
        <v>1.2188381453717343E-3</v>
      </c>
      <c r="BR725" s="30">
        <f t="shared" si="1405"/>
        <v>8.1067274243768001E-2</v>
      </c>
      <c r="BS725" s="30">
        <f t="shared" si="1406"/>
        <v>8.4885602662463852E-2</v>
      </c>
      <c r="BT725" s="30">
        <f t="shared" si="1407"/>
        <v>2.1436772335029403E-2</v>
      </c>
      <c r="BU725" s="30">
        <f t="shared" si="1408"/>
        <v>1</v>
      </c>
      <c r="BV725" s="30"/>
      <c r="BW725" s="28">
        <f t="shared" si="1409"/>
        <v>0.4326134051267429</v>
      </c>
      <c r="BX725" s="28">
        <f t="shared" si="1410"/>
        <v>0.45298981563904289</v>
      </c>
      <c r="BY725" s="28">
        <f t="shared" si="1411"/>
        <v>0.11439677923421415</v>
      </c>
      <c r="BZ725" s="28"/>
      <c r="CA725" s="28">
        <f t="shared" si="1412"/>
        <v>62.268865567216395</v>
      </c>
      <c r="CB725" s="28">
        <f t="shared" si="1413"/>
        <v>8.8255872063968024</v>
      </c>
      <c r="CC725" s="28">
        <f t="shared" si="1414"/>
        <v>33.070348179758561</v>
      </c>
      <c r="CD725" s="28">
        <f t="shared" si="1415"/>
        <v>43.261340512674288</v>
      </c>
      <c r="CF725" s="28">
        <f t="shared" si="1416"/>
        <v>6.7386793922399404</v>
      </c>
      <c r="CG725" s="28">
        <f t="shared" si="1417"/>
        <v>0.51362227787151404</v>
      </c>
      <c r="CH725" s="30"/>
      <c r="CI725" s="107">
        <f t="shared" si="1418"/>
        <v>2.6500010726297316</v>
      </c>
    </row>
    <row r="726" spans="1:87" ht="15" customHeight="1" x14ac:dyDescent="0.2">
      <c r="A726" s="150" t="s">
        <v>194</v>
      </c>
      <c r="C726" s="147">
        <v>378</v>
      </c>
      <c r="D726" s="26">
        <f t="shared" si="1364"/>
        <v>1008</v>
      </c>
      <c r="F726" s="28">
        <v>62.3</v>
      </c>
      <c r="G726" s="28">
        <v>0.48</v>
      </c>
      <c r="H726" s="28">
        <v>14.8</v>
      </c>
      <c r="I726" s="28">
        <v>5.5</v>
      </c>
      <c r="J726" s="28">
        <v>0.14000000000000001</v>
      </c>
      <c r="K726" s="28">
        <v>1.86</v>
      </c>
      <c r="L726" s="28">
        <v>5.89</v>
      </c>
      <c r="M726" s="28">
        <v>3.62</v>
      </c>
      <c r="N726" s="28">
        <v>5.21</v>
      </c>
      <c r="O726" s="28">
        <v>0.25</v>
      </c>
      <c r="P726" s="28">
        <f t="shared" si="1365"/>
        <v>100.05</v>
      </c>
      <c r="R726" s="28">
        <v>56.57</v>
      </c>
      <c r="S726" s="28">
        <v>0.19</v>
      </c>
      <c r="T726" s="28">
        <v>26.82</v>
      </c>
      <c r="U726" s="28">
        <v>0.77</v>
      </c>
      <c r="V726" s="28">
        <v>0.13</v>
      </c>
      <c r="W726" s="28">
        <v>0.28000000000000003</v>
      </c>
      <c r="X726" s="28">
        <v>8.98</v>
      </c>
      <c r="Y726" s="28">
        <v>4.71</v>
      </c>
      <c r="Z726" s="28">
        <v>1.55</v>
      </c>
      <c r="AA726" s="28">
        <f t="shared" si="1366"/>
        <v>99.999999999999986</v>
      </c>
      <c r="AC726" s="30">
        <f t="shared" si="1367"/>
        <v>1.0369507323568574</v>
      </c>
      <c r="AD726" s="30">
        <f t="shared" si="1368"/>
        <v>6.0075093867334164E-3</v>
      </c>
      <c r="AE726" s="30">
        <f t="shared" si="1369"/>
        <v>0.29030992546096512</v>
      </c>
      <c r="AF726" s="30">
        <f t="shared" si="1370"/>
        <v>7.6548364648573425E-2</v>
      </c>
      <c r="AG726" s="30">
        <f t="shared" si="1371"/>
        <v>1.9734987313222443E-3</v>
      </c>
      <c r="AH726" s="30">
        <f t="shared" si="1372"/>
        <v>4.6153846153846156E-2</v>
      </c>
      <c r="AI726" s="30">
        <f t="shared" si="1373"/>
        <v>0.10502853067047076</v>
      </c>
      <c r="AJ726" s="30">
        <f t="shared" si="1374"/>
        <v>0.11681187479832204</v>
      </c>
      <c r="AK726" s="30">
        <f t="shared" si="1375"/>
        <v>0.11061571125265392</v>
      </c>
      <c r="AL726" s="30">
        <f t="shared" si="1376"/>
        <v>3.5226896439969845E-3</v>
      </c>
      <c r="AM726" s="30">
        <f t="shared" si="1377"/>
        <v>1.7939226831037416</v>
      </c>
      <c r="AO726" s="30">
        <f t="shared" si="1378"/>
        <v>0.57803535354309976</v>
      </c>
      <c r="AP726" s="30">
        <f t="shared" si="1379"/>
        <v>3.3488117650307928E-3</v>
      </c>
      <c r="AQ726" s="30">
        <f t="shared" si="1380"/>
        <v>0.16182967537858858</v>
      </c>
      <c r="AR726" s="30">
        <f t="shared" si="1381"/>
        <v>4.2670938591474777E-2</v>
      </c>
      <c r="AS726" s="30">
        <f t="shared" si="1382"/>
        <v>1.1001024458355199E-3</v>
      </c>
      <c r="AT726" s="30">
        <f t="shared" si="1383"/>
        <v>2.5727890387111575E-2</v>
      </c>
      <c r="AU726" s="30">
        <f t="shared" si="1384"/>
        <v>5.854685469986725E-2</v>
      </c>
      <c r="AV726" s="30">
        <f t="shared" si="1385"/>
        <v>6.5115334065691657E-2</v>
      </c>
      <c r="AW726" s="30">
        <f t="shared" si="1386"/>
        <v>6.1661359374347725E-2</v>
      </c>
      <c r="AX726" s="30">
        <f t="shared" si="1387"/>
        <v>1.9636797489522959E-3</v>
      </c>
      <c r="AY726" s="30">
        <f t="shared" si="1388"/>
        <v>0.99999999999999978</v>
      </c>
      <c r="AZ726" s="30"/>
      <c r="BA726" s="30">
        <f t="shared" si="1389"/>
        <v>0.94157789613848208</v>
      </c>
      <c r="BB726" s="30">
        <f t="shared" si="1390"/>
        <v>2.3779724655819774E-3</v>
      </c>
      <c r="BC726" s="30">
        <f t="shared" si="1391"/>
        <v>0.52608866222047868</v>
      </c>
      <c r="BD726" s="30">
        <f t="shared" si="1392"/>
        <v>1.0716771050800279E-2</v>
      </c>
      <c r="BE726" s="30">
        <f t="shared" si="1393"/>
        <v>1.8325345362277983E-3</v>
      </c>
      <c r="BF726" s="30">
        <f t="shared" si="1394"/>
        <v>6.9478908188585617E-3</v>
      </c>
      <c r="BG726" s="30">
        <f t="shared" si="1395"/>
        <v>0.16012838801711843</v>
      </c>
      <c r="BH726" s="30">
        <f t="shared" si="1396"/>
        <v>0.15198451113262343</v>
      </c>
      <c r="BI726" s="30">
        <f t="shared" si="1397"/>
        <v>3.2908704883227176E-2</v>
      </c>
      <c r="BJ726" s="30">
        <f t="shared" si="1398"/>
        <v>1.8345633312633984</v>
      </c>
      <c r="BK726" s="30"/>
      <c r="BL726" s="30">
        <f t="shared" si="1399"/>
        <v>0.51324360412788306</v>
      </c>
      <c r="BM726" s="30">
        <f t="shared" si="1400"/>
        <v>1.2962062552206101E-3</v>
      </c>
      <c r="BN726" s="30">
        <f t="shared" si="1401"/>
        <v>0.28676505915888995</v>
      </c>
      <c r="BO726" s="30">
        <f t="shared" si="1402"/>
        <v>5.8415923114630338E-3</v>
      </c>
      <c r="BP726" s="30">
        <f t="shared" si="1403"/>
        <v>9.988941264653954E-4</v>
      </c>
      <c r="BQ726" s="30">
        <f t="shared" si="1404"/>
        <v>3.7872177539239253E-3</v>
      </c>
      <c r="BR726" s="30">
        <f t="shared" si="1405"/>
        <v>8.7284197437241764E-2</v>
      </c>
      <c r="BS726" s="30">
        <f t="shared" si="1406"/>
        <v>8.2845061024934538E-2</v>
      </c>
      <c r="BT726" s="30">
        <f t="shared" si="1407"/>
        <v>1.7938167803977702E-2</v>
      </c>
      <c r="BU726" s="30">
        <f t="shared" si="1408"/>
        <v>1</v>
      </c>
      <c r="BV726" s="30"/>
      <c r="BW726" s="28">
        <f t="shared" si="1409"/>
        <v>0.46411119230034398</v>
      </c>
      <c r="BX726" s="28">
        <f t="shared" si="1410"/>
        <v>0.44050723014463855</v>
      </c>
      <c r="BY726" s="28">
        <f t="shared" si="1411"/>
        <v>9.5381577555017416E-2</v>
      </c>
      <c r="BZ726" s="28"/>
      <c r="CA726" s="28">
        <f t="shared" si="1412"/>
        <v>62.268865567216395</v>
      </c>
      <c r="CB726" s="28">
        <f t="shared" si="1413"/>
        <v>8.8255872063968024</v>
      </c>
      <c r="CC726" s="28">
        <f t="shared" si="1414"/>
        <v>32.743717370518944</v>
      </c>
      <c r="CD726" s="28">
        <f t="shared" si="1415"/>
        <v>46.411119230034402</v>
      </c>
      <c r="CF726" s="28">
        <f t="shared" si="1416"/>
        <v>6.8089590539489295</v>
      </c>
      <c r="CG726" s="28">
        <f t="shared" si="1417"/>
        <v>0.51362227787151404</v>
      </c>
      <c r="CH726" s="30"/>
      <c r="CI726" s="107">
        <f t="shared" si="1418"/>
        <v>2.7805006787434174</v>
      </c>
    </row>
    <row r="727" spans="1:87" ht="15" customHeight="1" x14ac:dyDescent="0.2">
      <c r="A727" s="150" t="s">
        <v>194</v>
      </c>
      <c r="C727" s="147">
        <v>385</v>
      </c>
      <c r="D727" s="26">
        <f t="shared" si="1364"/>
        <v>1008</v>
      </c>
      <c r="F727" s="28">
        <v>62.3</v>
      </c>
      <c r="G727" s="28">
        <v>0.48</v>
      </c>
      <c r="H727" s="28">
        <v>14.8</v>
      </c>
      <c r="I727" s="28">
        <v>5.5</v>
      </c>
      <c r="J727" s="28">
        <v>0.14000000000000001</v>
      </c>
      <c r="K727" s="28">
        <v>1.86</v>
      </c>
      <c r="L727" s="28">
        <v>5.89</v>
      </c>
      <c r="M727" s="28">
        <v>3.62</v>
      </c>
      <c r="N727" s="28">
        <v>5.21</v>
      </c>
      <c r="O727" s="28">
        <v>0.25</v>
      </c>
      <c r="P727" s="28">
        <f t="shared" si="1365"/>
        <v>100.05</v>
      </c>
      <c r="R727" s="28">
        <v>56.78</v>
      </c>
      <c r="S727" s="28">
        <v>0.35</v>
      </c>
      <c r="T727" s="28">
        <v>26.53</v>
      </c>
      <c r="U727" s="28">
        <v>0.73</v>
      </c>
      <c r="V727" s="28">
        <v>0.14000000000000001</v>
      </c>
      <c r="W727" s="28">
        <v>0.23</v>
      </c>
      <c r="X727" s="28">
        <v>8.85</v>
      </c>
      <c r="Y727" s="28">
        <v>4.6900000000000004</v>
      </c>
      <c r="Z727" s="28">
        <v>1.7</v>
      </c>
      <c r="AA727" s="28">
        <f t="shared" si="1366"/>
        <v>100</v>
      </c>
      <c r="AC727" s="30">
        <f t="shared" si="1367"/>
        <v>1.0369507323568574</v>
      </c>
      <c r="AD727" s="30">
        <f t="shared" si="1368"/>
        <v>6.0075093867334164E-3</v>
      </c>
      <c r="AE727" s="30">
        <f t="shared" si="1369"/>
        <v>0.29030992546096512</v>
      </c>
      <c r="AF727" s="30">
        <f t="shared" si="1370"/>
        <v>7.6548364648573425E-2</v>
      </c>
      <c r="AG727" s="30">
        <f t="shared" si="1371"/>
        <v>1.9734987313222443E-3</v>
      </c>
      <c r="AH727" s="30">
        <f t="shared" si="1372"/>
        <v>4.6153846153846156E-2</v>
      </c>
      <c r="AI727" s="30">
        <f t="shared" si="1373"/>
        <v>0.10502853067047076</v>
      </c>
      <c r="AJ727" s="30">
        <f t="shared" si="1374"/>
        <v>0.11681187479832204</v>
      </c>
      <c r="AK727" s="30">
        <f t="shared" si="1375"/>
        <v>0.11061571125265392</v>
      </c>
      <c r="AL727" s="30">
        <f t="shared" si="1376"/>
        <v>3.5226896439969845E-3</v>
      </c>
      <c r="AM727" s="30">
        <f t="shared" si="1377"/>
        <v>1.7939226831037416</v>
      </c>
      <c r="AO727" s="30">
        <f t="shared" si="1378"/>
        <v>0.57803535354309976</v>
      </c>
      <c r="AP727" s="30">
        <f t="shared" si="1379"/>
        <v>3.3488117650307928E-3</v>
      </c>
      <c r="AQ727" s="30">
        <f t="shared" si="1380"/>
        <v>0.16182967537858858</v>
      </c>
      <c r="AR727" s="30">
        <f t="shared" si="1381"/>
        <v>4.2670938591474777E-2</v>
      </c>
      <c r="AS727" s="30">
        <f t="shared" si="1382"/>
        <v>1.1001024458355199E-3</v>
      </c>
      <c r="AT727" s="30">
        <f t="shared" si="1383"/>
        <v>2.5727890387111575E-2</v>
      </c>
      <c r="AU727" s="30">
        <f t="shared" si="1384"/>
        <v>5.854685469986725E-2</v>
      </c>
      <c r="AV727" s="30">
        <f t="shared" si="1385"/>
        <v>6.5115334065691657E-2</v>
      </c>
      <c r="AW727" s="30">
        <f t="shared" si="1386"/>
        <v>6.1661359374347725E-2</v>
      </c>
      <c r="AX727" s="30">
        <f t="shared" si="1387"/>
        <v>1.9636797489522959E-3</v>
      </c>
      <c r="AY727" s="30">
        <f t="shared" si="1388"/>
        <v>0.99999999999999978</v>
      </c>
      <c r="AZ727" s="30"/>
      <c r="BA727" s="30">
        <f t="shared" si="1389"/>
        <v>0.94507323568575241</v>
      </c>
      <c r="BB727" s="30">
        <f t="shared" si="1390"/>
        <v>4.3804755944931162E-3</v>
      </c>
      <c r="BC727" s="30">
        <f t="shared" si="1391"/>
        <v>0.5204001569242841</v>
      </c>
      <c r="BD727" s="30">
        <f t="shared" si="1392"/>
        <v>1.0160055671537927E-2</v>
      </c>
      <c r="BE727" s="30">
        <f t="shared" si="1393"/>
        <v>1.9734987313222443E-3</v>
      </c>
      <c r="BF727" s="30">
        <f t="shared" si="1394"/>
        <v>5.7071960297766754E-3</v>
      </c>
      <c r="BG727" s="30">
        <f t="shared" si="1395"/>
        <v>0.15781027104136947</v>
      </c>
      <c r="BH727" s="30">
        <f t="shared" si="1396"/>
        <v>0.15133914165859957</v>
      </c>
      <c r="BI727" s="30">
        <f t="shared" si="1397"/>
        <v>3.6093418259023353E-2</v>
      </c>
      <c r="BJ727" s="30">
        <f t="shared" si="1398"/>
        <v>1.832937449596159</v>
      </c>
      <c r="BK727" s="30"/>
      <c r="BL727" s="30">
        <f t="shared" si="1399"/>
        <v>0.51560583035388097</v>
      </c>
      <c r="BM727" s="30">
        <f t="shared" si="1400"/>
        <v>2.3898663838519108E-3</v>
      </c>
      <c r="BN727" s="30">
        <f t="shared" si="1401"/>
        <v>0.28391593888757144</v>
      </c>
      <c r="BO727" s="30">
        <f t="shared" si="1402"/>
        <v>5.5430454944201376E-3</v>
      </c>
      <c r="BP727" s="30">
        <f t="shared" si="1403"/>
        <v>1.0766863494207368E-3</v>
      </c>
      <c r="BQ727" s="30">
        <f t="shared" si="1404"/>
        <v>3.1136883754729928E-3</v>
      </c>
      <c r="BR727" s="30">
        <f t="shared" si="1405"/>
        <v>8.6096921133963916E-2</v>
      </c>
      <c r="BS727" s="30">
        <f t="shared" si="1406"/>
        <v>8.2566451840428753E-2</v>
      </c>
      <c r="BT727" s="30">
        <f t="shared" si="1407"/>
        <v>1.9691571180989083E-2</v>
      </c>
      <c r="BU727" s="30">
        <f t="shared" si="1408"/>
        <v>0.99999999999999978</v>
      </c>
      <c r="BV727" s="30"/>
      <c r="BW727" s="28">
        <f t="shared" si="1409"/>
        <v>0.45709934252078366</v>
      </c>
      <c r="BX727" s="28">
        <f t="shared" si="1410"/>
        <v>0.43835563866227101</v>
      </c>
      <c r="BY727" s="28">
        <f t="shared" si="1411"/>
        <v>0.10454501881694533</v>
      </c>
      <c r="BZ727" s="28"/>
      <c r="CA727" s="28">
        <f t="shared" si="1412"/>
        <v>62.268865567216395</v>
      </c>
      <c r="CB727" s="28">
        <f t="shared" si="1413"/>
        <v>8.8255872063968024</v>
      </c>
      <c r="CC727" s="28">
        <f t="shared" si="1414"/>
        <v>33.309469007733718</v>
      </c>
      <c r="CD727" s="28">
        <f t="shared" si="1415"/>
        <v>45.709934252078369</v>
      </c>
      <c r="CF727" s="28">
        <f t="shared" si="1416"/>
        <v>6.7937356388191157</v>
      </c>
      <c r="CG727" s="28">
        <f t="shared" si="1417"/>
        <v>0.51362227787151404</v>
      </c>
      <c r="CH727" s="30"/>
      <c r="CI727" s="107">
        <f t="shared" si="1418"/>
        <v>2.8119887651657796</v>
      </c>
    </row>
    <row r="728" spans="1:87" ht="15" customHeight="1" x14ac:dyDescent="0.2">
      <c r="A728" s="150" t="s">
        <v>194</v>
      </c>
      <c r="C728" s="146">
        <v>392</v>
      </c>
      <c r="D728" s="26">
        <f t="shared" si="1364"/>
        <v>1008</v>
      </c>
      <c r="F728" s="28">
        <v>62.3</v>
      </c>
      <c r="G728" s="28">
        <v>0.48</v>
      </c>
      <c r="H728" s="28">
        <v>14.8</v>
      </c>
      <c r="I728" s="28">
        <v>5.5</v>
      </c>
      <c r="J728" s="28">
        <v>0.14000000000000001</v>
      </c>
      <c r="K728" s="28">
        <v>1.86</v>
      </c>
      <c r="L728" s="28">
        <v>5.89</v>
      </c>
      <c r="M728" s="28">
        <v>3.62</v>
      </c>
      <c r="N728" s="28">
        <v>5.21</v>
      </c>
      <c r="O728" s="28">
        <v>0.25</v>
      </c>
      <c r="P728" s="28">
        <f t="shared" si="1365"/>
        <v>100.05</v>
      </c>
      <c r="R728" s="28">
        <v>56.43</v>
      </c>
      <c r="S728" s="28">
        <v>0.26</v>
      </c>
      <c r="T728" s="28">
        <v>26.88</v>
      </c>
      <c r="U728" s="28">
        <v>0.8</v>
      </c>
      <c r="V728" s="28">
        <v>0.2</v>
      </c>
      <c r="W728" s="28">
        <v>0.26</v>
      </c>
      <c r="X728" s="28">
        <v>8.84</v>
      </c>
      <c r="Y728" s="28">
        <v>4.67</v>
      </c>
      <c r="Z728" s="28">
        <v>1.66</v>
      </c>
      <c r="AA728" s="28">
        <f t="shared" si="1366"/>
        <v>100</v>
      </c>
      <c r="AC728" s="30">
        <f t="shared" si="1367"/>
        <v>1.0369507323568574</v>
      </c>
      <c r="AD728" s="30">
        <f t="shared" si="1368"/>
        <v>6.0075093867334164E-3</v>
      </c>
      <c r="AE728" s="30">
        <f t="shared" si="1369"/>
        <v>0.29030992546096512</v>
      </c>
      <c r="AF728" s="30">
        <f t="shared" si="1370"/>
        <v>7.6548364648573425E-2</v>
      </c>
      <c r="AG728" s="30">
        <f t="shared" si="1371"/>
        <v>1.9734987313222443E-3</v>
      </c>
      <c r="AH728" s="30">
        <f t="shared" si="1372"/>
        <v>4.6153846153846156E-2</v>
      </c>
      <c r="AI728" s="30">
        <f t="shared" si="1373"/>
        <v>0.10502853067047076</v>
      </c>
      <c r="AJ728" s="30">
        <f t="shared" si="1374"/>
        <v>0.11681187479832204</v>
      </c>
      <c r="AK728" s="30">
        <f t="shared" si="1375"/>
        <v>0.11061571125265392</v>
      </c>
      <c r="AL728" s="30">
        <f t="shared" si="1376"/>
        <v>3.5226896439969845E-3</v>
      </c>
      <c r="AM728" s="30">
        <f t="shared" si="1377"/>
        <v>1.7939226831037416</v>
      </c>
      <c r="AO728" s="30">
        <f t="shared" si="1378"/>
        <v>0.57803535354309976</v>
      </c>
      <c r="AP728" s="30">
        <f t="shared" si="1379"/>
        <v>3.3488117650307928E-3</v>
      </c>
      <c r="AQ728" s="30">
        <f t="shared" si="1380"/>
        <v>0.16182967537858858</v>
      </c>
      <c r="AR728" s="30">
        <f t="shared" si="1381"/>
        <v>4.2670938591474777E-2</v>
      </c>
      <c r="AS728" s="30">
        <f t="shared" si="1382"/>
        <v>1.1001024458355199E-3</v>
      </c>
      <c r="AT728" s="30">
        <f t="shared" si="1383"/>
        <v>2.5727890387111575E-2</v>
      </c>
      <c r="AU728" s="30">
        <f t="shared" si="1384"/>
        <v>5.854685469986725E-2</v>
      </c>
      <c r="AV728" s="30">
        <f t="shared" si="1385"/>
        <v>6.5115334065691657E-2</v>
      </c>
      <c r="AW728" s="30">
        <f t="shared" si="1386"/>
        <v>6.1661359374347725E-2</v>
      </c>
      <c r="AX728" s="30">
        <f t="shared" si="1387"/>
        <v>1.9636797489522959E-3</v>
      </c>
      <c r="AY728" s="30">
        <f t="shared" si="1388"/>
        <v>0.99999999999999978</v>
      </c>
      <c r="AZ728" s="30"/>
      <c r="BA728" s="30">
        <f t="shared" si="1389"/>
        <v>0.93924766977363516</v>
      </c>
      <c r="BB728" s="30">
        <f t="shared" si="1390"/>
        <v>3.2540675844806004E-3</v>
      </c>
      <c r="BC728" s="30">
        <f t="shared" si="1391"/>
        <v>0.52726559435072584</v>
      </c>
      <c r="BD728" s="30">
        <f t="shared" si="1392"/>
        <v>1.1134307585247045E-2</v>
      </c>
      <c r="BE728" s="30">
        <f t="shared" si="1393"/>
        <v>2.8192839018889204E-3</v>
      </c>
      <c r="BF728" s="30">
        <f t="shared" si="1394"/>
        <v>6.4516129032258073E-3</v>
      </c>
      <c r="BG728" s="30">
        <f t="shared" si="1395"/>
        <v>0.15763195435092725</v>
      </c>
      <c r="BH728" s="30">
        <f t="shared" si="1396"/>
        <v>0.15069377218457566</v>
      </c>
      <c r="BI728" s="30">
        <f t="shared" si="1397"/>
        <v>3.5244161358811039E-2</v>
      </c>
      <c r="BJ728" s="30">
        <f t="shared" si="1398"/>
        <v>1.8337424239935172</v>
      </c>
      <c r="BK728" s="30"/>
      <c r="BL728" s="30">
        <f t="shared" si="1399"/>
        <v>0.51220261770905928</v>
      </c>
      <c r="BM728" s="30">
        <f t="shared" si="1400"/>
        <v>1.77454998144936E-3</v>
      </c>
      <c r="BN728" s="30">
        <f t="shared" si="1401"/>
        <v>0.28753525438019201</v>
      </c>
      <c r="BO728" s="30">
        <f t="shared" si="1402"/>
        <v>6.0719037960624772E-3</v>
      </c>
      <c r="BP728" s="30">
        <f t="shared" si="1403"/>
        <v>1.537448152477759E-3</v>
      </c>
      <c r="BQ728" s="30">
        <f t="shared" si="1404"/>
        <v>3.5182765140894267E-3</v>
      </c>
      <c r="BR728" s="30">
        <f t="shared" si="1405"/>
        <v>8.5961884443747E-2</v>
      </c>
      <c r="BS728" s="30">
        <f t="shared" si="1406"/>
        <v>8.2178265721962934E-2</v>
      </c>
      <c r="BT728" s="30">
        <f t="shared" si="1407"/>
        <v>1.921979930095986E-2</v>
      </c>
      <c r="BU728" s="30">
        <f t="shared" si="1408"/>
        <v>1.0000000000000002</v>
      </c>
      <c r="BV728" s="30"/>
      <c r="BW728" s="28">
        <f t="shared" si="1409"/>
        <v>0.45880608256162614</v>
      </c>
      <c r="BX728" s="28">
        <f t="shared" si="1410"/>
        <v>0.4386116987962892</v>
      </c>
      <c r="BY728" s="28">
        <f t="shared" si="1411"/>
        <v>0.10258221864208467</v>
      </c>
      <c r="BZ728" s="28"/>
      <c r="CA728" s="28">
        <f t="shared" si="1412"/>
        <v>62.268865567216395</v>
      </c>
      <c r="CB728" s="28">
        <f t="shared" si="1413"/>
        <v>8.8255872063968024</v>
      </c>
      <c r="CC728" s="28">
        <f t="shared" si="1414"/>
        <v>33.198525992289774</v>
      </c>
      <c r="CD728" s="28">
        <f t="shared" si="1415"/>
        <v>45.880608256162617</v>
      </c>
      <c r="CF728" s="28">
        <f t="shared" si="1416"/>
        <v>6.7974625345653763</v>
      </c>
      <c r="CG728" s="28">
        <f t="shared" si="1417"/>
        <v>0.51362227787151404</v>
      </c>
      <c r="CH728" s="30"/>
      <c r="CI728" s="107">
        <f t="shared" si="1418"/>
        <v>2.8076112756199056</v>
      </c>
    </row>
    <row r="729" spans="1:87" ht="15" customHeight="1" x14ac:dyDescent="0.2">
      <c r="A729" s="150" t="s">
        <v>194</v>
      </c>
      <c r="C729" s="147">
        <v>399</v>
      </c>
      <c r="D729" s="26">
        <f t="shared" si="1364"/>
        <v>1008</v>
      </c>
      <c r="F729" s="28">
        <v>62.3</v>
      </c>
      <c r="G729" s="28">
        <v>0.48</v>
      </c>
      <c r="H729" s="28">
        <v>14.8</v>
      </c>
      <c r="I729" s="28">
        <v>5.5</v>
      </c>
      <c r="J729" s="28">
        <v>0.14000000000000001</v>
      </c>
      <c r="K729" s="28">
        <v>1.86</v>
      </c>
      <c r="L729" s="28">
        <v>5.89</v>
      </c>
      <c r="M729" s="28">
        <v>3.62</v>
      </c>
      <c r="N729" s="28">
        <v>5.21</v>
      </c>
      <c r="O729" s="28">
        <v>0.25</v>
      </c>
      <c r="P729" s="28">
        <f t="shared" si="1365"/>
        <v>100.05</v>
      </c>
      <c r="R729" s="28">
        <v>56.32</v>
      </c>
      <c r="S729" s="28">
        <v>0.23</v>
      </c>
      <c r="T729" s="28">
        <v>26.93</v>
      </c>
      <c r="U729" s="28">
        <v>0.75</v>
      </c>
      <c r="V729" s="28">
        <v>0.2</v>
      </c>
      <c r="W729" s="28">
        <v>0.15</v>
      </c>
      <c r="X729" s="28">
        <v>9.1300000000000008</v>
      </c>
      <c r="Y729" s="28">
        <v>4.6399999999999997</v>
      </c>
      <c r="Z729" s="28">
        <v>1.65</v>
      </c>
      <c r="AA729" s="28">
        <f t="shared" si="1366"/>
        <v>100</v>
      </c>
      <c r="AC729" s="30">
        <f t="shared" si="1367"/>
        <v>1.0369507323568574</v>
      </c>
      <c r="AD729" s="30">
        <f t="shared" si="1368"/>
        <v>6.0075093867334164E-3</v>
      </c>
      <c r="AE729" s="30">
        <f t="shared" si="1369"/>
        <v>0.29030992546096512</v>
      </c>
      <c r="AF729" s="30">
        <f t="shared" si="1370"/>
        <v>7.6548364648573425E-2</v>
      </c>
      <c r="AG729" s="30">
        <f t="shared" si="1371"/>
        <v>1.9734987313222443E-3</v>
      </c>
      <c r="AH729" s="30">
        <f t="shared" si="1372"/>
        <v>4.6153846153846156E-2</v>
      </c>
      <c r="AI729" s="30">
        <f t="shared" si="1373"/>
        <v>0.10502853067047076</v>
      </c>
      <c r="AJ729" s="30">
        <f t="shared" si="1374"/>
        <v>0.11681187479832204</v>
      </c>
      <c r="AK729" s="30">
        <f t="shared" si="1375"/>
        <v>0.11061571125265392</v>
      </c>
      <c r="AL729" s="30">
        <f t="shared" si="1376"/>
        <v>3.5226896439969845E-3</v>
      </c>
      <c r="AM729" s="30">
        <f t="shared" si="1377"/>
        <v>1.7939226831037416</v>
      </c>
      <c r="AO729" s="30">
        <f t="shared" si="1378"/>
        <v>0.57803535354309976</v>
      </c>
      <c r="AP729" s="30">
        <f t="shared" si="1379"/>
        <v>3.3488117650307928E-3</v>
      </c>
      <c r="AQ729" s="30">
        <f t="shared" si="1380"/>
        <v>0.16182967537858858</v>
      </c>
      <c r="AR729" s="30">
        <f t="shared" si="1381"/>
        <v>4.2670938591474777E-2</v>
      </c>
      <c r="AS729" s="30">
        <f t="shared" si="1382"/>
        <v>1.1001024458355199E-3</v>
      </c>
      <c r="AT729" s="30">
        <f t="shared" si="1383"/>
        <v>2.5727890387111575E-2</v>
      </c>
      <c r="AU729" s="30">
        <f t="shared" si="1384"/>
        <v>5.854685469986725E-2</v>
      </c>
      <c r="AV729" s="30">
        <f t="shared" si="1385"/>
        <v>6.5115334065691657E-2</v>
      </c>
      <c r="AW729" s="30">
        <f t="shared" si="1386"/>
        <v>6.1661359374347725E-2</v>
      </c>
      <c r="AX729" s="30">
        <f t="shared" si="1387"/>
        <v>1.9636797489522959E-3</v>
      </c>
      <c r="AY729" s="30">
        <f t="shared" si="1388"/>
        <v>0.99999999999999978</v>
      </c>
      <c r="AZ729" s="30"/>
      <c r="BA729" s="30">
        <f t="shared" si="1389"/>
        <v>0.93741677762982689</v>
      </c>
      <c r="BB729" s="30">
        <f t="shared" si="1390"/>
        <v>2.8785982478097623E-3</v>
      </c>
      <c r="BC729" s="30">
        <f t="shared" si="1391"/>
        <v>0.52824637112593176</v>
      </c>
      <c r="BD729" s="30">
        <f t="shared" si="1392"/>
        <v>1.0438413361169104E-2</v>
      </c>
      <c r="BE729" s="30">
        <f t="shared" si="1393"/>
        <v>2.8192839018889204E-3</v>
      </c>
      <c r="BF729" s="30">
        <f t="shared" si="1394"/>
        <v>3.7220843672456576E-3</v>
      </c>
      <c r="BG729" s="30">
        <f t="shared" si="1395"/>
        <v>0.16280313837375179</v>
      </c>
      <c r="BH729" s="30">
        <f t="shared" si="1396"/>
        <v>0.14972571797353984</v>
      </c>
      <c r="BI729" s="30">
        <f t="shared" si="1397"/>
        <v>3.5031847133757961E-2</v>
      </c>
      <c r="BJ729" s="30">
        <f t="shared" si="1398"/>
        <v>1.8330822321149218</v>
      </c>
      <c r="BK729" s="30"/>
      <c r="BL729" s="30">
        <f t="shared" si="1399"/>
        <v>0.51138828428241356</v>
      </c>
      <c r="BM729" s="30">
        <f t="shared" si="1400"/>
        <v>1.5703595820077175E-3</v>
      </c>
      <c r="BN729" s="30">
        <f t="shared" si="1401"/>
        <v>0.2881738537809439</v>
      </c>
      <c r="BO729" s="30">
        <f t="shared" si="1402"/>
        <v>5.6944599529098958E-3</v>
      </c>
      <c r="BP729" s="30">
        <f t="shared" si="1403"/>
        <v>1.5380018705632025E-3</v>
      </c>
      <c r="BQ729" s="30">
        <f t="shared" si="1404"/>
        <v>2.0305059435065803E-3</v>
      </c>
      <c r="BR729" s="30">
        <f t="shared" si="1405"/>
        <v>8.8813876170692779E-2</v>
      </c>
      <c r="BS729" s="30">
        <f t="shared" si="1406"/>
        <v>8.1679760651432162E-2</v>
      </c>
      <c r="BT729" s="30">
        <f t="shared" si="1407"/>
        <v>1.9110897765530085E-2</v>
      </c>
      <c r="BU729" s="30">
        <f t="shared" si="1408"/>
        <v>0.99999999999999978</v>
      </c>
      <c r="BV729" s="30"/>
      <c r="BW729" s="28">
        <f t="shared" si="1409"/>
        <v>0.46841641400529754</v>
      </c>
      <c r="BX729" s="28">
        <f t="shared" si="1410"/>
        <v>0.43079012234104158</v>
      </c>
      <c r="BY729" s="28">
        <f t="shared" si="1411"/>
        <v>0.10079346365366088</v>
      </c>
      <c r="BZ729" s="28"/>
      <c r="CA729" s="28">
        <f t="shared" si="1412"/>
        <v>62.268865567216395</v>
      </c>
      <c r="CB729" s="28">
        <f t="shared" si="1413"/>
        <v>8.8255872063968024</v>
      </c>
      <c r="CC729" s="28">
        <f t="shared" si="1414"/>
        <v>33.500167065630961</v>
      </c>
      <c r="CD729" s="28">
        <f t="shared" si="1415"/>
        <v>46.841641400529753</v>
      </c>
      <c r="CF729" s="28">
        <f t="shared" si="1416"/>
        <v>6.8181925656725237</v>
      </c>
      <c r="CG729" s="28">
        <f t="shared" si="1417"/>
        <v>0.51362227787151404</v>
      </c>
      <c r="CH729" s="30"/>
      <c r="CI729" s="107">
        <f t="shared" si="1418"/>
        <v>2.8970504406073361</v>
      </c>
    </row>
    <row r="730" spans="1:87" ht="15" customHeight="1" x14ac:dyDescent="0.2">
      <c r="A730" s="150" t="s">
        <v>194</v>
      </c>
      <c r="C730" s="147">
        <v>406</v>
      </c>
      <c r="D730" s="26">
        <f t="shared" si="1364"/>
        <v>1008</v>
      </c>
      <c r="F730" s="28">
        <v>62.3</v>
      </c>
      <c r="G730" s="28">
        <v>0.48</v>
      </c>
      <c r="H730" s="28">
        <v>14.8</v>
      </c>
      <c r="I730" s="28">
        <v>5.5</v>
      </c>
      <c r="J730" s="28">
        <v>0.14000000000000001</v>
      </c>
      <c r="K730" s="28">
        <v>1.86</v>
      </c>
      <c r="L730" s="28">
        <v>5.89</v>
      </c>
      <c r="M730" s="28">
        <v>3.62</v>
      </c>
      <c r="N730" s="28">
        <v>5.21</v>
      </c>
      <c r="O730" s="28">
        <v>0.25</v>
      </c>
      <c r="P730" s="28">
        <f t="shared" si="1365"/>
        <v>100.05</v>
      </c>
      <c r="R730" s="28">
        <v>57.09</v>
      </c>
      <c r="S730" s="28">
        <v>0.22</v>
      </c>
      <c r="T730" s="28">
        <v>26.5</v>
      </c>
      <c r="U730" s="28">
        <v>0.75</v>
      </c>
      <c r="V730" s="28">
        <v>0.05</v>
      </c>
      <c r="W730" s="28">
        <v>0.25</v>
      </c>
      <c r="X730" s="28">
        <v>8.61</v>
      </c>
      <c r="Y730" s="28">
        <v>4.83</v>
      </c>
      <c r="Z730" s="28">
        <v>1.7</v>
      </c>
      <c r="AA730" s="28">
        <f t="shared" si="1366"/>
        <v>100</v>
      </c>
      <c r="AC730" s="30">
        <f t="shared" si="1367"/>
        <v>1.0369507323568574</v>
      </c>
      <c r="AD730" s="30">
        <f t="shared" si="1368"/>
        <v>6.0075093867334164E-3</v>
      </c>
      <c r="AE730" s="30">
        <f t="shared" si="1369"/>
        <v>0.29030992546096512</v>
      </c>
      <c r="AF730" s="30">
        <f t="shared" si="1370"/>
        <v>7.6548364648573425E-2</v>
      </c>
      <c r="AG730" s="30">
        <f t="shared" si="1371"/>
        <v>1.9734987313222443E-3</v>
      </c>
      <c r="AH730" s="30">
        <f t="shared" si="1372"/>
        <v>4.6153846153846156E-2</v>
      </c>
      <c r="AI730" s="30">
        <f t="shared" si="1373"/>
        <v>0.10502853067047076</v>
      </c>
      <c r="AJ730" s="30">
        <f t="shared" si="1374"/>
        <v>0.11681187479832204</v>
      </c>
      <c r="AK730" s="30">
        <f t="shared" si="1375"/>
        <v>0.11061571125265392</v>
      </c>
      <c r="AL730" s="30">
        <f t="shared" si="1376"/>
        <v>3.5226896439969845E-3</v>
      </c>
      <c r="AM730" s="30">
        <f t="shared" si="1377"/>
        <v>1.7939226831037416</v>
      </c>
      <c r="AO730" s="30">
        <f t="shared" si="1378"/>
        <v>0.57803535354309976</v>
      </c>
      <c r="AP730" s="30">
        <f t="shared" si="1379"/>
        <v>3.3488117650307928E-3</v>
      </c>
      <c r="AQ730" s="30">
        <f t="shared" si="1380"/>
        <v>0.16182967537858858</v>
      </c>
      <c r="AR730" s="30">
        <f t="shared" si="1381"/>
        <v>4.2670938591474777E-2</v>
      </c>
      <c r="AS730" s="30">
        <f t="shared" si="1382"/>
        <v>1.1001024458355199E-3</v>
      </c>
      <c r="AT730" s="30">
        <f t="shared" si="1383"/>
        <v>2.5727890387111575E-2</v>
      </c>
      <c r="AU730" s="30">
        <f t="shared" si="1384"/>
        <v>5.854685469986725E-2</v>
      </c>
      <c r="AV730" s="30">
        <f t="shared" si="1385"/>
        <v>6.5115334065691657E-2</v>
      </c>
      <c r="AW730" s="30">
        <f t="shared" si="1386"/>
        <v>6.1661359374347725E-2</v>
      </c>
      <c r="AX730" s="30">
        <f t="shared" si="1387"/>
        <v>1.9636797489522959E-3</v>
      </c>
      <c r="AY730" s="30">
        <f t="shared" si="1388"/>
        <v>0.99999999999999978</v>
      </c>
      <c r="AZ730" s="30"/>
      <c r="BA730" s="30">
        <f t="shared" si="1389"/>
        <v>0.95023302263648479</v>
      </c>
      <c r="BB730" s="30">
        <f t="shared" si="1390"/>
        <v>2.753441802252816E-3</v>
      </c>
      <c r="BC730" s="30">
        <f t="shared" si="1391"/>
        <v>0.51981169085916046</v>
      </c>
      <c r="BD730" s="30">
        <f t="shared" si="1392"/>
        <v>1.0438413361169104E-2</v>
      </c>
      <c r="BE730" s="30">
        <f t="shared" si="1393"/>
        <v>7.0482097547223011E-4</v>
      </c>
      <c r="BF730" s="30">
        <f t="shared" si="1394"/>
        <v>6.2034739454094297E-3</v>
      </c>
      <c r="BG730" s="30">
        <f t="shared" si="1395"/>
        <v>0.15353067047075605</v>
      </c>
      <c r="BH730" s="30">
        <f t="shared" si="1396"/>
        <v>0.1558567279767667</v>
      </c>
      <c r="BI730" s="30">
        <f t="shared" si="1397"/>
        <v>3.6093418259023353E-2</v>
      </c>
      <c r="BJ730" s="30">
        <f t="shared" si="1398"/>
        <v>1.8356256802864948</v>
      </c>
      <c r="BK730" s="30"/>
      <c r="BL730" s="30">
        <f t="shared" si="1399"/>
        <v>0.51766165228641681</v>
      </c>
      <c r="BM730" s="30">
        <f t="shared" si="1400"/>
        <v>1.5000017878498374E-3</v>
      </c>
      <c r="BN730" s="30">
        <f t="shared" si="1401"/>
        <v>0.28317957001888916</v>
      </c>
      <c r="BO730" s="30">
        <f t="shared" si="1402"/>
        <v>5.6865696929778902E-3</v>
      </c>
      <c r="BP730" s="30">
        <f t="shared" si="1403"/>
        <v>3.8396770269754856E-4</v>
      </c>
      <c r="BQ730" s="30">
        <f t="shared" si="1404"/>
        <v>3.3794874478119221E-3</v>
      </c>
      <c r="BR730" s="30">
        <f t="shared" si="1405"/>
        <v>8.3639421762063057E-2</v>
      </c>
      <c r="BS730" s="30">
        <f t="shared" si="1406"/>
        <v>8.4906595963748666E-2</v>
      </c>
      <c r="BT730" s="30">
        <f t="shared" si="1407"/>
        <v>1.9662733337545202E-2</v>
      </c>
      <c r="BU730" s="30">
        <f t="shared" si="1408"/>
        <v>1</v>
      </c>
      <c r="BV730" s="30"/>
      <c r="BW730" s="28">
        <f t="shared" si="1409"/>
        <v>0.44439709253427551</v>
      </c>
      <c r="BX730" s="28">
        <f t="shared" si="1410"/>
        <v>0.45112990487443622</v>
      </c>
      <c r="BY730" s="28">
        <f t="shared" si="1411"/>
        <v>0.10447300259128828</v>
      </c>
      <c r="BZ730" s="28"/>
      <c r="CA730" s="28">
        <f t="shared" si="1412"/>
        <v>62.268865567216395</v>
      </c>
      <c r="CB730" s="28">
        <f t="shared" si="1413"/>
        <v>8.8255872063968024</v>
      </c>
      <c r="CC730" s="28">
        <f t="shared" si="1414"/>
        <v>32.667154885842606</v>
      </c>
      <c r="CD730" s="28">
        <f t="shared" si="1415"/>
        <v>44.439709253427552</v>
      </c>
      <c r="CF730" s="28">
        <f t="shared" si="1416"/>
        <v>6.7655534071450321</v>
      </c>
      <c r="CG730" s="28">
        <f t="shared" si="1417"/>
        <v>0.51362227787151404</v>
      </c>
      <c r="CH730" s="30"/>
      <c r="CI730" s="107">
        <f t="shared" si="1418"/>
        <v>2.6640490806196708</v>
      </c>
    </row>
    <row r="731" spans="1:87" ht="15" customHeight="1" x14ac:dyDescent="0.2">
      <c r="A731" s="150" t="s">
        <v>194</v>
      </c>
      <c r="C731" s="147">
        <v>413</v>
      </c>
      <c r="D731" s="26">
        <f t="shared" si="1364"/>
        <v>1008</v>
      </c>
      <c r="F731" s="28">
        <v>62.3</v>
      </c>
      <c r="G731" s="28">
        <v>0.48</v>
      </c>
      <c r="H731" s="28">
        <v>14.8</v>
      </c>
      <c r="I731" s="28">
        <v>5.5</v>
      </c>
      <c r="J731" s="28">
        <v>0.14000000000000001</v>
      </c>
      <c r="K731" s="28">
        <v>1.86</v>
      </c>
      <c r="L731" s="28">
        <v>5.89</v>
      </c>
      <c r="M731" s="28">
        <v>3.62</v>
      </c>
      <c r="N731" s="28">
        <v>5.21</v>
      </c>
      <c r="O731" s="28">
        <v>0.25</v>
      </c>
      <c r="P731" s="28">
        <f t="shared" si="1365"/>
        <v>100.05</v>
      </c>
      <c r="R731" s="28">
        <v>56.86</v>
      </c>
      <c r="S731" s="28">
        <v>0.14000000000000001</v>
      </c>
      <c r="T731" s="28">
        <v>26.64</v>
      </c>
      <c r="U731" s="28">
        <v>0.75</v>
      </c>
      <c r="V731" s="28">
        <v>0.2</v>
      </c>
      <c r="W731" s="28">
        <v>0.28999999999999998</v>
      </c>
      <c r="X731" s="28">
        <v>8.56</v>
      </c>
      <c r="Y731" s="28">
        <v>4.78</v>
      </c>
      <c r="Z731" s="28">
        <v>1.79</v>
      </c>
      <c r="AA731" s="28">
        <f t="shared" si="1366"/>
        <v>100.01000000000002</v>
      </c>
      <c r="AC731" s="30">
        <f t="shared" si="1367"/>
        <v>1.0369507323568574</v>
      </c>
      <c r="AD731" s="30">
        <f t="shared" si="1368"/>
        <v>6.0075093867334164E-3</v>
      </c>
      <c r="AE731" s="30">
        <f t="shared" si="1369"/>
        <v>0.29030992546096512</v>
      </c>
      <c r="AF731" s="30">
        <f t="shared" si="1370"/>
        <v>7.6548364648573425E-2</v>
      </c>
      <c r="AG731" s="30">
        <f t="shared" si="1371"/>
        <v>1.9734987313222443E-3</v>
      </c>
      <c r="AH731" s="30">
        <f t="shared" si="1372"/>
        <v>4.6153846153846156E-2</v>
      </c>
      <c r="AI731" s="30">
        <f t="shared" si="1373"/>
        <v>0.10502853067047076</v>
      </c>
      <c r="AJ731" s="30">
        <f t="shared" si="1374"/>
        <v>0.11681187479832204</v>
      </c>
      <c r="AK731" s="30">
        <f t="shared" si="1375"/>
        <v>0.11061571125265392</v>
      </c>
      <c r="AL731" s="30">
        <f t="shared" si="1376"/>
        <v>3.5226896439969845E-3</v>
      </c>
      <c r="AM731" s="30">
        <f t="shared" si="1377"/>
        <v>1.7939226831037416</v>
      </c>
      <c r="AO731" s="30">
        <f t="shared" si="1378"/>
        <v>0.57803535354309976</v>
      </c>
      <c r="AP731" s="30">
        <f t="shared" si="1379"/>
        <v>3.3488117650307928E-3</v>
      </c>
      <c r="AQ731" s="30">
        <f t="shared" si="1380"/>
        <v>0.16182967537858858</v>
      </c>
      <c r="AR731" s="30">
        <f t="shared" si="1381"/>
        <v>4.2670938591474777E-2</v>
      </c>
      <c r="AS731" s="30">
        <f t="shared" si="1382"/>
        <v>1.1001024458355199E-3</v>
      </c>
      <c r="AT731" s="30">
        <f t="shared" si="1383"/>
        <v>2.5727890387111575E-2</v>
      </c>
      <c r="AU731" s="30">
        <f t="shared" si="1384"/>
        <v>5.854685469986725E-2</v>
      </c>
      <c r="AV731" s="30">
        <f t="shared" si="1385"/>
        <v>6.5115334065691657E-2</v>
      </c>
      <c r="AW731" s="30">
        <f t="shared" si="1386"/>
        <v>6.1661359374347725E-2</v>
      </c>
      <c r="AX731" s="30">
        <f t="shared" si="1387"/>
        <v>1.9636797489522959E-3</v>
      </c>
      <c r="AY731" s="30">
        <f t="shared" si="1388"/>
        <v>0.99999999999999978</v>
      </c>
      <c r="AZ731" s="30"/>
      <c r="BA731" s="30">
        <f t="shared" si="1389"/>
        <v>0.94640479360852203</v>
      </c>
      <c r="BB731" s="30">
        <f t="shared" si="1390"/>
        <v>1.7521902377972466E-3</v>
      </c>
      <c r="BC731" s="30">
        <f t="shared" si="1391"/>
        <v>0.52255786582973718</v>
      </c>
      <c r="BD731" s="30">
        <f t="shared" si="1392"/>
        <v>1.0438413361169104E-2</v>
      </c>
      <c r="BE731" s="30">
        <f t="shared" si="1393"/>
        <v>2.8192839018889204E-3</v>
      </c>
      <c r="BF731" s="30">
        <f t="shared" si="1394"/>
        <v>7.1960297766749384E-3</v>
      </c>
      <c r="BG731" s="30">
        <f t="shared" si="1395"/>
        <v>0.15263908701854495</v>
      </c>
      <c r="BH731" s="30">
        <f t="shared" si="1396"/>
        <v>0.15424330429170702</v>
      </c>
      <c r="BI731" s="30">
        <f t="shared" si="1397"/>
        <v>3.800424628450106E-2</v>
      </c>
      <c r="BJ731" s="30">
        <f t="shared" si="1398"/>
        <v>1.8360552143105426</v>
      </c>
      <c r="BK731" s="30"/>
      <c r="BL731" s="30">
        <f t="shared" si="1399"/>
        <v>0.51545551911079468</v>
      </c>
      <c r="BM731" s="30">
        <f t="shared" si="1400"/>
        <v>9.5432328186013287E-4</v>
      </c>
      <c r="BN731" s="30">
        <f t="shared" si="1401"/>
        <v>0.28460901489063495</v>
      </c>
      <c r="BO731" s="30">
        <f t="shared" si="1402"/>
        <v>5.6852393543561459E-3</v>
      </c>
      <c r="BP731" s="30">
        <f t="shared" si="1403"/>
        <v>1.5355115030936529E-3</v>
      </c>
      <c r="BQ731" s="30">
        <f t="shared" si="1404"/>
        <v>3.9192883310849233E-3</v>
      </c>
      <c r="BR731" s="30">
        <f t="shared" si="1405"/>
        <v>8.3134257526052927E-2</v>
      </c>
      <c r="BS731" s="30">
        <f t="shared" si="1406"/>
        <v>8.4007987934952677E-2</v>
      </c>
      <c r="BT731" s="30">
        <f t="shared" si="1407"/>
        <v>2.069885806716986E-2</v>
      </c>
      <c r="BU731" s="30">
        <f t="shared" si="1408"/>
        <v>1</v>
      </c>
      <c r="BV731" s="30"/>
      <c r="BW731" s="28">
        <f t="shared" si="1409"/>
        <v>0.44257756137800319</v>
      </c>
      <c r="BX731" s="28">
        <f t="shared" si="1410"/>
        <v>0.44722899491671586</v>
      </c>
      <c r="BY731" s="28">
        <f t="shared" si="1411"/>
        <v>0.11019344370528095</v>
      </c>
      <c r="BZ731" s="28"/>
      <c r="CA731" s="28">
        <f t="shared" si="1412"/>
        <v>62.268865567216395</v>
      </c>
      <c r="CB731" s="28">
        <f t="shared" si="1413"/>
        <v>8.8255872063968024</v>
      </c>
      <c r="CC731" s="28">
        <f t="shared" si="1414"/>
        <v>33.148222439428253</v>
      </c>
      <c r="CD731" s="28">
        <f t="shared" si="1415"/>
        <v>44.257756137800321</v>
      </c>
      <c r="CF731" s="28">
        <f t="shared" si="1416"/>
        <v>6.7614506208916225</v>
      </c>
      <c r="CG731" s="28">
        <f t="shared" si="1417"/>
        <v>0.51362227787151404</v>
      </c>
      <c r="CH731" s="30"/>
      <c r="CI731" s="107">
        <f t="shared" si="1418"/>
        <v>2.713407113260152</v>
      </c>
    </row>
    <row r="732" spans="1:87" ht="15" customHeight="1" x14ac:dyDescent="0.2">
      <c r="A732" s="150" t="s">
        <v>194</v>
      </c>
      <c r="C732" s="147">
        <v>420</v>
      </c>
      <c r="D732" s="26">
        <f t="shared" si="1364"/>
        <v>1008</v>
      </c>
      <c r="F732" s="28">
        <v>62.3</v>
      </c>
      <c r="G732" s="28">
        <v>0.48</v>
      </c>
      <c r="H732" s="28">
        <v>14.8</v>
      </c>
      <c r="I732" s="28">
        <v>5.5</v>
      </c>
      <c r="J732" s="28">
        <v>0.14000000000000001</v>
      </c>
      <c r="K732" s="28">
        <v>1.86</v>
      </c>
      <c r="L732" s="28">
        <v>5.89</v>
      </c>
      <c r="M732" s="28">
        <v>3.62</v>
      </c>
      <c r="N732" s="28">
        <v>5.21</v>
      </c>
      <c r="O732" s="28">
        <v>0.25</v>
      </c>
      <c r="P732" s="28">
        <f t="shared" si="1365"/>
        <v>100.05</v>
      </c>
      <c r="R732" s="28">
        <v>57.94</v>
      </c>
      <c r="S732" s="28">
        <v>0.26</v>
      </c>
      <c r="T732" s="28">
        <v>25.98</v>
      </c>
      <c r="U732" s="28">
        <v>0.7</v>
      </c>
      <c r="V732" s="28">
        <v>0.09</v>
      </c>
      <c r="W732" s="28">
        <v>0.19</v>
      </c>
      <c r="X732" s="28">
        <v>7.68</v>
      </c>
      <c r="Y732" s="28">
        <v>5.04</v>
      </c>
      <c r="Z732" s="28">
        <v>2.12</v>
      </c>
      <c r="AA732" s="28">
        <f t="shared" si="1366"/>
        <v>100.00000000000001</v>
      </c>
      <c r="AC732" s="30">
        <f t="shared" si="1367"/>
        <v>1.0369507323568574</v>
      </c>
      <c r="AD732" s="30">
        <f t="shared" si="1368"/>
        <v>6.0075093867334164E-3</v>
      </c>
      <c r="AE732" s="30">
        <f t="shared" si="1369"/>
        <v>0.29030992546096512</v>
      </c>
      <c r="AF732" s="30">
        <f t="shared" si="1370"/>
        <v>7.6548364648573425E-2</v>
      </c>
      <c r="AG732" s="30">
        <f t="shared" si="1371"/>
        <v>1.9734987313222443E-3</v>
      </c>
      <c r="AH732" s="30">
        <f t="shared" si="1372"/>
        <v>4.6153846153846156E-2</v>
      </c>
      <c r="AI732" s="30">
        <f t="shared" si="1373"/>
        <v>0.10502853067047076</v>
      </c>
      <c r="AJ732" s="30">
        <f t="shared" si="1374"/>
        <v>0.11681187479832204</v>
      </c>
      <c r="AK732" s="30">
        <f t="shared" si="1375"/>
        <v>0.11061571125265392</v>
      </c>
      <c r="AL732" s="30">
        <f t="shared" si="1376"/>
        <v>3.5226896439969845E-3</v>
      </c>
      <c r="AM732" s="30">
        <f t="shared" si="1377"/>
        <v>1.7939226831037416</v>
      </c>
      <c r="AO732" s="30">
        <f t="shared" si="1378"/>
        <v>0.57803535354309976</v>
      </c>
      <c r="AP732" s="30">
        <f t="shared" si="1379"/>
        <v>3.3488117650307928E-3</v>
      </c>
      <c r="AQ732" s="30">
        <f t="shared" si="1380"/>
        <v>0.16182967537858858</v>
      </c>
      <c r="AR732" s="30">
        <f t="shared" si="1381"/>
        <v>4.2670938591474777E-2</v>
      </c>
      <c r="AS732" s="30">
        <f t="shared" si="1382"/>
        <v>1.1001024458355199E-3</v>
      </c>
      <c r="AT732" s="30">
        <f t="shared" si="1383"/>
        <v>2.5727890387111575E-2</v>
      </c>
      <c r="AU732" s="30">
        <f t="shared" si="1384"/>
        <v>5.854685469986725E-2</v>
      </c>
      <c r="AV732" s="30">
        <f t="shared" si="1385"/>
        <v>6.5115334065691657E-2</v>
      </c>
      <c r="AW732" s="30">
        <f t="shared" si="1386"/>
        <v>6.1661359374347725E-2</v>
      </c>
      <c r="AX732" s="30">
        <f t="shared" si="1387"/>
        <v>1.9636797489522959E-3</v>
      </c>
      <c r="AY732" s="30">
        <f t="shared" si="1388"/>
        <v>0.99999999999999978</v>
      </c>
      <c r="AZ732" s="30"/>
      <c r="BA732" s="30">
        <f t="shared" si="1389"/>
        <v>0.96438082556591209</v>
      </c>
      <c r="BB732" s="30">
        <f t="shared" si="1390"/>
        <v>3.2540675844806004E-3</v>
      </c>
      <c r="BC732" s="30">
        <f t="shared" si="1391"/>
        <v>0.50961161239701847</v>
      </c>
      <c r="BD732" s="30">
        <f t="shared" si="1392"/>
        <v>9.7425191370911629E-3</v>
      </c>
      <c r="BE732" s="30">
        <f t="shared" si="1393"/>
        <v>1.268677755850014E-3</v>
      </c>
      <c r="BF732" s="30">
        <f t="shared" si="1394"/>
        <v>4.7146401985111667E-3</v>
      </c>
      <c r="BG732" s="30">
        <f t="shared" si="1395"/>
        <v>0.13694721825962911</v>
      </c>
      <c r="BH732" s="30">
        <f t="shared" si="1396"/>
        <v>0.16263310745401743</v>
      </c>
      <c r="BI732" s="30">
        <f t="shared" si="1397"/>
        <v>4.5010615711252658E-2</v>
      </c>
      <c r="BJ732" s="30">
        <f t="shared" si="1398"/>
        <v>1.8375632840637628</v>
      </c>
      <c r="BK732" s="30"/>
      <c r="BL732" s="30">
        <f t="shared" si="1399"/>
        <v>0.52481502755822829</v>
      </c>
      <c r="BM732" s="30">
        <f t="shared" si="1400"/>
        <v>1.770860145444485E-3</v>
      </c>
      <c r="BN732" s="30">
        <f t="shared" si="1401"/>
        <v>0.27733010167139099</v>
      </c>
      <c r="BO732" s="30">
        <f t="shared" si="1402"/>
        <v>5.3018686330876322E-3</v>
      </c>
      <c r="BP732" s="30">
        <f t="shared" si="1403"/>
        <v>6.9041309589313248E-4</v>
      </c>
      <c r="BQ732" s="30">
        <f t="shared" si="1404"/>
        <v>2.5657022206521025E-3</v>
      </c>
      <c r="BR732" s="30">
        <f t="shared" si="1405"/>
        <v>7.4526531655971576E-2</v>
      </c>
      <c r="BS732" s="30">
        <f t="shared" si="1406"/>
        <v>8.8504765449141459E-2</v>
      </c>
      <c r="BT732" s="30">
        <f t="shared" si="1407"/>
        <v>2.4494729570190305E-2</v>
      </c>
      <c r="BU732" s="30">
        <f t="shared" si="1408"/>
        <v>1</v>
      </c>
      <c r="BV732" s="30"/>
      <c r="BW732" s="28">
        <f t="shared" si="1409"/>
        <v>0.39741967009738016</v>
      </c>
      <c r="BX732" s="28">
        <f t="shared" si="1410"/>
        <v>0.47195990347721312</v>
      </c>
      <c r="BY732" s="28">
        <f t="shared" si="1411"/>
        <v>0.13062042642540667</v>
      </c>
      <c r="BZ732" s="28"/>
      <c r="CA732" s="28">
        <f t="shared" si="1412"/>
        <v>62.268865567216395</v>
      </c>
      <c r="CB732" s="28">
        <f t="shared" si="1413"/>
        <v>8.8255872063968024</v>
      </c>
      <c r="CC732" s="28">
        <f t="shared" si="1414"/>
        <v>32.933026147409677</v>
      </c>
      <c r="CD732" s="28">
        <f t="shared" si="1415"/>
        <v>39.741967009738019</v>
      </c>
      <c r="CF732" s="28">
        <f t="shared" si="1416"/>
        <v>6.6538277177196461</v>
      </c>
      <c r="CG732" s="28">
        <f t="shared" si="1417"/>
        <v>0.51362227787151404</v>
      </c>
      <c r="CH732" s="30"/>
      <c r="CI732" s="107">
        <f t="shared" si="1418"/>
        <v>2.4444546070560818</v>
      </c>
    </row>
    <row r="733" spans="1:87" ht="15" customHeight="1" x14ac:dyDescent="0.2">
      <c r="A733" s="150" t="s">
        <v>194</v>
      </c>
      <c r="C733" s="147">
        <v>427</v>
      </c>
      <c r="D733" s="26">
        <f t="shared" si="1364"/>
        <v>1008</v>
      </c>
      <c r="F733" s="28">
        <v>62.3</v>
      </c>
      <c r="G733" s="28">
        <v>0.48</v>
      </c>
      <c r="H733" s="28">
        <v>14.8</v>
      </c>
      <c r="I733" s="28">
        <v>5.5</v>
      </c>
      <c r="J733" s="28">
        <v>0.14000000000000001</v>
      </c>
      <c r="K733" s="28">
        <v>1.86</v>
      </c>
      <c r="L733" s="28">
        <v>5.89</v>
      </c>
      <c r="M733" s="28">
        <v>3.62</v>
      </c>
      <c r="N733" s="28">
        <v>5.21</v>
      </c>
      <c r="O733" s="28">
        <v>0.25</v>
      </c>
      <c r="P733" s="28">
        <f t="shared" si="1365"/>
        <v>100.05</v>
      </c>
      <c r="R733" s="28">
        <v>57.48</v>
      </c>
      <c r="S733" s="28">
        <v>0.31</v>
      </c>
      <c r="T733" s="28">
        <v>26.17</v>
      </c>
      <c r="U733" s="28">
        <v>0.75</v>
      </c>
      <c r="V733" s="28">
        <v>0.09</v>
      </c>
      <c r="W733" s="28">
        <v>0.28000000000000003</v>
      </c>
      <c r="X733" s="28">
        <v>8.34</v>
      </c>
      <c r="Y733" s="28">
        <v>4.76</v>
      </c>
      <c r="Z733" s="28">
        <v>1.82</v>
      </c>
      <c r="AA733" s="28">
        <f t="shared" si="1366"/>
        <v>100.00000000000001</v>
      </c>
      <c r="AC733" s="30">
        <f t="shared" si="1367"/>
        <v>1.0369507323568574</v>
      </c>
      <c r="AD733" s="30">
        <f t="shared" si="1368"/>
        <v>6.0075093867334164E-3</v>
      </c>
      <c r="AE733" s="30">
        <f t="shared" si="1369"/>
        <v>0.29030992546096512</v>
      </c>
      <c r="AF733" s="30">
        <f t="shared" si="1370"/>
        <v>7.6548364648573425E-2</v>
      </c>
      <c r="AG733" s="30">
        <f t="shared" si="1371"/>
        <v>1.9734987313222443E-3</v>
      </c>
      <c r="AH733" s="30">
        <f t="shared" si="1372"/>
        <v>4.6153846153846156E-2</v>
      </c>
      <c r="AI733" s="30">
        <f t="shared" si="1373"/>
        <v>0.10502853067047076</v>
      </c>
      <c r="AJ733" s="30">
        <f t="shared" si="1374"/>
        <v>0.11681187479832204</v>
      </c>
      <c r="AK733" s="30">
        <f t="shared" si="1375"/>
        <v>0.11061571125265392</v>
      </c>
      <c r="AL733" s="30">
        <f t="shared" si="1376"/>
        <v>3.5226896439969845E-3</v>
      </c>
      <c r="AM733" s="30">
        <f t="shared" si="1377"/>
        <v>1.7939226831037416</v>
      </c>
      <c r="AO733" s="30">
        <f t="shared" si="1378"/>
        <v>0.57803535354309976</v>
      </c>
      <c r="AP733" s="30">
        <f t="shared" si="1379"/>
        <v>3.3488117650307928E-3</v>
      </c>
      <c r="AQ733" s="30">
        <f t="shared" si="1380"/>
        <v>0.16182967537858858</v>
      </c>
      <c r="AR733" s="30">
        <f t="shared" si="1381"/>
        <v>4.2670938591474777E-2</v>
      </c>
      <c r="AS733" s="30">
        <f t="shared" si="1382"/>
        <v>1.1001024458355199E-3</v>
      </c>
      <c r="AT733" s="30">
        <f t="shared" si="1383"/>
        <v>2.5727890387111575E-2</v>
      </c>
      <c r="AU733" s="30">
        <f t="shared" si="1384"/>
        <v>5.854685469986725E-2</v>
      </c>
      <c r="AV733" s="30">
        <f t="shared" si="1385"/>
        <v>6.5115334065691657E-2</v>
      </c>
      <c r="AW733" s="30">
        <f t="shared" si="1386"/>
        <v>6.1661359374347725E-2</v>
      </c>
      <c r="AX733" s="30">
        <f t="shared" si="1387"/>
        <v>1.9636797489522959E-3</v>
      </c>
      <c r="AY733" s="30">
        <f t="shared" si="1388"/>
        <v>0.99999999999999978</v>
      </c>
      <c r="AZ733" s="30"/>
      <c r="BA733" s="30">
        <f t="shared" si="1389"/>
        <v>0.95672436750998668</v>
      </c>
      <c r="BB733" s="30">
        <f t="shared" si="1390"/>
        <v>3.8798498122653313E-3</v>
      </c>
      <c r="BC733" s="30">
        <f t="shared" si="1391"/>
        <v>0.51333856414280121</v>
      </c>
      <c r="BD733" s="30">
        <f t="shared" si="1392"/>
        <v>1.0438413361169104E-2</v>
      </c>
      <c r="BE733" s="30">
        <f t="shared" si="1393"/>
        <v>1.268677755850014E-3</v>
      </c>
      <c r="BF733" s="30">
        <f t="shared" si="1394"/>
        <v>6.9478908188585617E-3</v>
      </c>
      <c r="BG733" s="30">
        <f t="shared" si="1395"/>
        <v>0.14871611982881597</v>
      </c>
      <c r="BH733" s="30">
        <f t="shared" si="1396"/>
        <v>0.15359793481768313</v>
      </c>
      <c r="BI733" s="30">
        <f t="shared" si="1397"/>
        <v>3.8641188959660296E-2</v>
      </c>
      <c r="BJ733" s="30">
        <f t="shared" si="1398"/>
        <v>1.83355300700709</v>
      </c>
      <c r="BK733" s="30"/>
      <c r="BL733" s="30">
        <f t="shared" si="1399"/>
        <v>0.52178713342552807</v>
      </c>
      <c r="BM733" s="30">
        <f t="shared" si="1400"/>
        <v>2.116028169045635E-3</v>
      </c>
      <c r="BN733" s="30">
        <f t="shared" si="1401"/>
        <v>0.27996930668545228</v>
      </c>
      <c r="BO733" s="30">
        <f t="shared" si="1402"/>
        <v>5.6929978687704991E-3</v>
      </c>
      <c r="BP733" s="30">
        <f t="shared" si="1403"/>
        <v>6.9192314102818207E-4</v>
      </c>
      <c r="BQ733" s="30">
        <f t="shared" si="1404"/>
        <v>3.7893045863995004E-3</v>
      </c>
      <c r="BR733" s="30">
        <f t="shared" si="1405"/>
        <v>8.1108165000130211E-2</v>
      </c>
      <c r="BS733" s="30">
        <f t="shared" si="1406"/>
        <v>8.3770654151090598E-2</v>
      </c>
      <c r="BT733" s="30">
        <f t="shared" si="1407"/>
        <v>2.1074486972555179E-2</v>
      </c>
      <c r="BU733" s="30">
        <f t="shared" si="1408"/>
        <v>1.0000000000000002</v>
      </c>
      <c r="BV733" s="30"/>
      <c r="BW733" s="28">
        <f t="shared" si="1409"/>
        <v>0.43617490159676015</v>
      </c>
      <c r="BX733" s="28">
        <f t="shared" si="1410"/>
        <v>0.45049295383503629</v>
      </c>
      <c r="BY733" s="28">
        <f t="shared" si="1411"/>
        <v>0.11333214456820351</v>
      </c>
      <c r="BZ733" s="28"/>
      <c r="CA733" s="28">
        <f t="shared" si="1412"/>
        <v>62.268865567216395</v>
      </c>
      <c r="CB733" s="28">
        <f t="shared" si="1413"/>
        <v>8.8255872063968024</v>
      </c>
      <c r="CC733" s="28">
        <f t="shared" si="1414"/>
        <v>33.141959536658362</v>
      </c>
      <c r="CD733" s="28">
        <f t="shared" si="1415"/>
        <v>43.617490159676024</v>
      </c>
      <c r="CF733" s="28">
        <f t="shared" si="1416"/>
        <v>6.746878205214073</v>
      </c>
      <c r="CG733" s="28">
        <f t="shared" si="1417"/>
        <v>0.51362227787151404</v>
      </c>
      <c r="CH733" s="30"/>
      <c r="CI733" s="107">
        <f t="shared" si="1418"/>
        <v>2.6780322747047269</v>
      </c>
    </row>
    <row r="734" spans="1:87" ht="15" customHeight="1" x14ac:dyDescent="0.2">
      <c r="A734" s="150" t="s">
        <v>194</v>
      </c>
      <c r="C734" s="147">
        <v>434</v>
      </c>
      <c r="D734" s="26">
        <f t="shared" si="1364"/>
        <v>1008</v>
      </c>
      <c r="F734" s="28">
        <v>62.3</v>
      </c>
      <c r="G734" s="28">
        <v>0.48</v>
      </c>
      <c r="H734" s="28">
        <v>14.8</v>
      </c>
      <c r="I734" s="28">
        <v>5.5</v>
      </c>
      <c r="J734" s="28">
        <v>0.14000000000000001</v>
      </c>
      <c r="K734" s="28">
        <v>1.86</v>
      </c>
      <c r="L734" s="28">
        <v>5.89</v>
      </c>
      <c r="M734" s="28">
        <v>3.62</v>
      </c>
      <c r="N734" s="28">
        <v>5.21</v>
      </c>
      <c r="O734" s="28">
        <v>0.25</v>
      </c>
      <c r="P734" s="28">
        <f t="shared" si="1365"/>
        <v>100.05</v>
      </c>
      <c r="R734" s="28">
        <v>57.55</v>
      </c>
      <c r="S734" s="28">
        <v>0.18</v>
      </c>
      <c r="T734" s="28">
        <v>26.41</v>
      </c>
      <c r="U734" s="28">
        <v>0.64</v>
      </c>
      <c r="V734" s="28">
        <v>0</v>
      </c>
      <c r="W734" s="28">
        <v>0.23</v>
      </c>
      <c r="X734" s="28">
        <v>8.52</v>
      </c>
      <c r="Y734" s="28">
        <v>4.76</v>
      </c>
      <c r="Z734" s="28">
        <v>1.72</v>
      </c>
      <c r="AA734" s="28">
        <f t="shared" si="1366"/>
        <v>100.01</v>
      </c>
      <c r="AC734" s="30">
        <f t="shared" si="1367"/>
        <v>1.0369507323568574</v>
      </c>
      <c r="AD734" s="30">
        <f t="shared" si="1368"/>
        <v>6.0075093867334164E-3</v>
      </c>
      <c r="AE734" s="30">
        <f t="shared" si="1369"/>
        <v>0.29030992546096512</v>
      </c>
      <c r="AF734" s="30">
        <f t="shared" si="1370"/>
        <v>7.6548364648573425E-2</v>
      </c>
      <c r="AG734" s="30">
        <f t="shared" si="1371"/>
        <v>1.9734987313222443E-3</v>
      </c>
      <c r="AH734" s="30">
        <f t="shared" si="1372"/>
        <v>4.6153846153846156E-2</v>
      </c>
      <c r="AI734" s="30">
        <f t="shared" si="1373"/>
        <v>0.10502853067047076</v>
      </c>
      <c r="AJ734" s="30">
        <f t="shared" si="1374"/>
        <v>0.11681187479832204</v>
      </c>
      <c r="AK734" s="30">
        <f t="shared" si="1375"/>
        <v>0.11061571125265392</v>
      </c>
      <c r="AL734" s="30">
        <f t="shared" si="1376"/>
        <v>3.5226896439969845E-3</v>
      </c>
      <c r="AM734" s="30">
        <f t="shared" si="1377"/>
        <v>1.7939226831037416</v>
      </c>
      <c r="AO734" s="30">
        <f t="shared" si="1378"/>
        <v>0.57803535354309976</v>
      </c>
      <c r="AP734" s="30">
        <f t="shared" si="1379"/>
        <v>3.3488117650307928E-3</v>
      </c>
      <c r="AQ734" s="30">
        <f t="shared" si="1380"/>
        <v>0.16182967537858858</v>
      </c>
      <c r="AR734" s="30">
        <f t="shared" si="1381"/>
        <v>4.2670938591474777E-2</v>
      </c>
      <c r="AS734" s="30">
        <f t="shared" si="1382"/>
        <v>1.1001024458355199E-3</v>
      </c>
      <c r="AT734" s="30">
        <f t="shared" si="1383"/>
        <v>2.5727890387111575E-2</v>
      </c>
      <c r="AU734" s="30">
        <f t="shared" si="1384"/>
        <v>5.854685469986725E-2</v>
      </c>
      <c r="AV734" s="30">
        <f t="shared" si="1385"/>
        <v>6.5115334065691657E-2</v>
      </c>
      <c r="AW734" s="30">
        <f t="shared" si="1386"/>
        <v>6.1661359374347725E-2</v>
      </c>
      <c r="AX734" s="30">
        <f t="shared" si="1387"/>
        <v>1.9636797489522959E-3</v>
      </c>
      <c r="AY734" s="30">
        <f t="shared" si="1388"/>
        <v>0.99999999999999978</v>
      </c>
      <c r="AZ734" s="30"/>
      <c r="BA734" s="30">
        <f t="shared" si="1389"/>
        <v>0.95788948069241009</v>
      </c>
      <c r="BB734" s="30">
        <f t="shared" si="1390"/>
        <v>2.252816020025031E-3</v>
      </c>
      <c r="BC734" s="30">
        <f t="shared" si="1391"/>
        <v>0.51804629266378976</v>
      </c>
      <c r="BD734" s="30">
        <f t="shared" si="1392"/>
        <v>8.9074460681976345E-3</v>
      </c>
      <c r="BE734" s="30">
        <f t="shared" si="1393"/>
        <v>0</v>
      </c>
      <c r="BF734" s="30">
        <f t="shared" si="1394"/>
        <v>5.7071960297766754E-3</v>
      </c>
      <c r="BG734" s="30">
        <f t="shared" si="1395"/>
        <v>0.15192582025677603</v>
      </c>
      <c r="BH734" s="30">
        <f t="shared" si="1396"/>
        <v>0.15359793481768313</v>
      </c>
      <c r="BI734" s="30">
        <f t="shared" si="1397"/>
        <v>3.6518046709129511E-2</v>
      </c>
      <c r="BJ734" s="30">
        <f t="shared" si="1398"/>
        <v>1.8348450332577881</v>
      </c>
      <c r="BK734" s="30"/>
      <c r="BL734" s="30">
        <f t="shared" si="1399"/>
        <v>0.5220547039831841</v>
      </c>
      <c r="BM734" s="30">
        <f t="shared" si="1400"/>
        <v>1.2277963420295667E-3</v>
      </c>
      <c r="BN734" s="30">
        <f t="shared" si="1401"/>
        <v>0.28233789953584948</v>
      </c>
      <c r="BO734" s="30">
        <f t="shared" si="1402"/>
        <v>4.8546040165486689E-3</v>
      </c>
      <c r="BP734" s="30">
        <f t="shared" si="1403"/>
        <v>0</v>
      </c>
      <c r="BQ734" s="30">
        <f t="shared" si="1404"/>
        <v>3.1104512513754276E-3</v>
      </c>
      <c r="BR734" s="30">
        <f t="shared" si="1405"/>
        <v>8.2800355072509865E-2</v>
      </c>
      <c r="BS734" s="30">
        <f t="shared" si="1406"/>
        <v>8.3711666126358511E-2</v>
      </c>
      <c r="BT734" s="30">
        <f t="shared" si="1407"/>
        <v>1.9902523672144293E-2</v>
      </c>
      <c r="BU734" s="30">
        <f t="shared" si="1408"/>
        <v>0.99999999999999989</v>
      </c>
      <c r="BV734" s="30"/>
      <c r="BW734" s="28">
        <f t="shared" si="1409"/>
        <v>0.44417325445180572</v>
      </c>
      <c r="BX734" s="28">
        <f t="shared" si="1410"/>
        <v>0.44906188078983755</v>
      </c>
      <c r="BY734" s="28">
        <f t="shared" si="1411"/>
        <v>0.10676486475835667</v>
      </c>
      <c r="BZ734" s="28"/>
      <c r="CA734" s="28">
        <f t="shared" si="1412"/>
        <v>62.268865567216395</v>
      </c>
      <c r="CB734" s="28">
        <f t="shared" si="1413"/>
        <v>8.8255872063968024</v>
      </c>
      <c r="CC734" s="28">
        <f t="shared" si="1414"/>
        <v>32.885149198425957</v>
      </c>
      <c r="CD734" s="28">
        <f t="shared" si="1415"/>
        <v>44.41732544518058</v>
      </c>
      <c r="CF734" s="28">
        <f t="shared" si="1416"/>
        <v>6.7650495909014134</v>
      </c>
      <c r="CG734" s="28">
        <f t="shared" si="1417"/>
        <v>0.51362227787151404</v>
      </c>
      <c r="CH734" s="30"/>
      <c r="CI734" s="107">
        <f t="shared" si="1418"/>
        <v>2.6896658453865556</v>
      </c>
    </row>
    <row r="735" spans="1:87" ht="15" customHeight="1" x14ac:dyDescent="0.2">
      <c r="A735" s="150" t="s">
        <v>194</v>
      </c>
      <c r="C735" s="147">
        <v>441</v>
      </c>
      <c r="D735" s="26">
        <f t="shared" si="1364"/>
        <v>1008</v>
      </c>
      <c r="F735" s="28">
        <v>62.3</v>
      </c>
      <c r="G735" s="28">
        <v>0.48</v>
      </c>
      <c r="H735" s="28">
        <v>14.8</v>
      </c>
      <c r="I735" s="28">
        <v>5.5</v>
      </c>
      <c r="J735" s="28">
        <v>0.14000000000000001</v>
      </c>
      <c r="K735" s="28">
        <v>1.86</v>
      </c>
      <c r="L735" s="28">
        <v>5.89</v>
      </c>
      <c r="M735" s="28">
        <v>3.62</v>
      </c>
      <c r="N735" s="28">
        <v>5.21</v>
      </c>
      <c r="O735" s="28">
        <v>0.25</v>
      </c>
      <c r="P735" s="28">
        <f t="shared" si="1365"/>
        <v>100.05</v>
      </c>
      <c r="R735" s="28">
        <v>57.08</v>
      </c>
      <c r="S735" s="28">
        <v>0.14000000000000001</v>
      </c>
      <c r="T735" s="28">
        <v>26.66</v>
      </c>
      <c r="U735" s="28">
        <v>0.72</v>
      </c>
      <c r="V735" s="28">
        <v>0.1</v>
      </c>
      <c r="W735" s="28">
        <v>0.22</v>
      </c>
      <c r="X735" s="28">
        <v>8.49</v>
      </c>
      <c r="Y735" s="28">
        <v>4.83</v>
      </c>
      <c r="Z735" s="28">
        <v>1.76</v>
      </c>
      <c r="AA735" s="28">
        <f t="shared" si="1366"/>
        <v>99.999999999999986</v>
      </c>
      <c r="AC735" s="30">
        <f t="shared" si="1367"/>
        <v>1.0369507323568574</v>
      </c>
      <c r="AD735" s="30">
        <f t="shared" si="1368"/>
        <v>6.0075093867334164E-3</v>
      </c>
      <c r="AE735" s="30">
        <f t="shared" si="1369"/>
        <v>0.29030992546096512</v>
      </c>
      <c r="AF735" s="30">
        <f t="shared" si="1370"/>
        <v>7.6548364648573425E-2</v>
      </c>
      <c r="AG735" s="30">
        <f t="shared" si="1371"/>
        <v>1.9734987313222443E-3</v>
      </c>
      <c r="AH735" s="30">
        <f t="shared" si="1372"/>
        <v>4.6153846153846156E-2</v>
      </c>
      <c r="AI735" s="30">
        <f t="shared" si="1373"/>
        <v>0.10502853067047076</v>
      </c>
      <c r="AJ735" s="30">
        <f t="shared" si="1374"/>
        <v>0.11681187479832204</v>
      </c>
      <c r="AK735" s="30">
        <f t="shared" si="1375"/>
        <v>0.11061571125265392</v>
      </c>
      <c r="AL735" s="30">
        <f t="shared" si="1376"/>
        <v>3.5226896439969845E-3</v>
      </c>
      <c r="AM735" s="30">
        <f t="shared" si="1377"/>
        <v>1.7939226831037416</v>
      </c>
      <c r="AO735" s="30">
        <f t="shared" si="1378"/>
        <v>0.57803535354309976</v>
      </c>
      <c r="AP735" s="30">
        <f t="shared" si="1379"/>
        <v>3.3488117650307928E-3</v>
      </c>
      <c r="AQ735" s="30">
        <f t="shared" si="1380"/>
        <v>0.16182967537858858</v>
      </c>
      <c r="AR735" s="30">
        <f t="shared" si="1381"/>
        <v>4.2670938591474777E-2</v>
      </c>
      <c r="AS735" s="30">
        <f t="shared" si="1382"/>
        <v>1.1001024458355199E-3</v>
      </c>
      <c r="AT735" s="30">
        <f t="shared" si="1383"/>
        <v>2.5727890387111575E-2</v>
      </c>
      <c r="AU735" s="30">
        <f t="shared" si="1384"/>
        <v>5.854685469986725E-2</v>
      </c>
      <c r="AV735" s="30">
        <f t="shared" si="1385"/>
        <v>6.5115334065691657E-2</v>
      </c>
      <c r="AW735" s="30">
        <f t="shared" si="1386"/>
        <v>6.1661359374347725E-2</v>
      </c>
      <c r="AX735" s="30">
        <f t="shared" si="1387"/>
        <v>1.9636797489522959E-3</v>
      </c>
      <c r="AY735" s="30">
        <f t="shared" si="1388"/>
        <v>0.99999999999999978</v>
      </c>
      <c r="AZ735" s="30"/>
      <c r="BA735" s="30">
        <f t="shared" si="1389"/>
        <v>0.95006657789613846</v>
      </c>
      <c r="BB735" s="30">
        <f t="shared" si="1390"/>
        <v>1.7521902377972466E-3</v>
      </c>
      <c r="BC735" s="30">
        <f t="shared" si="1391"/>
        <v>0.52295017653981957</v>
      </c>
      <c r="BD735" s="30">
        <f t="shared" si="1392"/>
        <v>1.0020876826722338E-2</v>
      </c>
      <c r="BE735" s="30">
        <f t="shared" si="1393"/>
        <v>1.4096419509444602E-3</v>
      </c>
      <c r="BF735" s="30">
        <f t="shared" si="1394"/>
        <v>5.4590570719602978E-3</v>
      </c>
      <c r="BG735" s="30">
        <f t="shared" si="1395"/>
        <v>0.15139087018544936</v>
      </c>
      <c r="BH735" s="30">
        <f t="shared" si="1396"/>
        <v>0.1558567279767667</v>
      </c>
      <c r="BI735" s="30">
        <f t="shared" si="1397"/>
        <v>3.7367303609341825E-2</v>
      </c>
      <c r="BJ735" s="30">
        <f t="shared" si="1398"/>
        <v>1.8362734222949402</v>
      </c>
      <c r="BK735" s="30"/>
      <c r="BL735" s="30">
        <f t="shared" si="1399"/>
        <v>0.51738840543080078</v>
      </c>
      <c r="BM735" s="30">
        <f t="shared" si="1400"/>
        <v>9.5420987774652425E-4</v>
      </c>
      <c r="BN735" s="30">
        <f t="shared" si="1401"/>
        <v>0.28478883928203141</v>
      </c>
      <c r="BO735" s="30">
        <f t="shared" si="1402"/>
        <v>5.4571812155285856E-3</v>
      </c>
      <c r="BP735" s="30">
        <f t="shared" si="1403"/>
        <v>7.6766451761999368E-4</v>
      </c>
      <c r="BQ735" s="30">
        <f t="shared" si="1404"/>
        <v>2.9728998991542721E-3</v>
      </c>
      <c r="BR735" s="30">
        <f t="shared" si="1405"/>
        <v>8.2444623086818894E-2</v>
      </c>
      <c r="BS735" s="30">
        <f t="shared" si="1406"/>
        <v>8.4876645321141697E-2</v>
      </c>
      <c r="BT735" s="30">
        <f t="shared" si="1407"/>
        <v>2.0349531369157903E-2</v>
      </c>
      <c r="BU735" s="30">
        <f t="shared" si="1408"/>
        <v>1.0000000000000002</v>
      </c>
      <c r="BV735" s="30"/>
      <c r="BW735" s="28">
        <f t="shared" si="1409"/>
        <v>0.43930447989102056</v>
      </c>
      <c r="BX735" s="28">
        <f t="shared" si="1410"/>
        <v>0.45226346038884507</v>
      </c>
      <c r="BY735" s="28">
        <f t="shared" si="1411"/>
        <v>0.10843205972013431</v>
      </c>
      <c r="BZ735" s="28"/>
      <c r="CA735" s="28">
        <f t="shared" si="1412"/>
        <v>62.268865567216395</v>
      </c>
      <c r="CB735" s="28">
        <f t="shared" si="1413"/>
        <v>8.8255872063968024</v>
      </c>
      <c r="CC735" s="28">
        <f t="shared" si="1414"/>
        <v>32.808429966564461</v>
      </c>
      <c r="CD735" s="28">
        <f t="shared" si="1415"/>
        <v>43.930447989102056</v>
      </c>
      <c r="CF735" s="28">
        <f t="shared" si="1416"/>
        <v>6.7540276405770863</v>
      </c>
      <c r="CG735" s="28">
        <f t="shared" si="1417"/>
        <v>0.51362227787151404</v>
      </c>
      <c r="CH735" s="30"/>
      <c r="CI735" s="107">
        <f t="shared" si="1418"/>
        <v>2.6538905728906603</v>
      </c>
    </row>
    <row r="736" spans="1:87" ht="15" customHeight="1" x14ac:dyDescent="0.2">
      <c r="A736" s="150" t="s">
        <v>194</v>
      </c>
      <c r="C736" s="147">
        <v>448</v>
      </c>
      <c r="D736" s="26">
        <f t="shared" si="1364"/>
        <v>1008</v>
      </c>
      <c r="F736" s="28">
        <v>62.3</v>
      </c>
      <c r="G736" s="28">
        <v>0.48</v>
      </c>
      <c r="H736" s="28">
        <v>14.8</v>
      </c>
      <c r="I736" s="28">
        <v>5.5</v>
      </c>
      <c r="J736" s="28">
        <v>0.14000000000000001</v>
      </c>
      <c r="K736" s="28">
        <v>1.86</v>
      </c>
      <c r="L736" s="28">
        <v>5.89</v>
      </c>
      <c r="M736" s="28">
        <v>3.62</v>
      </c>
      <c r="N736" s="28">
        <v>5.21</v>
      </c>
      <c r="O736" s="28">
        <v>0.25</v>
      </c>
      <c r="P736" s="28">
        <f t="shared" si="1365"/>
        <v>100.05</v>
      </c>
      <c r="R736" s="28">
        <v>56.76</v>
      </c>
      <c r="S736" s="28">
        <v>0.26</v>
      </c>
      <c r="T736" s="28">
        <v>26.68</v>
      </c>
      <c r="U736" s="28">
        <v>0.8</v>
      </c>
      <c r="V736" s="28">
        <v>0.18</v>
      </c>
      <c r="W736" s="28">
        <v>0.16</v>
      </c>
      <c r="X736" s="28">
        <v>8.8699999999999992</v>
      </c>
      <c r="Y736" s="28">
        <v>4.71</v>
      </c>
      <c r="Z736" s="28">
        <v>1.57</v>
      </c>
      <c r="AA736" s="28">
        <f t="shared" si="1366"/>
        <v>99.989999999999981</v>
      </c>
      <c r="AC736" s="30">
        <f t="shared" si="1367"/>
        <v>1.0369507323568574</v>
      </c>
      <c r="AD736" s="30">
        <f t="shared" si="1368"/>
        <v>6.0075093867334164E-3</v>
      </c>
      <c r="AE736" s="30">
        <f t="shared" si="1369"/>
        <v>0.29030992546096512</v>
      </c>
      <c r="AF736" s="30">
        <f t="shared" si="1370"/>
        <v>7.6548364648573425E-2</v>
      </c>
      <c r="AG736" s="30">
        <f t="shared" si="1371"/>
        <v>1.9734987313222443E-3</v>
      </c>
      <c r="AH736" s="30">
        <f t="shared" si="1372"/>
        <v>4.6153846153846156E-2</v>
      </c>
      <c r="AI736" s="30">
        <f t="shared" si="1373"/>
        <v>0.10502853067047076</v>
      </c>
      <c r="AJ736" s="30">
        <f t="shared" si="1374"/>
        <v>0.11681187479832204</v>
      </c>
      <c r="AK736" s="30">
        <f t="shared" si="1375"/>
        <v>0.11061571125265392</v>
      </c>
      <c r="AL736" s="30">
        <f t="shared" si="1376"/>
        <v>3.5226896439969845E-3</v>
      </c>
      <c r="AM736" s="30">
        <f t="shared" si="1377"/>
        <v>1.7939226831037416</v>
      </c>
      <c r="AO736" s="30">
        <f t="shared" si="1378"/>
        <v>0.57803535354309976</v>
      </c>
      <c r="AP736" s="30">
        <f t="shared" si="1379"/>
        <v>3.3488117650307928E-3</v>
      </c>
      <c r="AQ736" s="30">
        <f t="shared" si="1380"/>
        <v>0.16182967537858858</v>
      </c>
      <c r="AR736" s="30">
        <f t="shared" si="1381"/>
        <v>4.2670938591474777E-2</v>
      </c>
      <c r="AS736" s="30">
        <f t="shared" si="1382"/>
        <v>1.1001024458355199E-3</v>
      </c>
      <c r="AT736" s="30">
        <f t="shared" si="1383"/>
        <v>2.5727890387111575E-2</v>
      </c>
      <c r="AU736" s="30">
        <f t="shared" si="1384"/>
        <v>5.854685469986725E-2</v>
      </c>
      <c r="AV736" s="30">
        <f t="shared" si="1385"/>
        <v>6.5115334065691657E-2</v>
      </c>
      <c r="AW736" s="30">
        <f t="shared" si="1386"/>
        <v>6.1661359374347725E-2</v>
      </c>
      <c r="AX736" s="30">
        <f t="shared" si="1387"/>
        <v>1.9636797489522959E-3</v>
      </c>
      <c r="AY736" s="30">
        <f t="shared" si="1388"/>
        <v>0.99999999999999978</v>
      </c>
      <c r="AZ736" s="30"/>
      <c r="BA736" s="30">
        <f t="shared" si="1389"/>
        <v>0.94474034620505987</v>
      </c>
      <c r="BB736" s="30">
        <f t="shared" si="1390"/>
        <v>3.2540675844806004E-3</v>
      </c>
      <c r="BC736" s="30">
        <f t="shared" si="1391"/>
        <v>0.52334248724990196</v>
      </c>
      <c r="BD736" s="30">
        <f t="shared" si="1392"/>
        <v>1.1134307585247045E-2</v>
      </c>
      <c r="BE736" s="30">
        <f t="shared" si="1393"/>
        <v>2.5373555117000281E-3</v>
      </c>
      <c r="BF736" s="30">
        <f t="shared" si="1394"/>
        <v>3.9702233250620347E-3</v>
      </c>
      <c r="BG736" s="30">
        <f t="shared" si="1395"/>
        <v>0.15816690442225392</v>
      </c>
      <c r="BH736" s="30">
        <f t="shared" si="1396"/>
        <v>0.15198451113262343</v>
      </c>
      <c r="BI736" s="30">
        <f t="shared" si="1397"/>
        <v>3.3333333333333333E-2</v>
      </c>
      <c r="BJ736" s="30">
        <f t="shared" si="1398"/>
        <v>1.8324635363496624</v>
      </c>
      <c r="BK736" s="30"/>
      <c r="BL736" s="30">
        <f t="shared" si="1399"/>
        <v>0.51555751449604226</v>
      </c>
      <c r="BM736" s="30">
        <f t="shared" si="1400"/>
        <v>1.7757884508648001E-3</v>
      </c>
      <c r="BN736" s="30">
        <f t="shared" si="1401"/>
        <v>0.28559503469980102</v>
      </c>
      <c r="BO736" s="30">
        <f t="shared" si="1402"/>
        <v>6.0761414153031454E-3</v>
      </c>
      <c r="BP736" s="30">
        <f t="shared" si="1403"/>
        <v>1.3846690323533191E-3</v>
      </c>
      <c r="BQ736" s="30">
        <f t="shared" si="1404"/>
        <v>2.1666042714120642E-3</v>
      </c>
      <c r="BR736" s="30">
        <f t="shared" si="1405"/>
        <v>8.631380722441466E-2</v>
      </c>
      <c r="BS736" s="30">
        <f t="shared" si="1406"/>
        <v>8.2939992047744868E-2</v>
      </c>
      <c r="BT736" s="30">
        <f t="shared" si="1407"/>
        <v>1.8190448362063787E-2</v>
      </c>
      <c r="BU736" s="30">
        <f t="shared" si="1408"/>
        <v>0.99999999999999967</v>
      </c>
      <c r="BV736" s="30"/>
      <c r="BW736" s="28">
        <f t="shared" si="1409"/>
        <v>0.46047722623553905</v>
      </c>
      <c r="BX736" s="28">
        <f t="shared" si="1410"/>
        <v>0.44247819335375427</v>
      </c>
      <c r="BY736" s="28">
        <f t="shared" si="1411"/>
        <v>9.7044580410706738E-2</v>
      </c>
      <c r="BZ736" s="28"/>
      <c r="CA736" s="28">
        <f t="shared" si="1412"/>
        <v>62.268865567216395</v>
      </c>
      <c r="CB736" s="28">
        <f t="shared" si="1413"/>
        <v>8.8255872063968024</v>
      </c>
      <c r="CC736" s="28">
        <f t="shared" si="1414"/>
        <v>32.72831935284762</v>
      </c>
      <c r="CD736" s="28">
        <f t="shared" si="1415"/>
        <v>46.047722623553902</v>
      </c>
      <c r="CF736" s="28">
        <f t="shared" si="1416"/>
        <v>6.8010982918967384</v>
      </c>
      <c r="CG736" s="28">
        <f t="shared" si="1417"/>
        <v>0.51362227787151404</v>
      </c>
      <c r="CH736" s="30"/>
      <c r="CI736" s="107">
        <f t="shared" ref="CI736:CI741" si="1419">$CK$1+$CK$2*CF736+$CK$3*D736+$CK$4*BX736+$CK$5*CG736</f>
        <v>2.7588304467373042</v>
      </c>
    </row>
    <row r="737" spans="1:89" ht="15" customHeight="1" x14ac:dyDescent="0.2">
      <c r="A737" s="150" t="s">
        <v>194</v>
      </c>
      <c r="C737" s="147">
        <v>455</v>
      </c>
      <c r="D737" s="26">
        <f t="shared" ref="D737:D741" si="1420">$D$671</f>
        <v>1008</v>
      </c>
      <c r="F737" s="28">
        <v>62.3</v>
      </c>
      <c r="G737" s="28">
        <v>0.48</v>
      </c>
      <c r="H737" s="28">
        <v>14.8</v>
      </c>
      <c r="I737" s="28">
        <v>5.5</v>
      </c>
      <c r="J737" s="28">
        <v>0.14000000000000001</v>
      </c>
      <c r="K737" s="28">
        <v>1.86</v>
      </c>
      <c r="L737" s="28">
        <v>5.89</v>
      </c>
      <c r="M737" s="28">
        <v>3.62</v>
      </c>
      <c r="N737" s="28">
        <v>5.21</v>
      </c>
      <c r="O737" s="28">
        <v>0.25</v>
      </c>
      <c r="P737" s="28">
        <f t="shared" ref="P737:P741" si="1421">SUM(F737:O737)</f>
        <v>100.05</v>
      </c>
      <c r="R737" s="28">
        <v>57.68</v>
      </c>
      <c r="S737" s="28">
        <v>0.23</v>
      </c>
      <c r="T737" s="28">
        <v>25.99</v>
      </c>
      <c r="U737" s="28">
        <v>0.72</v>
      </c>
      <c r="V737" s="28">
        <v>0.11</v>
      </c>
      <c r="W737" s="28">
        <v>0.12</v>
      </c>
      <c r="X737" s="28">
        <v>8.23</v>
      </c>
      <c r="Y737" s="28">
        <v>4.92</v>
      </c>
      <c r="Z737" s="28">
        <v>2</v>
      </c>
      <c r="AA737" s="28">
        <f t="shared" ref="AA737:AA741" si="1422">SUM(R737:Z737)</f>
        <v>100</v>
      </c>
      <c r="AC737" s="30">
        <f t="shared" ref="AC737:AC741" si="1423">F737/AC$2</f>
        <v>1.0369507323568574</v>
      </c>
      <c r="AD737" s="30">
        <f t="shared" ref="AD737:AD741" si="1424">G737/AD$2</f>
        <v>6.0075093867334164E-3</v>
      </c>
      <c r="AE737" s="30">
        <f t="shared" ref="AE737:AE741" si="1425">H737*2/AE$2</f>
        <v>0.29030992546096512</v>
      </c>
      <c r="AF737" s="30">
        <f t="shared" ref="AF737:AF741" si="1426">I737/AF$2</f>
        <v>7.6548364648573425E-2</v>
      </c>
      <c r="AG737" s="30">
        <f t="shared" ref="AG737:AG741" si="1427">J737/AG$2</f>
        <v>1.9734987313222443E-3</v>
      </c>
      <c r="AH737" s="30">
        <f t="shared" ref="AH737:AH741" si="1428">K737/AH$2</f>
        <v>4.6153846153846156E-2</v>
      </c>
      <c r="AI737" s="30">
        <f t="shared" ref="AI737:AI741" si="1429">L737/AI$2</f>
        <v>0.10502853067047076</v>
      </c>
      <c r="AJ737" s="30">
        <f t="shared" ref="AJ737:AJ741" si="1430">M737*2/AJ$2</f>
        <v>0.11681187479832204</v>
      </c>
      <c r="AK737" s="30">
        <f t="shared" ref="AK737:AK741" si="1431">N737*2/AK$2</f>
        <v>0.11061571125265392</v>
      </c>
      <c r="AL737" s="30">
        <f t="shared" ref="AL737:AL741" si="1432">O737*2/AL$2</f>
        <v>3.5226896439969845E-3</v>
      </c>
      <c r="AM737" s="30">
        <f t="shared" ref="AM737:AM741" si="1433">SUM(AC737:AL737)</f>
        <v>1.7939226831037416</v>
      </c>
      <c r="AO737" s="30">
        <f t="shared" ref="AO737:AO741" si="1434">AC737/$AM737</f>
        <v>0.57803535354309976</v>
      </c>
      <c r="AP737" s="30">
        <f t="shared" ref="AP737:AP741" si="1435">AD737/$AM737</f>
        <v>3.3488117650307928E-3</v>
      </c>
      <c r="AQ737" s="30">
        <f t="shared" ref="AQ737:AQ741" si="1436">AE737/$AM737</f>
        <v>0.16182967537858858</v>
      </c>
      <c r="AR737" s="30">
        <f t="shared" ref="AR737:AR741" si="1437">AF737/$AM737</f>
        <v>4.2670938591474777E-2</v>
      </c>
      <c r="AS737" s="30">
        <f t="shared" ref="AS737:AS741" si="1438">AG737/$AM737</f>
        <v>1.1001024458355199E-3</v>
      </c>
      <c r="AT737" s="30">
        <f t="shared" ref="AT737:AT741" si="1439">AH737/$AM737</f>
        <v>2.5727890387111575E-2</v>
      </c>
      <c r="AU737" s="30">
        <f t="shared" ref="AU737:AU741" si="1440">AI737/$AM737</f>
        <v>5.854685469986725E-2</v>
      </c>
      <c r="AV737" s="30">
        <f t="shared" ref="AV737:AV741" si="1441">AJ737/$AM737</f>
        <v>6.5115334065691657E-2</v>
      </c>
      <c r="AW737" s="30">
        <f t="shared" ref="AW737:AW741" si="1442">AK737/$AM737</f>
        <v>6.1661359374347725E-2</v>
      </c>
      <c r="AX737" s="30">
        <f t="shared" ref="AX737:AX741" si="1443">AL737/$AM737</f>
        <v>1.9636797489522959E-3</v>
      </c>
      <c r="AY737" s="30">
        <f t="shared" ref="AY737:AY741" si="1444">SUM(AO737:AX737)</f>
        <v>0.99999999999999978</v>
      </c>
      <c r="AZ737" s="30"/>
      <c r="BA737" s="30">
        <f t="shared" ref="BA737:BA741" si="1445">R737/AC$2</f>
        <v>0.96005326231691079</v>
      </c>
      <c r="BB737" s="30">
        <f t="shared" ref="BB737:BB741" si="1446">S737/AD$2</f>
        <v>2.8785982478097623E-3</v>
      </c>
      <c r="BC737" s="30">
        <f t="shared" ref="BC737:BC741" si="1447">T737*2/AE$2</f>
        <v>0.5098077677520596</v>
      </c>
      <c r="BD737" s="30">
        <f t="shared" ref="BD737:BD741" si="1448">U737/AF$2</f>
        <v>1.0020876826722338E-2</v>
      </c>
      <c r="BE737" s="30">
        <f t="shared" ref="BE737:BE741" si="1449">V737/AG$2</f>
        <v>1.5506061460389062E-3</v>
      </c>
      <c r="BF737" s="30">
        <f t="shared" ref="BF737:BF741" si="1450">W737/AH$2</f>
        <v>2.9776674937965261E-3</v>
      </c>
      <c r="BG737" s="30">
        <f t="shared" ref="BG737:BG741" si="1451">X737/AI$2</f>
        <v>0.14675463623395152</v>
      </c>
      <c r="BH737" s="30">
        <f t="shared" ref="BH737:BH741" si="1452">Y737*2/AJ$2</f>
        <v>0.15876089060987417</v>
      </c>
      <c r="BI737" s="30">
        <f t="shared" ref="BI737:BI741" si="1453">Z737*2/AK$2</f>
        <v>4.2462845010615709E-2</v>
      </c>
      <c r="BJ737" s="30">
        <f t="shared" ref="BJ737:BJ741" si="1454">SUM(BA737:BI737)</f>
        <v>1.8352671506377791</v>
      </c>
      <c r="BK737" s="30"/>
      <c r="BL737" s="30">
        <f t="shared" ref="BL737:BL741" si="1455">BA737/$BJ737</f>
        <v>0.52311363061409333</v>
      </c>
      <c r="BM737" s="30">
        <f t="shared" ref="BM737:BM741" si="1456">BB737/$BJ737</f>
        <v>1.5684900407057425E-3</v>
      </c>
      <c r="BN737" s="30">
        <f t="shared" ref="BN737:BN741" si="1457">BC737/$BJ737</f>
        <v>0.27778395509062254</v>
      </c>
      <c r="BO737" s="30">
        <f t="shared" ref="BO737:BO741" si="1458">BD737/$BJ737</f>
        <v>5.4601733721654387E-3</v>
      </c>
      <c r="BP737" s="30">
        <f t="shared" ref="BP737:BP741" si="1459">BE737/$BJ737</f>
        <v>8.448939684339964E-4</v>
      </c>
      <c r="BQ737" s="30">
        <f t="shared" ref="BQ737:BQ741" si="1460">BF737/$BJ737</f>
        <v>1.6224708717538742E-3</v>
      </c>
      <c r="BR737" s="30">
        <f t="shared" ref="BR737:BR741" si="1461">BG737/$BJ737</f>
        <v>7.9963637001268392E-2</v>
      </c>
      <c r="BS737" s="30">
        <f t="shared" ref="BS737:BS741" si="1462">BH737/$BJ737</f>
        <v>8.6505602497545214E-2</v>
      </c>
      <c r="BT737" s="30">
        <f t="shared" ref="BT737:BT741" si="1463">BI737/$BJ737</f>
        <v>2.313714654341158E-2</v>
      </c>
      <c r="BU737" s="30">
        <f t="shared" ref="BU737:BU741" si="1464">SUM(BL737:BT737)</f>
        <v>1</v>
      </c>
      <c r="BV737" s="30"/>
      <c r="BW737" s="28">
        <f t="shared" ref="BW737:BW741" si="1465">BR737/(BR737+BS737+BT737)</f>
        <v>0.4217349355704747</v>
      </c>
      <c r="BX737" s="28">
        <f t="shared" ref="BX737:BX741" si="1466">BS737/(BR737+BS737+BT737)</f>
        <v>0.45623781088407267</v>
      </c>
      <c r="BY737" s="28">
        <f t="shared" ref="BY737:BY741" si="1467">1-BW737-BX737</f>
        <v>0.12202725354545263</v>
      </c>
      <c r="BZ737" s="28"/>
      <c r="CA737" s="28">
        <f t="shared" ref="CA737:CA741" si="1468">F737*100/P737</f>
        <v>62.268865567216395</v>
      </c>
      <c r="CB737" s="28">
        <f t="shared" ref="CB737:CB741" si="1469">(M737+N737)*100/P737</f>
        <v>8.8255872063968024</v>
      </c>
      <c r="CC737" s="28">
        <f t="shared" ref="CC737:CC741" si="1470">IF(BY737+BX737=0,CD737/2,+BY737/(BY737+BX737)*(100-CD737)+0.5*CD737)</f>
        <v>33.289472133068998</v>
      </c>
      <c r="CD737" s="28">
        <f t="shared" ref="CD737:CD741" si="1471">100*BW737/(BW737+BX737+BY737)</f>
        <v>42.173493557047472</v>
      </c>
      <c r="CF737" s="28">
        <f t="shared" ref="CF737:CF741" si="1472">LN(BW737/(AU737*AQ737^2*AO737^2))</f>
        <v>6.7132118937804686</v>
      </c>
      <c r="CG737" s="28">
        <f t="shared" ref="CG737:CG741" si="1473">AV737/(AV737+AW737)</f>
        <v>0.51362227787151404</v>
      </c>
      <c r="CH737" s="30"/>
      <c r="CI737" s="107">
        <f t="shared" si="1419"/>
        <v>2.618407266112206</v>
      </c>
    </row>
    <row r="738" spans="1:89" ht="15" customHeight="1" x14ac:dyDescent="0.2">
      <c r="A738" s="150" t="s">
        <v>194</v>
      </c>
      <c r="C738" s="146">
        <v>462</v>
      </c>
      <c r="D738" s="26">
        <f t="shared" si="1420"/>
        <v>1008</v>
      </c>
      <c r="F738" s="28">
        <v>62.3</v>
      </c>
      <c r="G738" s="28">
        <v>0.48</v>
      </c>
      <c r="H738" s="28">
        <v>14.8</v>
      </c>
      <c r="I738" s="28">
        <v>5.5</v>
      </c>
      <c r="J738" s="28">
        <v>0.14000000000000001</v>
      </c>
      <c r="K738" s="28">
        <v>1.86</v>
      </c>
      <c r="L738" s="28">
        <v>5.89</v>
      </c>
      <c r="M738" s="28">
        <v>3.62</v>
      </c>
      <c r="N738" s="28">
        <v>5.21</v>
      </c>
      <c r="O738" s="28">
        <v>0.25</v>
      </c>
      <c r="P738" s="28">
        <f t="shared" si="1421"/>
        <v>100.05</v>
      </c>
      <c r="R738" s="28">
        <v>56.59</v>
      </c>
      <c r="S738" s="28">
        <v>0.32</v>
      </c>
      <c r="T738" s="28">
        <v>26.67</v>
      </c>
      <c r="U738" s="28">
        <v>0.75</v>
      </c>
      <c r="V738" s="28">
        <v>0.16</v>
      </c>
      <c r="W738" s="28">
        <v>0.28999999999999998</v>
      </c>
      <c r="X738" s="28">
        <v>8.74</v>
      </c>
      <c r="Y738" s="28">
        <v>4.74</v>
      </c>
      <c r="Z738" s="28">
        <v>1.73</v>
      </c>
      <c r="AA738" s="28">
        <f t="shared" si="1422"/>
        <v>99.990000000000009</v>
      </c>
      <c r="AC738" s="30">
        <f t="shared" si="1423"/>
        <v>1.0369507323568574</v>
      </c>
      <c r="AD738" s="30">
        <f t="shared" si="1424"/>
        <v>6.0075093867334164E-3</v>
      </c>
      <c r="AE738" s="30">
        <f t="shared" si="1425"/>
        <v>0.29030992546096512</v>
      </c>
      <c r="AF738" s="30">
        <f t="shared" si="1426"/>
        <v>7.6548364648573425E-2</v>
      </c>
      <c r="AG738" s="30">
        <f t="shared" si="1427"/>
        <v>1.9734987313222443E-3</v>
      </c>
      <c r="AH738" s="30">
        <f t="shared" si="1428"/>
        <v>4.6153846153846156E-2</v>
      </c>
      <c r="AI738" s="30">
        <f t="shared" si="1429"/>
        <v>0.10502853067047076</v>
      </c>
      <c r="AJ738" s="30">
        <f t="shared" si="1430"/>
        <v>0.11681187479832204</v>
      </c>
      <c r="AK738" s="30">
        <f t="shared" si="1431"/>
        <v>0.11061571125265392</v>
      </c>
      <c r="AL738" s="30">
        <f t="shared" si="1432"/>
        <v>3.5226896439969845E-3</v>
      </c>
      <c r="AM738" s="30">
        <f t="shared" si="1433"/>
        <v>1.7939226831037416</v>
      </c>
      <c r="AO738" s="30">
        <f t="shared" si="1434"/>
        <v>0.57803535354309976</v>
      </c>
      <c r="AP738" s="30">
        <f t="shared" si="1435"/>
        <v>3.3488117650307928E-3</v>
      </c>
      <c r="AQ738" s="30">
        <f t="shared" si="1436"/>
        <v>0.16182967537858858</v>
      </c>
      <c r="AR738" s="30">
        <f t="shared" si="1437"/>
        <v>4.2670938591474777E-2</v>
      </c>
      <c r="AS738" s="30">
        <f t="shared" si="1438"/>
        <v>1.1001024458355199E-3</v>
      </c>
      <c r="AT738" s="30">
        <f t="shared" si="1439"/>
        <v>2.5727890387111575E-2</v>
      </c>
      <c r="AU738" s="30">
        <f t="shared" si="1440"/>
        <v>5.854685469986725E-2</v>
      </c>
      <c r="AV738" s="30">
        <f t="shared" si="1441"/>
        <v>6.5115334065691657E-2</v>
      </c>
      <c r="AW738" s="30">
        <f t="shared" si="1442"/>
        <v>6.1661359374347725E-2</v>
      </c>
      <c r="AX738" s="30">
        <f t="shared" si="1443"/>
        <v>1.9636797489522959E-3</v>
      </c>
      <c r="AY738" s="30">
        <f t="shared" si="1444"/>
        <v>0.99999999999999978</v>
      </c>
      <c r="AZ738" s="30"/>
      <c r="BA738" s="30">
        <f t="shared" si="1445"/>
        <v>0.94191078561917452</v>
      </c>
      <c r="BB738" s="30">
        <f t="shared" si="1446"/>
        <v>4.0050062578222776E-3</v>
      </c>
      <c r="BC738" s="30">
        <f t="shared" si="1447"/>
        <v>0.52314633189486082</v>
      </c>
      <c r="BD738" s="30">
        <f t="shared" si="1448"/>
        <v>1.0438413361169104E-2</v>
      </c>
      <c r="BE738" s="30">
        <f t="shared" si="1449"/>
        <v>2.2554271215111362E-3</v>
      </c>
      <c r="BF738" s="30">
        <f t="shared" si="1450"/>
        <v>7.1960297766749384E-3</v>
      </c>
      <c r="BG738" s="30">
        <f t="shared" si="1451"/>
        <v>0.15584878744650499</v>
      </c>
      <c r="BH738" s="30">
        <f t="shared" si="1452"/>
        <v>0.15295256534365925</v>
      </c>
      <c r="BI738" s="30">
        <f t="shared" si="1453"/>
        <v>3.6730360934182589E-2</v>
      </c>
      <c r="BJ738" s="30">
        <f t="shared" si="1454"/>
        <v>1.8344837077555596</v>
      </c>
      <c r="BK738" s="30"/>
      <c r="BL738" s="30">
        <f t="shared" si="1455"/>
        <v>0.51344734305194595</v>
      </c>
      <c r="BM738" s="30">
        <f t="shared" si="1456"/>
        <v>2.1831789734029815E-3</v>
      </c>
      <c r="BN738" s="30">
        <f t="shared" si="1457"/>
        <v>0.28517360480400011</v>
      </c>
      <c r="BO738" s="30">
        <f t="shared" si="1458"/>
        <v>5.6901096025214724E-3</v>
      </c>
      <c r="BP738" s="30">
        <f t="shared" si="1459"/>
        <v>1.2294615165978167E-3</v>
      </c>
      <c r="BQ738" s="30">
        <f t="shared" si="1460"/>
        <v>3.9226457810732389E-3</v>
      </c>
      <c r="BR738" s="30">
        <f t="shared" si="1461"/>
        <v>8.4955122134707697E-2</v>
      </c>
      <c r="BS738" s="30">
        <f t="shared" si="1462"/>
        <v>8.3376355263897389E-2</v>
      </c>
      <c r="BT738" s="30">
        <f t="shared" si="1463"/>
        <v>2.0022178871853365E-2</v>
      </c>
      <c r="BU738" s="30">
        <f t="shared" si="1464"/>
        <v>1.0000000000000002</v>
      </c>
      <c r="BV738" s="30"/>
      <c r="BW738" s="28">
        <f t="shared" si="1465"/>
        <v>0.45104047257102342</v>
      </c>
      <c r="BX738" s="28">
        <f t="shared" si="1466"/>
        <v>0.44265854411754363</v>
      </c>
      <c r="BY738" s="28">
        <f t="shared" si="1467"/>
        <v>0.10630098331143295</v>
      </c>
      <c r="BZ738" s="28"/>
      <c r="CA738" s="28">
        <f t="shared" si="1468"/>
        <v>62.268865567216395</v>
      </c>
      <c r="CB738" s="28">
        <f t="shared" si="1469"/>
        <v>8.8255872063968024</v>
      </c>
      <c r="CC738" s="28">
        <f t="shared" si="1470"/>
        <v>33.18212195969447</v>
      </c>
      <c r="CD738" s="28">
        <f t="shared" si="1471"/>
        <v>45.104047257102344</v>
      </c>
      <c r="CF738" s="28">
        <f t="shared" si="1472"/>
        <v>6.7803919669547321</v>
      </c>
      <c r="CG738" s="28">
        <f t="shared" si="1473"/>
        <v>0.51362227787151404</v>
      </c>
      <c r="CH738" s="30"/>
      <c r="CI738" s="107">
        <f t="shared" si="1419"/>
        <v>2.7634234291321511</v>
      </c>
    </row>
    <row r="739" spans="1:89" ht="15" customHeight="1" x14ac:dyDescent="0.2">
      <c r="A739" s="150" t="s">
        <v>194</v>
      </c>
      <c r="C739" s="147">
        <v>469</v>
      </c>
      <c r="D739" s="26">
        <f t="shared" si="1420"/>
        <v>1008</v>
      </c>
      <c r="F739" s="28">
        <v>62.3</v>
      </c>
      <c r="G739" s="28">
        <v>0.48</v>
      </c>
      <c r="H739" s="28">
        <v>14.8</v>
      </c>
      <c r="I739" s="28">
        <v>5.5</v>
      </c>
      <c r="J739" s="28">
        <v>0.14000000000000001</v>
      </c>
      <c r="K739" s="28">
        <v>1.86</v>
      </c>
      <c r="L739" s="28">
        <v>5.89</v>
      </c>
      <c r="M739" s="28">
        <v>3.62</v>
      </c>
      <c r="N739" s="28">
        <v>5.21</v>
      </c>
      <c r="O739" s="28">
        <v>0.25</v>
      </c>
      <c r="P739" s="28">
        <f t="shared" si="1421"/>
        <v>100.05</v>
      </c>
      <c r="R739" s="28">
        <v>57.94</v>
      </c>
      <c r="S739" s="28">
        <v>0.34</v>
      </c>
      <c r="T739" s="28">
        <v>25.45</v>
      </c>
      <c r="U739" s="28">
        <v>0.79</v>
      </c>
      <c r="V739" s="28">
        <v>0.12</v>
      </c>
      <c r="W739" s="28">
        <v>0.25</v>
      </c>
      <c r="X739" s="28">
        <v>7.66</v>
      </c>
      <c r="Y739" s="28">
        <v>5.1100000000000003</v>
      </c>
      <c r="Z739" s="28">
        <v>2.35</v>
      </c>
      <c r="AA739" s="28">
        <f t="shared" si="1422"/>
        <v>100.01</v>
      </c>
      <c r="AC739" s="30">
        <f t="shared" si="1423"/>
        <v>1.0369507323568574</v>
      </c>
      <c r="AD739" s="30">
        <f t="shared" si="1424"/>
        <v>6.0075093867334164E-3</v>
      </c>
      <c r="AE739" s="30">
        <f t="shared" si="1425"/>
        <v>0.29030992546096512</v>
      </c>
      <c r="AF739" s="30">
        <f t="shared" si="1426"/>
        <v>7.6548364648573425E-2</v>
      </c>
      <c r="AG739" s="30">
        <f t="shared" si="1427"/>
        <v>1.9734987313222443E-3</v>
      </c>
      <c r="AH739" s="30">
        <f t="shared" si="1428"/>
        <v>4.6153846153846156E-2</v>
      </c>
      <c r="AI739" s="30">
        <f t="shared" si="1429"/>
        <v>0.10502853067047076</v>
      </c>
      <c r="AJ739" s="30">
        <f t="shared" si="1430"/>
        <v>0.11681187479832204</v>
      </c>
      <c r="AK739" s="30">
        <f t="shared" si="1431"/>
        <v>0.11061571125265392</v>
      </c>
      <c r="AL739" s="30">
        <f t="shared" si="1432"/>
        <v>3.5226896439969845E-3</v>
      </c>
      <c r="AM739" s="30">
        <f t="shared" si="1433"/>
        <v>1.7939226831037416</v>
      </c>
      <c r="AO739" s="30">
        <f t="shared" si="1434"/>
        <v>0.57803535354309976</v>
      </c>
      <c r="AP739" s="30">
        <f t="shared" si="1435"/>
        <v>3.3488117650307928E-3</v>
      </c>
      <c r="AQ739" s="30">
        <f t="shared" si="1436"/>
        <v>0.16182967537858858</v>
      </c>
      <c r="AR739" s="30">
        <f t="shared" si="1437"/>
        <v>4.2670938591474777E-2</v>
      </c>
      <c r="AS739" s="30">
        <f t="shared" si="1438"/>
        <v>1.1001024458355199E-3</v>
      </c>
      <c r="AT739" s="30">
        <f t="shared" si="1439"/>
        <v>2.5727890387111575E-2</v>
      </c>
      <c r="AU739" s="30">
        <f t="shared" si="1440"/>
        <v>5.854685469986725E-2</v>
      </c>
      <c r="AV739" s="30">
        <f t="shared" si="1441"/>
        <v>6.5115334065691657E-2</v>
      </c>
      <c r="AW739" s="30">
        <f t="shared" si="1442"/>
        <v>6.1661359374347725E-2</v>
      </c>
      <c r="AX739" s="30">
        <f t="shared" si="1443"/>
        <v>1.9636797489522959E-3</v>
      </c>
      <c r="AY739" s="30">
        <f t="shared" si="1444"/>
        <v>0.99999999999999978</v>
      </c>
      <c r="AZ739" s="30"/>
      <c r="BA739" s="30">
        <f t="shared" si="1445"/>
        <v>0.96438082556591209</v>
      </c>
      <c r="BB739" s="30">
        <f t="shared" si="1446"/>
        <v>4.2553191489361703E-3</v>
      </c>
      <c r="BC739" s="30">
        <f t="shared" si="1447"/>
        <v>0.49921537857983522</v>
      </c>
      <c r="BD739" s="30">
        <f t="shared" si="1448"/>
        <v>1.0995128740431456E-2</v>
      </c>
      <c r="BE739" s="30">
        <f t="shared" si="1449"/>
        <v>1.6915703411333521E-3</v>
      </c>
      <c r="BF739" s="30">
        <f t="shared" si="1450"/>
        <v>6.2034739454094297E-3</v>
      </c>
      <c r="BG739" s="30">
        <f t="shared" si="1451"/>
        <v>0.13659058487874465</v>
      </c>
      <c r="BH739" s="30">
        <f t="shared" si="1452"/>
        <v>0.16489190061310102</v>
      </c>
      <c r="BI739" s="30">
        <f t="shared" si="1453"/>
        <v>4.9893842887473464E-2</v>
      </c>
      <c r="BJ739" s="30">
        <f t="shared" si="1454"/>
        <v>1.8381180247009772</v>
      </c>
      <c r="BK739" s="30"/>
      <c r="BL739" s="30">
        <f t="shared" si="1455"/>
        <v>0.52465663934871454</v>
      </c>
      <c r="BM739" s="30">
        <f t="shared" si="1456"/>
        <v>2.315041304068829E-3</v>
      </c>
      <c r="BN739" s="30">
        <f t="shared" si="1457"/>
        <v>0.27159049194408885</v>
      </c>
      <c r="BO739" s="30">
        <f t="shared" si="1458"/>
        <v>5.9817316367484783E-3</v>
      </c>
      <c r="BP739" s="30">
        <f t="shared" si="1459"/>
        <v>9.2027297398845475E-4</v>
      </c>
      <c r="BQ739" s="30">
        <f t="shared" si="1460"/>
        <v>3.3749051268993479E-3</v>
      </c>
      <c r="BR739" s="30">
        <f t="shared" si="1461"/>
        <v>7.4310018749185081E-2</v>
      </c>
      <c r="BS739" s="30">
        <f t="shared" si="1462"/>
        <v>8.970691674704917E-2</v>
      </c>
      <c r="BT739" s="30">
        <f t="shared" si="1463"/>
        <v>2.714398216925713E-2</v>
      </c>
      <c r="BU739" s="30">
        <f t="shared" si="1464"/>
        <v>0.99999999999999978</v>
      </c>
      <c r="BV739" s="30"/>
      <c r="BW739" s="28">
        <f t="shared" si="1465"/>
        <v>0.38873018426924838</v>
      </c>
      <c r="BX739" s="28">
        <f t="shared" si="1466"/>
        <v>0.46927435713625049</v>
      </c>
      <c r="BY739" s="28">
        <f t="shared" si="1467"/>
        <v>0.14199545859450119</v>
      </c>
      <c r="BZ739" s="28"/>
      <c r="CA739" s="28">
        <f t="shared" si="1468"/>
        <v>62.268865567216395</v>
      </c>
      <c r="CB739" s="28">
        <f t="shared" si="1469"/>
        <v>8.8255872063968024</v>
      </c>
      <c r="CC739" s="28">
        <f t="shared" si="1470"/>
        <v>33.636055072912534</v>
      </c>
      <c r="CD739" s="28">
        <f t="shared" si="1471"/>
        <v>38.873018426924837</v>
      </c>
      <c r="CF739" s="28">
        <f t="shared" si="1472"/>
        <v>6.6317203811065237</v>
      </c>
      <c r="CG739" s="28">
        <f t="shared" si="1473"/>
        <v>0.51362227787151404</v>
      </c>
      <c r="CH739" s="30"/>
      <c r="CI739" s="107">
        <f t="shared" si="1419"/>
        <v>2.4847788973712093</v>
      </c>
    </row>
    <row r="740" spans="1:89" ht="15" customHeight="1" x14ac:dyDescent="0.2">
      <c r="A740" s="150" t="s">
        <v>194</v>
      </c>
      <c r="C740" s="147">
        <v>476</v>
      </c>
      <c r="D740" s="26">
        <f t="shared" si="1420"/>
        <v>1008</v>
      </c>
      <c r="F740" s="28">
        <v>62.3</v>
      </c>
      <c r="G740" s="28">
        <v>0.48</v>
      </c>
      <c r="H740" s="28">
        <v>14.8</v>
      </c>
      <c r="I740" s="28">
        <v>5.5</v>
      </c>
      <c r="J740" s="28">
        <v>0.14000000000000001</v>
      </c>
      <c r="K740" s="28">
        <v>1.86</v>
      </c>
      <c r="L740" s="28">
        <v>5.89</v>
      </c>
      <c r="M740" s="28">
        <v>3.62</v>
      </c>
      <c r="N740" s="28">
        <v>5.21</v>
      </c>
      <c r="O740" s="28">
        <v>0.25</v>
      </c>
      <c r="P740" s="28">
        <f t="shared" si="1421"/>
        <v>100.05</v>
      </c>
      <c r="R740" s="28">
        <v>57.46</v>
      </c>
      <c r="S740" s="28">
        <v>0.28000000000000003</v>
      </c>
      <c r="T740" s="28">
        <v>26.08</v>
      </c>
      <c r="U740" s="28">
        <v>0.83</v>
      </c>
      <c r="V740" s="28">
        <v>0.16</v>
      </c>
      <c r="W740" s="28">
        <v>0.16</v>
      </c>
      <c r="X740" s="28">
        <v>8.35</v>
      </c>
      <c r="Y740" s="28">
        <v>4.8</v>
      </c>
      <c r="Z740" s="28">
        <v>1.88</v>
      </c>
      <c r="AA740" s="28">
        <f t="shared" si="1422"/>
        <v>99.999999999999972</v>
      </c>
      <c r="AC740" s="30">
        <f t="shared" si="1423"/>
        <v>1.0369507323568574</v>
      </c>
      <c r="AD740" s="30">
        <f t="shared" si="1424"/>
        <v>6.0075093867334164E-3</v>
      </c>
      <c r="AE740" s="30">
        <f t="shared" si="1425"/>
        <v>0.29030992546096512</v>
      </c>
      <c r="AF740" s="30">
        <f t="shared" si="1426"/>
        <v>7.6548364648573425E-2</v>
      </c>
      <c r="AG740" s="30">
        <f t="shared" si="1427"/>
        <v>1.9734987313222443E-3</v>
      </c>
      <c r="AH740" s="30">
        <f t="shared" si="1428"/>
        <v>4.6153846153846156E-2</v>
      </c>
      <c r="AI740" s="30">
        <f t="shared" si="1429"/>
        <v>0.10502853067047076</v>
      </c>
      <c r="AJ740" s="30">
        <f t="shared" si="1430"/>
        <v>0.11681187479832204</v>
      </c>
      <c r="AK740" s="30">
        <f t="shared" si="1431"/>
        <v>0.11061571125265392</v>
      </c>
      <c r="AL740" s="30">
        <f t="shared" si="1432"/>
        <v>3.5226896439969845E-3</v>
      </c>
      <c r="AM740" s="30">
        <f t="shared" si="1433"/>
        <v>1.7939226831037416</v>
      </c>
      <c r="AO740" s="30">
        <f t="shared" si="1434"/>
        <v>0.57803535354309976</v>
      </c>
      <c r="AP740" s="30">
        <f t="shared" si="1435"/>
        <v>3.3488117650307928E-3</v>
      </c>
      <c r="AQ740" s="30">
        <f t="shared" si="1436"/>
        <v>0.16182967537858858</v>
      </c>
      <c r="AR740" s="30">
        <f t="shared" si="1437"/>
        <v>4.2670938591474777E-2</v>
      </c>
      <c r="AS740" s="30">
        <f t="shared" si="1438"/>
        <v>1.1001024458355199E-3</v>
      </c>
      <c r="AT740" s="30">
        <f t="shared" si="1439"/>
        <v>2.5727890387111575E-2</v>
      </c>
      <c r="AU740" s="30">
        <f t="shared" si="1440"/>
        <v>5.854685469986725E-2</v>
      </c>
      <c r="AV740" s="30">
        <f t="shared" si="1441"/>
        <v>6.5115334065691657E-2</v>
      </c>
      <c r="AW740" s="30">
        <f t="shared" si="1442"/>
        <v>6.1661359374347725E-2</v>
      </c>
      <c r="AX740" s="30">
        <f t="shared" si="1443"/>
        <v>1.9636797489522959E-3</v>
      </c>
      <c r="AY740" s="30">
        <f t="shared" si="1444"/>
        <v>0.99999999999999978</v>
      </c>
      <c r="AZ740" s="30"/>
      <c r="BA740" s="30">
        <f t="shared" si="1445"/>
        <v>0.95639147802929436</v>
      </c>
      <c r="BB740" s="30">
        <f t="shared" si="1446"/>
        <v>3.5043804755944931E-3</v>
      </c>
      <c r="BC740" s="30">
        <f t="shared" si="1447"/>
        <v>0.51157316594743041</v>
      </c>
      <c r="BD740" s="30">
        <f t="shared" si="1448"/>
        <v>1.1551844119693807E-2</v>
      </c>
      <c r="BE740" s="30">
        <f t="shared" si="1449"/>
        <v>2.2554271215111362E-3</v>
      </c>
      <c r="BF740" s="30">
        <f t="shared" si="1450"/>
        <v>3.9702233250620347E-3</v>
      </c>
      <c r="BG740" s="30">
        <f t="shared" si="1451"/>
        <v>0.14889443651925821</v>
      </c>
      <c r="BH740" s="30">
        <f t="shared" si="1452"/>
        <v>0.15488867376573087</v>
      </c>
      <c r="BI740" s="30">
        <f t="shared" si="1453"/>
        <v>3.9915074309978767E-2</v>
      </c>
      <c r="BJ740" s="30">
        <f t="shared" si="1454"/>
        <v>1.832944703613554</v>
      </c>
      <c r="BK740" s="30"/>
      <c r="BL740" s="30">
        <f t="shared" si="1455"/>
        <v>0.52177868549106743</v>
      </c>
      <c r="BM740" s="30">
        <f t="shared" si="1456"/>
        <v>1.9118855406198515E-3</v>
      </c>
      <c r="BN740" s="30">
        <f t="shared" si="1457"/>
        <v>0.27909907207723772</v>
      </c>
      <c r="BO740" s="30">
        <f t="shared" si="1458"/>
        <v>6.3023418529320361E-3</v>
      </c>
      <c r="BP740" s="30">
        <f t="shared" si="1459"/>
        <v>1.2304938152605915E-3</v>
      </c>
      <c r="BQ740" s="30">
        <f t="shared" si="1460"/>
        <v>2.1660355150021431E-3</v>
      </c>
      <c r="BR740" s="30">
        <f t="shared" si="1461"/>
        <v>8.1232366817024365E-2</v>
      </c>
      <c r="BS740" s="30">
        <f t="shared" si="1462"/>
        <v>8.4502644002503735E-2</v>
      </c>
      <c r="BT740" s="30">
        <f t="shared" si="1463"/>
        <v>2.1776474888352222E-2</v>
      </c>
      <c r="BU740" s="30">
        <f t="shared" si="1464"/>
        <v>1.0000000000000002</v>
      </c>
      <c r="BV740" s="30"/>
      <c r="BW740" s="28">
        <f t="shared" si="1465"/>
        <v>0.43321275233013906</v>
      </c>
      <c r="BX740" s="28">
        <f t="shared" si="1466"/>
        <v>0.45065316230360625</v>
      </c>
      <c r="BY740" s="28">
        <f t="shared" si="1467"/>
        <v>0.11613408536625475</v>
      </c>
      <c r="BZ740" s="28"/>
      <c r="CA740" s="28">
        <f t="shared" si="1468"/>
        <v>62.268865567216395</v>
      </c>
      <c r="CB740" s="28">
        <f t="shared" si="1469"/>
        <v>8.8255872063968024</v>
      </c>
      <c r="CC740" s="28">
        <f t="shared" si="1470"/>
        <v>33.274046153132431</v>
      </c>
      <c r="CD740" s="28">
        <f t="shared" si="1471"/>
        <v>43.321275233013907</v>
      </c>
      <c r="CF740" s="28">
        <f t="shared" si="1472"/>
        <v>6.7400638440585077</v>
      </c>
      <c r="CG740" s="28">
        <f t="shared" si="1473"/>
        <v>0.51362227787151404</v>
      </c>
      <c r="CH740" s="30"/>
      <c r="CI740" s="107">
        <f t="shared" si="1419"/>
        <v>2.6783025807455476</v>
      </c>
    </row>
    <row r="741" spans="1:89" ht="15" customHeight="1" x14ac:dyDescent="0.2">
      <c r="A741" s="150" t="s">
        <v>194</v>
      </c>
      <c r="C741" s="147">
        <v>483</v>
      </c>
      <c r="D741" s="26">
        <f t="shared" si="1420"/>
        <v>1008</v>
      </c>
      <c r="F741" s="28">
        <v>62.3</v>
      </c>
      <c r="G741" s="28">
        <v>0.48</v>
      </c>
      <c r="H741" s="28">
        <v>14.8</v>
      </c>
      <c r="I741" s="28">
        <v>5.5</v>
      </c>
      <c r="J741" s="28">
        <v>0.14000000000000001</v>
      </c>
      <c r="K741" s="28">
        <v>1.86</v>
      </c>
      <c r="L741" s="28">
        <v>5.89</v>
      </c>
      <c r="M741" s="28">
        <v>3.62</v>
      </c>
      <c r="N741" s="28">
        <v>5.21</v>
      </c>
      <c r="O741" s="28">
        <v>0.25</v>
      </c>
      <c r="P741" s="28">
        <f t="shared" si="1421"/>
        <v>100.05</v>
      </c>
      <c r="R741" s="28">
        <v>57.8</v>
      </c>
      <c r="S741" s="28">
        <v>0.35</v>
      </c>
      <c r="T741" s="28">
        <v>25.79</v>
      </c>
      <c r="U741" s="28">
        <v>0.84</v>
      </c>
      <c r="V741" s="28">
        <v>0.15</v>
      </c>
      <c r="W741" s="28">
        <v>0.32</v>
      </c>
      <c r="X741" s="28">
        <v>7.89</v>
      </c>
      <c r="Y741" s="28">
        <v>4.96</v>
      </c>
      <c r="Z741" s="28">
        <v>1.9</v>
      </c>
      <c r="AA741" s="28">
        <f t="shared" si="1422"/>
        <v>100</v>
      </c>
      <c r="AC741" s="30">
        <f t="shared" si="1423"/>
        <v>1.0369507323568574</v>
      </c>
      <c r="AD741" s="30">
        <f t="shared" si="1424"/>
        <v>6.0075093867334164E-3</v>
      </c>
      <c r="AE741" s="30">
        <f t="shared" si="1425"/>
        <v>0.29030992546096512</v>
      </c>
      <c r="AF741" s="30">
        <f t="shared" si="1426"/>
        <v>7.6548364648573425E-2</v>
      </c>
      <c r="AG741" s="30">
        <f t="shared" si="1427"/>
        <v>1.9734987313222443E-3</v>
      </c>
      <c r="AH741" s="30">
        <f t="shared" si="1428"/>
        <v>4.6153846153846156E-2</v>
      </c>
      <c r="AI741" s="30">
        <f t="shared" si="1429"/>
        <v>0.10502853067047076</v>
      </c>
      <c r="AJ741" s="30">
        <f t="shared" si="1430"/>
        <v>0.11681187479832204</v>
      </c>
      <c r="AK741" s="30">
        <f t="shared" si="1431"/>
        <v>0.11061571125265392</v>
      </c>
      <c r="AL741" s="30">
        <f t="shared" si="1432"/>
        <v>3.5226896439969845E-3</v>
      </c>
      <c r="AM741" s="30">
        <f t="shared" si="1433"/>
        <v>1.7939226831037416</v>
      </c>
      <c r="AO741" s="30">
        <f t="shared" si="1434"/>
        <v>0.57803535354309976</v>
      </c>
      <c r="AP741" s="30">
        <f t="shared" si="1435"/>
        <v>3.3488117650307928E-3</v>
      </c>
      <c r="AQ741" s="30">
        <f t="shared" si="1436"/>
        <v>0.16182967537858858</v>
      </c>
      <c r="AR741" s="30">
        <f t="shared" si="1437"/>
        <v>4.2670938591474777E-2</v>
      </c>
      <c r="AS741" s="30">
        <f t="shared" si="1438"/>
        <v>1.1001024458355199E-3</v>
      </c>
      <c r="AT741" s="30">
        <f t="shared" si="1439"/>
        <v>2.5727890387111575E-2</v>
      </c>
      <c r="AU741" s="30">
        <f t="shared" si="1440"/>
        <v>5.854685469986725E-2</v>
      </c>
      <c r="AV741" s="30">
        <f t="shared" si="1441"/>
        <v>6.5115334065691657E-2</v>
      </c>
      <c r="AW741" s="30">
        <f t="shared" si="1442"/>
        <v>6.1661359374347725E-2</v>
      </c>
      <c r="AX741" s="30">
        <f t="shared" si="1443"/>
        <v>1.9636797489522959E-3</v>
      </c>
      <c r="AY741" s="30">
        <f t="shared" si="1444"/>
        <v>0.99999999999999978</v>
      </c>
      <c r="AZ741" s="30"/>
      <c r="BA741" s="30">
        <f t="shared" si="1445"/>
        <v>0.96205059920106528</v>
      </c>
      <c r="BB741" s="30">
        <f t="shared" si="1446"/>
        <v>4.3804755944931162E-3</v>
      </c>
      <c r="BC741" s="30">
        <f t="shared" si="1447"/>
        <v>0.50588466065123583</v>
      </c>
      <c r="BD741" s="30">
        <f t="shared" si="1448"/>
        <v>1.1691022964509395E-2</v>
      </c>
      <c r="BE741" s="30">
        <f t="shared" si="1449"/>
        <v>2.11446292641669E-3</v>
      </c>
      <c r="BF741" s="30">
        <f t="shared" si="1450"/>
        <v>7.9404466501240695E-3</v>
      </c>
      <c r="BG741" s="30">
        <f t="shared" si="1451"/>
        <v>0.14069186875891584</v>
      </c>
      <c r="BH741" s="30">
        <f t="shared" si="1452"/>
        <v>0.1600516295579219</v>
      </c>
      <c r="BI741" s="30">
        <f t="shared" si="1453"/>
        <v>4.0339702760084924E-2</v>
      </c>
      <c r="BJ741" s="30">
        <f t="shared" si="1454"/>
        <v>1.8351448690647669</v>
      </c>
      <c r="BK741" s="30"/>
      <c r="BL741" s="30">
        <f t="shared" si="1455"/>
        <v>0.52423686839031347</v>
      </c>
      <c r="BM741" s="30">
        <f t="shared" si="1456"/>
        <v>2.3869917129351807E-3</v>
      </c>
      <c r="BN741" s="30">
        <f t="shared" si="1457"/>
        <v>0.2756647004707844</v>
      </c>
      <c r="BO741" s="30">
        <f t="shared" si="1458"/>
        <v>6.3706267344808675E-3</v>
      </c>
      <c r="BP741" s="30">
        <f t="shared" si="1459"/>
        <v>1.1522049087570236E-3</v>
      </c>
      <c r="BQ741" s="30">
        <f t="shared" si="1460"/>
        <v>4.3268772858083447E-3</v>
      </c>
      <c r="BR741" s="30">
        <f t="shared" si="1461"/>
        <v>7.6665265576889158E-2</v>
      </c>
      <c r="BS741" s="30">
        <f t="shared" si="1462"/>
        <v>8.7214711086808089E-2</v>
      </c>
      <c r="BT741" s="30">
        <f t="shared" si="1463"/>
        <v>2.1981753833223525E-2</v>
      </c>
      <c r="BU741" s="30">
        <f t="shared" si="1464"/>
        <v>1</v>
      </c>
      <c r="BV741" s="30"/>
      <c r="BW741" s="28">
        <f t="shared" si="1465"/>
        <v>0.41248548247084832</v>
      </c>
      <c r="BX741" s="28">
        <f t="shared" si="1466"/>
        <v>0.46924512568364896</v>
      </c>
      <c r="BY741" s="28">
        <f t="shared" si="1467"/>
        <v>0.11826939184550267</v>
      </c>
      <c r="BZ741" s="28"/>
      <c r="CA741" s="28">
        <f t="shared" si="1468"/>
        <v>62.268865567216395</v>
      </c>
      <c r="CB741" s="28">
        <f t="shared" si="1469"/>
        <v>8.8255872063968024</v>
      </c>
      <c r="CC741" s="28">
        <f t="shared" si="1470"/>
        <v>32.451213308092683</v>
      </c>
      <c r="CD741" s="28">
        <f t="shared" si="1471"/>
        <v>41.248548247084834</v>
      </c>
      <c r="CF741" s="28">
        <f t="shared" si="1472"/>
        <v>6.6910359029984319</v>
      </c>
      <c r="CG741" s="28">
        <f t="shared" si="1473"/>
        <v>0.51362227787151404</v>
      </c>
      <c r="CH741" s="30"/>
      <c r="CI741" s="107">
        <f t="shared" si="1419"/>
        <v>2.4656233706845465</v>
      </c>
    </row>
    <row r="742" spans="1:89" ht="15" customHeight="1" x14ac:dyDescent="0.2">
      <c r="CI742" s="149">
        <f>AVERAGE(CI672:CI741)</f>
        <v>2.7348782421004021</v>
      </c>
    </row>
    <row r="743" spans="1:89" s="51" customFormat="1" ht="19.95" customHeight="1" x14ac:dyDescent="0.2">
      <c r="A743" s="49" t="s">
        <v>203</v>
      </c>
      <c r="C743" s="52" t="s">
        <v>192</v>
      </c>
      <c r="D743" s="126">
        <v>1008</v>
      </c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2"/>
      <c r="BX743" s="52"/>
      <c r="BY743" s="52"/>
      <c r="BZ743" s="52"/>
      <c r="CA743" s="52"/>
      <c r="CB743" s="52"/>
      <c r="CC743" s="52"/>
      <c r="CD743" s="52"/>
      <c r="CH743" s="53"/>
      <c r="CJ743" s="55"/>
      <c r="CK743" s="56"/>
    </row>
    <row r="744" spans="1:89" ht="15" customHeight="1" x14ac:dyDescent="0.2">
      <c r="A744" s="150" t="s">
        <v>194</v>
      </c>
      <c r="C744" s="147">
        <v>0</v>
      </c>
      <c r="D744" s="26">
        <f>$D$743</f>
        <v>1008</v>
      </c>
      <c r="F744" s="28">
        <v>62.3</v>
      </c>
      <c r="G744" s="28">
        <v>0.48</v>
      </c>
      <c r="H744" s="28">
        <v>14.8</v>
      </c>
      <c r="I744" s="28">
        <v>5.5</v>
      </c>
      <c r="J744" s="28">
        <v>0.14000000000000001</v>
      </c>
      <c r="K744" s="28">
        <v>1.86</v>
      </c>
      <c r="L744" s="28">
        <v>5.89</v>
      </c>
      <c r="M744" s="28">
        <v>3.62</v>
      </c>
      <c r="N744" s="28">
        <v>5.21</v>
      </c>
      <c r="O744" s="28">
        <v>0.25</v>
      </c>
      <c r="P744" s="28">
        <f t="shared" ref="P744" si="1474">SUM(F744:O744)</f>
        <v>100.05</v>
      </c>
      <c r="R744" s="28">
        <v>55.61</v>
      </c>
      <c r="S744" s="28">
        <v>0.2</v>
      </c>
      <c r="T744" s="28">
        <v>27.6</v>
      </c>
      <c r="U744" s="28">
        <v>0.71</v>
      </c>
      <c r="V744" s="28">
        <v>0.17</v>
      </c>
      <c r="W744" s="28">
        <v>0.26</v>
      </c>
      <c r="X744" s="28">
        <v>9.67</v>
      </c>
      <c r="Y744" s="28">
        <v>4.5</v>
      </c>
      <c r="Z744" s="28">
        <v>1.27</v>
      </c>
      <c r="AA744" s="28">
        <f t="shared" ref="AA744" si="1475">SUM(R744:Z744)</f>
        <v>99.99</v>
      </c>
      <c r="AC744" s="30">
        <f t="shared" ref="AC744" si="1476">F744/AC$2</f>
        <v>1.0369507323568574</v>
      </c>
      <c r="AD744" s="30">
        <f t="shared" ref="AD744" si="1477">G744/AD$2</f>
        <v>6.0075093867334164E-3</v>
      </c>
      <c r="AE744" s="30">
        <f t="shared" ref="AE744" si="1478">H744*2/AE$2</f>
        <v>0.29030992546096512</v>
      </c>
      <c r="AF744" s="30">
        <f t="shared" ref="AF744" si="1479">I744/AF$2</f>
        <v>7.6548364648573425E-2</v>
      </c>
      <c r="AG744" s="30">
        <f t="shared" ref="AG744" si="1480">J744/AG$2</f>
        <v>1.9734987313222443E-3</v>
      </c>
      <c r="AH744" s="30">
        <f t="shared" ref="AH744" si="1481">K744/AH$2</f>
        <v>4.6153846153846156E-2</v>
      </c>
      <c r="AI744" s="30">
        <f t="shared" ref="AI744" si="1482">L744/AI$2</f>
        <v>0.10502853067047076</v>
      </c>
      <c r="AJ744" s="30">
        <f t="shared" ref="AJ744" si="1483">M744*2/AJ$2</f>
        <v>0.11681187479832204</v>
      </c>
      <c r="AK744" s="30">
        <f t="shared" ref="AK744" si="1484">N744*2/AK$2</f>
        <v>0.11061571125265392</v>
      </c>
      <c r="AL744" s="30">
        <f t="shared" ref="AL744" si="1485">O744*2/AL$2</f>
        <v>3.5226896439969845E-3</v>
      </c>
      <c r="AM744" s="30">
        <f t="shared" ref="AM744" si="1486">SUM(AC744:AL744)</f>
        <v>1.7939226831037416</v>
      </c>
      <c r="AO744" s="30">
        <f t="shared" ref="AO744" si="1487">AC744/$AM744</f>
        <v>0.57803535354309976</v>
      </c>
      <c r="AP744" s="30">
        <f t="shared" ref="AP744" si="1488">AD744/$AM744</f>
        <v>3.3488117650307928E-3</v>
      </c>
      <c r="AQ744" s="30">
        <f t="shared" ref="AQ744" si="1489">AE744/$AM744</f>
        <v>0.16182967537858858</v>
      </c>
      <c r="AR744" s="30">
        <f t="shared" ref="AR744" si="1490">AF744/$AM744</f>
        <v>4.2670938591474777E-2</v>
      </c>
      <c r="AS744" s="30">
        <f t="shared" ref="AS744" si="1491">AG744/$AM744</f>
        <v>1.1001024458355199E-3</v>
      </c>
      <c r="AT744" s="30">
        <f t="shared" ref="AT744" si="1492">AH744/$AM744</f>
        <v>2.5727890387111575E-2</v>
      </c>
      <c r="AU744" s="30">
        <f t="shared" ref="AU744" si="1493">AI744/$AM744</f>
        <v>5.854685469986725E-2</v>
      </c>
      <c r="AV744" s="30">
        <f t="shared" ref="AV744" si="1494">AJ744/$AM744</f>
        <v>6.5115334065691657E-2</v>
      </c>
      <c r="AW744" s="30">
        <f t="shared" ref="AW744" si="1495">AK744/$AM744</f>
        <v>6.1661359374347725E-2</v>
      </c>
      <c r="AX744" s="30">
        <f t="shared" ref="AX744" si="1496">AL744/$AM744</f>
        <v>1.9636797489522959E-3</v>
      </c>
      <c r="AY744" s="30">
        <f t="shared" ref="AY744" si="1497">SUM(AO744:AX744)</f>
        <v>0.99999999999999978</v>
      </c>
      <c r="AZ744" s="30"/>
      <c r="BA744" s="30">
        <f t="shared" ref="BA744" si="1498">R744/AC$2</f>
        <v>0.9255992010652464</v>
      </c>
      <c r="BB744" s="30">
        <f t="shared" ref="BB744" si="1499">S744/AD$2</f>
        <v>2.5031289111389237E-3</v>
      </c>
      <c r="BC744" s="30">
        <f t="shared" ref="BC744" si="1500">T744*2/AE$2</f>
        <v>0.54138877991369172</v>
      </c>
      <c r="BD744" s="30">
        <f t="shared" ref="BD744" si="1501">U744/AF$2</f>
        <v>9.8816979819067504E-3</v>
      </c>
      <c r="BE744" s="30">
        <f t="shared" ref="BE744" si="1502">V744/AG$2</f>
        <v>2.3963913166055823E-3</v>
      </c>
      <c r="BF744" s="30">
        <f t="shared" ref="BF744" si="1503">W744/AH$2</f>
        <v>6.4516129032258073E-3</v>
      </c>
      <c r="BG744" s="30">
        <f t="shared" ref="BG744" si="1504">X744/AI$2</f>
        <v>0.17243223965763196</v>
      </c>
      <c r="BH744" s="30">
        <f t="shared" ref="BH744" si="1505">Y744*2/AJ$2</f>
        <v>0.14520813165537272</v>
      </c>
      <c r="BI744" s="30">
        <f t="shared" ref="BI744" si="1506">Z744*2/AK$2</f>
        <v>2.6963906581740978E-2</v>
      </c>
      <c r="BJ744" s="30">
        <f t="shared" ref="BJ744" si="1507">SUM(BA744:BI744)</f>
        <v>1.832825089986561</v>
      </c>
      <c r="BK744" s="30"/>
      <c r="BL744" s="30">
        <f t="shared" ref="BL744" si="1508">BA744/$BJ744</f>
        <v>0.50501229283806526</v>
      </c>
      <c r="BM744" s="30">
        <f t="shared" ref="BM744" si="1509">BB744/$BJ744</f>
        <v>1.3657216527722662E-3</v>
      </c>
      <c r="BN744" s="30">
        <f t="shared" ref="BN744" si="1510">BC744/$BJ744</f>
        <v>0.29538485852878704</v>
      </c>
      <c r="BO744" s="30">
        <f t="shared" ref="BO744" si="1511">BD744/$BJ744</f>
        <v>5.3915117355683986E-3</v>
      </c>
      <c r="BP744" s="30">
        <f t="shared" ref="BP744" si="1512">BE744/$BJ744</f>
        <v>1.3074850020866713E-3</v>
      </c>
      <c r="BQ744" s="30">
        <f t="shared" ref="BQ744" si="1513">BF744/$BJ744</f>
        <v>3.5200374211775513E-3</v>
      </c>
      <c r="BR744" s="30">
        <f t="shared" ref="BR744" si="1514">BG744/$BJ744</f>
        <v>9.4080030112909635E-2</v>
      </c>
      <c r="BS744" s="30">
        <f t="shared" ref="BS744" si="1515">BH744/$BJ744</f>
        <v>7.9226398879359214E-2</v>
      </c>
      <c r="BT744" s="30">
        <f t="shared" ref="BT744" si="1516">BI744/$BJ744</f>
        <v>1.4711663829273905E-2</v>
      </c>
      <c r="BU744" s="30">
        <f t="shared" ref="BU744" si="1517">SUM(BL744:BT744)</f>
        <v>1</v>
      </c>
      <c r="BV744" s="30"/>
      <c r="BW744" s="28">
        <f t="shared" ref="BW744" si="1518">BR744/(BR744+BS744+BT744)</f>
        <v>0.5003775365501959</v>
      </c>
      <c r="BX744" s="28">
        <f t="shared" ref="BX744" si="1519">BS744/(BR744+BS744+BT744)</f>
        <v>0.42137646271392032</v>
      </c>
      <c r="BY744" s="28">
        <f t="shared" ref="BY744" si="1520">1-BW744-BX744</f>
        <v>7.8246000735883781E-2</v>
      </c>
      <c r="BZ744" s="28"/>
      <c r="CA744" s="28">
        <f t="shared" ref="CA744" si="1521">F744*100/P744</f>
        <v>62.268865567216395</v>
      </c>
      <c r="CB744" s="28">
        <f t="shared" ref="CB744" si="1522">(M744+N744)*100/P744</f>
        <v>8.8255872063968024</v>
      </c>
      <c r="CC744" s="28">
        <f t="shared" ref="CC744" si="1523">IF(BY744+BX744=0,CD744/2,+BY744/(BY744+BX744)*(100-CD744)+0.5*CD744)</f>
        <v>32.843476901098171</v>
      </c>
      <c r="CD744" s="28">
        <f t="shared" ref="CD744" si="1524">100*BW744/(BW744+BX744+BY744)</f>
        <v>50.037753655019593</v>
      </c>
      <c r="CF744" s="28">
        <f t="shared" ref="CF744" si="1525">LN(BW744/(AU744*AQ744^2*AO744^2))</f>
        <v>6.8841977784513908</v>
      </c>
      <c r="CG744" s="28">
        <f t="shared" ref="CG744" si="1526">AV744/(AV744+AW744)</f>
        <v>0.51362227787151404</v>
      </c>
      <c r="CH744" s="30"/>
      <c r="CI744" s="107">
        <f t="shared" ref="CI744:CI785" si="1527">$CK$1+$CK$2*CF744+$CK$3*D744+$CK$4*BX744+$CK$5*CG744</f>
        <v>2.9911873516556198</v>
      </c>
    </row>
    <row r="745" spans="1:89" ht="15" customHeight="1" x14ac:dyDescent="0.2">
      <c r="A745" s="150" t="s">
        <v>194</v>
      </c>
      <c r="C745" s="146">
        <v>6</v>
      </c>
      <c r="D745" s="26">
        <f t="shared" ref="D745:D785" si="1528">$D$743</f>
        <v>1008</v>
      </c>
      <c r="F745" s="28">
        <v>62.3</v>
      </c>
      <c r="G745" s="28">
        <v>0.48</v>
      </c>
      <c r="H745" s="28">
        <v>14.8</v>
      </c>
      <c r="I745" s="28">
        <v>5.5</v>
      </c>
      <c r="J745" s="28">
        <v>0.14000000000000001</v>
      </c>
      <c r="K745" s="28">
        <v>1.86</v>
      </c>
      <c r="L745" s="28">
        <v>5.89</v>
      </c>
      <c r="M745" s="28">
        <v>3.62</v>
      </c>
      <c r="N745" s="28">
        <v>5.21</v>
      </c>
      <c r="O745" s="28">
        <v>0.25</v>
      </c>
      <c r="P745" s="28">
        <f t="shared" ref="P745:P785" si="1529">SUM(F745:O745)</f>
        <v>100.05</v>
      </c>
      <c r="R745" s="28">
        <v>54.55</v>
      </c>
      <c r="S745" s="28">
        <v>0.26</v>
      </c>
      <c r="T745" s="28">
        <v>27.93</v>
      </c>
      <c r="U745" s="28">
        <v>0.87</v>
      </c>
      <c r="V745" s="28">
        <v>0.2</v>
      </c>
      <c r="W745" s="28">
        <v>0.23</v>
      </c>
      <c r="X745" s="28">
        <v>10.67</v>
      </c>
      <c r="Y745" s="28">
        <v>4.2699999999999996</v>
      </c>
      <c r="Z745" s="28">
        <v>1.01</v>
      </c>
      <c r="AA745" s="28">
        <f t="shared" ref="AA745:AA785" si="1530">SUM(R745:Z745)</f>
        <v>99.990000000000009</v>
      </c>
      <c r="AC745" s="30">
        <f t="shared" ref="AC745:AC785" si="1531">F745/AC$2</f>
        <v>1.0369507323568574</v>
      </c>
      <c r="AD745" s="30">
        <f t="shared" ref="AD745:AD785" si="1532">G745/AD$2</f>
        <v>6.0075093867334164E-3</v>
      </c>
      <c r="AE745" s="30">
        <f t="shared" ref="AE745:AE785" si="1533">H745*2/AE$2</f>
        <v>0.29030992546096512</v>
      </c>
      <c r="AF745" s="30">
        <f t="shared" ref="AF745:AF785" si="1534">I745/AF$2</f>
        <v>7.6548364648573425E-2</v>
      </c>
      <c r="AG745" s="30">
        <f t="shared" ref="AG745:AG785" si="1535">J745/AG$2</f>
        <v>1.9734987313222443E-3</v>
      </c>
      <c r="AH745" s="30">
        <f t="shared" ref="AH745:AH785" si="1536">K745/AH$2</f>
        <v>4.6153846153846156E-2</v>
      </c>
      <c r="AI745" s="30">
        <f t="shared" ref="AI745:AI785" si="1537">L745/AI$2</f>
        <v>0.10502853067047076</v>
      </c>
      <c r="AJ745" s="30">
        <f t="shared" ref="AJ745:AJ785" si="1538">M745*2/AJ$2</f>
        <v>0.11681187479832204</v>
      </c>
      <c r="AK745" s="30">
        <f t="shared" ref="AK745:AK785" si="1539">N745*2/AK$2</f>
        <v>0.11061571125265392</v>
      </c>
      <c r="AL745" s="30">
        <f t="shared" ref="AL745:AL785" si="1540">O745*2/AL$2</f>
        <v>3.5226896439969845E-3</v>
      </c>
      <c r="AM745" s="30">
        <f t="shared" ref="AM745:AM785" si="1541">SUM(AC745:AL745)</f>
        <v>1.7939226831037416</v>
      </c>
      <c r="AO745" s="30">
        <f t="shared" ref="AO745:AO785" si="1542">AC745/$AM745</f>
        <v>0.57803535354309976</v>
      </c>
      <c r="AP745" s="30">
        <f t="shared" ref="AP745:AP785" si="1543">AD745/$AM745</f>
        <v>3.3488117650307928E-3</v>
      </c>
      <c r="AQ745" s="30">
        <f t="shared" ref="AQ745:AQ785" si="1544">AE745/$AM745</f>
        <v>0.16182967537858858</v>
      </c>
      <c r="AR745" s="30">
        <f t="shared" ref="AR745:AR785" si="1545">AF745/$AM745</f>
        <v>4.2670938591474777E-2</v>
      </c>
      <c r="AS745" s="30">
        <f t="shared" ref="AS745:AS785" si="1546">AG745/$AM745</f>
        <v>1.1001024458355199E-3</v>
      </c>
      <c r="AT745" s="30">
        <f t="shared" ref="AT745:AT785" si="1547">AH745/$AM745</f>
        <v>2.5727890387111575E-2</v>
      </c>
      <c r="AU745" s="30">
        <f t="shared" ref="AU745:AU785" si="1548">AI745/$AM745</f>
        <v>5.854685469986725E-2</v>
      </c>
      <c r="AV745" s="30">
        <f t="shared" ref="AV745:AV785" si="1549">AJ745/$AM745</f>
        <v>6.5115334065691657E-2</v>
      </c>
      <c r="AW745" s="30">
        <f t="shared" ref="AW745:AW785" si="1550">AK745/$AM745</f>
        <v>6.1661359374347725E-2</v>
      </c>
      <c r="AX745" s="30">
        <f t="shared" ref="AX745:AX785" si="1551">AL745/$AM745</f>
        <v>1.9636797489522959E-3</v>
      </c>
      <c r="AY745" s="30">
        <f t="shared" ref="AY745:AY785" si="1552">SUM(AO745:AX745)</f>
        <v>0.99999999999999978</v>
      </c>
      <c r="AZ745" s="30"/>
      <c r="BA745" s="30">
        <f t="shared" ref="BA745:BA785" si="1553">R745/AC$2</f>
        <v>0.90795605858854855</v>
      </c>
      <c r="BB745" s="30">
        <f t="shared" ref="BB745:BB785" si="1554">S745/AD$2</f>
        <v>3.2540675844806004E-3</v>
      </c>
      <c r="BC745" s="30">
        <f t="shared" ref="BC745:BC785" si="1555">T745*2/AE$2</f>
        <v>0.54786190663005108</v>
      </c>
      <c r="BD745" s="30">
        <f t="shared" ref="BD745:BD785" si="1556">U745/AF$2</f>
        <v>1.2108559498956159E-2</v>
      </c>
      <c r="BE745" s="30">
        <f t="shared" ref="BE745:BE785" si="1557">V745/AG$2</f>
        <v>2.8192839018889204E-3</v>
      </c>
      <c r="BF745" s="30">
        <f t="shared" ref="BF745:BF785" si="1558">W745/AH$2</f>
        <v>5.7071960297766754E-3</v>
      </c>
      <c r="BG745" s="30">
        <f t="shared" ref="BG745:BG785" si="1559">X745/AI$2</f>
        <v>0.1902639087018545</v>
      </c>
      <c r="BH745" s="30">
        <f t="shared" ref="BH745:BH785" si="1560">Y745*2/AJ$2</f>
        <v>0.1377863827040981</v>
      </c>
      <c r="BI745" s="30">
        <f t="shared" ref="BI745:BI785" si="1561">Z745*2/AK$2</f>
        <v>2.1443736730360933E-2</v>
      </c>
      <c r="BJ745" s="30">
        <f t="shared" ref="BJ745:BJ785" si="1562">SUM(BA745:BI745)</f>
        <v>1.8292011003700157</v>
      </c>
      <c r="BK745" s="30"/>
      <c r="BL745" s="30">
        <f t="shared" ref="BL745:BL785" si="1563">BA745/$BJ745</f>
        <v>0.49636754450064829</v>
      </c>
      <c r="BM745" s="30">
        <f t="shared" ref="BM745:BM785" si="1564">BB745/$BJ745</f>
        <v>1.7789556237541946E-3</v>
      </c>
      <c r="BN745" s="30">
        <f t="shared" ref="BN745:BN785" si="1565">BC745/$BJ745</f>
        <v>0.29950884378936143</v>
      </c>
      <c r="BO745" s="30">
        <f t="shared" ref="BO745:BO785" si="1566">BD745/$BJ745</f>
        <v>6.6195890088338602E-3</v>
      </c>
      <c r="BP745" s="30">
        <f t="shared" ref="BP745:BP785" si="1567">BE745/$BJ745</f>
        <v>1.5412651464722102E-3</v>
      </c>
      <c r="BQ745" s="30">
        <f t="shared" ref="BQ745:BQ785" si="1568">BF745/$BJ745</f>
        <v>3.1200484345992401E-3</v>
      </c>
      <c r="BR745" s="30">
        <f t="shared" ref="BR745:BR785" si="1569">BG745/$BJ745</f>
        <v>0.10401475740604323</v>
      </c>
      <c r="BS745" s="30">
        <f t="shared" ref="BS745:BS785" si="1570">BH745/$BJ745</f>
        <v>7.5325989403913163E-2</v>
      </c>
      <c r="BT745" s="30">
        <f t="shared" ref="BT745:BT785" si="1571">BI745/$BJ745</f>
        <v>1.1723006686374306E-2</v>
      </c>
      <c r="BU745" s="30">
        <f t="shared" ref="BU745:BU785" si="1572">SUM(BL745:BT745)</f>
        <v>1</v>
      </c>
      <c r="BV745" s="30"/>
      <c r="BW745" s="28">
        <f t="shared" ref="BW745:BW785" si="1573">BR745/(BR745+BS745+BT745)</f>
        <v>0.54439816816453779</v>
      </c>
      <c r="BX745" s="28">
        <f t="shared" ref="BX745:BX785" si="1574">BS745/(BR745+BS745+BT745)</f>
        <v>0.3942453135432607</v>
      </c>
      <c r="BY745" s="28">
        <f t="shared" ref="BY745:BY785" si="1575">1-BW745-BX745</f>
        <v>6.1356518292201512E-2</v>
      </c>
      <c r="BZ745" s="28"/>
      <c r="CA745" s="28">
        <f t="shared" ref="CA745:CA785" si="1576">F745*100/P745</f>
        <v>62.268865567216395</v>
      </c>
      <c r="CB745" s="28">
        <f t="shared" ref="CB745:CB785" si="1577">(M745+N745)*100/P745</f>
        <v>8.8255872063968024</v>
      </c>
      <c r="CC745" s="28">
        <f t="shared" ref="CC745:CC785" si="1578">IF(BY745+BX745=0,CD745/2,+BY745/(BY745+BX745)*(100-CD745)+0.5*CD745)</f>
        <v>33.355560237447037</v>
      </c>
      <c r="CD745" s="28">
        <f t="shared" ref="CD745:CD785" si="1579">100*BW745/(BW745+BX745+BY745)</f>
        <v>54.439816816453778</v>
      </c>
      <c r="CF745" s="28">
        <f t="shared" ref="CF745:CF785" si="1580">LN(BW745/(AU745*AQ745^2*AO745^2))</f>
        <v>6.9685157977543044</v>
      </c>
      <c r="CG745" s="28">
        <f t="shared" ref="CG745:CG785" si="1581">AV745/(AV745+AW745)</f>
        <v>0.51362227787151404</v>
      </c>
      <c r="CH745" s="30"/>
      <c r="CI745" s="107">
        <f t="shared" si="1527"/>
        <v>3.2973469161270947</v>
      </c>
    </row>
    <row r="746" spans="1:89" ht="15" customHeight="1" x14ac:dyDescent="0.2">
      <c r="A746" s="150" t="s">
        <v>194</v>
      </c>
      <c r="C746" s="147">
        <v>12</v>
      </c>
      <c r="D746" s="26">
        <f t="shared" si="1528"/>
        <v>1008</v>
      </c>
      <c r="F746" s="28">
        <v>62.3</v>
      </c>
      <c r="G746" s="28">
        <v>0.48</v>
      </c>
      <c r="H746" s="28">
        <v>14.8</v>
      </c>
      <c r="I746" s="28">
        <v>5.5</v>
      </c>
      <c r="J746" s="28">
        <v>0.14000000000000001</v>
      </c>
      <c r="K746" s="28">
        <v>1.86</v>
      </c>
      <c r="L746" s="28">
        <v>5.89</v>
      </c>
      <c r="M746" s="28">
        <v>3.62</v>
      </c>
      <c r="N746" s="28">
        <v>5.21</v>
      </c>
      <c r="O746" s="28">
        <v>0.25</v>
      </c>
      <c r="P746" s="28">
        <f t="shared" si="1529"/>
        <v>100.05</v>
      </c>
      <c r="R746" s="28">
        <v>54.57</v>
      </c>
      <c r="S746" s="28">
        <v>0.23</v>
      </c>
      <c r="T746" s="28">
        <v>28.03</v>
      </c>
      <c r="U746" s="28">
        <v>0.76</v>
      </c>
      <c r="V746" s="28">
        <v>0.14000000000000001</v>
      </c>
      <c r="W746" s="28">
        <v>0.28999999999999998</v>
      </c>
      <c r="X746" s="28">
        <v>10.6</v>
      </c>
      <c r="Y746" s="28">
        <v>4.3499999999999996</v>
      </c>
      <c r="Z746" s="28">
        <v>1.01</v>
      </c>
      <c r="AA746" s="28">
        <f t="shared" si="1530"/>
        <v>99.98</v>
      </c>
      <c r="AC746" s="30">
        <f t="shared" si="1531"/>
        <v>1.0369507323568574</v>
      </c>
      <c r="AD746" s="30">
        <f t="shared" si="1532"/>
        <v>6.0075093867334164E-3</v>
      </c>
      <c r="AE746" s="30">
        <f t="shared" si="1533"/>
        <v>0.29030992546096512</v>
      </c>
      <c r="AF746" s="30">
        <f t="shared" si="1534"/>
        <v>7.6548364648573425E-2</v>
      </c>
      <c r="AG746" s="30">
        <f t="shared" si="1535"/>
        <v>1.9734987313222443E-3</v>
      </c>
      <c r="AH746" s="30">
        <f t="shared" si="1536"/>
        <v>4.6153846153846156E-2</v>
      </c>
      <c r="AI746" s="30">
        <f t="shared" si="1537"/>
        <v>0.10502853067047076</v>
      </c>
      <c r="AJ746" s="30">
        <f t="shared" si="1538"/>
        <v>0.11681187479832204</v>
      </c>
      <c r="AK746" s="30">
        <f t="shared" si="1539"/>
        <v>0.11061571125265392</v>
      </c>
      <c r="AL746" s="30">
        <f t="shared" si="1540"/>
        <v>3.5226896439969845E-3</v>
      </c>
      <c r="AM746" s="30">
        <f t="shared" si="1541"/>
        <v>1.7939226831037416</v>
      </c>
      <c r="AO746" s="30">
        <f t="shared" si="1542"/>
        <v>0.57803535354309976</v>
      </c>
      <c r="AP746" s="30">
        <f t="shared" si="1543"/>
        <v>3.3488117650307928E-3</v>
      </c>
      <c r="AQ746" s="30">
        <f t="shared" si="1544"/>
        <v>0.16182967537858858</v>
      </c>
      <c r="AR746" s="30">
        <f t="shared" si="1545"/>
        <v>4.2670938591474777E-2</v>
      </c>
      <c r="AS746" s="30">
        <f t="shared" si="1546"/>
        <v>1.1001024458355199E-3</v>
      </c>
      <c r="AT746" s="30">
        <f t="shared" si="1547"/>
        <v>2.5727890387111575E-2</v>
      </c>
      <c r="AU746" s="30">
        <f t="shared" si="1548"/>
        <v>5.854685469986725E-2</v>
      </c>
      <c r="AV746" s="30">
        <f t="shared" si="1549"/>
        <v>6.5115334065691657E-2</v>
      </c>
      <c r="AW746" s="30">
        <f t="shared" si="1550"/>
        <v>6.1661359374347725E-2</v>
      </c>
      <c r="AX746" s="30">
        <f t="shared" si="1551"/>
        <v>1.9636797489522959E-3</v>
      </c>
      <c r="AY746" s="30">
        <f t="shared" si="1552"/>
        <v>0.99999999999999978</v>
      </c>
      <c r="AZ746" s="30"/>
      <c r="BA746" s="30">
        <f t="shared" si="1553"/>
        <v>0.9082889480692411</v>
      </c>
      <c r="BB746" s="30">
        <f t="shared" si="1554"/>
        <v>2.8785982478097623E-3</v>
      </c>
      <c r="BC746" s="30">
        <f t="shared" si="1555"/>
        <v>0.54982346018046302</v>
      </c>
      <c r="BD746" s="30">
        <f t="shared" si="1556"/>
        <v>1.0577592205984691E-2</v>
      </c>
      <c r="BE746" s="30">
        <f t="shared" si="1557"/>
        <v>1.9734987313222443E-3</v>
      </c>
      <c r="BF746" s="30">
        <f t="shared" si="1558"/>
        <v>7.1960297766749384E-3</v>
      </c>
      <c r="BG746" s="30">
        <f t="shared" si="1559"/>
        <v>0.18901569186875891</v>
      </c>
      <c r="BH746" s="30">
        <f t="shared" si="1560"/>
        <v>0.1403678606001936</v>
      </c>
      <c r="BI746" s="30">
        <f t="shared" si="1561"/>
        <v>2.1443736730360933E-2</v>
      </c>
      <c r="BJ746" s="30">
        <f t="shared" si="1562"/>
        <v>1.8315654164108095</v>
      </c>
      <c r="BK746" s="30"/>
      <c r="BL746" s="30">
        <f t="shared" si="1563"/>
        <v>0.49590854901003284</v>
      </c>
      <c r="BM746" s="30">
        <f t="shared" si="1564"/>
        <v>1.5716600794148808E-3</v>
      </c>
      <c r="BN746" s="30">
        <f t="shared" si="1565"/>
        <v>0.3001931873434876</v>
      </c>
      <c r="BO746" s="30">
        <f t="shared" si="1566"/>
        <v>5.7751648459888798E-3</v>
      </c>
      <c r="BP746" s="30">
        <f t="shared" si="1567"/>
        <v>1.0774928995927273E-3</v>
      </c>
      <c r="BQ746" s="30">
        <f t="shared" si="1568"/>
        <v>3.9288958571714536E-3</v>
      </c>
      <c r="BR746" s="30">
        <f t="shared" si="1569"/>
        <v>0.10319898496399857</v>
      </c>
      <c r="BS746" s="30">
        <f t="shared" si="1570"/>
        <v>7.6638191212008502E-2</v>
      </c>
      <c r="BT746" s="30">
        <f t="shared" si="1571"/>
        <v>1.1707873788304391E-2</v>
      </c>
      <c r="BU746" s="30">
        <f t="shared" si="1572"/>
        <v>0.99999999999999989</v>
      </c>
      <c r="BV746" s="30"/>
      <c r="BW746" s="28">
        <f t="shared" si="1573"/>
        <v>0.53877134900237056</v>
      </c>
      <c r="BX746" s="28">
        <f t="shared" si="1574"/>
        <v>0.40010530800084715</v>
      </c>
      <c r="BY746" s="28">
        <f t="shared" si="1575"/>
        <v>6.1123342996782293E-2</v>
      </c>
      <c r="BZ746" s="28"/>
      <c r="CA746" s="28">
        <f t="shared" si="1576"/>
        <v>62.268865567216395</v>
      </c>
      <c r="CB746" s="28">
        <f t="shared" si="1577"/>
        <v>8.8255872063968024</v>
      </c>
      <c r="CC746" s="28">
        <f t="shared" si="1578"/>
        <v>33.050901749796758</v>
      </c>
      <c r="CD746" s="28">
        <f t="shared" si="1579"/>
        <v>53.877134900237053</v>
      </c>
      <c r="CF746" s="28">
        <f t="shared" si="1580"/>
        <v>6.9581261594044692</v>
      </c>
      <c r="CG746" s="28">
        <f t="shared" si="1581"/>
        <v>0.51362227787151404</v>
      </c>
      <c r="CH746" s="30"/>
      <c r="CI746" s="107">
        <f t="shared" si="1527"/>
        <v>3.2286467112221122</v>
      </c>
    </row>
    <row r="747" spans="1:89" ht="15" customHeight="1" x14ac:dyDescent="0.2">
      <c r="A747" s="150" t="s">
        <v>194</v>
      </c>
      <c r="C747" s="147">
        <v>18</v>
      </c>
      <c r="D747" s="26">
        <f t="shared" si="1528"/>
        <v>1008</v>
      </c>
      <c r="F747" s="28">
        <v>62.3</v>
      </c>
      <c r="G747" s="28">
        <v>0.48</v>
      </c>
      <c r="H747" s="28">
        <v>14.8</v>
      </c>
      <c r="I747" s="28">
        <v>5.5</v>
      </c>
      <c r="J747" s="28">
        <v>0.14000000000000001</v>
      </c>
      <c r="K747" s="28">
        <v>1.86</v>
      </c>
      <c r="L747" s="28">
        <v>5.89</v>
      </c>
      <c r="M747" s="28">
        <v>3.62</v>
      </c>
      <c r="N747" s="28">
        <v>5.21</v>
      </c>
      <c r="O747" s="28">
        <v>0.25</v>
      </c>
      <c r="P747" s="28">
        <f t="shared" si="1529"/>
        <v>100.05</v>
      </c>
      <c r="R747" s="28">
        <v>55.08</v>
      </c>
      <c r="S747" s="28">
        <v>0.2</v>
      </c>
      <c r="T747" s="28">
        <v>27.93</v>
      </c>
      <c r="U747" s="28">
        <v>0.88</v>
      </c>
      <c r="V747" s="28">
        <v>0.11</v>
      </c>
      <c r="W747" s="28">
        <v>0.25</v>
      </c>
      <c r="X747" s="28">
        <v>10.49</v>
      </c>
      <c r="Y747" s="28">
        <v>4.1500000000000004</v>
      </c>
      <c r="Z747" s="28">
        <v>0.92</v>
      </c>
      <c r="AA747" s="28">
        <f t="shared" si="1530"/>
        <v>100.01</v>
      </c>
      <c r="AC747" s="30">
        <f t="shared" si="1531"/>
        <v>1.0369507323568574</v>
      </c>
      <c r="AD747" s="30">
        <f t="shared" si="1532"/>
        <v>6.0075093867334164E-3</v>
      </c>
      <c r="AE747" s="30">
        <f t="shared" si="1533"/>
        <v>0.29030992546096512</v>
      </c>
      <c r="AF747" s="30">
        <f t="shared" si="1534"/>
        <v>7.6548364648573425E-2</v>
      </c>
      <c r="AG747" s="30">
        <f t="shared" si="1535"/>
        <v>1.9734987313222443E-3</v>
      </c>
      <c r="AH747" s="30">
        <f t="shared" si="1536"/>
        <v>4.6153846153846156E-2</v>
      </c>
      <c r="AI747" s="30">
        <f t="shared" si="1537"/>
        <v>0.10502853067047076</v>
      </c>
      <c r="AJ747" s="30">
        <f t="shared" si="1538"/>
        <v>0.11681187479832204</v>
      </c>
      <c r="AK747" s="30">
        <f t="shared" si="1539"/>
        <v>0.11061571125265392</v>
      </c>
      <c r="AL747" s="30">
        <f t="shared" si="1540"/>
        <v>3.5226896439969845E-3</v>
      </c>
      <c r="AM747" s="30">
        <f t="shared" si="1541"/>
        <v>1.7939226831037416</v>
      </c>
      <c r="AO747" s="30">
        <f t="shared" si="1542"/>
        <v>0.57803535354309976</v>
      </c>
      <c r="AP747" s="30">
        <f t="shared" si="1543"/>
        <v>3.3488117650307928E-3</v>
      </c>
      <c r="AQ747" s="30">
        <f t="shared" si="1544"/>
        <v>0.16182967537858858</v>
      </c>
      <c r="AR747" s="30">
        <f t="shared" si="1545"/>
        <v>4.2670938591474777E-2</v>
      </c>
      <c r="AS747" s="30">
        <f t="shared" si="1546"/>
        <v>1.1001024458355199E-3</v>
      </c>
      <c r="AT747" s="30">
        <f t="shared" si="1547"/>
        <v>2.5727890387111575E-2</v>
      </c>
      <c r="AU747" s="30">
        <f t="shared" si="1548"/>
        <v>5.854685469986725E-2</v>
      </c>
      <c r="AV747" s="30">
        <f t="shared" si="1549"/>
        <v>6.5115334065691657E-2</v>
      </c>
      <c r="AW747" s="30">
        <f t="shared" si="1550"/>
        <v>6.1661359374347725E-2</v>
      </c>
      <c r="AX747" s="30">
        <f t="shared" si="1551"/>
        <v>1.9636797489522959E-3</v>
      </c>
      <c r="AY747" s="30">
        <f t="shared" si="1552"/>
        <v>0.99999999999999978</v>
      </c>
      <c r="AZ747" s="30"/>
      <c r="BA747" s="30">
        <f t="shared" si="1553"/>
        <v>0.91677762982689748</v>
      </c>
      <c r="BB747" s="30">
        <f t="shared" si="1554"/>
        <v>2.5031289111389237E-3</v>
      </c>
      <c r="BC747" s="30">
        <f t="shared" si="1555"/>
        <v>0.54786190663005108</v>
      </c>
      <c r="BD747" s="30">
        <f t="shared" si="1556"/>
        <v>1.2247738343771748E-2</v>
      </c>
      <c r="BE747" s="30">
        <f t="shared" si="1557"/>
        <v>1.5506061460389062E-3</v>
      </c>
      <c r="BF747" s="30">
        <f t="shared" si="1558"/>
        <v>6.2034739454094297E-3</v>
      </c>
      <c r="BG747" s="30">
        <f t="shared" si="1559"/>
        <v>0.18705420827389443</v>
      </c>
      <c r="BH747" s="30">
        <f t="shared" si="1560"/>
        <v>0.13391416585995483</v>
      </c>
      <c r="BI747" s="30">
        <f t="shared" si="1561"/>
        <v>1.9532908704883226E-2</v>
      </c>
      <c r="BJ747" s="30">
        <f t="shared" si="1562"/>
        <v>1.8276457666420398</v>
      </c>
      <c r="BK747" s="30"/>
      <c r="BL747" s="30">
        <f t="shared" si="1563"/>
        <v>0.50161669540115883</v>
      </c>
      <c r="BM747" s="30">
        <f t="shared" si="1564"/>
        <v>1.3695919399840588E-3</v>
      </c>
      <c r="BN747" s="30">
        <f t="shared" si="1565"/>
        <v>0.29976372699215437</v>
      </c>
      <c r="BO747" s="30">
        <f t="shared" si="1566"/>
        <v>6.7013742856060652E-3</v>
      </c>
      <c r="BP747" s="30">
        <f t="shared" si="1567"/>
        <v>8.4841722304199976E-4</v>
      </c>
      <c r="BQ747" s="30">
        <f t="shared" si="1568"/>
        <v>3.3942430522557786E-3</v>
      </c>
      <c r="BR747" s="30">
        <f t="shared" si="1569"/>
        <v>0.10234708042881409</v>
      </c>
      <c r="BS747" s="30">
        <f t="shared" si="1570"/>
        <v>7.327140100348728E-2</v>
      </c>
      <c r="BT747" s="30">
        <f t="shared" si="1571"/>
        <v>1.0687469673497684E-2</v>
      </c>
      <c r="BU747" s="30">
        <f t="shared" si="1572"/>
        <v>1.0000000000000002</v>
      </c>
      <c r="BV747" s="30"/>
      <c r="BW747" s="28">
        <f t="shared" si="1573"/>
        <v>0.54934949646720321</v>
      </c>
      <c r="BX747" s="28">
        <f t="shared" si="1574"/>
        <v>0.39328534901109019</v>
      </c>
      <c r="BY747" s="28">
        <f t="shared" si="1575"/>
        <v>5.7365154521706596E-2</v>
      </c>
      <c r="BZ747" s="28"/>
      <c r="CA747" s="28">
        <f t="shared" si="1576"/>
        <v>62.268865567216395</v>
      </c>
      <c r="CB747" s="28">
        <f t="shared" si="1577"/>
        <v>8.8255872063968024</v>
      </c>
      <c r="CC747" s="28">
        <f t="shared" si="1578"/>
        <v>33.20399027553082</v>
      </c>
      <c r="CD747" s="28">
        <f t="shared" si="1579"/>
        <v>54.93494964672032</v>
      </c>
      <c r="CF747" s="28">
        <f t="shared" si="1580"/>
        <v>6.9775697364021267</v>
      </c>
      <c r="CG747" s="28">
        <f t="shared" si="1581"/>
        <v>0.51362227787151404</v>
      </c>
      <c r="CH747" s="30"/>
      <c r="CI747" s="107">
        <f t="shared" si="1527"/>
        <v>3.3061823046047674</v>
      </c>
    </row>
    <row r="748" spans="1:89" ht="15" customHeight="1" x14ac:dyDescent="0.2">
      <c r="A748" s="150" t="s">
        <v>194</v>
      </c>
      <c r="C748" s="147">
        <v>24</v>
      </c>
      <c r="D748" s="26">
        <f t="shared" si="1528"/>
        <v>1008</v>
      </c>
      <c r="F748" s="28">
        <v>62.3</v>
      </c>
      <c r="G748" s="28">
        <v>0.48</v>
      </c>
      <c r="H748" s="28">
        <v>14.8</v>
      </c>
      <c r="I748" s="28">
        <v>5.5</v>
      </c>
      <c r="J748" s="28">
        <v>0.14000000000000001</v>
      </c>
      <c r="K748" s="28">
        <v>1.86</v>
      </c>
      <c r="L748" s="28">
        <v>5.89</v>
      </c>
      <c r="M748" s="28">
        <v>3.62</v>
      </c>
      <c r="N748" s="28">
        <v>5.21</v>
      </c>
      <c r="O748" s="28">
        <v>0.25</v>
      </c>
      <c r="P748" s="28">
        <f t="shared" si="1529"/>
        <v>100.05</v>
      </c>
      <c r="R748" s="28">
        <v>54.92</v>
      </c>
      <c r="S748" s="28">
        <v>0.16</v>
      </c>
      <c r="T748" s="28">
        <v>27.89</v>
      </c>
      <c r="U748" s="28">
        <v>0.73</v>
      </c>
      <c r="V748" s="28">
        <v>0.13</v>
      </c>
      <c r="W748" s="28">
        <v>0.18</v>
      </c>
      <c r="X748" s="28">
        <v>10.71</v>
      </c>
      <c r="Y748" s="28">
        <v>4.2699999999999996</v>
      </c>
      <c r="Z748" s="28">
        <v>1.01</v>
      </c>
      <c r="AA748" s="28">
        <f t="shared" si="1530"/>
        <v>100</v>
      </c>
      <c r="AC748" s="30">
        <f t="shared" si="1531"/>
        <v>1.0369507323568574</v>
      </c>
      <c r="AD748" s="30">
        <f t="shared" si="1532"/>
        <v>6.0075093867334164E-3</v>
      </c>
      <c r="AE748" s="30">
        <f t="shared" si="1533"/>
        <v>0.29030992546096512</v>
      </c>
      <c r="AF748" s="30">
        <f t="shared" si="1534"/>
        <v>7.6548364648573425E-2</v>
      </c>
      <c r="AG748" s="30">
        <f t="shared" si="1535"/>
        <v>1.9734987313222443E-3</v>
      </c>
      <c r="AH748" s="30">
        <f t="shared" si="1536"/>
        <v>4.6153846153846156E-2</v>
      </c>
      <c r="AI748" s="30">
        <f t="shared" si="1537"/>
        <v>0.10502853067047076</v>
      </c>
      <c r="AJ748" s="30">
        <f t="shared" si="1538"/>
        <v>0.11681187479832204</v>
      </c>
      <c r="AK748" s="30">
        <f t="shared" si="1539"/>
        <v>0.11061571125265392</v>
      </c>
      <c r="AL748" s="30">
        <f t="shared" si="1540"/>
        <v>3.5226896439969845E-3</v>
      </c>
      <c r="AM748" s="30">
        <f t="shared" si="1541"/>
        <v>1.7939226831037416</v>
      </c>
      <c r="AO748" s="30">
        <f t="shared" si="1542"/>
        <v>0.57803535354309976</v>
      </c>
      <c r="AP748" s="30">
        <f t="shared" si="1543"/>
        <v>3.3488117650307928E-3</v>
      </c>
      <c r="AQ748" s="30">
        <f t="shared" si="1544"/>
        <v>0.16182967537858858</v>
      </c>
      <c r="AR748" s="30">
        <f t="shared" si="1545"/>
        <v>4.2670938591474777E-2</v>
      </c>
      <c r="AS748" s="30">
        <f t="shared" si="1546"/>
        <v>1.1001024458355199E-3</v>
      </c>
      <c r="AT748" s="30">
        <f t="shared" si="1547"/>
        <v>2.5727890387111575E-2</v>
      </c>
      <c r="AU748" s="30">
        <f t="shared" si="1548"/>
        <v>5.854685469986725E-2</v>
      </c>
      <c r="AV748" s="30">
        <f t="shared" si="1549"/>
        <v>6.5115334065691657E-2</v>
      </c>
      <c r="AW748" s="30">
        <f t="shared" si="1550"/>
        <v>6.1661359374347725E-2</v>
      </c>
      <c r="AX748" s="30">
        <f t="shared" si="1551"/>
        <v>1.9636797489522959E-3</v>
      </c>
      <c r="AY748" s="30">
        <f t="shared" si="1552"/>
        <v>0.99999999999999978</v>
      </c>
      <c r="AZ748" s="30"/>
      <c r="BA748" s="30">
        <f t="shared" si="1553"/>
        <v>0.91411451398135823</v>
      </c>
      <c r="BB748" s="30">
        <f t="shared" si="1554"/>
        <v>2.0025031289111388E-3</v>
      </c>
      <c r="BC748" s="30">
        <f t="shared" si="1555"/>
        <v>0.5470772852098863</v>
      </c>
      <c r="BD748" s="30">
        <f t="shared" si="1556"/>
        <v>1.0160055671537927E-2</v>
      </c>
      <c r="BE748" s="30">
        <f t="shared" si="1557"/>
        <v>1.8325345362277983E-3</v>
      </c>
      <c r="BF748" s="30">
        <f t="shared" si="1558"/>
        <v>4.4665012406947891E-3</v>
      </c>
      <c r="BG748" s="30">
        <f t="shared" si="1559"/>
        <v>0.19097717546362342</v>
      </c>
      <c r="BH748" s="30">
        <f t="shared" si="1560"/>
        <v>0.1377863827040981</v>
      </c>
      <c r="BI748" s="30">
        <f t="shared" si="1561"/>
        <v>2.1443736730360933E-2</v>
      </c>
      <c r="BJ748" s="30">
        <f t="shared" si="1562"/>
        <v>1.8298606886666988</v>
      </c>
      <c r="BK748" s="30"/>
      <c r="BL748" s="30">
        <f t="shared" si="1563"/>
        <v>0.49955415712406742</v>
      </c>
      <c r="BM748" s="30">
        <f t="shared" si="1564"/>
        <v>1.0943473136035473E-3</v>
      </c>
      <c r="BN748" s="30">
        <f t="shared" si="1565"/>
        <v>0.29897209585310353</v>
      </c>
      <c r="BO748" s="30">
        <f t="shared" si="1566"/>
        <v>5.5523656715861262E-3</v>
      </c>
      <c r="BP748" s="30">
        <f t="shared" si="1567"/>
        <v>1.0014612301240526E-3</v>
      </c>
      <c r="BQ748" s="30">
        <f t="shared" si="1568"/>
        <v>2.4408968772094012E-3</v>
      </c>
      <c r="BR748" s="30">
        <f t="shared" si="1569"/>
        <v>0.10436705736477465</v>
      </c>
      <c r="BS748" s="30">
        <f t="shared" si="1570"/>
        <v>7.5298837533087901E-2</v>
      </c>
      <c r="BT748" s="30">
        <f t="shared" si="1571"/>
        <v>1.1718781032443294E-2</v>
      </c>
      <c r="BU748" s="30">
        <f t="shared" si="1572"/>
        <v>0.99999999999999978</v>
      </c>
      <c r="BV748" s="30"/>
      <c r="BW748" s="28">
        <f t="shared" si="1573"/>
        <v>0.54532609184854852</v>
      </c>
      <c r="BX748" s="28">
        <f t="shared" si="1574"/>
        <v>0.39344235460371202</v>
      </c>
      <c r="BY748" s="28">
        <f t="shared" si="1575"/>
        <v>6.1231553547739459E-2</v>
      </c>
      <c r="BZ748" s="28"/>
      <c r="CA748" s="28">
        <f t="shared" si="1576"/>
        <v>62.268865567216395</v>
      </c>
      <c r="CB748" s="28">
        <f t="shared" si="1577"/>
        <v>8.8255872063968024</v>
      </c>
      <c r="CC748" s="28">
        <f t="shared" si="1578"/>
        <v>33.389459947201374</v>
      </c>
      <c r="CD748" s="28">
        <f t="shared" si="1579"/>
        <v>54.532609184854849</v>
      </c>
      <c r="CF748" s="28">
        <f t="shared" si="1580"/>
        <v>6.9702188412531711</v>
      </c>
      <c r="CG748" s="28">
        <f t="shared" si="1581"/>
        <v>0.51362227787151404</v>
      </c>
      <c r="CH748" s="30"/>
      <c r="CI748" s="107">
        <f t="shared" si="1527"/>
        <v>3.3066685521080905</v>
      </c>
    </row>
    <row r="749" spans="1:89" ht="15" customHeight="1" x14ac:dyDescent="0.2">
      <c r="A749" s="150" t="s">
        <v>194</v>
      </c>
      <c r="C749" s="147">
        <v>30</v>
      </c>
      <c r="D749" s="26">
        <f t="shared" si="1528"/>
        <v>1008</v>
      </c>
      <c r="F749" s="28">
        <v>62.3</v>
      </c>
      <c r="G749" s="28">
        <v>0.48</v>
      </c>
      <c r="H749" s="28">
        <v>14.8</v>
      </c>
      <c r="I749" s="28">
        <v>5.5</v>
      </c>
      <c r="J749" s="28">
        <v>0.14000000000000001</v>
      </c>
      <c r="K749" s="28">
        <v>1.86</v>
      </c>
      <c r="L749" s="28">
        <v>5.89</v>
      </c>
      <c r="M749" s="28">
        <v>3.62</v>
      </c>
      <c r="N749" s="28">
        <v>5.21</v>
      </c>
      <c r="O749" s="28">
        <v>0.25</v>
      </c>
      <c r="P749" s="28">
        <f t="shared" si="1529"/>
        <v>100.05</v>
      </c>
      <c r="R749" s="28">
        <v>55.16</v>
      </c>
      <c r="S749" s="28">
        <v>0.06</v>
      </c>
      <c r="T749" s="28">
        <v>28.17</v>
      </c>
      <c r="U749" s="28">
        <v>0.63</v>
      </c>
      <c r="V749" s="28">
        <v>0</v>
      </c>
      <c r="W749" s="28">
        <v>0.11</v>
      </c>
      <c r="X749" s="28">
        <v>10.78</v>
      </c>
      <c r="Y749" s="28">
        <v>4.16</v>
      </c>
      <c r="Z749" s="28">
        <v>0.92</v>
      </c>
      <c r="AA749" s="28">
        <f t="shared" si="1530"/>
        <v>99.99</v>
      </c>
      <c r="AC749" s="30">
        <f t="shared" si="1531"/>
        <v>1.0369507323568574</v>
      </c>
      <c r="AD749" s="30">
        <f t="shared" si="1532"/>
        <v>6.0075093867334164E-3</v>
      </c>
      <c r="AE749" s="30">
        <f t="shared" si="1533"/>
        <v>0.29030992546096512</v>
      </c>
      <c r="AF749" s="30">
        <f t="shared" si="1534"/>
        <v>7.6548364648573425E-2</v>
      </c>
      <c r="AG749" s="30">
        <f t="shared" si="1535"/>
        <v>1.9734987313222443E-3</v>
      </c>
      <c r="AH749" s="30">
        <f t="shared" si="1536"/>
        <v>4.6153846153846156E-2</v>
      </c>
      <c r="AI749" s="30">
        <f t="shared" si="1537"/>
        <v>0.10502853067047076</v>
      </c>
      <c r="AJ749" s="30">
        <f t="shared" si="1538"/>
        <v>0.11681187479832204</v>
      </c>
      <c r="AK749" s="30">
        <f t="shared" si="1539"/>
        <v>0.11061571125265392</v>
      </c>
      <c r="AL749" s="30">
        <f t="shared" si="1540"/>
        <v>3.5226896439969845E-3</v>
      </c>
      <c r="AM749" s="30">
        <f t="shared" si="1541"/>
        <v>1.7939226831037416</v>
      </c>
      <c r="AO749" s="30">
        <f t="shared" si="1542"/>
        <v>0.57803535354309976</v>
      </c>
      <c r="AP749" s="30">
        <f t="shared" si="1543"/>
        <v>3.3488117650307928E-3</v>
      </c>
      <c r="AQ749" s="30">
        <f t="shared" si="1544"/>
        <v>0.16182967537858858</v>
      </c>
      <c r="AR749" s="30">
        <f t="shared" si="1545"/>
        <v>4.2670938591474777E-2</v>
      </c>
      <c r="AS749" s="30">
        <f t="shared" si="1546"/>
        <v>1.1001024458355199E-3</v>
      </c>
      <c r="AT749" s="30">
        <f t="shared" si="1547"/>
        <v>2.5727890387111575E-2</v>
      </c>
      <c r="AU749" s="30">
        <f t="shared" si="1548"/>
        <v>5.854685469986725E-2</v>
      </c>
      <c r="AV749" s="30">
        <f t="shared" si="1549"/>
        <v>6.5115334065691657E-2</v>
      </c>
      <c r="AW749" s="30">
        <f t="shared" si="1550"/>
        <v>6.1661359374347725E-2</v>
      </c>
      <c r="AX749" s="30">
        <f t="shared" si="1551"/>
        <v>1.9636797489522959E-3</v>
      </c>
      <c r="AY749" s="30">
        <f t="shared" si="1552"/>
        <v>0.99999999999999978</v>
      </c>
      <c r="AZ749" s="30"/>
      <c r="BA749" s="30">
        <f t="shared" si="1553"/>
        <v>0.9181091877496671</v>
      </c>
      <c r="BB749" s="30">
        <f t="shared" si="1554"/>
        <v>7.5093867334167705E-4</v>
      </c>
      <c r="BC749" s="30">
        <f t="shared" si="1555"/>
        <v>0.55256963515103974</v>
      </c>
      <c r="BD749" s="30">
        <f t="shared" si="1556"/>
        <v>8.768267223382047E-3</v>
      </c>
      <c r="BE749" s="30">
        <f t="shared" si="1557"/>
        <v>0</v>
      </c>
      <c r="BF749" s="30">
        <f t="shared" si="1558"/>
        <v>2.7295285359801489E-3</v>
      </c>
      <c r="BG749" s="30">
        <f t="shared" si="1559"/>
        <v>0.19222539229671898</v>
      </c>
      <c r="BH749" s="30">
        <f t="shared" si="1560"/>
        <v>0.13423685059696677</v>
      </c>
      <c r="BI749" s="30">
        <f t="shared" si="1561"/>
        <v>1.9532908704883226E-2</v>
      </c>
      <c r="BJ749" s="30">
        <f t="shared" si="1562"/>
        <v>1.8289227089319793</v>
      </c>
      <c r="BK749" s="30"/>
      <c r="BL749" s="30">
        <f t="shared" si="1563"/>
        <v>0.50199452566577163</v>
      </c>
      <c r="BM749" s="30">
        <f t="shared" si="1564"/>
        <v>4.1059070986121463E-4</v>
      </c>
      <c r="BN749" s="30">
        <f t="shared" si="1565"/>
        <v>0.30212847839464974</v>
      </c>
      <c r="BO749" s="30">
        <f t="shared" si="1566"/>
        <v>4.794225136229173E-3</v>
      </c>
      <c r="BP749" s="30">
        <f t="shared" si="1567"/>
        <v>0</v>
      </c>
      <c r="BQ749" s="30">
        <f t="shared" si="1568"/>
        <v>1.492424213800751E-3</v>
      </c>
      <c r="BR749" s="30">
        <f t="shared" si="1569"/>
        <v>0.10510307043481965</v>
      </c>
      <c r="BS749" s="30">
        <f t="shared" si="1570"/>
        <v>7.3396677695229645E-2</v>
      </c>
      <c r="BT749" s="30">
        <f t="shared" si="1571"/>
        <v>1.0680007749638417E-2</v>
      </c>
      <c r="BU749" s="30">
        <f t="shared" si="1572"/>
        <v>1.0000000000000002</v>
      </c>
      <c r="BV749" s="30"/>
      <c r="BW749" s="28">
        <f t="shared" si="1573"/>
        <v>0.55557250270299452</v>
      </c>
      <c r="BX749" s="28">
        <f t="shared" si="1574"/>
        <v>0.38797321285215947</v>
      </c>
      <c r="BY749" s="28">
        <f t="shared" si="1575"/>
        <v>5.6454284444846015E-2</v>
      </c>
      <c r="BZ749" s="28"/>
      <c r="CA749" s="28">
        <f t="shared" si="1576"/>
        <v>62.268865567216395</v>
      </c>
      <c r="CB749" s="28">
        <f t="shared" si="1577"/>
        <v>8.8255872063968024</v>
      </c>
      <c r="CC749" s="28">
        <f t="shared" si="1578"/>
        <v>33.424053579634325</v>
      </c>
      <c r="CD749" s="28">
        <f t="shared" si="1579"/>
        <v>55.557250270299448</v>
      </c>
      <c r="CF749" s="28">
        <f t="shared" si="1580"/>
        <v>6.9888340103332283</v>
      </c>
      <c r="CG749" s="28">
        <f t="shared" si="1581"/>
        <v>0.51362227787151404</v>
      </c>
      <c r="CH749" s="30"/>
      <c r="CI749" s="107">
        <f t="shared" si="1527"/>
        <v>3.3678522996914464</v>
      </c>
    </row>
    <row r="750" spans="1:89" ht="15" customHeight="1" x14ac:dyDescent="0.2">
      <c r="A750" s="150" t="s">
        <v>194</v>
      </c>
      <c r="C750" s="147">
        <v>36</v>
      </c>
      <c r="D750" s="26">
        <f t="shared" si="1528"/>
        <v>1008</v>
      </c>
      <c r="F750" s="28">
        <v>62.3</v>
      </c>
      <c r="G750" s="28">
        <v>0.48</v>
      </c>
      <c r="H750" s="28">
        <v>14.8</v>
      </c>
      <c r="I750" s="28">
        <v>5.5</v>
      </c>
      <c r="J750" s="28">
        <v>0.14000000000000001</v>
      </c>
      <c r="K750" s="28">
        <v>1.86</v>
      </c>
      <c r="L750" s="28">
        <v>5.89</v>
      </c>
      <c r="M750" s="28">
        <v>3.62</v>
      </c>
      <c r="N750" s="28">
        <v>5.21</v>
      </c>
      <c r="O750" s="28">
        <v>0.25</v>
      </c>
      <c r="P750" s="28">
        <f t="shared" si="1529"/>
        <v>100.05</v>
      </c>
      <c r="R750" s="28">
        <v>55.66</v>
      </c>
      <c r="S750" s="28">
        <v>0.19</v>
      </c>
      <c r="T750" s="28">
        <v>27.71</v>
      </c>
      <c r="U750" s="28">
        <v>0.64</v>
      </c>
      <c r="V750" s="28">
        <v>0.05</v>
      </c>
      <c r="W750" s="28">
        <v>0.3</v>
      </c>
      <c r="X750" s="28">
        <v>9.7200000000000006</v>
      </c>
      <c r="Y750" s="28">
        <v>4.5599999999999996</v>
      </c>
      <c r="Z750" s="28">
        <v>1.17</v>
      </c>
      <c r="AA750" s="28">
        <f t="shared" si="1530"/>
        <v>100</v>
      </c>
      <c r="AC750" s="30">
        <f t="shared" si="1531"/>
        <v>1.0369507323568574</v>
      </c>
      <c r="AD750" s="30">
        <f t="shared" si="1532"/>
        <v>6.0075093867334164E-3</v>
      </c>
      <c r="AE750" s="30">
        <f t="shared" si="1533"/>
        <v>0.29030992546096512</v>
      </c>
      <c r="AF750" s="30">
        <f t="shared" si="1534"/>
        <v>7.6548364648573425E-2</v>
      </c>
      <c r="AG750" s="30">
        <f t="shared" si="1535"/>
        <v>1.9734987313222443E-3</v>
      </c>
      <c r="AH750" s="30">
        <f t="shared" si="1536"/>
        <v>4.6153846153846156E-2</v>
      </c>
      <c r="AI750" s="30">
        <f t="shared" si="1537"/>
        <v>0.10502853067047076</v>
      </c>
      <c r="AJ750" s="30">
        <f t="shared" si="1538"/>
        <v>0.11681187479832204</v>
      </c>
      <c r="AK750" s="30">
        <f t="shared" si="1539"/>
        <v>0.11061571125265392</v>
      </c>
      <c r="AL750" s="30">
        <f t="shared" si="1540"/>
        <v>3.5226896439969845E-3</v>
      </c>
      <c r="AM750" s="30">
        <f t="shared" si="1541"/>
        <v>1.7939226831037416</v>
      </c>
      <c r="AO750" s="30">
        <f t="shared" si="1542"/>
        <v>0.57803535354309976</v>
      </c>
      <c r="AP750" s="30">
        <f t="shared" si="1543"/>
        <v>3.3488117650307928E-3</v>
      </c>
      <c r="AQ750" s="30">
        <f t="shared" si="1544"/>
        <v>0.16182967537858858</v>
      </c>
      <c r="AR750" s="30">
        <f t="shared" si="1545"/>
        <v>4.2670938591474777E-2</v>
      </c>
      <c r="AS750" s="30">
        <f t="shared" si="1546"/>
        <v>1.1001024458355199E-3</v>
      </c>
      <c r="AT750" s="30">
        <f t="shared" si="1547"/>
        <v>2.5727890387111575E-2</v>
      </c>
      <c r="AU750" s="30">
        <f t="shared" si="1548"/>
        <v>5.854685469986725E-2</v>
      </c>
      <c r="AV750" s="30">
        <f t="shared" si="1549"/>
        <v>6.5115334065691657E-2</v>
      </c>
      <c r="AW750" s="30">
        <f t="shared" si="1550"/>
        <v>6.1661359374347725E-2</v>
      </c>
      <c r="AX750" s="30">
        <f t="shared" si="1551"/>
        <v>1.9636797489522959E-3</v>
      </c>
      <c r="AY750" s="30">
        <f t="shared" si="1552"/>
        <v>0.99999999999999978</v>
      </c>
      <c r="AZ750" s="30"/>
      <c r="BA750" s="30">
        <f t="shared" si="1553"/>
        <v>0.92643142476697737</v>
      </c>
      <c r="BB750" s="30">
        <f t="shared" si="1554"/>
        <v>2.3779724655819774E-3</v>
      </c>
      <c r="BC750" s="30">
        <f t="shared" si="1555"/>
        <v>0.5435464888191448</v>
      </c>
      <c r="BD750" s="30">
        <f t="shared" si="1556"/>
        <v>8.9074460681976345E-3</v>
      </c>
      <c r="BE750" s="30">
        <f t="shared" si="1557"/>
        <v>7.0482097547223011E-4</v>
      </c>
      <c r="BF750" s="30">
        <f t="shared" si="1558"/>
        <v>7.4441687344913151E-3</v>
      </c>
      <c r="BG750" s="30">
        <f t="shared" si="1559"/>
        <v>0.17332382310984309</v>
      </c>
      <c r="BH750" s="30">
        <f t="shared" si="1560"/>
        <v>0.14714424007744434</v>
      </c>
      <c r="BI750" s="30">
        <f t="shared" si="1561"/>
        <v>2.4840764331210189E-2</v>
      </c>
      <c r="BJ750" s="30">
        <f t="shared" si="1562"/>
        <v>1.8347211493483633</v>
      </c>
      <c r="BK750" s="30"/>
      <c r="BL750" s="30">
        <f t="shared" si="1563"/>
        <v>0.50494399385760469</v>
      </c>
      <c r="BM750" s="30">
        <f t="shared" si="1564"/>
        <v>1.2960947588283704E-3</v>
      </c>
      <c r="BN750" s="30">
        <f t="shared" si="1565"/>
        <v>0.29625564027110923</v>
      </c>
      <c r="BO750" s="30">
        <f t="shared" si="1566"/>
        <v>4.8549318087717508E-3</v>
      </c>
      <c r="BP750" s="30">
        <f t="shared" si="1567"/>
        <v>3.8415700158171771E-4</v>
      </c>
      <c r="BQ750" s="30">
        <f t="shared" si="1568"/>
        <v>4.0573842717926134E-3</v>
      </c>
      <c r="BR750" s="30">
        <f t="shared" si="1569"/>
        <v>9.4468755195525167E-2</v>
      </c>
      <c r="BS750" s="30">
        <f t="shared" si="1570"/>
        <v>8.0199784108721625E-2</v>
      </c>
      <c r="BT750" s="30">
        <f t="shared" si="1571"/>
        <v>1.3539258726064648E-2</v>
      </c>
      <c r="BU750" s="30">
        <f t="shared" si="1572"/>
        <v>0.99999999999999967</v>
      </c>
      <c r="BV750" s="30"/>
      <c r="BW750" s="28">
        <f t="shared" si="1573"/>
        <v>0.50193858163257765</v>
      </c>
      <c r="BX750" s="28">
        <f t="shared" si="1574"/>
        <v>0.42612359821459256</v>
      </c>
      <c r="BY750" s="28">
        <f t="shared" si="1575"/>
        <v>7.193782015282979E-2</v>
      </c>
      <c r="BZ750" s="28"/>
      <c r="CA750" s="28">
        <f t="shared" si="1576"/>
        <v>62.268865567216395</v>
      </c>
      <c r="CB750" s="28">
        <f t="shared" si="1577"/>
        <v>8.8255872063968024</v>
      </c>
      <c r="CC750" s="28">
        <f t="shared" si="1578"/>
        <v>32.290711096911863</v>
      </c>
      <c r="CD750" s="28">
        <f t="shared" si="1579"/>
        <v>50.193858163257765</v>
      </c>
      <c r="CF750" s="28">
        <f t="shared" si="1580"/>
        <v>6.8873126567143039</v>
      </c>
      <c r="CG750" s="28">
        <f t="shared" si="1581"/>
        <v>0.51362227787151404</v>
      </c>
      <c r="CH750" s="30"/>
      <c r="CI750" s="107">
        <f t="shared" si="1527"/>
        <v>2.9317399192055205</v>
      </c>
    </row>
    <row r="751" spans="1:89" ht="15" customHeight="1" x14ac:dyDescent="0.2">
      <c r="A751" s="150" t="s">
        <v>194</v>
      </c>
      <c r="C751" s="147">
        <v>42</v>
      </c>
      <c r="D751" s="26">
        <f t="shared" si="1528"/>
        <v>1008</v>
      </c>
      <c r="F751" s="28">
        <v>62.3</v>
      </c>
      <c r="G751" s="28">
        <v>0.48</v>
      </c>
      <c r="H751" s="28">
        <v>14.8</v>
      </c>
      <c r="I751" s="28">
        <v>5.5</v>
      </c>
      <c r="J751" s="28">
        <v>0.14000000000000001</v>
      </c>
      <c r="K751" s="28">
        <v>1.86</v>
      </c>
      <c r="L751" s="28">
        <v>5.89</v>
      </c>
      <c r="M751" s="28">
        <v>3.62</v>
      </c>
      <c r="N751" s="28">
        <v>5.21</v>
      </c>
      <c r="O751" s="28">
        <v>0.25</v>
      </c>
      <c r="P751" s="28">
        <f t="shared" si="1529"/>
        <v>100.05</v>
      </c>
      <c r="R751" s="28">
        <v>55.11</v>
      </c>
      <c r="S751" s="28">
        <v>0.32</v>
      </c>
      <c r="T751" s="28">
        <v>27.84</v>
      </c>
      <c r="U751" s="28">
        <v>0.82</v>
      </c>
      <c r="V751" s="28">
        <v>0.17</v>
      </c>
      <c r="W751" s="28">
        <v>0.15</v>
      </c>
      <c r="X751" s="28">
        <v>10.15</v>
      </c>
      <c r="Y751" s="28">
        <v>4.33</v>
      </c>
      <c r="Z751" s="28">
        <v>1.1200000000000001</v>
      </c>
      <c r="AA751" s="28">
        <f t="shared" si="1530"/>
        <v>100.01</v>
      </c>
      <c r="AC751" s="30">
        <f t="shared" si="1531"/>
        <v>1.0369507323568574</v>
      </c>
      <c r="AD751" s="30">
        <f t="shared" si="1532"/>
        <v>6.0075093867334164E-3</v>
      </c>
      <c r="AE751" s="30">
        <f t="shared" si="1533"/>
        <v>0.29030992546096512</v>
      </c>
      <c r="AF751" s="30">
        <f t="shared" si="1534"/>
        <v>7.6548364648573425E-2</v>
      </c>
      <c r="AG751" s="30">
        <f t="shared" si="1535"/>
        <v>1.9734987313222443E-3</v>
      </c>
      <c r="AH751" s="30">
        <f t="shared" si="1536"/>
        <v>4.6153846153846156E-2</v>
      </c>
      <c r="AI751" s="30">
        <f t="shared" si="1537"/>
        <v>0.10502853067047076</v>
      </c>
      <c r="AJ751" s="30">
        <f t="shared" si="1538"/>
        <v>0.11681187479832204</v>
      </c>
      <c r="AK751" s="30">
        <f t="shared" si="1539"/>
        <v>0.11061571125265392</v>
      </c>
      <c r="AL751" s="30">
        <f t="shared" si="1540"/>
        <v>3.5226896439969845E-3</v>
      </c>
      <c r="AM751" s="30">
        <f t="shared" si="1541"/>
        <v>1.7939226831037416</v>
      </c>
      <c r="AO751" s="30">
        <f t="shared" si="1542"/>
        <v>0.57803535354309976</v>
      </c>
      <c r="AP751" s="30">
        <f t="shared" si="1543"/>
        <v>3.3488117650307928E-3</v>
      </c>
      <c r="AQ751" s="30">
        <f t="shared" si="1544"/>
        <v>0.16182967537858858</v>
      </c>
      <c r="AR751" s="30">
        <f t="shared" si="1545"/>
        <v>4.2670938591474777E-2</v>
      </c>
      <c r="AS751" s="30">
        <f t="shared" si="1546"/>
        <v>1.1001024458355199E-3</v>
      </c>
      <c r="AT751" s="30">
        <f t="shared" si="1547"/>
        <v>2.5727890387111575E-2</v>
      </c>
      <c r="AU751" s="30">
        <f t="shared" si="1548"/>
        <v>5.854685469986725E-2</v>
      </c>
      <c r="AV751" s="30">
        <f t="shared" si="1549"/>
        <v>6.5115334065691657E-2</v>
      </c>
      <c r="AW751" s="30">
        <f t="shared" si="1550"/>
        <v>6.1661359374347725E-2</v>
      </c>
      <c r="AX751" s="30">
        <f t="shared" si="1551"/>
        <v>1.9636797489522959E-3</v>
      </c>
      <c r="AY751" s="30">
        <f t="shared" si="1552"/>
        <v>0.99999999999999978</v>
      </c>
      <c r="AZ751" s="30"/>
      <c r="BA751" s="30">
        <f t="shared" si="1553"/>
        <v>0.91727696404793613</v>
      </c>
      <c r="BB751" s="30">
        <f t="shared" si="1554"/>
        <v>4.0050062578222776E-3</v>
      </c>
      <c r="BC751" s="30">
        <f t="shared" si="1555"/>
        <v>0.54609650843468027</v>
      </c>
      <c r="BD751" s="30">
        <f t="shared" si="1556"/>
        <v>1.1412665274878218E-2</v>
      </c>
      <c r="BE751" s="30">
        <f t="shared" si="1557"/>
        <v>2.3963913166055823E-3</v>
      </c>
      <c r="BF751" s="30">
        <f t="shared" si="1558"/>
        <v>3.7220843672456576E-3</v>
      </c>
      <c r="BG751" s="30">
        <f t="shared" si="1559"/>
        <v>0.18099144079885879</v>
      </c>
      <c r="BH751" s="30">
        <f t="shared" si="1560"/>
        <v>0.13972249112616975</v>
      </c>
      <c r="BI751" s="30">
        <f t="shared" si="1561"/>
        <v>2.37791932059448E-2</v>
      </c>
      <c r="BJ751" s="30">
        <f t="shared" si="1562"/>
        <v>1.8294027448301415</v>
      </c>
      <c r="BK751" s="30"/>
      <c r="BL751" s="30">
        <f t="shared" si="1563"/>
        <v>0.50140788661225311</v>
      </c>
      <c r="BM751" s="30">
        <f t="shared" si="1564"/>
        <v>2.1892425105080613E-3</v>
      </c>
      <c r="BN751" s="30">
        <f t="shared" si="1565"/>
        <v>0.29851081724783618</v>
      </c>
      <c r="BO751" s="30">
        <f t="shared" si="1566"/>
        <v>6.2384651532475287E-3</v>
      </c>
      <c r="BP751" s="30">
        <f t="shared" si="1567"/>
        <v>1.3099309724869169E-3</v>
      </c>
      <c r="BQ751" s="30">
        <f t="shared" si="1568"/>
        <v>2.0345899107040259E-3</v>
      </c>
      <c r="BR751" s="30">
        <f t="shared" si="1569"/>
        <v>9.8934715884917784E-2</v>
      </c>
      <c r="BS751" s="30">
        <f t="shared" si="1570"/>
        <v>7.6376014806484205E-2</v>
      </c>
      <c r="BT751" s="30">
        <f t="shared" si="1571"/>
        <v>1.2998336901562197E-2</v>
      </c>
      <c r="BU751" s="30">
        <f t="shared" si="1572"/>
        <v>0.99999999999999989</v>
      </c>
      <c r="BV751" s="30"/>
      <c r="BW751" s="28">
        <f t="shared" si="1573"/>
        <v>0.52538476850604032</v>
      </c>
      <c r="BX751" s="28">
        <f t="shared" si="1574"/>
        <v>0.40558861972368376</v>
      </c>
      <c r="BY751" s="28">
        <f t="shared" si="1575"/>
        <v>6.9026611770275914E-2</v>
      </c>
      <c r="BZ751" s="28"/>
      <c r="CA751" s="28">
        <f t="shared" si="1576"/>
        <v>62.268865567216395</v>
      </c>
      <c r="CB751" s="28">
        <f t="shared" si="1577"/>
        <v>8.8255872063968024</v>
      </c>
      <c r="CC751" s="28">
        <f t="shared" si="1578"/>
        <v>33.17189960232961</v>
      </c>
      <c r="CD751" s="28">
        <f t="shared" si="1579"/>
        <v>52.538476850604034</v>
      </c>
      <c r="CF751" s="28">
        <f t="shared" si="1580"/>
        <v>6.9329657784026839</v>
      </c>
      <c r="CG751" s="28">
        <f t="shared" si="1581"/>
        <v>0.51362227787151404</v>
      </c>
      <c r="CH751" s="30"/>
      <c r="CI751" s="107">
        <f t="shared" si="1527"/>
        <v>3.1694420014339459</v>
      </c>
    </row>
    <row r="752" spans="1:89" ht="15" customHeight="1" x14ac:dyDescent="0.2">
      <c r="A752" s="150" t="s">
        <v>194</v>
      </c>
      <c r="C752" s="147">
        <v>48</v>
      </c>
      <c r="D752" s="26">
        <f t="shared" si="1528"/>
        <v>1008</v>
      </c>
      <c r="F752" s="28">
        <v>62.3</v>
      </c>
      <c r="G752" s="28">
        <v>0.48</v>
      </c>
      <c r="H752" s="28">
        <v>14.8</v>
      </c>
      <c r="I752" s="28">
        <v>5.5</v>
      </c>
      <c r="J752" s="28">
        <v>0.14000000000000001</v>
      </c>
      <c r="K752" s="28">
        <v>1.86</v>
      </c>
      <c r="L752" s="28">
        <v>5.89</v>
      </c>
      <c r="M752" s="28">
        <v>3.62</v>
      </c>
      <c r="N752" s="28">
        <v>5.21</v>
      </c>
      <c r="O752" s="28">
        <v>0.25</v>
      </c>
      <c r="P752" s="28">
        <f t="shared" si="1529"/>
        <v>100.05</v>
      </c>
      <c r="R752" s="28">
        <v>55.17</v>
      </c>
      <c r="S752" s="28">
        <v>0.16</v>
      </c>
      <c r="T752" s="28">
        <v>27.88</v>
      </c>
      <c r="U752" s="28">
        <v>0.7</v>
      </c>
      <c r="V752" s="28">
        <v>0.13</v>
      </c>
      <c r="W752" s="28">
        <v>0.25</v>
      </c>
      <c r="X752" s="28">
        <v>10.199999999999999</v>
      </c>
      <c r="Y752" s="28">
        <v>4.42</v>
      </c>
      <c r="Z752" s="28">
        <v>1.1000000000000001</v>
      </c>
      <c r="AA752" s="28">
        <f t="shared" si="1530"/>
        <v>100.00999999999999</v>
      </c>
      <c r="AC752" s="30">
        <f t="shared" si="1531"/>
        <v>1.0369507323568574</v>
      </c>
      <c r="AD752" s="30">
        <f t="shared" si="1532"/>
        <v>6.0075093867334164E-3</v>
      </c>
      <c r="AE752" s="30">
        <f t="shared" si="1533"/>
        <v>0.29030992546096512</v>
      </c>
      <c r="AF752" s="30">
        <f t="shared" si="1534"/>
        <v>7.6548364648573425E-2</v>
      </c>
      <c r="AG752" s="30">
        <f t="shared" si="1535"/>
        <v>1.9734987313222443E-3</v>
      </c>
      <c r="AH752" s="30">
        <f t="shared" si="1536"/>
        <v>4.6153846153846156E-2</v>
      </c>
      <c r="AI752" s="30">
        <f t="shared" si="1537"/>
        <v>0.10502853067047076</v>
      </c>
      <c r="AJ752" s="30">
        <f t="shared" si="1538"/>
        <v>0.11681187479832204</v>
      </c>
      <c r="AK752" s="30">
        <f t="shared" si="1539"/>
        <v>0.11061571125265392</v>
      </c>
      <c r="AL752" s="30">
        <f t="shared" si="1540"/>
        <v>3.5226896439969845E-3</v>
      </c>
      <c r="AM752" s="30">
        <f t="shared" si="1541"/>
        <v>1.7939226831037416</v>
      </c>
      <c r="AO752" s="30">
        <f t="shared" si="1542"/>
        <v>0.57803535354309976</v>
      </c>
      <c r="AP752" s="30">
        <f t="shared" si="1543"/>
        <v>3.3488117650307928E-3</v>
      </c>
      <c r="AQ752" s="30">
        <f t="shared" si="1544"/>
        <v>0.16182967537858858</v>
      </c>
      <c r="AR752" s="30">
        <f t="shared" si="1545"/>
        <v>4.2670938591474777E-2</v>
      </c>
      <c r="AS752" s="30">
        <f t="shared" si="1546"/>
        <v>1.1001024458355199E-3</v>
      </c>
      <c r="AT752" s="30">
        <f t="shared" si="1547"/>
        <v>2.5727890387111575E-2</v>
      </c>
      <c r="AU752" s="30">
        <f t="shared" si="1548"/>
        <v>5.854685469986725E-2</v>
      </c>
      <c r="AV752" s="30">
        <f t="shared" si="1549"/>
        <v>6.5115334065691657E-2</v>
      </c>
      <c r="AW752" s="30">
        <f t="shared" si="1550"/>
        <v>6.1661359374347725E-2</v>
      </c>
      <c r="AX752" s="30">
        <f t="shared" si="1551"/>
        <v>1.9636797489522959E-3</v>
      </c>
      <c r="AY752" s="30">
        <f t="shared" si="1552"/>
        <v>0.99999999999999978</v>
      </c>
      <c r="AZ752" s="30"/>
      <c r="BA752" s="30">
        <f t="shared" si="1553"/>
        <v>0.91827563249001332</v>
      </c>
      <c r="BB752" s="30">
        <f t="shared" si="1554"/>
        <v>2.0025031289111388E-3</v>
      </c>
      <c r="BC752" s="30">
        <f t="shared" si="1555"/>
        <v>0.54688112985484505</v>
      </c>
      <c r="BD752" s="30">
        <f t="shared" si="1556"/>
        <v>9.7425191370911629E-3</v>
      </c>
      <c r="BE752" s="30">
        <f t="shared" si="1557"/>
        <v>1.8325345362277983E-3</v>
      </c>
      <c r="BF752" s="30">
        <f t="shared" si="1558"/>
        <v>6.2034739454094297E-3</v>
      </c>
      <c r="BG752" s="30">
        <f t="shared" si="1559"/>
        <v>0.18188302425106989</v>
      </c>
      <c r="BH752" s="30">
        <f t="shared" si="1560"/>
        <v>0.14262665375927719</v>
      </c>
      <c r="BI752" s="30">
        <f t="shared" si="1561"/>
        <v>2.3354564755838643E-2</v>
      </c>
      <c r="BJ752" s="30">
        <f t="shared" si="1562"/>
        <v>1.8328020358586834</v>
      </c>
      <c r="BK752" s="30"/>
      <c r="BL752" s="30">
        <f t="shared" si="1563"/>
        <v>0.50102281344302046</v>
      </c>
      <c r="BM752" s="30">
        <f t="shared" si="1564"/>
        <v>1.0925910653372605E-3</v>
      </c>
      <c r="BN752" s="30">
        <f t="shared" si="1565"/>
        <v>0.29838526974279933</v>
      </c>
      <c r="BO752" s="30">
        <f t="shared" si="1566"/>
        <v>5.3156418131796264E-3</v>
      </c>
      <c r="BP752" s="30">
        <f t="shared" si="1567"/>
        <v>9.9985404881397359E-4</v>
      </c>
      <c r="BQ752" s="30">
        <f t="shared" si="1568"/>
        <v>3.3846939407741598E-3</v>
      </c>
      <c r="BR752" s="30">
        <f t="shared" si="1569"/>
        <v>9.9237681262098851E-2</v>
      </c>
      <c r="BS752" s="30">
        <f t="shared" si="1570"/>
        <v>7.7818908408433418E-2</v>
      </c>
      <c r="BT752" s="30">
        <f t="shared" si="1571"/>
        <v>1.2742546275542973E-2</v>
      </c>
      <c r="BU752" s="30">
        <f t="shared" si="1572"/>
        <v>1</v>
      </c>
      <c r="BV752" s="30"/>
      <c r="BW752" s="28">
        <f t="shared" si="1573"/>
        <v>0.52285633845189761</v>
      </c>
      <c r="BX752" s="28">
        <f t="shared" si="1574"/>
        <v>0.41000665266749647</v>
      </c>
      <c r="BY752" s="28">
        <f t="shared" si="1575"/>
        <v>6.713700888060592E-2</v>
      </c>
      <c r="BZ752" s="28"/>
      <c r="CA752" s="28">
        <f t="shared" si="1576"/>
        <v>62.268865567216395</v>
      </c>
      <c r="CB752" s="28">
        <f t="shared" si="1577"/>
        <v>8.8255872063968024</v>
      </c>
      <c r="CC752" s="28">
        <f t="shared" si="1578"/>
        <v>32.856517810655475</v>
      </c>
      <c r="CD752" s="28">
        <f t="shared" si="1579"/>
        <v>52.285633845189764</v>
      </c>
      <c r="CF752" s="28">
        <f t="shared" si="1580"/>
        <v>6.9281416307120223</v>
      </c>
      <c r="CG752" s="28">
        <f t="shared" si="1581"/>
        <v>0.51362227787151404</v>
      </c>
      <c r="CH752" s="30"/>
      <c r="CI752" s="107">
        <f t="shared" si="1527"/>
        <v>3.1166568098738261</v>
      </c>
    </row>
    <row r="753" spans="1:87" ht="15" customHeight="1" x14ac:dyDescent="0.2">
      <c r="A753" s="150" t="s">
        <v>194</v>
      </c>
      <c r="C753" s="146">
        <v>54</v>
      </c>
      <c r="D753" s="26">
        <f t="shared" si="1528"/>
        <v>1008</v>
      </c>
      <c r="F753" s="28">
        <v>62.3</v>
      </c>
      <c r="G753" s="28">
        <v>0.48</v>
      </c>
      <c r="H753" s="28">
        <v>14.8</v>
      </c>
      <c r="I753" s="28">
        <v>5.5</v>
      </c>
      <c r="J753" s="28">
        <v>0.14000000000000001</v>
      </c>
      <c r="K753" s="28">
        <v>1.86</v>
      </c>
      <c r="L753" s="28">
        <v>5.89</v>
      </c>
      <c r="M753" s="28">
        <v>3.62</v>
      </c>
      <c r="N753" s="28">
        <v>5.21</v>
      </c>
      <c r="O753" s="28">
        <v>0.25</v>
      </c>
      <c r="P753" s="28">
        <f t="shared" si="1529"/>
        <v>100.05</v>
      </c>
      <c r="R753" s="28">
        <v>55.71</v>
      </c>
      <c r="S753" s="28">
        <v>0.19</v>
      </c>
      <c r="T753" s="28">
        <v>27.65</v>
      </c>
      <c r="U753" s="28">
        <v>0.71</v>
      </c>
      <c r="V753" s="28">
        <v>0.12</v>
      </c>
      <c r="W753" s="28">
        <v>0.22</v>
      </c>
      <c r="X753" s="28">
        <v>9.9499999999999993</v>
      </c>
      <c r="Y753" s="28">
        <v>4.38</v>
      </c>
      <c r="Z753" s="28">
        <v>1.08</v>
      </c>
      <c r="AA753" s="28">
        <f t="shared" si="1530"/>
        <v>100.00999999999999</v>
      </c>
      <c r="AC753" s="30">
        <f t="shared" si="1531"/>
        <v>1.0369507323568574</v>
      </c>
      <c r="AD753" s="30">
        <f t="shared" si="1532"/>
        <v>6.0075093867334164E-3</v>
      </c>
      <c r="AE753" s="30">
        <f t="shared" si="1533"/>
        <v>0.29030992546096512</v>
      </c>
      <c r="AF753" s="30">
        <f t="shared" si="1534"/>
        <v>7.6548364648573425E-2</v>
      </c>
      <c r="AG753" s="30">
        <f t="shared" si="1535"/>
        <v>1.9734987313222443E-3</v>
      </c>
      <c r="AH753" s="30">
        <f t="shared" si="1536"/>
        <v>4.6153846153846156E-2</v>
      </c>
      <c r="AI753" s="30">
        <f t="shared" si="1537"/>
        <v>0.10502853067047076</v>
      </c>
      <c r="AJ753" s="30">
        <f t="shared" si="1538"/>
        <v>0.11681187479832204</v>
      </c>
      <c r="AK753" s="30">
        <f t="shared" si="1539"/>
        <v>0.11061571125265392</v>
      </c>
      <c r="AL753" s="30">
        <f t="shared" si="1540"/>
        <v>3.5226896439969845E-3</v>
      </c>
      <c r="AM753" s="30">
        <f t="shared" si="1541"/>
        <v>1.7939226831037416</v>
      </c>
      <c r="AO753" s="30">
        <f t="shared" si="1542"/>
        <v>0.57803535354309976</v>
      </c>
      <c r="AP753" s="30">
        <f t="shared" si="1543"/>
        <v>3.3488117650307928E-3</v>
      </c>
      <c r="AQ753" s="30">
        <f t="shared" si="1544"/>
        <v>0.16182967537858858</v>
      </c>
      <c r="AR753" s="30">
        <f t="shared" si="1545"/>
        <v>4.2670938591474777E-2</v>
      </c>
      <c r="AS753" s="30">
        <f t="shared" si="1546"/>
        <v>1.1001024458355199E-3</v>
      </c>
      <c r="AT753" s="30">
        <f t="shared" si="1547"/>
        <v>2.5727890387111575E-2</v>
      </c>
      <c r="AU753" s="30">
        <f t="shared" si="1548"/>
        <v>5.854685469986725E-2</v>
      </c>
      <c r="AV753" s="30">
        <f t="shared" si="1549"/>
        <v>6.5115334065691657E-2</v>
      </c>
      <c r="AW753" s="30">
        <f t="shared" si="1550"/>
        <v>6.1661359374347725E-2</v>
      </c>
      <c r="AX753" s="30">
        <f t="shared" si="1551"/>
        <v>1.9636797489522959E-3</v>
      </c>
      <c r="AY753" s="30">
        <f t="shared" si="1552"/>
        <v>0.99999999999999978</v>
      </c>
      <c r="AZ753" s="30"/>
      <c r="BA753" s="30">
        <f t="shared" si="1553"/>
        <v>0.92726364846870846</v>
      </c>
      <c r="BB753" s="30">
        <f t="shared" si="1554"/>
        <v>2.3779724655819774E-3</v>
      </c>
      <c r="BC753" s="30">
        <f t="shared" si="1555"/>
        <v>0.54236955668889764</v>
      </c>
      <c r="BD753" s="30">
        <f t="shared" si="1556"/>
        <v>9.8816979819067504E-3</v>
      </c>
      <c r="BE753" s="30">
        <f t="shared" si="1557"/>
        <v>1.6915703411333521E-3</v>
      </c>
      <c r="BF753" s="30">
        <f t="shared" si="1558"/>
        <v>5.4590570719602978E-3</v>
      </c>
      <c r="BG753" s="30">
        <f t="shared" si="1559"/>
        <v>0.17742510699001426</v>
      </c>
      <c r="BH753" s="30">
        <f t="shared" si="1560"/>
        <v>0.14133591481122942</v>
      </c>
      <c r="BI753" s="30">
        <f t="shared" si="1561"/>
        <v>2.2929936305732486E-2</v>
      </c>
      <c r="BJ753" s="30">
        <f t="shared" si="1562"/>
        <v>1.8307344611251648</v>
      </c>
      <c r="BK753" s="30"/>
      <c r="BL753" s="30">
        <f t="shared" si="1563"/>
        <v>0.50649816680613235</v>
      </c>
      <c r="BM753" s="30">
        <f t="shared" si="1564"/>
        <v>1.2989171920216554E-3</v>
      </c>
      <c r="BN753" s="30">
        <f t="shared" si="1565"/>
        <v>0.29625790534120316</v>
      </c>
      <c r="BO753" s="30">
        <f t="shared" si="1566"/>
        <v>5.3976686361349663E-3</v>
      </c>
      <c r="BP753" s="30">
        <f t="shared" si="1567"/>
        <v>9.2398454120632941E-4</v>
      </c>
      <c r="BQ753" s="30">
        <f t="shared" si="1568"/>
        <v>2.9818945280601617E-3</v>
      </c>
      <c r="BR753" s="30">
        <f t="shared" si="1569"/>
        <v>9.6914714153012255E-2</v>
      </c>
      <c r="BS753" s="30">
        <f t="shared" si="1570"/>
        <v>7.7201755804806732E-2</v>
      </c>
      <c r="BT753" s="30">
        <f t="shared" si="1571"/>
        <v>1.2524992997422359E-2</v>
      </c>
      <c r="BU753" s="30">
        <f t="shared" si="1572"/>
        <v>1</v>
      </c>
      <c r="BV753" s="30"/>
      <c r="BW753" s="28">
        <f t="shared" si="1573"/>
        <v>0.51925607857163802</v>
      </c>
      <c r="BX753" s="28">
        <f t="shared" si="1574"/>
        <v>0.41363668384511409</v>
      </c>
      <c r="BY753" s="28">
        <f t="shared" si="1575"/>
        <v>6.7107237583247881E-2</v>
      </c>
      <c r="BZ753" s="28"/>
      <c r="CA753" s="28">
        <f t="shared" si="1576"/>
        <v>62.268865567216395</v>
      </c>
      <c r="CB753" s="28">
        <f t="shared" si="1577"/>
        <v>8.8255872063968024</v>
      </c>
      <c r="CC753" s="28">
        <f t="shared" si="1578"/>
        <v>32.673527686906688</v>
      </c>
      <c r="CD753" s="28">
        <f t="shared" si="1579"/>
        <v>51.925607857163804</v>
      </c>
      <c r="CF753" s="28">
        <f t="shared" si="1580"/>
        <v>6.9212320609859246</v>
      </c>
      <c r="CG753" s="28">
        <f t="shared" si="1581"/>
        <v>0.51362227787151404</v>
      </c>
      <c r="CH753" s="30"/>
      <c r="CI753" s="107">
        <f t="shared" si="1527"/>
        <v>3.074255612693928</v>
      </c>
    </row>
    <row r="754" spans="1:87" ht="15" customHeight="1" x14ac:dyDescent="0.2">
      <c r="A754" s="150" t="s">
        <v>194</v>
      </c>
      <c r="C754" s="147">
        <v>60</v>
      </c>
      <c r="D754" s="26">
        <f t="shared" si="1528"/>
        <v>1008</v>
      </c>
      <c r="F754" s="28">
        <v>62.3</v>
      </c>
      <c r="G754" s="28">
        <v>0.48</v>
      </c>
      <c r="H754" s="28">
        <v>14.8</v>
      </c>
      <c r="I754" s="28">
        <v>5.5</v>
      </c>
      <c r="J754" s="28">
        <v>0.14000000000000001</v>
      </c>
      <c r="K754" s="28">
        <v>1.86</v>
      </c>
      <c r="L754" s="28">
        <v>5.89</v>
      </c>
      <c r="M754" s="28">
        <v>3.62</v>
      </c>
      <c r="N754" s="28">
        <v>5.21</v>
      </c>
      <c r="O754" s="28">
        <v>0.25</v>
      </c>
      <c r="P754" s="28">
        <f t="shared" si="1529"/>
        <v>100.05</v>
      </c>
      <c r="R754" s="28">
        <v>55.22</v>
      </c>
      <c r="S754" s="28">
        <v>0.22</v>
      </c>
      <c r="T754" s="28">
        <v>27.9</v>
      </c>
      <c r="U754" s="28">
        <v>0.81</v>
      </c>
      <c r="V754" s="28">
        <v>0.06</v>
      </c>
      <c r="W754" s="28">
        <v>0.26</v>
      </c>
      <c r="X754" s="28">
        <v>10.01</v>
      </c>
      <c r="Y754" s="28">
        <v>4.49</v>
      </c>
      <c r="Z754" s="28">
        <v>1.04</v>
      </c>
      <c r="AA754" s="28">
        <f t="shared" si="1530"/>
        <v>100.01000000000002</v>
      </c>
      <c r="AC754" s="30">
        <f t="shared" si="1531"/>
        <v>1.0369507323568574</v>
      </c>
      <c r="AD754" s="30">
        <f t="shared" si="1532"/>
        <v>6.0075093867334164E-3</v>
      </c>
      <c r="AE754" s="30">
        <f t="shared" si="1533"/>
        <v>0.29030992546096512</v>
      </c>
      <c r="AF754" s="30">
        <f t="shared" si="1534"/>
        <v>7.6548364648573425E-2</v>
      </c>
      <c r="AG754" s="30">
        <f t="shared" si="1535"/>
        <v>1.9734987313222443E-3</v>
      </c>
      <c r="AH754" s="30">
        <f t="shared" si="1536"/>
        <v>4.6153846153846156E-2</v>
      </c>
      <c r="AI754" s="30">
        <f t="shared" si="1537"/>
        <v>0.10502853067047076</v>
      </c>
      <c r="AJ754" s="30">
        <f t="shared" si="1538"/>
        <v>0.11681187479832204</v>
      </c>
      <c r="AK754" s="30">
        <f t="shared" si="1539"/>
        <v>0.11061571125265392</v>
      </c>
      <c r="AL754" s="30">
        <f t="shared" si="1540"/>
        <v>3.5226896439969845E-3</v>
      </c>
      <c r="AM754" s="30">
        <f t="shared" si="1541"/>
        <v>1.7939226831037416</v>
      </c>
      <c r="AO754" s="30">
        <f t="shared" si="1542"/>
        <v>0.57803535354309976</v>
      </c>
      <c r="AP754" s="30">
        <f t="shared" si="1543"/>
        <v>3.3488117650307928E-3</v>
      </c>
      <c r="AQ754" s="30">
        <f t="shared" si="1544"/>
        <v>0.16182967537858858</v>
      </c>
      <c r="AR754" s="30">
        <f t="shared" si="1545"/>
        <v>4.2670938591474777E-2</v>
      </c>
      <c r="AS754" s="30">
        <f t="shared" si="1546"/>
        <v>1.1001024458355199E-3</v>
      </c>
      <c r="AT754" s="30">
        <f t="shared" si="1547"/>
        <v>2.5727890387111575E-2</v>
      </c>
      <c r="AU754" s="30">
        <f t="shared" si="1548"/>
        <v>5.854685469986725E-2</v>
      </c>
      <c r="AV754" s="30">
        <f t="shared" si="1549"/>
        <v>6.5115334065691657E-2</v>
      </c>
      <c r="AW754" s="30">
        <f t="shared" si="1550"/>
        <v>6.1661359374347725E-2</v>
      </c>
      <c r="AX754" s="30">
        <f t="shared" si="1551"/>
        <v>1.9636797489522959E-3</v>
      </c>
      <c r="AY754" s="30">
        <f t="shared" si="1552"/>
        <v>0.99999999999999978</v>
      </c>
      <c r="AZ754" s="30"/>
      <c r="BA754" s="30">
        <f t="shared" si="1553"/>
        <v>0.9191078561917444</v>
      </c>
      <c r="BB754" s="30">
        <f t="shared" si="1554"/>
        <v>2.753441802252816E-3</v>
      </c>
      <c r="BC754" s="30">
        <f t="shared" si="1555"/>
        <v>0.54727344056492744</v>
      </c>
      <c r="BD754" s="30">
        <f t="shared" si="1556"/>
        <v>1.1273486430062632E-2</v>
      </c>
      <c r="BE754" s="30">
        <f t="shared" si="1557"/>
        <v>8.4578517056667607E-4</v>
      </c>
      <c r="BF754" s="30">
        <f t="shared" si="1558"/>
        <v>6.4516129032258073E-3</v>
      </c>
      <c r="BG754" s="30">
        <f t="shared" si="1559"/>
        <v>0.17849500713266761</v>
      </c>
      <c r="BH754" s="30">
        <f t="shared" si="1560"/>
        <v>0.14488544691836078</v>
      </c>
      <c r="BI754" s="30">
        <f t="shared" si="1561"/>
        <v>2.2080679405520168E-2</v>
      </c>
      <c r="BJ754" s="30">
        <f t="shared" si="1562"/>
        <v>1.8331667565193281</v>
      </c>
      <c r="BK754" s="30"/>
      <c r="BL754" s="30">
        <f t="shared" si="1563"/>
        <v>0.50137711308755872</v>
      </c>
      <c r="BM754" s="30">
        <f t="shared" si="1564"/>
        <v>1.5020138197797308E-3</v>
      </c>
      <c r="BN754" s="30">
        <f t="shared" si="1565"/>
        <v>0.29853991112300493</v>
      </c>
      <c r="BO754" s="30">
        <f t="shared" si="1566"/>
        <v>6.1497331816489165E-3</v>
      </c>
      <c r="BP754" s="30">
        <f t="shared" si="1567"/>
        <v>4.6137928672271256E-4</v>
      </c>
      <c r="BQ754" s="30">
        <f t="shared" si="1568"/>
        <v>3.5193813548504548E-3</v>
      </c>
      <c r="BR754" s="30">
        <f t="shared" si="1569"/>
        <v>9.7369760005674433E-2</v>
      </c>
      <c r="BS754" s="30">
        <f t="shared" si="1570"/>
        <v>7.9035606773416395E-2</v>
      </c>
      <c r="BT754" s="30">
        <f t="shared" si="1571"/>
        <v>1.2045101367343805E-2</v>
      </c>
      <c r="BU754" s="30">
        <f t="shared" si="1572"/>
        <v>1</v>
      </c>
      <c r="BV754" s="30"/>
      <c r="BW754" s="28">
        <f t="shared" si="1573"/>
        <v>0.51668621979762708</v>
      </c>
      <c r="BX754" s="28">
        <f t="shared" si="1574"/>
        <v>0.4193972429508751</v>
      </c>
      <c r="BY754" s="28">
        <f t="shared" si="1575"/>
        <v>6.3916537251497818E-2</v>
      </c>
      <c r="BZ754" s="28"/>
      <c r="CA754" s="28">
        <f t="shared" si="1576"/>
        <v>62.268865567216395</v>
      </c>
      <c r="CB754" s="28">
        <f t="shared" si="1577"/>
        <v>8.8255872063968024</v>
      </c>
      <c r="CC754" s="28">
        <f t="shared" si="1578"/>
        <v>32.225964715031132</v>
      </c>
      <c r="CD754" s="28">
        <f t="shared" si="1579"/>
        <v>51.668621979762705</v>
      </c>
      <c r="CF754" s="28">
        <f t="shared" si="1580"/>
        <v>6.9162706571517729</v>
      </c>
      <c r="CG754" s="28">
        <f t="shared" si="1581"/>
        <v>0.51362227787151404</v>
      </c>
      <c r="CH754" s="30"/>
      <c r="CI754" s="107">
        <f t="shared" si="1527"/>
        <v>3.004993218539981</v>
      </c>
    </row>
    <row r="755" spans="1:87" ht="15" customHeight="1" x14ac:dyDescent="0.2">
      <c r="A755" s="150" t="s">
        <v>194</v>
      </c>
      <c r="C755" s="147">
        <v>66</v>
      </c>
      <c r="D755" s="26">
        <f t="shared" si="1528"/>
        <v>1008</v>
      </c>
      <c r="F755" s="28">
        <v>62.3</v>
      </c>
      <c r="G755" s="28">
        <v>0.48</v>
      </c>
      <c r="H755" s="28">
        <v>14.8</v>
      </c>
      <c r="I755" s="28">
        <v>5.5</v>
      </c>
      <c r="J755" s="28">
        <v>0.14000000000000001</v>
      </c>
      <c r="K755" s="28">
        <v>1.86</v>
      </c>
      <c r="L755" s="28">
        <v>5.89</v>
      </c>
      <c r="M755" s="28">
        <v>3.62</v>
      </c>
      <c r="N755" s="28">
        <v>5.21</v>
      </c>
      <c r="O755" s="28">
        <v>0.25</v>
      </c>
      <c r="P755" s="28">
        <f t="shared" si="1529"/>
        <v>100.05</v>
      </c>
      <c r="R755" s="28">
        <v>55.25</v>
      </c>
      <c r="S755" s="28">
        <v>0.19</v>
      </c>
      <c r="T755" s="28">
        <v>28.07</v>
      </c>
      <c r="U755" s="28">
        <v>0.75</v>
      </c>
      <c r="V755" s="28">
        <v>0.11</v>
      </c>
      <c r="W755" s="28">
        <v>0.18</v>
      </c>
      <c r="X755" s="28">
        <v>10.16</v>
      </c>
      <c r="Y755" s="28">
        <v>4.2300000000000004</v>
      </c>
      <c r="Z755" s="28">
        <v>1.07</v>
      </c>
      <c r="AA755" s="28">
        <f t="shared" si="1530"/>
        <v>100.00999999999999</v>
      </c>
      <c r="AC755" s="30">
        <f t="shared" si="1531"/>
        <v>1.0369507323568574</v>
      </c>
      <c r="AD755" s="30">
        <f t="shared" si="1532"/>
        <v>6.0075093867334164E-3</v>
      </c>
      <c r="AE755" s="30">
        <f t="shared" si="1533"/>
        <v>0.29030992546096512</v>
      </c>
      <c r="AF755" s="30">
        <f t="shared" si="1534"/>
        <v>7.6548364648573425E-2</v>
      </c>
      <c r="AG755" s="30">
        <f t="shared" si="1535"/>
        <v>1.9734987313222443E-3</v>
      </c>
      <c r="AH755" s="30">
        <f t="shared" si="1536"/>
        <v>4.6153846153846156E-2</v>
      </c>
      <c r="AI755" s="30">
        <f t="shared" si="1537"/>
        <v>0.10502853067047076</v>
      </c>
      <c r="AJ755" s="30">
        <f t="shared" si="1538"/>
        <v>0.11681187479832204</v>
      </c>
      <c r="AK755" s="30">
        <f t="shared" si="1539"/>
        <v>0.11061571125265392</v>
      </c>
      <c r="AL755" s="30">
        <f t="shared" si="1540"/>
        <v>3.5226896439969845E-3</v>
      </c>
      <c r="AM755" s="30">
        <f t="shared" si="1541"/>
        <v>1.7939226831037416</v>
      </c>
      <c r="AO755" s="30">
        <f t="shared" si="1542"/>
        <v>0.57803535354309976</v>
      </c>
      <c r="AP755" s="30">
        <f t="shared" si="1543"/>
        <v>3.3488117650307928E-3</v>
      </c>
      <c r="AQ755" s="30">
        <f t="shared" si="1544"/>
        <v>0.16182967537858858</v>
      </c>
      <c r="AR755" s="30">
        <f t="shared" si="1545"/>
        <v>4.2670938591474777E-2</v>
      </c>
      <c r="AS755" s="30">
        <f t="shared" si="1546"/>
        <v>1.1001024458355199E-3</v>
      </c>
      <c r="AT755" s="30">
        <f t="shared" si="1547"/>
        <v>2.5727890387111575E-2</v>
      </c>
      <c r="AU755" s="30">
        <f t="shared" si="1548"/>
        <v>5.854685469986725E-2</v>
      </c>
      <c r="AV755" s="30">
        <f t="shared" si="1549"/>
        <v>6.5115334065691657E-2</v>
      </c>
      <c r="AW755" s="30">
        <f t="shared" si="1550"/>
        <v>6.1661359374347725E-2</v>
      </c>
      <c r="AX755" s="30">
        <f t="shared" si="1551"/>
        <v>1.9636797489522959E-3</v>
      </c>
      <c r="AY755" s="30">
        <f t="shared" si="1552"/>
        <v>0.99999999999999978</v>
      </c>
      <c r="AZ755" s="30"/>
      <c r="BA755" s="30">
        <f t="shared" si="1553"/>
        <v>0.91960719041278294</v>
      </c>
      <c r="BB755" s="30">
        <f t="shared" si="1554"/>
        <v>2.3779724655819774E-3</v>
      </c>
      <c r="BC755" s="30">
        <f t="shared" si="1555"/>
        <v>0.55060808160062769</v>
      </c>
      <c r="BD755" s="30">
        <f t="shared" si="1556"/>
        <v>1.0438413361169104E-2</v>
      </c>
      <c r="BE755" s="30">
        <f t="shared" si="1557"/>
        <v>1.5506061460389062E-3</v>
      </c>
      <c r="BF755" s="30">
        <f t="shared" si="1558"/>
        <v>4.4665012406947891E-3</v>
      </c>
      <c r="BG755" s="30">
        <f t="shared" si="1559"/>
        <v>0.181169757489301</v>
      </c>
      <c r="BH755" s="30">
        <f t="shared" si="1560"/>
        <v>0.13649564375605036</v>
      </c>
      <c r="BI755" s="30">
        <f t="shared" si="1561"/>
        <v>2.2717622080679407E-2</v>
      </c>
      <c r="BJ755" s="30">
        <f t="shared" si="1562"/>
        <v>1.8294317885529261</v>
      </c>
      <c r="BK755" s="30"/>
      <c r="BL755" s="30">
        <f t="shared" si="1563"/>
        <v>0.50267366958797022</v>
      </c>
      <c r="BM755" s="30">
        <f t="shared" si="1564"/>
        <v>1.2998421042322353E-3</v>
      </c>
      <c r="BN755" s="30">
        <f t="shared" si="1565"/>
        <v>0.30097218439401707</v>
      </c>
      <c r="BO755" s="30">
        <f t="shared" si="1566"/>
        <v>5.7058226638916397E-3</v>
      </c>
      <c r="BP755" s="30">
        <f t="shared" si="1567"/>
        <v>8.4758893758232442E-4</v>
      </c>
      <c r="BQ755" s="30">
        <f t="shared" si="1568"/>
        <v>2.4414691319143279E-3</v>
      </c>
      <c r="BR755" s="30">
        <f t="shared" si="1569"/>
        <v>9.90306162945849E-2</v>
      </c>
      <c r="BS755" s="30">
        <f t="shared" si="1570"/>
        <v>7.4610950028378989E-2</v>
      </c>
      <c r="BT755" s="30">
        <f t="shared" si="1571"/>
        <v>1.2417856857428373E-2</v>
      </c>
      <c r="BU755" s="30">
        <f t="shared" si="1572"/>
        <v>1.0000000000000002</v>
      </c>
      <c r="BV755" s="30"/>
      <c r="BW755" s="28">
        <f t="shared" si="1573"/>
        <v>0.53225262446702648</v>
      </c>
      <c r="BX755" s="28">
        <f t="shared" si="1574"/>
        <v>0.40100602674684527</v>
      </c>
      <c r="BY755" s="28">
        <f t="shared" si="1575"/>
        <v>6.6741348786128252E-2</v>
      </c>
      <c r="BZ755" s="28"/>
      <c r="CA755" s="28">
        <f t="shared" si="1576"/>
        <v>62.268865567216395</v>
      </c>
      <c r="CB755" s="28">
        <f t="shared" si="1577"/>
        <v>8.8255872063968024</v>
      </c>
      <c r="CC755" s="28">
        <f t="shared" si="1578"/>
        <v>33.286766101964147</v>
      </c>
      <c r="CD755" s="28">
        <f t="shared" si="1579"/>
        <v>53.225262446702651</v>
      </c>
      <c r="CF755" s="28">
        <f t="shared" si="1580"/>
        <v>6.9459531265060646</v>
      </c>
      <c r="CG755" s="28">
        <f t="shared" si="1581"/>
        <v>0.51362227787151404</v>
      </c>
      <c r="CH755" s="30"/>
      <c r="CI755" s="107">
        <f t="shared" si="1527"/>
        <v>3.2215666625220742</v>
      </c>
    </row>
    <row r="756" spans="1:87" ht="15" customHeight="1" x14ac:dyDescent="0.2">
      <c r="A756" s="150" t="s">
        <v>194</v>
      </c>
      <c r="C756" s="147">
        <v>72</v>
      </c>
      <c r="D756" s="26">
        <f t="shared" si="1528"/>
        <v>1008</v>
      </c>
      <c r="F756" s="28">
        <v>62.3</v>
      </c>
      <c r="G756" s="28">
        <v>0.48</v>
      </c>
      <c r="H756" s="28">
        <v>14.8</v>
      </c>
      <c r="I756" s="28">
        <v>5.5</v>
      </c>
      <c r="J756" s="28">
        <v>0.14000000000000001</v>
      </c>
      <c r="K756" s="28">
        <v>1.86</v>
      </c>
      <c r="L756" s="28">
        <v>5.89</v>
      </c>
      <c r="M756" s="28">
        <v>3.62</v>
      </c>
      <c r="N756" s="28">
        <v>5.21</v>
      </c>
      <c r="O756" s="28">
        <v>0.25</v>
      </c>
      <c r="P756" s="28">
        <f t="shared" si="1529"/>
        <v>100.05</v>
      </c>
      <c r="R756" s="28">
        <v>55.24</v>
      </c>
      <c r="S756" s="28">
        <v>0.24</v>
      </c>
      <c r="T756" s="28">
        <v>27.67</v>
      </c>
      <c r="U756" s="28">
        <v>0.81</v>
      </c>
      <c r="V756" s="28">
        <v>0.19</v>
      </c>
      <c r="W756" s="28">
        <v>0.32</v>
      </c>
      <c r="X756" s="28">
        <v>10.07</v>
      </c>
      <c r="Y756" s="28">
        <v>4.47</v>
      </c>
      <c r="Z756" s="28">
        <v>0.99</v>
      </c>
      <c r="AA756" s="28">
        <f t="shared" si="1530"/>
        <v>99.999999999999986</v>
      </c>
      <c r="AC756" s="30">
        <f t="shared" si="1531"/>
        <v>1.0369507323568574</v>
      </c>
      <c r="AD756" s="30">
        <f t="shared" si="1532"/>
        <v>6.0075093867334164E-3</v>
      </c>
      <c r="AE756" s="30">
        <f t="shared" si="1533"/>
        <v>0.29030992546096512</v>
      </c>
      <c r="AF756" s="30">
        <f t="shared" si="1534"/>
        <v>7.6548364648573425E-2</v>
      </c>
      <c r="AG756" s="30">
        <f t="shared" si="1535"/>
        <v>1.9734987313222443E-3</v>
      </c>
      <c r="AH756" s="30">
        <f t="shared" si="1536"/>
        <v>4.6153846153846156E-2</v>
      </c>
      <c r="AI756" s="30">
        <f t="shared" si="1537"/>
        <v>0.10502853067047076</v>
      </c>
      <c r="AJ756" s="30">
        <f t="shared" si="1538"/>
        <v>0.11681187479832204</v>
      </c>
      <c r="AK756" s="30">
        <f t="shared" si="1539"/>
        <v>0.11061571125265392</v>
      </c>
      <c r="AL756" s="30">
        <f t="shared" si="1540"/>
        <v>3.5226896439969845E-3</v>
      </c>
      <c r="AM756" s="30">
        <f t="shared" si="1541"/>
        <v>1.7939226831037416</v>
      </c>
      <c r="AO756" s="30">
        <f t="shared" si="1542"/>
        <v>0.57803535354309976</v>
      </c>
      <c r="AP756" s="30">
        <f t="shared" si="1543"/>
        <v>3.3488117650307928E-3</v>
      </c>
      <c r="AQ756" s="30">
        <f t="shared" si="1544"/>
        <v>0.16182967537858858</v>
      </c>
      <c r="AR756" s="30">
        <f t="shared" si="1545"/>
        <v>4.2670938591474777E-2</v>
      </c>
      <c r="AS756" s="30">
        <f t="shared" si="1546"/>
        <v>1.1001024458355199E-3</v>
      </c>
      <c r="AT756" s="30">
        <f t="shared" si="1547"/>
        <v>2.5727890387111575E-2</v>
      </c>
      <c r="AU756" s="30">
        <f t="shared" si="1548"/>
        <v>5.854685469986725E-2</v>
      </c>
      <c r="AV756" s="30">
        <f t="shared" si="1549"/>
        <v>6.5115334065691657E-2</v>
      </c>
      <c r="AW756" s="30">
        <f t="shared" si="1550"/>
        <v>6.1661359374347725E-2</v>
      </c>
      <c r="AX756" s="30">
        <f t="shared" si="1551"/>
        <v>1.9636797489522959E-3</v>
      </c>
      <c r="AY756" s="30">
        <f t="shared" si="1552"/>
        <v>0.99999999999999978</v>
      </c>
      <c r="AZ756" s="30"/>
      <c r="BA756" s="30">
        <f t="shared" si="1553"/>
        <v>0.91944074567243683</v>
      </c>
      <c r="BB756" s="30">
        <f t="shared" si="1554"/>
        <v>3.0037546933667082E-3</v>
      </c>
      <c r="BC756" s="30">
        <f t="shared" si="1555"/>
        <v>0.54276186739898002</v>
      </c>
      <c r="BD756" s="30">
        <f t="shared" si="1556"/>
        <v>1.1273486430062632E-2</v>
      </c>
      <c r="BE756" s="30">
        <f t="shared" si="1557"/>
        <v>2.6783197067944743E-3</v>
      </c>
      <c r="BF756" s="30">
        <f t="shared" si="1558"/>
        <v>7.9404466501240695E-3</v>
      </c>
      <c r="BG756" s="30">
        <f t="shared" si="1559"/>
        <v>0.17956490727532098</v>
      </c>
      <c r="BH756" s="30">
        <f t="shared" si="1560"/>
        <v>0.14424007744433689</v>
      </c>
      <c r="BI756" s="30">
        <f t="shared" si="1561"/>
        <v>2.1019108280254776E-2</v>
      </c>
      <c r="BJ756" s="30">
        <f t="shared" si="1562"/>
        <v>1.8319227135516774</v>
      </c>
      <c r="BK756" s="30"/>
      <c r="BL756" s="30">
        <f t="shared" si="1563"/>
        <v>0.50189930987309639</v>
      </c>
      <c r="BM756" s="30">
        <f t="shared" si="1564"/>
        <v>1.6396732630401846E-3</v>
      </c>
      <c r="BN756" s="30">
        <f t="shared" si="1565"/>
        <v>0.29627989400638494</v>
      </c>
      <c r="BO756" s="30">
        <f t="shared" si="1566"/>
        <v>6.1539094125897548E-3</v>
      </c>
      <c r="BP756" s="30">
        <f t="shared" si="1567"/>
        <v>1.4620265838627153E-3</v>
      </c>
      <c r="BQ756" s="30">
        <f t="shared" si="1568"/>
        <v>4.3344877987398101E-3</v>
      </c>
      <c r="BR756" s="30">
        <f t="shared" si="1569"/>
        <v>9.8019914239278069E-2</v>
      </c>
      <c r="BS756" s="30">
        <f t="shared" si="1570"/>
        <v>7.8736988398756466E-2</v>
      </c>
      <c r="BT756" s="30">
        <f t="shared" si="1571"/>
        <v>1.1473796424251738E-2</v>
      </c>
      <c r="BU756" s="30">
        <f t="shared" si="1572"/>
        <v>0.99999999999999989</v>
      </c>
      <c r="BV756" s="30"/>
      <c r="BW756" s="28">
        <f t="shared" si="1573"/>
        <v>0.52074350638650557</v>
      </c>
      <c r="BX756" s="28">
        <f t="shared" si="1574"/>
        <v>0.41830046209785415</v>
      </c>
      <c r="BY756" s="28">
        <f t="shared" si="1575"/>
        <v>6.0956031515640274E-2</v>
      </c>
      <c r="BZ756" s="28"/>
      <c r="CA756" s="28">
        <f t="shared" si="1576"/>
        <v>62.268865567216395</v>
      </c>
      <c r="CB756" s="28">
        <f t="shared" si="1577"/>
        <v>8.8255872063968024</v>
      </c>
      <c r="CC756" s="28">
        <f t="shared" si="1578"/>
        <v>32.132778470889306</v>
      </c>
      <c r="CD756" s="28">
        <f t="shared" si="1579"/>
        <v>52.074350638650557</v>
      </c>
      <c r="CF756" s="28">
        <f t="shared" si="1580"/>
        <v>6.9240925021833517</v>
      </c>
      <c r="CG756" s="28">
        <f t="shared" si="1581"/>
        <v>0.51362227787151404</v>
      </c>
      <c r="CH756" s="30"/>
      <c r="CI756" s="107">
        <f t="shared" si="1527"/>
        <v>3.0159177629626668</v>
      </c>
    </row>
    <row r="757" spans="1:87" ht="15" customHeight="1" x14ac:dyDescent="0.2">
      <c r="A757" s="150" t="s">
        <v>194</v>
      </c>
      <c r="C757" s="147">
        <v>78</v>
      </c>
      <c r="D757" s="26">
        <f t="shared" si="1528"/>
        <v>1008</v>
      </c>
      <c r="F757" s="28">
        <v>62.3</v>
      </c>
      <c r="G757" s="28">
        <v>0.48</v>
      </c>
      <c r="H757" s="28">
        <v>14.8</v>
      </c>
      <c r="I757" s="28">
        <v>5.5</v>
      </c>
      <c r="J757" s="28">
        <v>0.14000000000000001</v>
      </c>
      <c r="K757" s="28">
        <v>1.86</v>
      </c>
      <c r="L757" s="28">
        <v>5.89</v>
      </c>
      <c r="M757" s="28">
        <v>3.62</v>
      </c>
      <c r="N757" s="28">
        <v>5.21</v>
      </c>
      <c r="O757" s="28">
        <v>0.25</v>
      </c>
      <c r="P757" s="28">
        <f t="shared" si="1529"/>
        <v>100.05</v>
      </c>
      <c r="R757" s="28">
        <v>55.32</v>
      </c>
      <c r="S757" s="28">
        <v>0.15</v>
      </c>
      <c r="T757" s="28">
        <v>27.79</v>
      </c>
      <c r="U757" s="28">
        <v>0.84</v>
      </c>
      <c r="V757" s="28">
        <v>0.13</v>
      </c>
      <c r="W757" s="28">
        <v>0.22</v>
      </c>
      <c r="X757" s="28">
        <v>10.220000000000001</v>
      </c>
      <c r="Y757" s="28">
        <v>4.33</v>
      </c>
      <c r="Z757" s="28">
        <v>0.99</v>
      </c>
      <c r="AA757" s="28">
        <f t="shared" si="1530"/>
        <v>99.989999999999981</v>
      </c>
      <c r="AC757" s="30">
        <f t="shared" si="1531"/>
        <v>1.0369507323568574</v>
      </c>
      <c r="AD757" s="30">
        <f t="shared" si="1532"/>
        <v>6.0075093867334164E-3</v>
      </c>
      <c r="AE757" s="30">
        <f t="shared" si="1533"/>
        <v>0.29030992546096512</v>
      </c>
      <c r="AF757" s="30">
        <f t="shared" si="1534"/>
        <v>7.6548364648573425E-2</v>
      </c>
      <c r="AG757" s="30">
        <f t="shared" si="1535"/>
        <v>1.9734987313222443E-3</v>
      </c>
      <c r="AH757" s="30">
        <f t="shared" si="1536"/>
        <v>4.6153846153846156E-2</v>
      </c>
      <c r="AI757" s="30">
        <f t="shared" si="1537"/>
        <v>0.10502853067047076</v>
      </c>
      <c r="AJ757" s="30">
        <f t="shared" si="1538"/>
        <v>0.11681187479832204</v>
      </c>
      <c r="AK757" s="30">
        <f t="shared" si="1539"/>
        <v>0.11061571125265392</v>
      </c>
      <c r="AL757" s="30">
        <f t="shared" si="1540"/>
        <v>3.5226896439969845E-3</v>
      </c>
      <c r="AM757" s="30">
        <f t="shared" si="1541"/>
        <v>1.7939226831037416</v>
      </c>
      <c r="AO757" s="30">
        <f t="shared" si="1542"/>
        <v>0.57803535354309976</v>
      </c>
      <c r="AP757" s="30">
        <f t="shared" si="1543"/>
        <v>3.3488117650307928E-3</v>
      </c>
      <c r="AQ757" s="30">
        <f t="shared" si="1544"/>
        <v>0.16182967537858858</v>
      </c>
      <c r="AR757" s="30">
        <f t="shared" si="1545"/>
        <v>4.2670938591474777E-2</v>
      </c>
      <c r="AS757" s="30">
        <f t="shared" si="1546"/>
        <v>1.1001024458355199E-3</v>
      </c>
      <c r="AT757" s="30">
        <f t="shared" si="1547"/>
        <v>2.5727890387111575E-2</v>
      </c>
      <c r="AU757" s="30">
        <f t="shared" si="1548"/>
        <v>5.854685469986725E-2</v>
      </c>
      <c r="AV757" s="30">
        <f t="shared" si="1549"/>
        <v>6.5115334065691657E-2</v>
      </c>
      <c r="AW757" s="30">
        <f t="shared" si="1550"/>
        <v>6.1661359374347725E-2</v>
      </c>
      <c r="AX757" s="30">
        <f t="shared" si="1551"/>
        <v>1.9636797489522959E-3</v>
      </c>
      <c r="AY757" s="30">
        <f t="shared" si="1552"/>
        <v>0.99999999999999978</v>
      </c>
      <c r="AZ757" s="30"/>
      <c r="BA757" s="30">
        <f t="shared" si="1553"/>
        <v>0.92077230359520645</v>
      </c>
      <c r="BB757" s="30">
        <f t="shared" si="1554"/>
        <v>1.8773466833541925E-3</v>
      </c>
      <c r="BC757" s="30">
        <f t="shared" si="1555"/>
        <v>0.54511573165947436</v>
      </c>
      <c r="BD757" s="30">
        <f t="shared" si="1556"/>
        <v>1.1691022964509395E-2</v>
      </c>
      <c r="BE757" s="30">
        <f t="shared" si="1557"/>
        <v>1.8325345362277983E-3</v>
      </c>
      <c r="BF757" s="30">
        <f t="shared" si="1558"/>
        <v>5.4590570719602978E-3</v>
      </c>
      <c r="BG757" s="30">
        <f t="shared" si="1559"/>
        <v>0.18223965763195438</v>
      </c>
      <c r="BH757" s="30">
        <f t="shared" si="1560"/>
        <v>0.13972249112616975</v>
      </c>
      <c r="BI757" s="30">
        <f t="shared" si="1561"/>
        <v>2.1019108280254776E-2</v>
      </c>
      <c r="BJ757" s="30">
        <f t="shared" si="1562"/>
        <v>1.8297292535491114</v>
      </c>
      <c r="BK757" s="30"/>
      <c r="BL757" s="30">
        <f t="shared" si="1563"/>
        <v>0.50322871638478295</v>
      </c>
      <c r="BM757" s="30">
        <f t="shared" si="1564"/>
        <v>1.0260243037119934E-3</v>
      </c>
      <c r="BN757" s="30">
        <f t="shared" si="1565"/>
        <v>0.29792152615044964</v>
      </c>
      <c r="BO757" s="30">
        <f t="shared" si="1566"/>
        <v>6.3894824558510003E-3</v>
      </c>
      <c r="BP757" s="30">
        <f t="shared" si="1567"/>
        <v>1.00153316818499E-3</v>
      </c>
      <c r="BQ757" s="30">
        <f t="shared" si="1568"/>
        <v>2.9835327064763311E-3</v>
      </c>
      <c r="BR757" s="30">
        <f t="shared" si="1569"/>
        <v>9.9599247964399951E-2</v>
      </c>
      <c r="BS757" s="30">
        <f t="shared" si="1570"/>
        <v>7.6362385776557448E-2</v>
      </c>
      <c r="BT757" s="30">
        <f t="shared" si="1571"/>
        <v>1.1487551089585619E-2</v>
      </c>
      <c r="BU757" s="30">
        <f t="shared" si="1572"/>
        <v>0.99999999999999989</v>
      </c>
      <c r="BV757" s="30"/>
      <c r="BW757" s="28">
        <f t="shared" si="1573"/>
        <v>0.53133998984545705</v>
      </c>
      <c r="BX757" s="28">
        <f t="shared" si="1574"/>
        <v>0.40737646229611629</v>
      </c>
      <c r="BY757" s="28">
        <f t="shared" si="1575"/>
        <v>6.1283547858426657E-2</v>
      </c>
      <c r="BZ757" s="28"/>
      <c r="CA757" s="28">
        <f t="shared" si="1576"/>
        <v>62.268865567216395</v>
      </c>
      <c r="CB757" s="28">
        <f t="shared" si="1577"/>
        <v>8.8255872063968024</v>
      </c>
      <c r="CC757" s="28">
        <f t="shared" si="1578"/>
        <v>32.695354278115516</v>
      </c>
      <c r="CD757" s="28">
        <f t="shared" si="1579"/>
        <v>53.133998984545705</v>
      </c>
      <c r="CF757" s="28">
        <f t="shared" si="1580"/>
        <v>6.9442369903966679</v>
      </c>
      <c r="CG757" s="28">
        <f t="shared" si="1581"/>
        <v>0.51362227787151404</v>
      </c>
      <c r="CH757" s="30"/>
      <c r="CI757" s="107">
        <f t="shared" si="1527"/>
        <v>3.1437308495305873</v>
      </c>
    </row>
    <row r="758" spans="1:87" ht="15" customHeight="1" x14ac:dyDescent="0.2">
      <c r="A758" s="150" t="s">
        <v>194</v>
      </c>
      <c r="C758" s="147">
        <v>84</v>
      </c>
      <c r="D758" s="26">
        <f t="shared" si="1528"/>
        <v>1008</v>
      </c>
      <c r="F758" s="28">
        <v>62.3</v>
      </c>
      <c r="G758" s="28">
        <v>0.48</v>
      </c>
      <c r="H758" s="28">
        <v>14.8</v>
      </c>
      <c r="I758" s="28">
        <v>5.5</v>
      </c>
      <c r="J758" s="28">
        <v>0.14000000000000001</v>
      </c>
      <c r="K758" s="28">
        <v>1.86</v>
      </c>
      <c r="L758" s="28">
        <v>5.89</v>
      </c>
      <c r="M758" s="28">
        <v>3.62</v>
      </c>
      <c r="N758" s="28">
        <v>5.21</v>
      </c>
      <c r="O758" s="28">
        <v>0.25</v>
      </c>
      <c r="P758" s="28">
        <f t="shared" si="1529"/>
        <v>100.05</v>
      </c>
      <c r="R758" s="28">
        <v>55.22</v>
      </c>
      <c r="S758" s="28">
        <v>0.2</v>
      </c>
      <c r="T758" s="28">
        <v>27.81</v>
      </c>
      <c r="U758" s="28">
        <v>0.85</v>
      </c>
      <c r="V758" s="28">
        <v>0.14000000000000001</v>
      </c>
      <c r="W758" s="28">
        <v>0.26</v>
      </c>
      <c r="X758" s="28">
        <v>10.01</v>
      </c>
      <c r="Y758" s="28">
        <v>4.47</v>
      </c>
      <c r="Z758" s="28">
        <v>1.03</v>
      </c>
      <c r="AA758" s="28">
        <f t="shared" si="1530"/>
        <v>99.990000000000009</v>
      </c>
      <c r="AC758" s="30">
        <f t="shared" si="1531"/>
        <v>1.0369507323568574</v>
      </c>
      <c r="AD758" s="30">
        <f t="shared" si="1532"/>
        <v>6.0075093867334164E-3</v>
      </c>
      <c r="AE758" s="30">
        <f t="shared" si="1533"/>
        <v>0.29030992546096512</v>
      </c>
      <c r="AF758" s="30">
        <f t="shared" si="1534"/>
        <v>7.6548364648573425E-2</v>
      </c>
      <c r="AG758" s="30">
        <f t="shared" si="1535"/>
        <v>1.9734987313222443E-3</v>
      </c>
      <c r="AH758" s="30">
        <f t="shared" si="1536"/>
        <v>4.6153846153846156E-2</v>
      </c>
      <c r="AI758" s="30">
        <f t="shared" si="1537"/>
        <v>0.10502853067047076</v>
      </c>
      <c r="AJ758" s="30">
        <f t="shared" si="1538"/>
        <v>0.11681187479832204</v>
      </c>
      <c r="AK758" s="30">
        <f t="shared" si="1539"/>
        <v>0.11061571125265392</v>
      </c>
      <c r="AL758" s="30">
        <f t="shared" si="1540"/>
        <v>3.5226896439969845E-3</v>
      </c>
      <c r="AM758" s="30">
        <f t="shared" si="1541"/>
        <v>1.7939226831037416</v>
      </c>
      <c r="AO758" s="30">
        <f t="shared" si="1542"/>
        <v>0.57803535354309976</v>
      </c>
      <c r="AP758" s="30">
        <f t="shared" si="1543"/>
        <v>3.3488117650307928E-3</v>
      </c>
      <c r="AQ758" s="30">
        <f t="shared" si="1544"/>
        <v>0.16182967537858858</v>
      </c>
      <c r="AR758" s="30">
        <f t="shared" si="1545"/>
        <v>4.2670938591474777E-2</v>
      </c>
      <c r="AS758" s="30">
        <f t="shared" si="1546"/>
        <v>1.1001024458355199E-3</v>
      </c>
      <c r="AT758" s="30">
        <f t="shared" si="1547"/>
        <v>2.5727890387111575E-2</v>
      </c>
      <c r="AU758" s="30">
        <f t="shared" si="1548"/>
        <v>5.854685469986725E-2</v>
      </c>
      <c r="AV758" s="30">
        <f t="shared" si="1549"/>
        <v>6.5115334065691657E-2</v>
      </c>
      <c r="AW758" s="30">
        <f t="shared" si="1550"/>
        <v>6.1661359374347725E-2</v>
      </c>
      <c r="AX758" s="30">
        <f t="shared" si="1551"/>
        <v>1.9636797489522959E-3</v>
      </c>
      <c r="AY758" s="30">
        <f t="shared" si="1552"/>
        <v>0.99999999999999978</v>
      </c>
      <c r="AZ758" s="30"/>
      <c r="BA758" s="30">
        <f t="shared" si="1553"/>
        <v>0.9191078561917444</v>
      </c>
      <c r="BB758" s="30">
        <f t="shared" si="1554"/>
        <v>2.5031289111389237E-3</v>
      </c>
      <c r="BC758" s="30">
        <f t="shared" si="1555"/>
        <v>0.54550804236955674</v>
      </c>
      <c r="BD758" s="30">
        <f t="shared" si="1556"/>
        <v>1.1830201809324984E-2</v>
      </c>
      <c r="BE758" s="30">
        <f t="shared" si="1557"/>
        <v>1.9734987313222443E-3</v>
      </c>
      <c r="BF758" s="30">
        <f t="shared" si="1558"/>
        <v>6.4516129032258073E-3</v>
      </c>
      <c r="BG758" s="30">
        <f t="shared" si="1559"/>
        <v>0.17849500713266761</v>
      </c>
      <c r="BH758" s="30">
        <f t="shared" si="1560"/>
        <v>0.14424007744433689</v>
      </c>
      <c r="BI758" s="30">
        <f t="shared" si="1561"/>
        <v>2.186836518046709E-2</v>
      </c>
      <c r="BJ758" s="30">
        <f t="shared" si="1562"/>
        <v>1.8319777906737849</v>
      </c>
      <c r="BK758" s="30"/>
      <c r="BL758" s="30">
        <f t="shared" si="1563"/>
        <v>0.5017025101891136</v>
      </c>
      <c r="BM758" s="30">
        <f t="shared" si="1564"/>
        <v>1.3663533061818917E-3</v>
      </c>
      <c r="BN758" s="30">
        <f t="shared" si="1565"/>
        <v>0.29777000853756191</v>
      </c>
      <c r="BO758" s="30">
        <f t="shared" si="1566"/>
        <v>6.4576120243105915E-3</v>
      </c>
      <c r="BP758" s="30">
        <f t="shared" si="1567"/>
        <v>1.0772503582570231E-3</v>
      </c>
      <c r="BQ758" s="30">
        <f t="shared" si="1568"/>
        <v>3.5216654569010701E-3</v>
      </c>
      <c r="BR758" s="30">
        <f t="shared" si="1569"/>
        <v>9.7432953631505961E-2</v>
      </c>
      <c r="BS758" s="30">
        <f t="shared" si="1570"/>
        <v>7.8734621226650731E-2</v>
      </c>
      <c r="BT758" s="30">
        <f t="shared" si="1571"/>
        <v>1.1937025269517107E-2</v>
      </c>
      <c r="BU758" s="30">
        <f t="shared" si="1572"/>
        <v>0.99999999999999989</v>
      </c>
      <c r="BV758" s="30"/>
      <c r="BW758" s="28">
        <f t="shared" si="1573"/>
        <v>0.5179722003894347</v>
      </c>
      <c r="BX758" s="28">
        <f t="shared" si="1574"/>
        <v>0.4185682921800451</v>
      </c>
      <c r="BY758" s="28">
        <f t="shared" si="1575"/>
        <v>6.3459507430520201E-2</v>
      </c>
      <c r="BZ758" s="28"/>
      <c r="CA758" s="28">
        <f t="shared" si="1576"/>
        <v>62.268865567216395</v>
      </c>
      <c r="CB758" s="28">
        <f t="shared" si="1577"/>
        <v>8.8255872063968024</v>
      </c>
      <c r="CC758" s="28">
        <f t="shared" si="1578"/>
        <v>32.244560762523754</v>
      </c>
      <c r="CD758" s="28">
        <f t="shared" si="1579"/>
        <v>51.797220038943472</v>
      </c>
      <c r="CF758" s="28">
        <f t="shared" si="1580"/>
        <v>6.918756465470568</v>
      </c>
      <c r="CG758" s="28">
        <f t="shared" si="1581"/>
        <v>0.51362227787151404</v>
      </c>
      <c r="CH758" s="30"/>
      <c r="CI758" s="107">
        <f t="shared" si="1527"/>
        <v>3.0143771980710761</v>
      </c>
    </row>
    <row r="759" spans="1:87" ht="15" customHeight="1" x14ac:dyDescent="0.2">
      <c r="A759" s="150" t="s">
        <v>194</v>
      </c>
      <c r="C759" s="147">
        <v>90</v>
      </c>
      <c r="D759" s="26">
        <f t="shared" si="1528"/>
        <v>1008</v>
      </c>
      <c r="F759" s="28">
        <v>62.3</v>
      </c>
      <c r="G759" s="28">
        <v>0.48</v>
      </c>
      <c r="H759" s="28">
        <v>14.8</v>
      </c>
      <c r="I759" s="28">
        <v>5.5</v>
      </c>
      <c r="J759" s="28">
        <v>0.14000000000000001</v>
      </c>
      <c r="K759" s="28">
        <v>1.86</v>
      </c>
      <c r="L759" s="28">
        <v>5.89</v>
      </c>
      <c r="M759" s="28">
        <v>3.62</v>
      </c>
      <c r="N759" s="28">
        <v>5.21</v>
      </c>
      <c r="O759" s="28">
        <v>0.25</v>
      </c>
      <c r="P759" s="28">
        <f t="shared" si="1529"/>
        <v>100.05</v>
      </c>
      <c r="R759" s="28">
        <v>55.04</v>
      </c>
      <c r="S759" s="28">
        <v>0.23</v>
      </c>
      <c r="T759" s="28">
        <v>28.02</v>
      </c>
      <c r="U759" s="28">
        <v>0.73</v>
      </c>
      <c r="V759" s="28">
        <v>0.15</v>
      </c>
      <c r="W759" s="28">
        <v>0.16</v>
      </c>
      <c r="X759" s="28">
        <v>10.220000000000001</v>
      </c>
      <c r="Y759" s="28">
        <v>4.41</v>
      </c>
      <c r="Z759" s="28">
        <v>1.03</v>
      </c>
      <c r="AA759" s="28">
        <f t="shared" si="1530"/>
        <v>99.99</v>
      </c>
      <c r="AC759" s="30">
        <f t="shared" si="1531"/>
        <v>1.0369507323568574</v>
      </c>
      <c r="AD759" s="30">
        <f t="shared" si="1532"/>
        <v>6.0075093867334164E-3</v>
      </c>
      <c r="AE759" s="30">
        <f t="shared" si="1533"/>
        <v>0.29030992546096512</v>
      </c>
      <c r="AF759" s="30">
        <f t="shared" si="1534"/>
        <v>7.6548364648573425E-2</v>
      </c>
      <c r="AG759" s="30">
        <f t="shared" si="1535"/>
        <v>1.9734987313222443E-3</v>
      </c>
      <c r="AH759" s="30">
        <f t="shared" si="1536"/>
        <v>4.6153846153846156E-2</v>
      </c>
      <c r="AI759" s="30">
        <f t="shared" si="1537"/>
        <v>0.10502853067047076</v>
      </c>
      <c r="AJ759" s="30">
        <f t="shared" si="1538"/>
        <v>0.11681187479832204</v>
      </c>
      <c r="AK759" s="30">
        <f t="shared" si="1539"/>
        <v>0.11061571125265392</v>
      </c>
      <c r="AL759" s="30">
        <f t="shared" si="1540"/>
        <v>3.5226896439969845E-3</v>
      </c>
      <c r="AM759" s="30">
        <f t="shared" si="1541"/>
        <v>1.7939226831037416</v>
      </c>
      <c r="AO759" s="30">
        <f t="shared" si="1542"/>
        <v>0.57803535354309976</v>
      </c>
      <c r="AP759" s="30">
        <f t="shared" si="1543"/>
        <v>3.3488117650307928E-3</v>
      </c>
      <c r="AQ759" s="30">
        <f t="shared" si="1544"/>
        <v>0.16182967537858858</v>
      </c>
      <c r="AR759" s="30">
        <f t="shared" si="1545"/>
        <v>4.2670938591474777E-2</v>
      </c>
      <c r="AS759" s="30">
        <f t="shared" si="1546"/>
        <v>1.1001024458355199E-3</v>
      </c>
      <c r="AT759" s="30">
        <f t="shared" si="1547"/>
        <v>2.5727890387111575E-2</v>
      </c>
      <c r="AU759" s="30">
        <f t="shared" si="1548"/>
        <v>5.854685469986725E-2</v>
      </c>
      <c r="AV759" s="30">
        <f t="shared" si="1549"/>
        <v>6.5115334065691657E-2</v>
      </c>
      <c r="AW759" s="30">
        <f t="shared" si="1550"/>
        <v>6.1661359374347725E-2</v>
      </c>
      <c r="AX759" s="30">
        <f t="shared" si="1551"/>
        <v>1.9636797489522959E-3</v>
      </c>
      <c r="AY759" s="30">
        <f t="shared" si="1552"/>
        <v>0.99999999999999978</v>
      </c>
      <c r="AZ759" s="30"/>
      <c r="BA759" s="30">
        <f t="shared" si="1553"/>
        <v>0.91611185086551261</v>
      </c>
      <c r="BB759" s="30">
        <f t="shared" si="1554"/>
        <v>2.8785982478097623E-3</v>
      </c>
      <c r="BC759" s="30">
        <f t="shared" si="1555"/>
        <v>0.54962730482542177</v>
      </c>
      <c r="BD759" s="30">
        <f t="shared" si="1556"/>
        <v>1.0160055671537927E-2</v>
      </c>
      <c r="BE759" s="30">
        <f t="shared" si="1557"/>
        <v>2.11446292641669E-3</v>
      </c>
      <c r="BF759" s="30">
        <f t="shared" si="1558"/>
        <v>3.9702233250620347E-3</v>
      </c>
      <c r="BG759" s="30">
        <f t="shared" si="1559"/>
        <v>0.18223965763195438</v>
      </c>
      <c r="BH759" s="30">
        <f t="shared" si="1560"/>
        <v>0.14230396902226525</v>
      </c>
      <c r="BI759" s="30">
        <f t="shared" si="1561"/>
        <v>2.186836518046709E-2</v>
      </c>
      <c r="BJ759" s="30">
        <f t="shared" si="1562"/>
        <v>1.8312744876964477</v>
      </c>
      <c r="BK759" s="30"/>
      <c r="BL759" s="30">
        <f t="shared" si="1563"/>
        <v>0.50025916760184097</v>
      </c>
      <c r="BM759" s="30">
        <f t="shared" si="1564"/>
        <v>1.5719097640194499E-3</v>
      </c>
      <c r="BN759" s="30">
        <f t="shared" si="1565"/>
        <v>0.30013376395408403</v>
      </c>
      <c r="BO759" s="30">
        <f t="shared" si="1566"/>
        <v>5.5480790781496751E-3</v>
      </c>
      <c r="BP759" s="30">
        <f t="shared" si="1567"/>
        <v>1.1546400829711026E-3</v>
      </c>
      <c r="BQ759" s="30">
        <f t="shared" si="1568"/>
        <v>2.1680110500835741E-3</v>
      </c>
      <c r="BR759" s="30">
        <f t="shared" si="1569"/>
        <v>9.9515205861461467E-2</v>
      </c>
      <c r="BS759" s="30">
        <f t="shared" si="1570"/>
        <v>7.770761291021358E-2</v>
      </c>
      <c r="BT759" s="30">
        <f t="shared" si="1571"/>
        <v>1.1941609697176097E-2</v>
      </c>
      <c r="BU759" s="30">
        <f t="shared" si="1572"/>
        <v>0.99999999999999989</v>
      </c>
      <c r="BV759" s="30"/>
      <c r="BW759" s="28">
        <f t="shared" si="1573"/>
        <v>0.526077797326722</v>
      </c>
      <c r="BX759" s="28">
        <f t="shared" si="1574"/>
        <v>0.41079400360416779</v>
      </c>
      <c r="BY759" s="28">
        <f t="shared" si="1575"/>
        <v>6.3128199069110214E-2</v>
      </c>
      <c r="BZ759" s="28"/>
      <c r="CA759" s="28">
        <f t="shared" si="1576"/>
        <v>62.268865567216395</v>
      </c>
      <c r="CB759" s="28">
        <f t="shared" si="1577"/>
        <v>8.8255872063968024</v>
      </c>
      <c r="CC759" s="28">
        <f t="shared" si="1578"/>
        <v>32.616709773247123</v>
      </c>
      <c r="CD759" s="28">
        <f t="shared" si="1579"/>
        <v>52.607779732672199</v>
      </c>
      <c r="CF759" s="28">
        <f t="shared" si="1580"/>
        <v>6.9342839973170953</v>
      </c>
      <c r="CG759" s="28">
        <f t="shared" si="1581"/>
        <v>0.51362227787151404</v>
      </c>
      <c r="CH759" s="30"/>
      <c r="CI759" s="107">
        <f t="shared" si="1527"/>
        <v>3.1049460583513917</v>
      </c>
    </row>
    <row r="760" spans="1:87" ht="15" customHeight="1" x14ac:dyDescent="0.2">
      <c r="A760" s="150" t="s">
        <v>194</v>
      </c>
      <c r="C760" s="147">
        <v>96</v>
      </c>
      <c r="D760" s="26">
        <f t="shared" si="1528"/>
        <v>1008</v>
      </c>
      <c r="F760" s="28">
        <v>62.3</v>
      </c>
      <c r="G760" s="28">
        <v>0.48</v>
      </c>
      <c r="H760" s="28">
        <v>14.8</v>
      </c>
      <c r="I760" s="28">
        <v>5.5</v>
      </c>
      <c r="J760" s="28">
        <v>0.14000000000000001</v>
      </c>
      <c r="K760" s="28">
        <v>1.86</v>
      </c>
      <c r="L760" s="28">
        <v>5.89</v>
      </c>
      <c r="M760" s="28">
        <v>3.62</v>
      </c>
      <c r="N760" s="28">
        <v>5.21</v>
      </c>
      <c r="O760" s="28">
        <v>0.25</v>
      </c>
      <c r="P760" s="28">
        <f t="shared" si="1529"/>
        <v>100.05</v>
      </c>
      <c r="R760" s="28">
        <v>55.21</v>
      </c>
      <c r="S760" s="28">
        <v>0.21</v>
      </c>
      <c r="T760" s="28">
        <v>28.04</v>
      </c>
      <c r="U760" s="28">
        <v>0.69</v>
      </c>
      <c r="V760" s="28">
        <v>0.16</v>
      </c>
      <c r="W760" s="28">
        <v>0.21</v>
      </c>
      <c r="X760" s="28">
        <v>10.01</v>
      </c>
      <c r="Y760" s="28">
        <v>4.42</v>
      </c>
      <c r="Z760" s="28">
        <v>1.05</v>
      </c>
      <c r="AA760" s="28">
        <f t="shared" si="1530"/>
        <v>100</v>
      </c>
      <c r="AC760" s="30">
        <f t="shared" si="1531"/>
        <v>1.0369507323568574</v>
      </c>
      <c r="AD760" s="30">
        <f t="shared" si="1532"/>
        <v>6.0075093867334164E-3</v>
      </c>
      <c r="AE760" s="30">
        <f t="shared" si="1533"/>
        <v>0.29030992546096512</v>
      </c>
      <c r="AF760" s="30">
        <f t="shared" si="1534"/>
        <v>7.6548364648573425E-2</v>
      </c>
      <c r="AG760" s="30">
        <f t="shared" si="1535"/>
        <v>1.9734987313222443E-3</v>
      </c>
      <c r="AH760" s="30">
        <f t="shared" si="1536"/>
        <v>4.6153846153846156E-2</v>
      </c>
      <c r="AI760" s="30">
        <f t="shared" si="1537"/>
        <v>0.10502853067047076</v>
      </c>
      <c r="AJ760" s="30">
        <f t="shared" si="1538"/>
        <v>0.11681187479832204</v>
      </c>
      <c r="AK760" s="30">
        <f t="shared" si="1539"/>
        <v>0.11061571125265392</v>
      </c>
      <c r="AL760" s="30">
        <f t="shared" si="1540"/>
        <v>3.5226896439969845E-3</v>
      </c>
      <c r="AM760" s="30">
        <f t="shared" si="1541"/>
        <v>1.7939226831037416</v>
      </c>
      <c r="AO760" s="30">
        <f t="shared" si="1542"/>
        <v>0.57803535354309976</v>
      </c>
      <c r="AP760" s="30">
        <f t="shared" si="1543"/>
        <v>3.3488117650307928E-3</v>
      </c>
      <c r="AQ760" s="30">
        <f t="shared" si="1544"/>
        <v>0.16182967537858858</v>
      </c>
      <c r="AR760" s="30">
        <f t="shared" si="1545"/>
        <v>4.2670938591474777E-2</v>
      </c>
      <c r="AS760" s="30">
        <f t="shared" si="1546"/>
        <v>1.1001024458355199E-3</v>
      </c>
      <c r="AT760" s="30">
        <f t="shared" si="1547"/>
        <v>2.5727890387111575E-2</v>
      </c>
      <c r="AU760" s="30">
        <f t="shared" si="1548"/>
        <v>5.854685469986725E-2</v>
      </c>
      <c r="AV760" s="30">
        <f t="shared" si="1549"/>
        <v>6.5115334065691657E-2</v>
      </c>
      <c r="AW760" s="30">
        <f t="shared" si="1550"/>
        <v>6.1661359374347725E-2</v>
      </c>
      <c r="AX760" s="30">
        <f t="shared" si="1551"/>
        <v>1.9636797489522959E-3</v>
      </c>
      <c r="AY760" s="30">
        <f t="shared" si="1552"/>
        <v>0.99999999999999978</v>
      </c>
      <c r="AZ760" s="30"/>
      <c r="BA760" s="30">
        <f t="shared" si="1553"/>
        <v>0.91894141145139818</v>
      </c>
      <c r="BB760" s="30">
        <f t="shared" si="1554"/>
        <v>2.6282853566958696E-3</v>
      </c>
      <c r="BC760" s="30">
        <f t="shared" si="1555"/>
        <v>0.55001961553550416</v>
      </c>
      <c r="BD760" s="30">
        <f t="shared" si="1556"/>
        <v>9.6033402922755737E-3</v>
      </c>
      <c r="BE760" s="30">
        <f t="shared" si="1557"/>
        <v>2.2554271215111362E-3</v>
      </c>
      <c r="BF760" s="30">
        <f t="shared" si="1558"/>
        <v>5.210918114143921E-3</v>
      </c>
      <c r="BG760" s="30">
        <f t="shared" si="1559"/>
        <v>0.17849500713266761</v>
      </c>
      <c r="BH760" s="30">
        <f t="shared" si="1560"/>
        <v>0.14262665375927719</v>
      </c>
      <c r="BI760" s="30">
        <f t="shared" si="1561"/>
        <v>2.229299363057325E-2</v>
      </c>
      <c r="BJ760" s="30">
        <f t="shared" si="1562"/>
        <v>1.8320736523940473</v>
      </c>
      <c r="BK760" s="30"/>
      <c r="BL760" s="30">
        <f t="shared" si="1563"/>
        <v>0.50158540856181133</v>
      </c>
      <c r="BM760" s="30">
        <f t="shared" si="1564"/>
        <v>1.4345959035333429E-3</v>
      </c>
      <c r="BN760" s="30">
        <f t="shared" si="1565"/>
        <v>0.30021697807660219</v>
      </c>
      <c r="BO760" s="30">
        <f t="shared" si="1566"/>
        <v>5.2417872391355485E-3</v>
      </c>
      <c r="BP760" s="30">
        <f t="shared" si="1567"/>
        <v>1.231078848038601E-3</v>
      </c>
      <c r="BQ760" s="30">
        <f t="shared" si="1568"/>
        <v>2.8442732677993574E-3</v>
      </c>
      <c r="BR760" s="30">
        <f t="shared" si="1569"/>
        <v>9.7427855533766733E-2</v>
      </c>
      <c r="BS760" s="30">
        <f t="shared" si="1570"/>
        <v>7.7849847124268706E-2</v>
      </c>
      <c r="BT760" s="30">
        <f t="shared" si="1571"/>
        <v>1.216817544504396E-2</v>
      </c>
      <c r="BU760" s="30">
        <f t="shared" si="1572"/>
        <v>0.99999999999999989</v>
      </c>
      <c r="BV760" s="30"/>
      <c r="BW760" s="28">
        <f t="shared" si="1573"/>
        <v>0.51976525981643429</v>
      </c>
      <c r="BX760" s="28">
        <f t="shared" si="1574"/>
        <v>0.41531906655988388</v>
      </c>
      <c r="BY760" s="28">
        <f t="shared" si="1575"/>
        <v>6.4915673623681835E-2</v>
      </c>
      <c r="BZ760" s="28"/>
      <c r="CA760" s="28">
        <f t="shared" si="1576"/>
        <v>62.268865567216395</v>
      </c>
      <c r="CB760" s="28">
        <f t="shared" si="1577"/>
        <v>8.8255872063968024</v>
      </c>
      <c r="CC760" s="28">
        <f t="shared" si="1578"/>
        <v>32.479830353189897</v>
      </c>
      <c r="CD760" s="28">
        <f t="shared" si="1579"/>
        <v>51.976525981643427</v>
      </c>
      <c r="CF760" s="28">
        <f t="shared" si="1580"/>
        <v>6.9222121780763919</v>
      </c>
      <c r="CG760" s="28">
        <f t="shared" si="1581"/>
        <v>0.51362227787151404</v>
      </c>
      <c r="CH760" s="30"/>
      <c r="CI760" s="107">
        <f t="shared" si="1527"/>
        <v>3.0532281983462641</v>
      </c>
    </row>
    <row r="761" spans="1:87" ht="15" customHeight="1" x14ac:dyDescent="0.2">
      <c r="A761" s="150" t="s">
        <v>194</v>
      </c>
      <c r="C761" s="146">
        <v>102</v>
      </c>
      <c r="D761" s="26">
        <f t="shared" si="1528"/>
        <v>1008</v>
      </c>
      <c r="F761" s="28">
        <v>62.3</v>
      </c>
      <c r="G761" s="28">
        <v>0.48</v>
      </c>
      <c r="H761" s="28">
        <v>14.8</v>
      </c>
      <c r="I761" s="28">
        <v>5.5</v>
      </c>
      <c r="J761" s="28">
        <v>0.14000000000000001</v>
      </c>
      <c r="K761" s="28">
        <v>1.86</v>
      </c>
      <c r="L761" s="28">
        <v>5.89</v>
      </c>
      <c r="M761" s="28">
        <v>3.62</v>
      </c>
      <c r="N761" s="28">
        <v>5.21</v>
      </c>
      <c r="O761" s="28">
        <v>0.25</v>
      </c>
      <c r="P761" s="28">
        <f t="shared" si="1529"/>
        <v>100.05</v>
      </c>
      <c r="R761" s="28">
        <v>54.98</v>
      </c>
      <c r="S761" s="28">
        <v>0.24</v>
      </c>
      <c r="T761" s="28">
        <v>27.63</v>
      </c>
      <c r="U761" s="28">
        <v>0.78</v>
      </c>
      <c r="V761" s="28">
        <v>0.12</v>
      </c>
      <c r="W761" s="28">
        <v>0.23</v>
      </c>
      <c r="X761" s="28">
        <v>10.58</v>
      </c>
      <c r="Y761" s="28">
        <v>4.3899999999999997</v>
      </c>
      <c r="Z761" s="28">
        <v>1.07</v>
      </c>
      <c r="AA761" s="28">
        <f t="shared" si="1530"/>
        <v>100.02</v>
      </c>
      <c r="AC761" s="30">
        <f t="shared" si="1531"/>
        <v>1.0369507323568574</v>
      </c>
      <c r="AD761" s="30">
        <f t="shared" si="1532"/>
        <v>6.0075093867334164E-3</v>
      </c>
      <c r="AE761" s="30">
        <f t="shared" si="1533"/>
        <v>0.29030992546096512</v>
      </c>
      <c r="AF761" s="30">
        <f t="shared" si="1534"/>
        <v>7.6548364648573425E-2</v>
      </c>
      <c r="AG761" s="30">
        <f t="shared" si="1535"/>
        <v>1.9734987313222443E-3</v>
      </c>
      <c r="AH761" s="30">
        <f t="shared" si="1536"/>
        <v>4.6153846153846156E-2</v>
      </c>
      <c r="AI761" s="30">
        <f t="shared" si="1537"/>
        <v>0.10502853067047076</v>
      </c>
      <c r="AJ761" s="30">
        <f t="shared" si="1538"/>
        <v>0.11681187479832204</v>
      </c>
      <c r="AK761" s="30">
        <f t="shared" si="1539"/>
        <v>0.11061571125265392</v>
      </c>
      <c r="AL761" s="30">
        <f t="shared" si="1540"/>
        <v>3.5226896439969845E-3</v>
      </c>
      <c r="AM761" s="30">
        <f t="shared" si="1541"/>
        <v>1.7939226831037416</v>
      </c>
      <c r="AO761" s="30">
        <f t="shared" si="1542"/>
        <v>0.57803535354309976</v>
      </c>
      <c r="AP761" s="30">
        <f t="shared" si="1543"/>
        <v>3.3488117650307928E-3</v>
      </c>
      <c r="AQ761" s="30">
        <f t="shared" si="1544"/>
        <v>0.16182967537858858</v>
      </c>
      <c r="AR761" s="30">
        <f t="shared" si="1545"/>
        <v>4.2670938591474777E-2</v>
      </c>
      <c r="AS761" s="30">
        <f t="shared" si="1546"/>
        <v>1.1001024458355199E-3</v>
      </c>
      <c r="AT761" s="30">
        <f t="shared" si="1547"/>
        <v>2.5727890387111575E-2</v>
      </c>
      <c r="AU761" s="30">
        <f t="shared" si="1548"/>
        <v>5.854685469986725E-2</v>
      </c>
      <c r="AV761" s="30">
        <f t="shared" si="1549"/>
        <v>6.5115334065691657E-2</v>
      </c>
      <c r="AW761" s="30">
        <f t="shared" si="1550"/>
        <v>6.1661359374347725E-2</v>
      </c>
      <c r="AX761" s="30">
        <f t="shared" si="1551"/>
        <v>1.9636797489522959E-3</v>
      </c>
      <c r="AY761" s="30">
        <f t="shared" si="1552"/>
        <v>0.99999999999999978</v>
      </c>
      <c r="AZ761" s="30"/>
      <c r="BA761" s="30">
        <f t="shared" si="1553"/>
        <v>0.91511318242343542</v>
      </c>
      <c r="BB761" s="30">
        <f t="shared" si="1554"/>
        <v>3.0037546933667082E-3</v>
      </c>
      <c r="BC761" s="30">
        <f t="shared" si="1555"/>
        <v>0.54197724597881525</v>
      </c>
      <c r="BD761" s="30">
        <f t="shared" si="1556"/>
        <v>1.0855949895615868E-2</v>
      </c>
      <c r="BE761" s="30">
        <f t="shared" si="1557"/>
        <v>1.6915703411333521E-3</v>
      </c>
      <c r="BF761" s="30">
        <f t="shared" si="1558"/>
        <v>5.7071960297766754E-3</v>
      </c>
      <c r="BG761" s="30">
        <f t="shared" si="1559"/>
        <v>0.18865905848787448</v>
      </c>
      <c r="BH761" s="30">
        <f t="shared" si="1560"/>
        <v>0.14165859954824137</v>
      </c>
      <c r="BI761" s="30">
        <f t="shared" si="1561"/>
        <v>2.2717622080679407E-2</v>
      </c>
      <c r="BJ761" s="30">
        <f t="shared" si="1562"/>
        <v>1.8313841794789385</v>
      </c>
      <c r="BK761" s="30"/>
      <c r="BL761" s="30">
        <f t="shared" si="1563"/>
        <v>0.4996838962995746</v>
      </c>
      <c r="BM761" s="30">
        <f t="shared" si="1564"/>
        <v>1.6401554228896583E-3</v>
      </c>
      <c r="BN761" s="30">
        <f t="shared" si="1565"/>
        <v>0.29593858680870416</v>
      </c>
      <c r="BO761" s="30">
        <f t="shared" si="1566"/>
        <v>5.9277294285159654E-3</v>
      </c>
      <c r="BP761" s="30">
        <f t="shared" si="1567"/>
        <v>9.2365674012463846E-4</v>
      </c>
      <c r="BQ761" s="30">
        <f t="shared" si="1568"/>
        <v>3.1163292190284587E-3</v>
      </c>
      <c r="BR761" s="30">
        <f t="shared" si="1569"/>
        <v>0.10301446337794146</v>
      </c>
      <c r="BS761" s="30">
        <f t="shared" si="1570"/>
        <v>7.7350564199230865E-2</v>
      </c>
      <c r="BT761" s="30">
        <f t="shared" si="1571"/>
        <v>1.2404618503990231E-2</v>
      </c>
      <c r="BU761" s="30">
        <f t="shared" si="1572"/>
        <v>1.0000000000000002</v>
      </c>
      <c r="BV761" s="30"/>
      <c r="BW761" s="28">
        <f t="shared" si="1573"/>
        <v>0.53439151584357258</v>
      </c>
      <c r="BX761" s="28">
        <f t="shared" si="1574"/>
        <v>0.40125904555877878</v>
      </c>
      <c r="BY761" s="28">
        <f t="shared" si="1575"/>
        <v>6.4349438597648634E-2</v>
      </c>
      <c r="BZ761" s="28"/>
      <c r="CA761" s="28">
        <f t="shared" si="1576"/>
        <v>62.268865567216395</v>
      </c>
      <c r="CB761" s="28">
        <f t="shared" si="1577"/>
        <v>8.8255872063968024</v>
      </c>
      <c r="CC761" s="28">
        <f t="shared" si="1578"/>
        <v>33.154519651943495</v>
      </c>
      <c r="CD761" s="28">
        <f t="shared" si="1579"/>
        <v>53.439151584357262</v>
      </c>
      <c r="CF761" s="28">
        <f t="shared" si="1580"/>
        <v>6.9499636379082759</v>
      </c>
      <c r="CG761" s="28">
        <f t="shared" si="1581"/>
        <v>0.51362227787151404</v>
      </c>
      <c r="CH761" s="30"/>
      <c r="CI761" s="107">
        <f t="shared" si="1527"/>
        <v>3.2171332904874146</v>
      </c>
    </row>
    <row r="762" spans="1:87" ht="15" customHeight="1" x14ac:dyDescent="0.2">
      <c r="A762" s="150" t="s">
        <v>194</v>
      </c>
      <c r="C762" s="147">
        <v>108</v>
      </c>
      <c r="D762" s="26">
        <f t="shared" si="1528"/>
        <v>1008</v>
      </c>
      <c r="F762" s="28">
        <v>62.3</v>
      </c>
      <c r="G762" s="28">
        <v>0.48</v>
      </c>
      <c r="H762" s="28">
        <v>14.8</v>
      </c>
      <c r="I762" s="28">
        <v>5.5</v>
      </c>
      <c r="J762" s="28">
        <v>0.14000000000000001</v>
      </c>
      <c r="K762" s="28">
        <v>1.86</v>
      </c>
      <c r="L762" s="28">
        <v>5.89</v>
      </c>
      <c r="M762" s="28">
        <v>3.62</v>
      </c>
      <c r="N762" s="28">
        <v>5.21</v>
      </c>
      <c r="O762" s="28">
        <v>0.25</v>
      </c>
      <c r="P762" s="28">
        <f t="shared" si="1529"/>
        <v>100.05</v>
      </c>
      <c r="R762" s="28">
        <v>55.43</v>
      </c>
      <c r="S762" s="28">
        <v>0.15</v>
      </c>
      <c r="T762" s="28">
        <v>28.03</v>
      </c>
      <c r="U762" s="28">
        <v>0.61</v>
      </c>
      <c r="V762" s="28">
        <v>0</v>
      </c>
      <c r="W762" s="28">
        <v>0.2</v>
      </c>
      <c r="X762" s="28">
        <v>10.34</v>
      </c>
      <c r="Y762" s="28">
        <v>4.29</v>
      </c>
      <c r="Z762" s="28">
        <v>0.96</v>
      </c>
      <c r="AA762" s="28">
        <f t="shared" si="1530"/>
        <v>100.01</v>
      </c>
      <c r="AC762" s="30">
        <f t="shared" si="1531"/>
        <v>1.0369507323568574</v>
      </c>
      <c r="AD762" s="30">
        <f t="shared" si="1532"/>
        <v>6.0075093867334164E-3</v>
      </c>
      <c r="AE762" s="30">
        <f t="shared" si="1533"/>
        <v>0.29030992546096512</v>
      </c>
      <c r="AF762" s="30">
        <f t="shared" si="1534"/>
        <v>7.6548364648573425E-2</v>
      </c>
      <c r="AG762" s="30">
        <f t="shared" si="1535"/>
        <v>1.9734987313222443E-3</v>
      </c>
      <c r="AH762" s="30">
        <f t="shared" si="1536"/>
        <v>4.6153846153846156E-2</v>
      </c>
      <c r="AI762" s="30">
        <f t="shared" si="1537"/>
        <v>0.10502853067047076</v>
      </c>
      <c r="AJ762" s="30">
        <f t="shared" si="1538"/>
        <v>0.11681187479832204</v>
      </c>
      <c r="AK762" s="30">
        <f t="shared" si="1539"/>
        <v>0.11061571125265392</v>
      </c>
      <c r="AL762" s="30">
        <f t="shared" si="1540"/>
        <v>3.5226896439969845E-3</v>
      </c>
      <c r="AM762" s="30">
        <f t="shared" si="1541"/>
        <v>1.7939226831037416</v>
      </c>
      <c r="AO762" s="30">
        <f t="shared" si="1542"/>
        <v>0.57803535354309976</v>
      </c>
      <c r="AP762" s="30">
        <f t="shared" si="1543"/>
        <v>3.3488117650307928E-3</v>
      </c>
      <c r="AQ762" s="30">
        <f t="shared" si="1544"/>
        <v>0.16182967537858858</v>
      </c>
      <c r="AR762" s="30">
        <f t="shared" si="1545"/>
        <v>4.2670938591474777E-2</v>
      </c>
      <c r="AS762" s="30">
        <f t="shared" si="1546"/>
        <v>1.1001024458355199E-3</v>
      </c>
      <c r="AT762" s="30">
        <f t="shared" si="1547"/>
        <v>2.5727890387111575E-2</v>
      </c>
      <c r="AU762" s="30">
        <f t="shared" si="1548"/>
        <v>5.854685469986725E-2</v>
      </c>
      <c r="AV762" s="30">
        <f t="shared" si="1549"/>
        <v>6.5115334065691657E-2</v>
      </c>
      <c r="AW762" s="30">
        <f t="shared" si="1550"/>
        <v>6.1661359374347725E-2</v>
      </c>
      <c r="AX762" s="30">
        <f t="shared" si="1551"/>
        <v>1.9636797489522959E-3</v>
      </c>
      <c r="AY762" s="30">
        <f t="shared" si="1552"/>
        <v>0.99999999999999978</v>
      </c>
      <c r="AZ762" s="30"/>
      <c r="BA762" s="30">
        <f t="shared" si="1553"/>
        <v>0.92260319573901461</v>
      </c>
      <c r="BB762" s="30">
        <f t="shared" si="1554"/>
        <v>1.8773466833541925E-3</v>
      </c>
      <c r="BC762" s="30">
        <f t="shared" si="1555"/>
        <v>0.54982346018046302</v>
      </c>
      <c r="BD762" s="30">
        <f t="shared" si="1556"/>
        <v>8.4899095337508702E-3</v>
      </c>
      <c r="BE762" s="30">
        <f t="shared" si="1557"/>
        <v>0</v>
      </c>
      <c r="BF762" s="30">
        <f t="shared" si="1558"/>
        <v>4.9627791563275443E-3</v>
      </c>
      <c r="BG762" s="30">
        <f t="shared" si="1559"/>
        <v>0.18437945791726107</v>
      </c>
      <c r="BH762" s="30">
        <f t="shared" si="1560"/>
        <v>0.13843175217812198</v>
      </c>
      <c r="BI762" s="30">
        <f t="shared" si="1561"/>
        <v>2.038216560509554E-2</v>
      </c>
      <c r="BJ762" s="30">
        <f t="shared" si="1562"/>
        <v>1.8309500669933889</v>
      </c>
      <c r="BK762" s="30"/>
      <c r="BL762" s="30">
        <f t="shared" si="1563"/>
        <v>0.50389314944783026</v>
      </c>
      <c r="BM762" s="30">
        <f t="shared" si="1564"/>
        <v>1.0253401866043195E-3</v>
      </c>
      <c r="BN762" s="30">
        <f t="shared" si="1565"/>
        <v>0.30029407687962267</v>
      </c>
      <c r="BO762" s="30">
        <f t="shared" si="1566"/>
        <v>4.6368875300308917E-3</v>
      </c>
      <c r="BP762" s="30">
        <f t="shared" si="1567"/>
        <v>0</v>
      </c>
      <c r="BQ762" s="30">
        <f t="shared" si="1568"/>
        <v>2.7104939920491364E-3</v>
      </c>
      <c r="BR762" s="30">
        <f t="shared" si="1569"/>
        <v>0.10070152170781554</v>
      </c>
      <c r="BS762" s="30">
        <f t="shared" si="1570"/>
        <v>7.5606514166408359E-2</v>
      </c>
      <c r="BT762" s="30">
        <f t="shared" si="1571"/>
        <v>1.1132016089638744E-2</v>
      </c>
      <c r="BU762" s="30">
        <f t="shared" si="1572"/>
        <v>1</v>
      </c>
      <c r="BV762" s="30"/>
      <c r="BW762" s="28">
        <f t="shared" si="1573"/>
        <v>0.53724655244563324</v>
      </c>
      <c r="BX762" s="28">
        <f t="shared" si="1574"/>
        <v>0.40336370681856654</v>
      </c>
      <c r="BY762" s="28">
        <f t="shared" si="1575"/>
        <v>5.9389740735800223E-2</v>
      </c>
      <c r="BZ762" s="28"/>
      <c r="CA762" s="28">
        <f t="shared" si="1576"/>
        <v>62.268865567216395</v>
      </c>
      <c r="CB762" s="28">
        <f t="shared" si="1577"/>
        <v>8.8255872063968024</v>
      </c>
      <c r="CC762" s="28">
        <f t="shared" si="1578"/>
        <v>32.801301695861682</v>
      </c>
      <c r="CD762" s="28">
        <f t="shared" si="1579"/>
        <v>53.724655244563323</v>
      </c>
      <c r="CF762" s="28">
        <f t="shared" si="1580"/>
        <v>6.9552920103158096</v>
      </c>
      <c r="CG762" s="28">
        <f t="shared" si="1581"/>
        <v>0.51362227787151404</v>
      </c>
      <c r="CH762" s="30"/>
      <c r="CI762" s="107">
        <f t="shared" si="1527"/>
        <v>3.1894783178332005</v>
      </c>
    </row>
    <row r="763" spans="1:87" ht="15" customHeight="1" x14ac:dyDescent="0.2">
      <c r="A763" s="150" t="s">
        <v>194</v>
      </c>
      <c r="C763" s="147">
        <v>114</v>
      </c>
      <c r="D763" s="26">
        <f t="shared" si="1528"/>
        <v>1008</v>
      </c>
      <c r="F763" s="28">
        <v>62.3</v>
      </c>
      <c r="G763" s="28">
        <v>0.48</v>
      </c>
      <c r="H763" s="28">
        <v>14.8</v>
      </c>
      <c r="I763" s="28">
        <v>5.5</v>
      </c>
      <c r="J763" s="28">
        <v>0.14000000000000001</v>
      </c>
      <c r="K763" s="28">
        <v>1.86</v>
      </c>
      <c r="L763" s="28">
        <v>5.89</v>
      </c>
      <c r="M763" s="28">
        <v>3.62</v>
      </c>
      <c r="N763" s="28">
        <v>5.21</v>
      </c>
      <c r="O763" s="28">
        <v>0.25</v>
      </c>
      <c r="P763" s="28">
        <f t="shared" si="1529"/>
        <v>100.05</v>
      </c>
      <c r="R763" s="28">
        <v>54.92</v>
      </c>
      <c r="S763" s="28">
        <v>0.23</v>
      </c>
      <c r="T763" s="28">
        <v>27.95</v>
      </c>
      <c r="U763" s="28">
        <v>0.86</v>
      </c>
      <c r="V763" s="28">
        <v>0.15</v>
      </c>
      <c r="W763" s="28">
        <v>0.22</v>
      </c>
      <c r="X763" s="28">
        <v>10.130000000000001</v>
      </c>
      <c r="Y763" s="28">
        <v>4.53</v>
      </c>
      <c r="Z763" s="28">
        <v>1.03</v>
      </c>
      <c r="AA763" s="28">
        <f t="shared" si="1530"/>
        <v>100.02</v>
      </c>
      <c r="AC763" s="30">
        <f t="shared" si="1531"/>
        <v>1.0369507323568574</v>
      </c>
      <c r="AD763" s="30">
        <f t="shared" si="1532"/>
        <v>6.0075093867334164E-3</v>
      </c>
      <c r="AE763" s="30">
        <f t="shared" si="1533"/>
        <v>0.29030992546096512</v>
      </c>
      <c r="AF763" s="30">
        <f t="shared" si="1534"/>
        <v>7.6548364648573425E-2</v>
      </c>
      <c r="AG763" s="30">
        <f t="shared" si="1535"/>
        <v>1.9734987313222443E-3</v>
      </c>
      <c r="AH763" s="30">
        <f t="shared" si="1536"/>
        <v>4.6153846153846156E-2</v>
      </c>
      <c r="AI763" s="30">
        <f t="shared" si="1537"/>
        <v>0.10502853067047076</v>
      </c>
      <c r="AJ763" s="30">
        <f t="shared" si="1538"/>
        <v>0.11681187479832204</v>
      </c>
      <c r="AK763" s="30">
        <f t="shared" si="1539"/>
        <v>0.11061571125265392</v>
      </c>
      <c r="AL763" s="30">
        <f t="shared" si="1540"/>
        <v>3.5226896439969845E-3</v>
      </c>
      <c r="AM763" s="30">
        <f t="shared" si="1541"/>
        <v>1.7939226831037416</v>
      </c>
      <c r="AO763" s="30">
        <f t="shared" si="1542"/>
        <v>0.57803535354309976</v>
      </c>
      <c r="AP763" s="30">
        <f t="shared" si="1543"/>
        <v>3.3488117650307928E-3</v>
      </c>
      <c r="AQ763" s="30">
        <f t="shared" si="1544"/>
        <v>0.16182967537858858</v>
      </c>
      <c r="AR763" s="30">
        <f t="shared" si="1545"/>
        <v>4.2670938591474777E-2</v>
      </c>
      <c r="AS763" s="30">
        <f t="shared" si="1546"/>
        <v>1.1001024458355199E-3</v>
      </c>
      <c r="AT763" s="30">
        <f t="shared" si="1547"/>
        <v>2.5727890387111575E-2</v>
      </c>
      <c r="AU763" s="30">
        <f t="shared" si="1548"/>
        <v>5.854685469986725E-2</v>
      </c>
      <c r="AV763" s="30">
        <f t="shared" si="1549"/>
        <v>6.5115334065691657E-2</v>
      </c>
      <c r="AW763" s="30">
        <f t="shared" si="1550"/>
        <v>6.1661359374347725E-2</v>
      </c>
      <c r="AX763" s="30">
        <f t="shared" si="1551"/>
        <v>1.9636797489522959E-3</v>
      </c>
      <c r="AY763" s="30">
        <f t="shared" si="1552"/>
        <v>0.99999999999999978</v>
      </c>
      <c r="AZ763" s="30"/>
      <c r="BA763" s="30">
        <f t="shared" si="1553"/>
        <v>0.91411451398135823</v>
      </c>
      <c r="BB763" s="30">
        <f t="shared" si="1554"/>
        <v>2.8785982478097623E-3</v>
      </c>
      <c r="BC763" s="30">
        <f t="shared" si="1555"/>
        <v>0.54825421734013335</v>
      </c>
      <c r="BD763" s="30">
        <f t="shared" si="1556"/>
        <v>1.1969380654140572E-2</v>
      </c>
      <c r="BE763" s="30">
        <f t="shared" si="1557"/>
        <v>2.11446292641669E-3</v>
      </c>
      <c r="BF763" s="30">
        <f t="shared" si="1558"/>
        <v>5.4590570719602978E-3</v>
      </c>
      <c r="BG763" s="30">
        <f t="shared" si="1559"/>
        <v>0.18063480741797433</v>
      </c>
      <c r="BH763" s="30">
        <f t="shared" si="1560"/>
        <v>0.14617618586640854</v>
      </c>
      <c r="BI763" s="30">
        <f t="shared" si="1561"/>
        <v>2.186836518046709E-2</v>
      </c>
      <c r="BJ763" s="30">
        <f t="shared" si="1562"/>
        <v>1.8334695886866692</v>
      </c>
      <c r="BK763" s="30"/>
      <c r="BL763" s="30">
        <f t="shared" si="1563"/>
        <v>0.49857086238127718</v>
      </c>
      <c r="BM763" s="30">
        <f t="shared" si="1564"/>
        <v>1.5700278126084045E-3</v>
      </c>
      <c r="BN763" s="30">
        <f t="shared" si="1565"/>
        <v>0.29902553100586349</v>
      </c>
      <c r="BO763" s="30">
        <f t="shared" si="1566"/>
        <v>6.5282678960136703E-3</v>
      </c>
      <c r="BP763" s="30">
        <f t="shared" si="1567"/>
        <v>1.1532577030259328E-3</v>
      </c>
      <c r="BQ763" s="30">
        <f t="shared" si="1568"/>
        <v>2.9774462067138348E-3</v>
      </c>
      <c r="BR763" s="30">
        <f t="shared" si="1569"/>
        <v>9.8520754602406405E-2</v>
      </c>
      <c r="BS763" s="30">
        <f t="shared" si="1570"/>
        <v>7.972653965376969E-2</v>
      </c>
      <c r="BT763" s="30">
        <f t="shared" si="1571"/>
        <v>1.1927312738321226E-2</v>
      </c>
      <c r="BU763" s="30">
        <f t="shared" si="1572"/>
        <v>0.99999999999999978</v>
      </c>
      <c r="BV763" s="30"/>
      <c r="BW763" s="28">
        <f t="shared" si="1573"/>
        <v>0.51805420376263533</v>
      </c>
      <c r="BX763" s="28">
        <f t="shared" si="1574"/>
        <v>0.41922810260402732</v>
      </c>
      <c r="BY763" s="28">
        <f t="shared" si="1575"/>
        <v>6.2717693633337346E-2</v>
      </c>
      <c r="BZ763" s="28"/>
      <c r="CA763" s="28">
        <f t="shared" si="1576"/>
        <v>62.268865567216395</v>
      </c>
      <c r="CB763" s="28">
        <f t="shared" si="1577"/>
        <v>8.8255872063968024</v>
      </c>
      <c r="CC763" s="28">
        <f t="shared" si="1578"/>
        <v>32.174479551465502</v>
      </c>
      <c r="CD763" s="28">
        <f t="shared" si="1579"/>
        <v>51.805420376263534</v>
      </c>
      <c r="CF763" s="28">
        <f t="shared" si="1580"/>
        <v>6.9189147691065438</v>
      </c>
      <c r="CG763" s="28">
        <f t="shared" si="1581"/>
        <v>0.51362227787151404</v>
      </c>
      <c r="CH763" s="30"/>
      <c r="CI763" s="107">
        <f t="shared" si="1527"/>
        <v>3.0062048813713989</v>
      </c>
    </row>
    <row r="764" spans="1:87" ht="15" customHeight="1" x14ac:dyDescent="0.2">
      <c r="A764" s="150" t="s">
        <v>194</v>
      </c>
      <c r="C764" s="147">
        <v>120</v>
      </c>
      <c r="D764" s="26">
        <f t="shared" si="1528"/>
        <v>1008</v>
      </c>
      <c r="F764" s="28">
        <v>62.3</v>
      </c>
      <c r="G764" s="28">
        <v>0.48</v>
      </c>
      <c r="H764" s="28">
        <v>14.8</v>
      </c>
      <c r="I764" s="28">
        <v>5.5</v>
      </c>
      <c r="J764" s="28">
        <v>0.14000000000000001</v>
      </c>
      <c r="K764" s="28">
        <v>1.86</v>
      </c>
      <c r="L764" s="28">
        <v>5.89</v>
      </c>
      <c r="M764" s="28">
        <v>3.62</v>
      </c>
      <c r="N764" s="28">
        <v>5.21</v>
      </c>
      <c r="O764" s="28">
        <v>0.25</v>
      </c>
      <c r="P764" s="28">
        <f t="shared" si="1529"/>
        <v>100.05</v>
      </c>
      <c r="R764" s="28">
        <v>56.32</v>
      </c>
      <c r="S764" s="28">
        <v>0.17</v>
      </c>
      <c r="T764" s="28">
        <v>27.15</v>
      </c>
      <c r="U764" s="28">
        <v>0.77</v>
      </c>
      <c r="V764" s="28">
        <v>0.21</v>
      </c>
      <c r="W764" s="28">
        <v>0.18</v>
      </c>
      <c r="X764" s="28">
        <v>9.48</v>
      </c>
      <c r="Y764" s="28">
        <v>4.49</v>
      </c>
      <c r="Z764" s="28">
        <v>1.23</v>
      </c>
      <c r="AA764" s="28">
        <f t="shared" si="1530"/>
        <v>100</v>
      </c>
      <c r="AC764" s="30">
        <f t="shared" si="1531"/>
        <v>1.0369507323568574</v>
      </c>
      <c r="AD764" s="30">
        <f t="shared" si="1532"/>
        <v>6.0075093867334164E-3</v>
      </c>
      <c r="AE764" s="30">
        <f t="shared" si="1533"/>
        <v>0.29030992546096512</v>
      </c>
      <c r="AF764" s="30">
        <f t="shared" si="1534"/>
        <v>7.6548364648573425E-2</v>
      </c>
      <c r="AG764" s="30">
        <f t="shared" si="1535"/>
        <v>1.9734987313222443E-3</v>
      </c>
      <c r="AH764" s="30">
        <f t="shared" si="1536"/>
        <v>4.6153846153846156E-2</v>
      </c>
      <c r="AI764" s="30">
        <f t="shared" si="1537"/>
        <v>0.10502853067047076</v>
      </c>
      <c r="AJ764" s="30">
        <f t="shared" si="1538"/>
        <v>0.11681187479832204</v>
      </c>
      <c r="AK764" s="30">
        <f t="shared" si="1539"/>
        <v>0.11061571125265392</v>
      </c>
      <c r="AL764" s="30">
        <f t="shared" si="1540"/>
        <v>3.5226896439969845E-3</v>
      </c>
      <c r="AM764" s="30">
        <f t="shared" si="1541"/>
        <v>1.7939226831037416</v>
      </c>
      <c r="AO764" s="30">
        <f t="shared" si="1542"/>
        <v>0.57803535354309976</v>
      </c>
      <c r="AP764" s="30">
        <f t="shared" si="1543"/>
        <v>3.3488117650307928E-3</v>
      </c>
      <c r="AQ764" s="30">
        <f t="shared" si="1544"/>
        <v>0.16182967537858858</v>
      </c>
      <c r="AR764" s="30">
        <f t="shared" si="1545"/>
        <v>4.2670938591474777E-2</v>
      </c>
      <c r="AS764" s="30">
        <f t="shared" si="1546"/>
        <v>1.1001024458355199E-3</v>
      </c>
      <c r="AT764" s="30">
        <f t="shared" si="1547"/>
        <v>2.5727890387111575E-2</v>
      </c>
      <c r="AU764" s="30">
        <f t="shared" si="1548"/>
        <v>5.854685469986725E-2</v>
      </c>
      <c r="AV764" s="30">
        <f t="shared" si="1549"/>
        <v>6.5115334065691657E-2</v>
      </c>
      <c r="AW764" s="30">
        <f t="shared" si="1550"/>
        <v>6.1661359374347725E-2</v>
      </c>
      <c r="AX764" s="30">
        <f t="shared" si="1551"/>
        <v>1.9636797489522959E-3</v>
      </c>
      <c r="AY764" s="30">
        <f t="shared" si="1552"/>
        <v>0.99999999999999978</v>
      </c>
      <c r="AZ764" s="30"/>
      <c r="BA764" s="30">
        <f t="shared" si="1553"/>
        <v>0.93741677762982689</v>
      </c>
      <c r="BB764" s="30">
        <f t="shared" si="1554"/>
        <v>2.1276595744680851E-3</v>
      </c>
      <c r="BC764" s="30">
        <f t="shared" si="1555"/>
        <v>0.53256178893683803</v>
      </c>
      <c r="BD764" s="30">
        <f t="shared" si="1556"/>
        <v>1.0716771050800279E-2</v>
      </c>
      <c r="BE764" s="30">
        <f t="shared" si="1557"/>
        <v>2.9602480969833662E-3</v>
      </c>
      <c r="BF764" s="30">
        <f t="shared" si="1558"/>
        <v>4.4665012406947891E-3</v>
      </c>
      <c r="BG764" s="30">
        <f t="shared" si="1559"/>
        <v>0.16904422253922968</v>
      </c>
      <c r="BH764" s="30">
        <f t="shared" si="1560"/>
        <v>0.14488544691836078</v>
      </c>
      <c r="BI764" s="30">
        <f t="shared" si="1561"/>
        <v>2.611464968152866E-2</v>
      </c>
      <c r="BJ764" s="30">
        <f t="shared" si="1562"/>
        <v>1.8302940656687308</v>
      </c>
      <c r="BK764" s="30"/>
      <c r="BL764" s="30">
        <f t="shared" si="1563"/>
        <v>0.51216730426721069</v>
      </c>
      <c r="BM764" s="30">
        <f t="shared" si="1564"/>
        <v>1.1624687061915957E-3</v>
      </c>
      <c r="BN764" s="30">
        <f t="shared" si="1565"/>
        <v>0.29097061446366929</v>
      </c>
      <c r="BO764" s="30">
        <f t="shared" si="1566"/>
        <v>5.855218159648414E-3</v>
      </c>
      <c r="BP764" s="30">
        <f t="shared" si="1567"/>
        <v>1.6173620143940021E-3</v>
      </c>
      <c r="BQ764" s="30">
        <f t="shared" si="1568"/>
        <v>2.4403189216826056E-3</v>
      </c>
      <c r="BR764" s="30">
        <f t="shared" si="1569"/>
        <v>9.2359050772240991E-2</v>
      </c>
      <c r="BS764" s="30">
        <f t="shared" si="1570"/>
        <v>7.9159655071833646E-2</v>
      </c>
      <c r="BT764" s="30">
        <f t="shared" si="1571"/>
        <v>1.4268007623128694E-2</v>
      </c>
      <c r="BU764" s="30">
        <f t="shared" si="1572"/>
        <v>1</v>
      </c>
      <c r="BV764" s="30"/>
      <c r="BW764" s="28">
        <f t="shared" si="1573"/>
        <v>0.49712408949278825</v>
      </c>
      <c r="BX764" s="28">
        <f t="shared" si="1574"/>
        <v>0.42607812794862532</v>
      </c>
      <c r="BY764" s="28">
        <f t="shared" si="1575"/>
        <v>7.6797782558586491E-2</v>
      </c>
      <c r="BZ764" s="28"/>
      <c r="CA764" s="28">
        <f t="shared" si="1576"/>
        <v>62.268865567216395</v>
      </c>
      <c r="CB764" s="28">
        <f t="shared" si="1577"/>
        <v>8.8255872063968024</v>
      </c>
      <c r="CC764" s="28">
        <f t="shared" si="1578"/>
        <v>32.535982730498063</v>
      </c>
      <c r="CD764" s="28">
        <f t="shared" si="1579"/>
        <v>49.712408949278824</v>
      </c>
      <c r="CF764" s="28">
        <f t="shared" si="1580"/>
        <v>6.87767456383345</v>
      </c>
      <c r="CG764" s="28">
        <f t="shared" si="1581"/>
        <v>0.51362227787151404</v>
      </c>
      <c r="CH764" s="30"/>
      <c r="CI764" s="107">
        <f t="shared" si="1527"/>
        <v>2.9354705268756862</v>
      </c>
    </row>
    <row r="765" spans="1:87" ht="15" customHeight="1" x14ac:dyDescent="0.2">
      <c r="A765" s="150" t="s">
        <v>194</v>
      </c>
      <c r="C765" s="147">
        <v>126</v>
      </c>
      <c r="D765" s="26">
        <f t="shared" si="1528"/>
        <v>1008</v>
      </c>
      <c r="F765" s="28">
        <v>62.3</v>
      </c>
      <c r="G765" s="28">
        <v>0.48</v>
      </c>
      <c r="H765" s="28">
        <v>14.8</v>
      </c>
      <c r="I765" s="28">
        <v>5.5</v>
      </c>
      <c r="J765" s="28">
        <v>0.14000000000000001</v>
      </c>
      <c r="K765" s="28">
        <v>1.86</v>
      </c>
      <c r="L765" s="28">
        <v>5.89</v>
      </c>
      <c r="M765" s="28">
        <v>3.62</v>
      </c>
      <c r="N765" s="28">
        <v>5.21</v>
      </c>
      <c r="O765" s="28">
        <v>0.25</v>
      </c>
      <c r="P765" s="28">
        <f t="shared" si="1529"/>
        <v>100.05</v>
      </c>
      <c r="R765" s="28">
        <v>56.69</v>
      </c>
      <c r="S765" s="28">
        <v>0.15</v>
      </c>
      <c r="T765" s="28">
        <v>26.89</v>
      </c>
      <c r="U765" s="28">
        <v>0.67</v>
      </c>
      <c r="V765" s="28">
        <v>7.0000000000000007E-2</v>
      </c>
      <c r="W765" s="28">
        <v>0.32</v>
      </c>
      <c r="X765" s="28">
        <v>9.08</v>
      </c>
      <c r="Y765" s="28">
        <v>4.8499999999999996</v>
      </c>
      <c r="Z765" s="28">
        <v>1.28</v>
      </c>
      <c r="AA765" s="28">
        <f t="shared" si="1530"/>
        <v>99.999999999999972</v>
      </c>
      <c r="AC765" s="30">
        <f t="shared" si="1531"/>
        <v>1.0369507323568574</v>
      </c>
      <c r="AD765" s="30">
        <f t="shared" si="1532"/>
        <v>6.0075093867334164E-3</v>
      </c>
      <c r="AE765" s="30">
        <f t="shared" si="1533"/>
        <v>0.29030992546096512</v>
      </c>
      <c r="AF765" s="30">
        <f t="shared" si="1534"/>
        <v>7.6548364648573425E-2</v>
      </c>
      <c r="AG765" s="30">
        <f t="shared" si="1535"/>
        <v>1.9734987313222443E-3</v>
      </c>
      <c r="AH765" s="30">
        <f t="shared" si="1536"/>
        <v>4.6153846153846156E-2</v>
      </c>
      <c r="AI765" s="30">
        <f t="shared" si="1537"/>
        <v>0.10502853067047076</v>
      </c>
      <c r="AJ765" s="30">
        <f t="shared" si="1538"/>
        <v>0.11681187479832204</v>
      </c>
      <c r="AK765" s="30">
        <f t="shared" si="1539"/>
        <v>0.11061571125265392</v>
      </c>
      <c r="AL765" s="30">
        <f t="shared" si="1540"/>
        <v>3.5226896439969845E-3</v>
      </c>
      <c r="AM765" s="30">
        <f t="shared" si="1541"/>
        <v>1.7939226831037416</v>
      </c>
      <c r="AO765" s="30">
        <f t="shared" si="1542"/>
        <v>0.57803535354309976</v>
      </c>
      <c r="AP765" s="30">
        <f t="shared" si="1543"/>
        <v>3.3488117650307928E-3</v>
      </c>
      <c r="AQ765" s="30">
        <f t="shared" si="1544"/>
        <v>0.16182967537858858</v>
      </c>
      <c r="AR765" s="30">
        <f t="shared" si="1545"/>
        <v>4.2670938591474777E-2</v>
      </c>
      <c r="AS765" s="30">
        <f t="shared" si="1546"/>
        <v>1.1001024458355199E-3</v>
      </c>
      <c r="AT765" s="30">
        <f t="shared" si="1547"/>
        <v>2.5727890387111575E-2</v>
      </c>
      <c r="AU765" s="30">
        <f t="shared" si="1548"/>
        <v>5.854685469986725E-2</v>
      </c>
      <c r="AV765" s="30">
        <f t="shared" si="1549"/>
        <v>6.5115334065691657E-2</v>
      </c>
      <c r="AW765" s="30">
        <f t="shared" si="1550"/>
        <v>6.1661359374347725E-2</v>
      </c>
      <c r="AX765" s="30">
        <f t="shared" si="1551"/>
        <v>1.9636797489522959E-3</v>
      </c>
      <c r="AY765" s="30">
        <f t="shared" si="1552"/>
        <v>0.99999999999999978</v>
      </c>
      <c r="AZ765" s="30"/>
      <c r="BA765" s="30">
        <f t="shared" si="1553"/>
        <v>0.94357523302263646</v>
      </c>
      <c r="BB765" s="30">
        <f t="shared" si="1554"/>
        <v>1.8773466833541925E-3</v>
      </c>
      <c r="BC765" s="30">
        <f t="shared" si="1555"/>
        <v>0.52746174970576698</v>
      </c>
      <c r="BD765" s="30">
        <f t="shared" si="1556"/>
        <v>9.3249826026443987E-3</v>
      </c>
      <c r="BE765" s="30">
        <f t="shared" si="1557"/>
        <v>9.8674936566112213E-4</v>
      </c>
      <c r="BF765" s="30">
        <f t="shared" si="1558"/>
        <v>7.9404466501240695E-3</v>
      </c>
      <c r="BG765" s="30">
        <f t="shared" si="1559"/>
        <v>0.16191155492154066</v>
      </c>
      <c r="BH765" s="30">
        <f t="shared" si="1560"/>
        <v>0.15650209745079058</v>
      </c>
      <c r="BI765" s="30">
        <f t="shared" si="1561"/>
        <v>2.7176220806794056E-2</v>
      </c>
      <c r="BJ765" s="30">
        <f t="shared" si="1562"/>
        <v>1.8367563812093128</v>
      </c>
      <c r="BK765" s="30"/>
      <c r="BL765" s="30">
        <f t="shared" si="1563"/>
        <v>0.51371822778227694</v>
      </c>
      <c r="BM765" s="30">
        <f t="shared" si="1564"/>
        <v>1.0220989035672522E-3</v>
      </c>
      <c r="BN765" s="30">
        <f t="shared" si="1565"/>
        <v>0.28717022850819679</v>
      </c>
      <c r="BO765" s="30">
        <f t="shared" si="1566"/>
        <v>5.0768750271088584E-3</v>
      </c>
      <c r="BP765" s="30">
        <f t="shared" si="1567"/>
        <v>5.3722386689706257E-4</v>
      </c>
      <c r="BQ765" s="30">
        <f t="shared" si="1568"/>
        <v>4.3230810200839548E-3</v>
      </c>
      <c r="BR765" s="30">
        <f t="shared" si="1569"/>
        <v>8.8150805723586897E-2</v>
      </c>
      <c r="BS765" s="30">
        <f t="shared" si="1570"/>
        <v>8.5205691430754821E-2</v>
      </c>
      <c r="BT765" s="30">
        <f t="shared" si="1571"/>
        <v>1.4795767737527251E-2</v>
      </c>
      <c r="BU765" s="30">
        <f t="shared" si="1572"/>
        <v>0.99999999999999989</v>
      </c>
      <c r="BV765" s="30"/>
      <c r="BW765" s="28">
        <f t="shared" si="1573"/>
        <v>0.46850781081081933</v>
      </c>
      <c r="BX765" s="28">
        <f t="shared" si="1574"/>
        <v>0.45285498678276609</v>
      </c>
      <c r="BY765" s="28">
        <f t="shared" si="1575"/>
        <v>7.863720240641453E-2</v>
      </c>
      <c r="BZ765" s="28"/>
      <c r="CA765" s="28">
        <f t="shared" si="1576"/>
        <v>62.268865567216395</v>
      </c>
      <c r="CB765" s="28">
        <f t="shared" si="1577"/>
        <v>8.8255872063968024</v>
      </c>
      <c r="CC765" s="28">
        <f t="shared" si="1578"/>
        <v>31.289110781182419</v>
      </c>
      <c r="CD765" s="28">
        <f t="shared" si="1579"/>
        <v>46.850781081081934</v>
      </c>
      <c r="CF765" s="28">
        <f t="shared" si="1580"/>
        <v>6.8183876653473758</v>
      </c>
      <c r="CG765" s="28">
        <f t="shared" si="1581"/>
        <v>0.51362227787151404</v>
      </c>
      <c r="CH765" s="30"/>
      <c r="CI765" s="107">
        <f t="shared" si="1527"/>
        <v>2.6254357482240391</v>
      </c>
    </row>
    <row r="766" spans="1:87" ht="15" customHeight="1" x14ac:dyDescent="0.2">
      <c r="A766" s="150" t="s">
        <v>194</v>
      </c>
      <c r="C766" s="147">
        <v>132</v>
      </c>
      <c r="D766" s="26">
        <f t="shared" si="1528"/>
        <v>1008</v>
      </c>
      <c r="F766" s="28">
        <v>62.3</v>
      </c>
      <c r="G766" s="28">
        <v>0.48</v>
      </c>
      <c r="H766" s="28">
        <v>14.8</v>
      </c>
      <c r="I766" s="28">
        <v>5.5</v>
      </c>
      <c r="J766" s="28">
        <v>0.14000000000000001</v>
      </c>
      <c r="K766" s="28">
        <v>1.86</v>
      </c>
      <c r="L766" s="28">
        <v>5.89</v>
      </c>
      <c r="M766" s="28">
        <v>3.62</v>
      </c>
      <c r="N766" s="28">
        <v>5.21</v>
      </c>
      <c r="O766" s="28">
        <v>0.25</v>
      </c>
      <c r="P766" s="28">
        <f t="shared" si="1529"/>
        <v>100.05</v>
      </c>
      <c r="R766" s="28">
        <v>55.35</v>
      </c>
      <c r="S766" s="28">
        <v>0.16</v>
      </c>
      <c r="T766" s="28">
        <v>27.79</v>
      </c>
      <c r="U766" s="28">
        <v>0.78</v>
      </c>
      <c r="V766" s="28">
        <v>0.2</v>
      </c>
      <c r="W766" s="28">
        <v>0.22</v>
      </c>
      <c r="X766" s="28">
        <v>9.94</v>
      </c>
      <c r="Y766" s="28">
        <v>4.5</v>
      </c>
      <c r="Z766" s="28">
        <v>1.06</v>
      </c>
      <c r="AA766" s="28">
        <f t="shared" si="1530"/>
        <v>100</v>
      </c>
      <c r="AC766" s="30">
        <f t="shared" si="1531"/>
        <v>1.0369507323568574</v>
      </c>
      <c r="AD766" s="30">
        <f t="shared" si="1532"/>
        <v>6.0075093867334164E-3</v>
      </c>
      <c r="AE766" s="30">
        <f t="shared" si="1533"/>
        <v>0.29030992546096512</v>
      </c>
      <c r="AF766" s="30">
        <f t="shared" si="1534"/>
        <v>7.6548364648573425E-2</v>
      </c>
      <c r="AG766" s="30">
        <f t="shared" si="1535"/>
        <v>1.9734987313222443E-3</v>
      </c>
      <c r="AH766" s="30">
        <f t="shared" si="1536"/>
        <v>4.6153846153846156E-2</v>
      </c>
      <c r="AI766" s="30">
        <f t="shared" si="1537"/>
        <v>0.10502853067047076</v>
      </c>
      <c r="AJ766" s="30">
        <f t="shared" si="1538"/>
        <v>0.11681187479832204</v>
      </c>
      <c r="AK766" s="30">
        <f t="shared" si="1539"/>
        <v>0.11061571125265392</v>
      </c>
      <c r="AL766" s="30">
        <f t="shared" si="1540"/>
        <v>3.5226896439969845E-3</v>
      </c>
      <c r="AM766" s="30">
        <f t="shared" si="1541"/>
        <v>1.7939226831037416</v>
      </c>
      <c r="AO766" s="30">
        <f t="shared" si="1542"/>
        <v>0.57803535354309976</v>
      </c>
      <c r="AP766" s="30">
        <f t="shared" si="1543"/>
        <v>3.3488117650307928E-3</v>
      </c>
      <c r="AQ766" s="30">
        <f t="shared" si="1544"/>
        <v>0.16182967537858858</v>
      </c>
      <c r="AR766" s="30">
        <f t="shared" si="1545"/>
        <v>4.2670938591474777E-2</v>
      </c>
      <c r="AS766" s="30">
        <f t="shared" si="1546"/>
        <v>1.1001024458355199E-3</v>
      </c>
      <c r="AT766" s="30">
        <f t="shared" si="1547"/>
        <v>2.5727890387111575E-2</v>
      </c>
      <c r="AU766" s="30">
        <f t="shared" si="1548"/>
        <v>5.854685469986725E-2</v>
      </c>
      <c r="AV766" s="30">
        <f t="shared" si="1549"/>
        <v>6.5115334065691657E-2</v>
      </c>
      <c r="AW766" s="30">
        <f t="shared" si="1550"/>
        <v>6.1661359374347725E-2</v>
      </c>
      <c r="AX766" s="30">
        <f t="shared" si="1551"/>
        <v>1.9636797489522959E-3</v>
      </c>
      <c r="AY766" s="30">
        <f t="shared" si="1552"/>
        <v>0.99999999999999978</v>
      </c>
      <c r="AZ766" s="30"/>
      <c r="BA766" s="30">
        <f t="shared" si="1553"/>
        <v>0.9212716378162451</v>
      </c>
      <c r="BB766" s="30">
        <f t="shared" si="1554"/>
        <v>2.0025031289111388E-3</v>
      </c>
      <c r="BC766" s="30">
        <f t="shared" si="1555"/>
        <v>0.54511573165947436</v>
      </c>
      <c r="BD766" s="30">
        <f t="shared" si="1556"/>
        <v>1.0855949895615868E-2</v>
      </c>
      <c r="BE766" s="30">
        <f t="shared" si="1557"/>
        <v>2.8192839018889204E-3</v>
      </c>
      <c r="BF766" s="30">
        <f t="shared" si="1558"/>
        <v>5.4590570719602978E-3</v>
      </c>
      <c r="BG766" s="30">
        <f t="shared" si="1559"/>
        <v>0.17724679029957205</v>
      </c>
      <c r="BH766" s="30">
        <f t="shared" si="1560"/>
        <v>0.14520813165537272</v>
      </c>
      <c r="BI766" s="30">
        <f t="shared" si="1561"/>
        <v>2.2505307855626329E-2</v>
      </c>
      <c r="BJ766" s="30">
        <f t="shared" si="1562"/>
        <v>1.8324843932846668</v>
      </c>
      <c r="BK766" s="30"/>
      <c r="BL766" s="30">
        <f t="shared" si="1563"/>
        <v>0.50274460246010422</v>
      </c>
      <c r="BM766" s="30">
        <f t="shared" si="1564"/>
        <v>1.0927804549111162E-3</v>
      </c>
      <c r="BN766" s="30">
        <f t="shared" si="1565"/>
        <v>0.2974736012252594</v>
      </c>
      <c r="BO766" s="30">
        <f t="shared" si="1566"/>
        <v>5.9241704515458063E-3</v>
      </c>
      <c r="BP766" s="30">
        <f t="shared" si="1567"/>
        <v>1.5385036359493618E-3</v>
      </c>
      <c r="BQ766" s="30">
        <f t="shared" si="1568"/>
        <v>2.9790469659472085E-3</v>
      </c>
      <c r="BR766" s="30">
        <f t="shared" si="1569"/>
        <v>9.6724856674966345E-2</v>
      </c>
      <c r="BS766" s="30">
        <f t="shared" si="1570"/>
        <v>7.9241128703471247E-2</v>
      </c>
      <c r="BT766" s="30">
        <f t="shared" si="1571"/>
        <v>1.2281309427845286E-2</v>
      </c>
      <c r="BU766" s="30">
        <f t="shared" si="1572"/>
        <v>1</v>
      </c>
      <c r="BV766" s="30"/>
      <c r="BW766" s="28">
        <f t="shared" si="1573"/>
        <v>0.51381804330575742</v>
      </c>
      <c r="BX766" s="28">
        <f t="shared" si="1574"/>
        <v>0.42094165966642366</v>
      </c>
      <c r="BY766" s="28">
        <f t="shared" si="1575"/>
        <v>6.5240297027818916E-2</v>
      </c>
      <c r="BZ766" s="28"/>
      <c r="CA766" s="28">
        <f t="shared" si="1576"/>
        <v>62.268865567216395</v>
      </c>
      <c r="CB766" s="28">
        <f t="shared" si="1577"/>
        <v>8.8255872063968024</v>
      </c>
      <c r="CC766" s="28">
        <f t="shared" si="1578"/>
        <v>32.214931868069762</v>
      </c>
      <c r="CD766" s="28">
        <f t="shared" si="1579"/>
        <v>51.38180433057574</v>
      </c>
      <c r="CF766" s="28">
        <f t="shared" si="1580"/>
        <v>6.9107040932843136</v>
      </c>
      <c r="CG766" s="28">
        <f t="shared" si="1581"/>
        <v>0.51362227787151404</v>
      </c>
      <c r="CH766" s="30"/>
      <c r="CI766" s="107">
        <f t="shared" si="1527"/>
        <v>2.9878176504029681</v>
      </c>
    </row>
    <row r="767" spans="1:87" ht="15" customHeight="1" x14ac:dyDescent="0.2">
      <c r="A767" s="150" t="s">
        <v>194</v>
      </c>
      <c r="C767" s="147">
        <v>138</v>
      </c>
      <c r="D767" s="26">
        <f t="shared" si="1528"/>
        <v>1008</v>
      </c>
      <c r="F767" s="28">
        <v>62.3</v>
      </c>
      <c r="G767" s="28">
        <v>0.48</v>
      </c>
      <c r="H767" s="28">
        <v>14.8</v>
      </c>
      <c r="I767" s="28">
        <v>5.5</v>
      </c>
      <c r="J767" s="28">
        <v>0.14000000000000001</v>
      </c>
      <c r="K767" s="28">
        <v>1.86</v>
      </c>
      <c r="L767" s="28">
        <v>5.89</v>
      </c>
      <c r="M767" s="28">
        <v>3.62</v>
      </c>
      <c r="N767" s="28">
        <v>5.21</v>
      </c>
      <c r="O767" s="28">
        <v>0.25</v>
      </c>
      <c r="P767" s="28">
        <f t="shared" si="1529"/>
        <v>100.05</v>
      </c>
      <c r="R767" s="28">
        <v>55.26</v>
      </c>
      <c r="S767" s="28">
        <v>0.11</v>
      </c>
      <c r="T767" s="28">
        <v>28.05</v>
      </c>
      <c r="U767" s="28">
        <v>0.7</v>
      </c>
      <c r="V767" s="28">
        <v>0.05</v>
      </c>
      <c r="W767" s="28">
        <v>0.27</v>
      </c>
      <c r="X767" s="28">
        <v>10.07</v>
      </c>
      <c r="Y767" s="28">
        <v>4.47</v>
      </c>
      <c r="Z767" s="28">
        <v>1.02</v>
      </c>
      <c r="AA767" s="28">
        <f t="shared" si="1530"/>
        <v>99.999999999999986</v>
      </c>
      <c r="AC767" s="30">
        <f t="shared" si="1531"/>
        <v>1.0369507323568574</v>
      </c>
      <c r="AD767" s="30">
        <f t="shared" si="1532"/>
        <v>6.0075093867334164E-3</v>
      </c>
      <c r="AE767" s="30">
        <f t="shared" si="1533"/>
        <v>0.29030992546096512</v>
      </c>
      <c r="AF767" s="30">
        <f t="shared" si="1534"/>
        <v>7.6548364648573425E-2</v>
      </c>
      <c r="AG767" s="30">
        <f t="shared" si="1535"/>
        <v>1.9734987313222443E-3</v>
      </c>
      <c r="AH767" s="30">
        <f t="shared" si="1536"/>
        <v>4.6153846153846156E-2</v>
      </c>
      <c r="AI767" s="30">
        <f t="shared" si="1537"/>
        <v>0.10502853067047076</v>
      </c>
      <c r="AJ767" s="30">
        <f t="shared" si="1538"/>
        <v>0.11681187479832204</v>
      </c>
      <c r="AK767" s="30">
        <f t="shared" si="1539"/>
        <v>0.11061571125265392</v>
      </c>
      <c r="AL767" s="30">
        <f t="shared" si="1540"/>
        <v>3.5226896439969845E-3</v>
      </c>
      <c r="AM767" s="30">
        <f t="shared" si="1541"/>
        <v>1.7939226831037416</v>
      </c>
      <c r="AO767" s="30">
        <f t="shared" si="1542"/>
        <v>0.57803535354309976</v>
      </c>
      <c r="AP767" s="30">
        <f t="shared" si="1543"/>
        <v>3.3488117650307928E-3</v>
      </c>
      <c r="AQ767" s="30">
        <f t="shared" si="1544"/>
        <v>0.16182967537858858</v>
      </c>
      <c r="AR767" s="30">
        <f t="shared" si="1545"/>
        <v>4.2670938591474777E-2</v>
      </c>
      <c r="AS767" s="30">
        <f t="shared" si="1546"/>
        <v>1.1001024458355199E-3</v>
      </c>
      <c r="AT767" s="30">
        <f t="shared" si="1547"/>
        <v>2.5727890387111575E-2</v>
      </c>
      <c r="AU767" s="30">
        <f t="shared" si="1548"/>
        <v>5.854685469986725E-2</v>
      </c>
      <c r="AV767" s="30">
        <f t="shared" si="1549"/>
        <v>6.5115334065691657E-2</v>
      </c>
      <c r="AW767" s="30">
        <f t="shared" si="1550"/>
        <v>6.1661359374347725E-2</v>
      </c>
      <c r="AX767" s="30">
        <f t="shared" si="1551"/>
        <v>1.9636797489522959E-3</v>
      </c>
      <c r="AY767" s="30">
        <f t="shared" si="1552"/>
        <v>0.99999999999999978</v>
      </c>
      <c r="AZ767" s="30"/>
      <c r="BA767" s="30">
        <f t="shared" si="1553"/>
        <v>0.91977363515312915</v>
      </c>
      <c r="BB767" s="30">
        <f t="shared" si="1554"/>
        <v>1.376720901126408E-3</v>
      </c>
      <c r="BC767" s="30">
        <f t="shared" si="1555"/>
        <v>0.55021577089054541</v>
      </c>
      <c r="BD767" s="30">
        <f t="shared" si="1556"/>
        <v>9.7425191370911629E-3</v>
      </c>
      <c r="BE767" s="30">
        <f t="shared" si="1557"/>
        <v>7.0482097547223011E-4</v>
      </c>
      <c r="BF767" s="30">
        <f t="shared" si="1558"/>
        <v>6.6997518610421849E-3</v>
      </c>
      <c r="BG767" s="30">
        <f t="shared" si="1559"/>
        <v>0.17956490727532098</v>
      </c>
      <c r="BH767" s="30">
        <f t="shared" si="1560"/>
        <v>0.14424007744433689</v>
      </c>
      <c r="BI767" s="30">
        <f t="shared" si="1561"/>
        <v>2.1656050955414011E-2</v>
      </c>
      <c r="BJ767" s="30">
        <f t="shared" si="1562"/>
        <v>1.8339742545934785</v>
      </c>
      <c r="BK767" s="30"/>
      <c r="BL767" s="30">
        <f t="shared" si="1563"/>
        <v>0.50151938221019765</v>
      </c>
      <c r="BM767" s="30">
        <f t="shared" si="1564"/>
        <v>7.5067624187100384E-4</v>
      </c>
      <c r="BN767" s="30">
        <f t="shared" si="1565"/>
        <v>0.3000128107100975</v>
      </c>
      <c r="BO767" s="30">
        <f t="shared" si="1566"/>
        <v>5.3122442219074141E-3</v>
      </c>
      <c r="BP767" s="30">
        <f t="shared" si="1567"/>
        <v>3.8431345135129055E-4</v>
      </c>
      <c r="BQ767" s="30">
        <f t="shared" si="1568"/>
        <v>3.6531329947852849E-3</v>
      </c>
      <c r="BR767" s="30">
        <f t="shared" si="1569"/>
        <v>9.7910266093197487E-2</v>
      </c>
      <c r="BS767" s="30">
        <f t="shared" si="1570"/>
        <v>7.8648910737467992E-2</v>
      </c>
      <c r="BT767" s="30">
        <f t="shared" si="1571"/>
        <v>1.1808263339124313E-2</v>
      </c>
      <c r="BU767" s="30">
        <f t="shared" si="1572"/>
        <v>1</v>
      </c>
      <c r="BV767" s="30"/>
      <c r="BW767" s="28">
        <f t="shared" si="1573"/>
        <v>0.51978338721885042</v>
      </c>
      <c r="BX767" s="28">
        <f t="shared" si="1574"/>
        <v>0.4175292219641345</v>
      </c>
      <c r="BY767" s="28">
        <f t="shared" si="1575"/>
        <v>6.2687390817015076E-2</v>
      </c>
      <c r="BZ767" s="28"/>
      <c r="CA767" s="28">
        <f t="shared" si="1576"/>
        <v>62.268865567216395</v>
      </c>
      <c r="CB767" s="28">
        <f t="shared" si="1577"/>
        <v>8.8255872063968024</v>
      </c>
      <c r="CC767" s="28">
        <f t="shared" si="1578"/>
        <v>32.25790844264403</v>
      </c>
      <c r="CD767" s="28">
        <f t="shared" si="1579"/>
        <v>51.978338721885045</v>
      </c>
      <c r="CF767" s="28">
        <f t="shared" si="1580"/>
        <v>6.9222470536013994</v>
      </c>
      <c r="CG767" s="28">
        <f t="shared" si="1581"/>
        <v>0.51362227787151404</v>
      </c>
      <c r="CH767" s="30"/>
      <c r="CI767" s="107">
        <f t="shared" si="1527"/>
        <v>3.0260165201228877</v>
      </c>
    </row>
    <row r="768" spans="1:87" ht="15" customHeight="1" x14ac:dyDescent="0.2">
      <c r="A768" s="150" t="s">
        <v>194</v>
      </c>
      <c r="C768" s="146">
        <v>144</v>
      </c>
      <c r="D768" s="26">
        <f t="shared" si="1528"/>
        <v>1008</v>
      </c>
      <c r="F768" s="28">
        <v>62.3</v>
      </c>
      <c r="G768" s="28">
        <v>0.48</v>
      </c>
      <c r="H768" s="28">
        <v>14.8</v>
      </c>
      <c r="I768" s="28">
        <v>5.5</v>
      </c>
      <c r="J768" s="28">
        <v>0.14000000000000001</v>
      </c>
      <c r="K768" s="28">
        <v>1.86</v>
      </c>
      <c r="L768" s="28">
        <v>5.89</v>
      </c>
      <c r="M768" s="28">
        <v>3.62</v>
      </c>
      <c r="N768" s="28">
        <v>5.21</v>
      </c>
      <c r="O768" s="28">
        <v>0.25</v>
      </c>
      <c r="P768" s="28">
        <f t="shared" si="1529"/>
        <v>100.05</v>
      </c>
      <c r="R768" s="28">
        <v>56.53</v>
      </c>
      <c r="S768" s="28">
        <v>0.22</v>
      </c>
      <c r="T768" s="28">
        <v>27</v>
      </c>
      <c r="U768" s="28">
        <v>0.72</v>
      </c>
      <c r="V768" s="28">
        <v>0.13</v>
      </c>
      <c r="W768" s="28">
        <v>0.24</v>
      </c>
      <c r="X768" s="28">
        <v>9.2799999999999994</v>
      </c>
      <c r="Y768" s="28">
        <v>4.75</v>
      </c>
      <c r="Z768" s="28">
        <v>1.1399999999999999</v>
      </c>
      <c r="AA768" s="28">
        <f t="shared" si="1530"/>
        <v>100.00999999999999</v>
      </c>
      <c r="AC768" s="30">
        <f t="shared" si="1531"/>
        <v>1.0369507323568574</v>
      </c>
      <c r="AD768" s="30">
        <f t="shared" si="1532"/>
        <v>6.0075093867334164E-3</v>
      </c>
      <c r="AE768" s="30">
        <f t="shared" si="1533"/>
        <v>0.29030992546096512</v>
      </c>
      <c r="AF768" s="30">
        <f t="shared" si="1534"/>
        <v>7.6548364648573425E-2</v>
      </c>
      <c r="AG768" s="30">
        <f t="shared" si="1535"/>
        <v>1.9734987313222443E-3</v>
      </c>
      <c r="AH768" s="30">
        <f t="shared" si="1536"/>
        <v>4.6153846153846156E-2</v>
      </c>
      <c r="AI768" s="30">
        <f t="shared" si="1537"/>
        <v>0.10502853067047076</v>
      </c>
      <c r="AJ768" s="30">
        <f t="shared" si="1538"/>
        <v>0.11681187479832204</v>
      </c>
      <c r="AK768" s="30">
        <f t="shared" si="1539"/>
        <v>0.11061571125265392</v>
      </c>
      <c r="AL768" s="30">
        <f t="shared" si="1540"/>
        <v>3.5226896439969845E-3</v>
      </c>
      <c r="AM768" s="30">
        <f t="shared" si="1541"/>
        <v>1.7939226831037416</v>
      </c>
      <c r="AO768" s="30">
        <f t="shared" si="1542"/>
        <v>0.57803535354309976</v>
      </c>
      <c r="AP768" s="30">
        <f t="shared" si="1543"/>
        <v>3.3488117650307928E-3</v>
      </c>
      <c r="AQ768" s="30">
        <f t="shared" si="1544"/>
        <v>0.16182967537858858</v>
      </c>
      <c r="AR768" s="30">
        <f t="shared" si="1545"/>
        <v>4.2670938591474777E-2</v>
      </c>
      <c r="AS768" s="30">
        <f t="shared" si="1546"/>
        <v>1.1001024458355199E-3</v>
      </c>
      <c r="AT768" s="30">
        <f t="shared" si="1547"/>
        <v>2.5727890387111575E-2</v>
      </c>
      <c r="AU768" s="30">
        <f t="shared" si="1548"/>
        <v>5.854685469986725E-2</v>
      </c>
      <c r="AV768" s="30">
        <f t="shared" si="1549"/>
        <v>6.5115334065691657E-2</v>
      </c>
      <c r="AW768" s="30">
        <f t="shared" si="1550"/>
        <v>6.1661359374347725E-2</v>
      </c>
      <c r="AX768" s="30">
        <f t="shared" si="1551"/>
        <v>1.9636797489522959E-3</v>
      </c>
      <c r="AY768" s="30">
        <f t="shared" si="1552"/>
        <v>0.99999999999999978</v>
      </c>
      <c r="AZ768" s="30"/>
      <c r="BA768" s="30">
        <f t="shared" si="1553"/>
        <v>0.94091211717709722</v>
      </c>
      <c r="BB768" s="30">
        <f t="shared" si="1554"/>
        <v>2.753441802252816E-3</v>
      </c>
      <c r="BC768" s="30">
        <f t="shared" si="1555"/>
        <v>0.52961945861122017</v>
      </c>
      <c r="BD768" s="30">
        <f t="shared" si="1556"/>
        <v>1.0020876826722338E-2</v>
      </c>
      <c r="BE768" s="30">
        <f t="shared" si="1557"/>
        <v>1.8325345362277983E-3</v>
      </c>
      <c r="BF768" s="30">
        <f t="shared" si="1558"/>
        <v>5.9553349875930521E-3</v>
      </c>
      <c r="BG768" s="30">
        <f t="shared" si="1559"/>
        <v>0.16547788873038516</v>
      </c>
      <c r="BH768" s="30">
        <f t="shared" si="1560"/>
        <v>0.15327525008067119</v>
      </c>
      <c r="BI768" s="30">
        <f t="shared" si="1561"/>
        <v>2.4203821656050954E-2</v>
      </c>
      <c r="BJ768" s="30">
        <f t="shared" si="1562"/>
        <v>1.8340507244082205</v>
      </c>
      <c r="BK768" s="30"/>
      <c r="BL768" s="30">
        <f t="shared" si="1563"/>
        <v>0.51302404271326485</v>
      </c>
      <c r="BM768" s="30">
        <f t="shared" si="1564"/>
        <v>1.5012898856116689E-3</v>
      </c>
      <c r="BN768" s="30">
        <f t="shared" si="1565"/>
        <v>0.28877034400567547</v>
      </c>
      <c r="BO768" s="30">
        <f t="shared" si="1566"/>
        <v>5.4637948085954381E-3</v>
      </c>
      <c r="BP768" s="30">
        <f t="shared" si="1567"/>
        <v>9.9917331175182651E-4</v>
      </c>
      <c r="BQ768" s="30">
        <f t="shared" si="1568"/>
        <v>3.2470939371181326E-3</v>
      </c>
      <c r="BR768" s="30">
        <f t="shared" si="1569"/>
        <v>9.0225361015453198E-2</v>
      </c>
      <c r="BS768" s="30">
        <f t="shared" si="1570"/>
        <v>8.3571979793594514E-2</v>
      </c>
      <c r="BT768" s="30">
        <f t="shared" si="1571"/>
        <v>1.3196920528935001E-2</v>
      </c>
      <c r="BU768" s="30">
        <f t="shared" si="1572"/>
        <v>1.0000000000000002</v>
      </c>
      <c r="BV768" s="30"/>
      <c r="BW768" s="28">
        <f t="shared" si="1573"/>
        <v>0.482503368658867</v>
      </c>
      <c r="BX768" s="28">
        <f t="shared" si="1574"/>
        <v>0.44692269803158485</v>
      </c>
      <c r="BY768" s="28">
        <f t="shared" si="1575"/>
        <v>7.0573933309548142E-2</v>
      </c>
      <c r="BZ768" s="28"/>
      <c r="CA768" s="28">
        <f t="shared" si="1576"/>
        <v>62.268865567216395</v>
      </c>
      <c r="CB768" s="28">
        <f t="shared" si="1577"/>
        <v>8.8255872063968024</v>
      </c>
      <c r="CC768" s="28">
        <f t="shared" si="1578"/>
        <v>31.182561763898164</v>
      </c>
      <c r="CD768" s="28">
        <f t="shared" si="1579"/>
        <v>48.250336865886702</v>
      </c>
      <c r="CF768" s="28">
        <f t="shared" si="1580"/>
        <v>6.8478227942841619</v>
      </c>
      <c r="CG768" s="28">
        <f t="shared" si="1581"/>
        <v>0.51362227787151404</v>
      </c>
      <c r="CH768" s="30"/>
      <c r="CI768" s="107">
        <f t="shared" si="1527"/>
        <v>2.6887595561282018</v>
      </c>
    </row>
    <row r="769" spans="1:87" ht="15" customHeight="1" x14ac:dyDescent="0.2">
      <c r="A769" s="150" t="s">
        <v>194</v>
      </c>
      <c r="C769" s="147">
        <v>150</v>
      </c>
      <c r="D769" s="26">
        <f t="shared" si="1528"/>
        <v>1008</v>
      </c>
      <c r="F769" s="28">
        <v>62.3</v>
      </c>
      <c r="G769" s="28">
        <v>0.48</v>
      </c>
      <c r="H769" s="28">
        <v>14.8</v>
      </c>
      <c r="I769" s="28">
        <v>5.5</v>
      </c>
      <c r="J769" s="28">
        <v>0.14000000000000001</v>
      </c>
      <c r="K769" s="28">
        <v>1.86</v>
      </c>
      <c r="L769" s="28">
        <v>5.89</v>
      </c>
      <c r="M769" s="28">
        <v>3.62</v>
      </c>
      <c r="N769" s="28">
        <v>5.21</v>
      </c>
      <c r="O769" s="28">
        <v>0.25</v>
      </c>
      <c r="P769" s="28">
        <f t="shared" si="1529"/>
        <v>100.05</v>
      </c>
      <c r="R769" s="28">
        <v>55.25</v>
      </c>
      <c r="S769" s="28">
        <v>0.17</v>
      </c>
      <c r="T769" s="28">
        <v>27.8</v>
      </c>
      <c r="U769" s="28">
        <v>0.72</v>
      </c>
      <c r="V769" s="28">
        <v>0.06</v>
      </c>
      <c r="W769" s="28">
        <v>0.24</v>
      </c>
      <c r="X769" s="28">
        <v>10.199999999999999</v>
      </c>
      <c r="Y769" s="28">
        <v>4.53</v>
      </c>
      <c r="Z769" s="28">
        <v>1.04</v>
      </c>
      <c r="AA769" s="28">
        <f t="shared" si="1530"/>
        <v>100.01</v>
      </c>
      <c r="AC769" s="30">
        <f t="shared" si="1531"/>
        <v>1.0369507323568574</v>
      </c>
      <c r="AD769" s="30">
        <f t="shared" si="1532"/>
        <v>6.0075093867334164E-3</v>
      </c>
      <c r="AE769" s="30">
        <f t="shared" si="1533"/>
        <v>0.29030992546096512</v>
      </c>
      <c r="AF769" s="30">
        <f t="shared" si="1534"/>
        <v>7.6548364648573425E-2</v>
      </c>
      <c r="AG769" s="30">
        <f t="shared" si="1535"/>
        <v>1.9734987313222443E-3</v>
      </c>
      <c r="AH769" s="30">
        <f t="shared" si="1536"/>
        <v>4.6153846153846156E-2</v>
      </c>
      <c r="AI769" s="30">
        <f t="shared" si="1537"/>
        <v>0.10502853067047076</v>
      </c>
      <c r="AJ769" s="30">
        <f t="shared" si="1538"/>
        <v>0.11681187479832204</v>
      </c>
      <c r="AK769" s="30">
        <f t="shared" si="1539"/>
        <v>0.11061571125265392</v>
      </c>
      <c r="AL769" s="30">
        <f t="shared" si="1540"/>
        <v>3.5226896439969845E-3</v>
      </c>
      <c r="AM769" s="30">
        <f t="shared" si="1541"/>
        <v>1.7939226831037416</v>
      </c>
      <c r="AO769" s="30">
        <f t="shared" si="1542"/>
        <v>0.57803535354309976</v>
      </c>
      <c r="AP769" s="30">
        <f t="shared" si="1543"/>
        <v>3.3488117650307928E-3</v>
      </c>
      <c r="AQ769" s="30">
        <f t="shared" si="1544"/>
        <v>0.16182967537858858</v>
      </c>
      <c r="AR769" s="30">
        <f t="shared" si="1545"/>
        <v>4.2670938591474777E-2</v>
      </c>
      <c r="AS769" s="30">
        <f t="shared" si="1546"/>
        <v>1.1001024458355199E-3</v>
      </c>
      <c r="AT769" s="30">
        <f t="shared" si="1547"/>
        <v>2.5727890387111575E-2</v>
      </c>
      <c r="AU769" s="30">
        <f t="shared" si="1548"/>
        <v>5.854685469986725E-2</v>
      </c>
      <c r="AV769" s="30">
        <f t="shared" si="1549"/>
        <v>6.5115334065691657E-2</v>
      </c>
      <c r="AW769" s="30">
        <f t="shared" si="1550"/>
        <v>6.1661359374347725E-2</v>
      </c>
      <c r="AX769" s="30">
        <f t="shared" si="1551"/>
        <v>1.9636797489522959E-3</v>
      </c>
      <c r="AY769" s="30">
        <f t="shared" si="1552"/>
        <v>0.99999999999999978</v>
      </c>
      <c r="AZ769" s="30"/>
      <c r="BA769" s="30">
        <f t="shared" si="1553"/>
        <v>0.91960719041278294</v>
      </c>
      <c r="BB769" s="30">
        <f t="shared" si="1554"/>
        <v>2.1276595744680851E-3</v>
      </c>
      <c r="BC769" s="30">
        <f t="shared" si="1555"/>
        <v>0.5453118870145155</v>
      </c>
      <c r="BD769" s="30">
        <f t="shared" si="1556"/>
        <v>1.0020876826722338E-2</v>
      </c>
      <c r="BE769" s="30">
        <f t="shared" si="1557"/>
        <v>8.4578517056667607E-4</v>
      </c>
      <c r="BF769" s="30">
        <f t="shared" si="1558"/>
        <v>5.9553349875930521E-3</v>
      </c>
      <c r="BG769" s="30">
        <f t="shared" si="1559"/>
        <v>0.18188302425106989</v>
      </c>
      <c r="BH769" s="30">
        <f t="shared" si="1560"/>
        <v>0.14617618586640854</v>
      </c>
      <c r="BI769" s="30">
        <f t="shared" si="1561"/>
        <v>2.2080679405520168E-2</v>
      </c>
      <c r="BJ769" s="30">
        <f t="shared" si="1562"/>
        <v>1.8340086235096473</v>
      </c>
      <c r="BK769" s="30"/>
      <c r="BL769" s="30">
        <f t="shared" si="1563"/>
        <v>0.50141922923621718</v>
      </c>
      <c r="BM769" s="30">
        <f t="shared" si="1564"/>
        <v>1.160114269471914E-3</v>
      </c>
      <c r="BN769" s="30">
        <f t="shared" si="1565"/>
        <v>0.29733332767595189</v>
      </c>
      <c r="BO769" s="30">
        <f t="shared" si="1566"/>
        <v>5.4639202336714777E-3</v>
      </c>
      <c r="BP769" s="30">
        <f t="shared" si="1567"/>
        <v>4.6116749928260469E-4</v>
      </c>
      <c r="BQ769" s="30">
        <f t="shared" si="1568"/>
        <v>3.2471684763382604E-3</v>
      </c>
      <c r="BR769" s="30">
        <f t="shared" si="1569"/>
        <v>9.9172393149935006E-2</v>
      </c>
      <c r="BS769" s="30">
        <f t="shared" si="1570"/>
        <v>7.9703107167881662E-2</v>
      </c>
      <c r="BT769" s="30">
        <f t="shared" si="1571"/>
        <v>1.2039572291249927E-2</v>
      </c>
      <c r="BU769" s="30">
        <f t="shared" si="1572"/>
        <v>0.99999999999999989</v>
      </c>
      <c r="BV769" s="30"/>
      <c r="BW769" s="28">
        <f t="shared" si="1573"/>
        <v>0.5194581642750048</v>
      </c>
      <c r="BX769" s="28">
        <f t="shared" si="1574"/>
        <v>0.417479385355227</v>
      </c>
      <c r="BY769" s="28">
        <f t="shared" si="1575"/>
        <v>6.3062450369768208E-2</v>
      </c>
      <c r="BZ769" s="28"/>
      <c r="CA769" s="28">
        <f t="shared" si="1576"/>
        <v>62.268865567216395</v>
      </c>
      <c r="CB769" s="28">
        <f t="shared" si="1577"/>
        <v>8.8255872063968024</v>
      </c>
      <c r="CC769" s="28">
        <f t="shared" si="1578"/>
        <v>32.279153250727063</v>
      </c>
      <c r="CD769" s="28">
        <f t="shared" si="1579"/>
        <v>51.945816427500482</v>
      </c>
      <c r="CF769" s="28">
        <f t="shared" si="1580"/>
        <v>6.9216211683988789</v>
      </c>
      <c r="CG769" s="28">
        <f t="shared" si="1581"/>
        <v>0.51362227787151404</v>
      </c>
      <c r="CH769" s="30"/>
      <c r="CI769" s="107">
        <f t="shared" si="1527"/>
        <v>3.026835776421684</v>
      </c>
    </row>
    <row r="770" spans="1:87" ht="15" customHeight="1" x14ac:dyDescent="0.2">
      <c r="A770" s="150" t="s">
        <v>194</v>
      </c>
      <c r="C770" s="147">
        <v>156</v>
      </c>
      <c r="D770" s="26">
        <f t="shared" si="1528"/>
        <v>1008</v>
      </c>
      <c r="F770" s="28">
        <v>62.3</v>
      </c>
      <c r="G770" s="28">
        <v>0.48</v>
      </c>
      <c r="H770" s="28">
        <v>14.8</v>
      </c>
      <c r="I770" s="28">
        <v>5.5</v>
      </c>
      <c r="J770" s="28">
        <v>0.14000000000000001</v>
      </c>
      <c r="K770" s="28">
        <v>1.86</v>
      </c>
      <c r="L770" s="28">
        <v>5.89</v>
      </c>
      <c r="M770" s="28">
        <v>3.62</v>
      </c>
      <c r="N770" s="28">
        <v>5.21</v>
      </c>
      <c r="O770" s="28">
        <v>0.25</v>
      </c>
      <c r="P770" s="28">
        <f t="shared" si="1529"/>
        <v>100.05</v>
      </c>
      <c r="R770" s="28">
        <v>55.67</v>
      </c>
      <c r="S770" s="28">
        <v>0.14000000000000001</v>
      </c>
      <c r="T770" s="28">
        <v>27.66</v>
      </c>
      <c r="U770" s="28">
        <v>0.74</v>
      </c>
      <c r="V770" s="28">
        <v>0.15</v>
      </c>
      <c r="W770" s="28">
        <v>0.22</v>
      </c>
      <c r="X770" s="28">
        <v>9.92</v>
      </c>
      <c r="Y770" s="28">
        <v>4.46</v>
      </c>
      <c r="Z770" s="28">
        <v>1.03</v>
      </c>
      <c r="AA770" s="28">
        <f t="shared" si="1530"/>
        <v>99.99</v>
      </c>
      <c r="AC770" s="30">
        <f t="shared" si="1531"/>
        <v>1.0369507323568574</v>
      </c>
      <c r="AD770" s="30">
        <f t="shared" si="1532"/>
        <v>6.0075093867334164E-3</v>
      </c>
      <c r="AE770" s="30">
        <f t="shared" si="1533"/>
        <v>0.29030992546096512</v>
      </c>
      <c r="AF770" s="30">
        <f t="shared" si="1534"/>
        <v>7.6548364648573425E-2</v>
      </c>
      <c r="AG770" s="30">
        <f t="shared" si="1535"/>
        <v>1.9734987313222443E-3</v>
      </c>
      <c r="AH770" s="30">
        <f t="shared" si="1536"/>
        <v>4.6153846153846156E-2</v>
      </c>
      <c r="AI770" s="30">
        <f t="shared" si="1537"/>
        <v>0.10502853067047076</v>
      </c>
      <c r="AJ770" s="30">
        <f t="shared" si="1538"/>
        <v>0.11681187479832204</v>
      </c>
      <c r="AK770" s="30">
        <f t="shared" si="1539"/>
        <v>0.11061571125265392</v>
      </c>
      <c r="AL770" s="30">
        <f t="shared" si="1540"/>
        <v>3.5226896439969845E-3</v>
      </c>
      <c r="AM770" s="30">
        <f t="shared" si="1541"/>
        <v>1.7939226831037416</v>
      </c>
      <c r="AO770" s="30">
        <f t="shared" si="1542"/>
        <v>0.57803535354309976</v>
      </c>
      <c r="AP770" s="30">
        <f t="shared" si="1543"/>
        <v>3.3488117650307928E-3</v>
      </c>
      <c r="AQ770" s="30">
        <f t="shared" si="1544"/>
        <v>0.16182967537858858</v>
      </c>
      <c r="AR770" s="30">
        <f t="shared" si="1545"/>
        <v>4.2670938591474777E-2</v>
      </c>
      <c r="AS770" s="30">
        <f t="shared" si="1546"/>
        <v>1.1001024458355199E-3</v>
      </c>
      <c r="AT770" s="30">
        <f t="shared" si="1547"/>
        <v>2.5727890387111575E-2</v>
      </c>
      <c r="AU770" s="30">
        <f t="shared" si="1548"/>
        <v>5.854685469986725E-2</v>
      </c>
      <c r="AV770" s="30">
        <f t="shared" si="1549"/>
        <v>6.5115334065691657E-2</v>
      </c>
      <c r="AW770" s="30">
        <f t="shared" si="1550"/>
        <v>6.1661359374347725E-2</v>
      </c>
      <c r="AX770" s="30">
        <f t="shared" si="1551"/>
        <v>1.9636797489522959E-3</v>
      </c>
      <c r="AY770" s="30">
        <f t="shared" si="1552"/>
        <v>0.99999999999999978</v>
      </c>
      <c r="AZ770" s="30"/>
      <c r="BA770" s="30">
        <f t="shared" si="1553"/>
        <v>0.92659786950732359</v>
      </c>
      <c r="BB770" s="30">
        <f t="shared" si="1554"/>
        <v>1.7521902377972466E-3</v>
      </c>
      <c r="BC770" s="30">
        <f t="shared" si="1555"/>
        <v>0.54256571204393889</v>
      </c>
      <c r="BD770" s="30">
        <f t="shared" si="1556"/>
        <v>1.0299234516353515E-2</v>
      </c>
      <c r="BE770" s="30">
        <f t="shared" si="1557"/>
        <v>2.11446292641669E-3</v>
      </c>
      <c r="BF770" s="30">
        <f t="shared" si="1558"/>
        <v>5.4590570719602978E-3</v>
      </c>
      <c r="BG770" s="30">
        <f t="shared" si="1559"/>
        <v>0.17689015691868759</v>
      </c>
      <c r="BH770" s="30">
        <f t="shared" si="1560"/>
        <v>0.14391739270732495</v>
      </c>
      <c r="BI770" s="30">
        <f t="shared" si="1561"/>
        <v>2.186836518046709E-2</v>
      </c>
      <c r="BJ770" s="30">
        <f t="shared" si="1562"/>
        <v>1.8314644411102701</v>
      </c>
      <c r="BK770" s="30"/>
      <c r="BL770" s="30">
        <f t="shared" si="1563"/>
        <v>0.50593276544621391</v>
      </c>
      <c r="BM770" s="30">
        <f t="shared" si="1564"/>
        <v>9.5671540132935041E-4</v>
      </c>
      <c r="BN770" s="30">
        <f t="shared" si="1565"/>
        <v>0.29624692670255981</v>
      </c>
      <c r="BO770" s="30">
        <f t="shared" si="1566"/>
        <v>5.6234968504820732E-3</v>
      </c>
      <c r="BP770" s="30">
        <f t="shared" si="1567"/>
        <v>1.1545203275335559E-3</v>
      </c>
      <c r="BQ770" s="30">
        <f t="shared" si="1568"/>
        <v>2.9807060128619854E-3</v>
      </c>
      <c r="BR770" s="30">
        <f t="shared" si="1569"/>
        <v>9.6583997454765369E-2</v>
      </c>
      <c r="BS770" s="30">
        <f t="shared" si="1570"/>
        <v>7.8580500651205309E-2</v>
      </c>
      <c r="BT770" s="30">
        <f t="shared" si="1571"/>
        <v>1.1940371153048461E-2</v>
      </c>
      <c r="BU770" s="30">
        <f t="shared" si="1572"/>
        <v>0.99999999999999967</v>
      </c>
      <c r="BV770" s="30"/>
      <c r="BW770" s="28">
        <f t="shared" si="1573"/>
        <v>0.51620247958944909</v>
      </c>
      <c r="BX770" s="28">
        <f t="shared" si="1574"/>
        <v>0.41998105641185735</v>
      </c>
      <c r="BY770" s="28">
        <f t="shared" si="1575"/>
        <v>6.3816463998693562E-2</v>
      </c>
      <c r="BZ770" s="28"/>
      <c r="CA770" s="28">
        <f t="shared" si="1576"/>
        <v>62.268865567216395</v>
      </c>
      <c r="CB770" s="28">
        <f t="shared" si="1577"/>
        <v>8.8255872063968024</v>
      </c>
      <c r="CC770" s="28">
        <f t="shared" si="1578"/>
        <v>32.191770379341811</v>
      </c>
      <c r="CD770" s="28">
        <f t="shared" si="1579"/>
        <v>51.620247958944908</v>
      </c>
      <c r="CF770" s="28">
        <f t="shared" si="1580"/>
        <v>6.9153339826701314</v>
      </c>
      <c r="CG770" s="28">
        <f t="shared" si="1581"/>
        <v>0.51362227787151404</v>
      </c>
      <c r="CH770" s="30"/>
      <c r="CI770" s="107">
        <f t="shared" si="1527"/>
        <v>2.9981164467811943</v>
      </c>
    </row>
    <row r="771" spans="1:87" ht="15" customHeight="1" x14ac:dyDescent="0.2">
      <c r="A771" s="150" t="s">
        <v>194</v>
      </c>
      <c r="C771" s="147">
        <v>162</v>
      </c>
      <c r="D771" s="26">
        <f t="shared" si="1528"/>
        <v>1008</v>
      </c>
      <c r="F771" s="28">
        <v>62.3</v>
      </c>
      <c r="G771" s="28">
        <v>0.48</v>
      </c>
      <c r="H771" s="28">
        <v>14.8</v>
      </c>
      <c r="I771" s="28">
        <v>5.5</v>
      </c>
      <c r="J771" s="28">
        <v>0.14000000000000001</v>
      </c>
      <c r="K771" s="28">
        <v>1.86</v>
      </c>
      <c r="L771" s="28">
        <v>5.89</v>
      </c>
      <c r="M771" s="28">
        <v>3.62</v>
      </c>
      <c r="N771" s="28">
        <v>5.21</v>
      </c>
      <c r="O771" s="28">
        <v>0.25</v>
      </c>
      <c r="P771" s="28">
        <f t="shared" si="1529"/>
        <v>100.05</v>
      </c>
      <c r="R771" s="28">
        <v>55.28</v>
      </c>
      <c r="S771" s="28">
        <v>0.31</v>
      </c>
      <c r="T771" s="28">
        <v>27.69</v>
      </c>
      <c r="U771" s="28">
        <v>0.78</v>
      </c>
      <c r="V771" s="28">
        <v>0.19</v>
      </c>
      <c r="W771" s="28">
        <v>0.28999999999999998</v>
      </c>
      <c r="X771" s="28">
        <v>9.89</v>
      </c>
      <c r="Y771" s="28">
        <v>4.5</v>
      </c>
      <c r="Z771" s="28">
        <v>1.07</v>
      </c>
      <c r="AA771" s="28">
        <f t="shared" si="1530"/>
        <v>100</v>
      </c>
      <c r="AC771" s="30">
        <f t="shared" si="1531"/>
        <v>1.0369507323568574</v>
      </c>
      <c r="AD771" s="30">
        <f t="shared" si="1532"/>
        <v>6.0075093867334164E-3</v>
      </c>
      <c r="AE771" s="30">
        <f t="shared" si="1533"/>
        <v>0.29030992546096512</v>
      </c>
      <c r="AF771" s="30">
        <f t="shared" si="1534"/>
        <v>7.6548364648573425E-2</v>
      </c>
      <c r="AG771" s="30">
        <f t="shared" si="1535"/>
        <v>1.9734987313222443E-3</v>
      </c>
      <c r="AH771" s="30">
        <f t="shared" si="1536"/>
        <v>4.6153846153846156E-2</v>
      </c>
      <c r="AI771" s="30">
        <f t="shared" si="1537"/>
        <v>0.10502853067047076</v>
      </c>
      <c r="AJ771" s="30">
        <f t="shared" si="1538"/>
        <v>0.11681187479832204</v>
      </c>
      <c r="AK771" s="30">
        <f t="shared" si="1539"/>
        <v>0.11061571125265392</v>
      </c>
      <c r="AL771" s="30">
        <f t="shared" si="1540"/>
        <v>3.5226896439969845E-3</v>
      </c>
      <c r="AM771" s="30">
        <f t="shared" si="1541"/>
        <v>1.7939226831037416</v>
      </c>
      <c r="AO771" s="30">
        <f t="shared" si="1542"/>
        <v>0.57803535354309976</v>
      </c>
      <c r="AP771" s="30">
        <f t="shared" si="1543"/>
        <v>3.3488117650307928E-3</v>
      </c>
      <c r="AQ771" s="30">
        <f t="shared" si="1544"/>
        <v>0.16182967537858858</v>
      </c>
      <c r="AR771" s="30">
        <f t="shared" si="1545"/>
        <v>4.2670938591474777E-2</v>
      </c>
      <c r="AS771" s="30">
        <f t="shared" si="1546"/>
        <v>1.1001024458355199E-3</v>
      </c>
      <c r="AT771" s="30">
        <f t="shared" si="1547"/>
        <v>2.5727890387111575E-2</v>
      </c>
      <c r="AU771" s="30">
        <f t="shared" si="1548"/>
        <v>5.854685469986725E-2</v>
      </c>
      <c r="AV771" s="30">
        <f t="shared" si="1549"/>
        <v>6.5115334065691657E-2</v>
      </c>
      <c r="AW771" s="30">
        <f t="shared" si="1550"/>
        <v>6.1661359374347725E-2</v>
      </c>
      <c r="AX771" s="30">
        <f t="shared" si="1551"/>
        <v>1.9636797489522959E-3</v>
      </c>
      <c r="AY771" s="30">
        <f t="shared" si="1552"/>
        <v>0.99999999999999978</v>
      </c>
      <c r="AZ771" s="30"/>
      <c r="BA771" s="30">
        <f t="shared" si="1553"/>
        <v>0.92010652463382159</v>
      </c>
      <c r="BB771" s="30">
        <f t="shared" si="1554"/>
        <v>3.8798498122653313E-3</v>
      </c>
      <c r="BC771" s="30">
        <f t="shared" si="1555"/>
        <v>0.54315417810906241</v>
      </c>
      <c r="BD771" s="30">
        <f t="shared" si="1556"/>
        <v>1.0855949895615868E-2</v>
      </c>
      <c r="BE771" s="30">
        <f t="shared" si="1557"/>
        <v>2.6783197067944743E-3</v>
      </c>
      <c r="BF771" s="30">
        <f t="shared" si="1558"/>
        <v>7.1960297766749384E-3</v>
      </c>
      <c r="BG771" s="30">
        <f t="shared" si="1559"/>
        <v>0.17635520684736092</v>
      </c>
      <c r="BH771" s="30">
        <f t="shared" si="1560"/>
        <v>0.14520813165537272</v>
      </c>
      <c r="BI771" s="30">
        <f t="shared" si="1561"/>
        <v>2.2717622080679407E-2</v>
      </c>
      <c r="BJ771" s="30">
        <f t="shared" si="1562"/>
        <v>1.8321518125176475</v>
      </c>
      <c r="BK771" s="30"/>
      <c r="BL771" s="30">
        <f t="shared" si="1563"/>
        <v>0.50219993689794684</v>
      </c>
      <c r="BM771" s="30">
        <f t="shared" si="1564"/>
        <v>2.1176464667160108E-3</v>
      </c>
      <c r="BN771" s="30">
        <f t="shared" si="1565"/>
        <v>0.2964569717411617</v>
      </c>
      <c r="BO771" s="30">
        <f t="shared" si="1566"/>
        <v>5.9252458346768701E-3</v>
      </c>
      <c r="BP771" s="30">
        <f t="shared" si="1567"/>
        <v>1.4618437667095212E-3</v>
      </c>
      <c r="BQ771" s="30">
        <f t="shared" si="1568"/>
        <v>3.9276383799148875E-3</v>
      </c>
      <c r="BR771" s="30">
        <f t="shared" si="1569"/>
        <v>9.6255782759084141E-2</v>
      </c>
      <c r="BS771" s="30">
        <f t="shared" si="1570"/>
        <v>7.9255512923809127E-2</v>
      </c>
      <c r="BT771" s="30">
        <f t="shared" si="1571"/>
        <v>1.2399421229980957E-2</v>
      </c>
      <c r="BU771" s="30">
        <f t="shared" si="1572"/>
        <v>1.0000000000000002</v>
      </c>
      <c r="BV771" s="30"/>
      <c r="BW771" s="28">
        <f t="shared" si="1573"/>
        <v>0.51224211338469661</v>
      </c>
      <c r="BX771" s="28">
        <f t="shared" si="1574"/>
        <v>0.42177218109681508</v>
      </c>
      <c r="BY771" s="28">
        <f t="shared" si="1575"/>
        <v>6.5985705518488313E-2</v>
      </c>
      <c r="BZ771" s="28"/>
      <c r="CA771" s="28">
        <f t="shared" si="1576"/>
        <v>62.268865567216395</v>
      </c>
      <c r="CB771" s="28">
        <f t="shared" si="1577"/>
        <v>8.8255872063968024</v>
      </c>
      <c r="CC771" s="28">
        <f t="shared" si="1578"/>
        <v>32.210676221083659</v>
      </c>
      <c r="CD771" s="28">
        <f t="shared" si="1579"/>
        <v>51.224211338469658</v>
      </c>
      <c r="CF771" s="28">
        <f t="shared" si="1580"/>
        <v>6.9076322828256504</v>
      </c>
      <c r="CG771" s="28">
        <f t="shared" si="1581"/>
        <v>0.51362227787151404</v>
      </c>
      <c r="CH771" s="30"/>
      <c r="CI771" s="107">
        <f t="shared" si="1527"/>
        <v>2.9786071402301446</v>
      </c>
    </row>
    <row r="772" spans="1:87" ht="15" customHeight="1" x14ac:dyDescent="0.2">
      <c r="A772" s="150" t="s">
        <v>194</v>
      </c>
      <c r="C772" s="147">
        <v>168</v>
      </c>
      <c r="D772" s="26">
        <f t="shared" si="1528"/>
        <v>1008</v>
      </c>
      <c r="F772" s="28">
        <v>62.3</v>
      </c>
      <c r="G772" s="28">
        <v>0.48</v>
      </c>
      <c r="H772" s="28">
        <v>14.8</v>
      </c>
      <c r="I772" s="28">
        <v>5.5</v>
      </c>
      <c r="J772" s="28">
        <v>0.14000000000000001</v>
      </c>
      <c r="K772" s="28">
        <v>1.86</v>
      </c>
      <c r="L772" s="28">
        <v>5.89</v>
      </c>
      <c r="M772" s="28">
        <v>3.62</v>
      </c>
      <c r="N772" s="28">
        <v>5.21</v>
      </c>
      <c r="O772" s="28">
        <v>0.25</v>
      </c>
      <c r="P772" s="28">
        <f t="shared" si="1529"/>
        <v>100.05</v>
      </c>
      <c r="R772" s="28">
        <v>55.15</v>
      </c>
      <c r="S772" s="28">
        <v>0.21</v>
      </c>
      <c r="T772" s="28">
        <v>27.79</v>
      </c>
      <c r="U772" s="28">
        <v>0.7</v>
      </c>
      <c r="V772" s="28">
        <v>0.14000000000000001</v>
      </c>
      <c r="W772" s="28">
        <v>0.34</v>
      </c>
      <c r="X772" s="28">
        <v>10.17</v>
      </c>
      <c r="Y772" s="28">
        <v>4.49</v>
      </c>
      <c r="Z772" s="28">
        <v>1.02</v>
      </c>
      <c r="AA772" s="28">
        <f t="shared" si="1530"/>
        <v>100.01</v>
      </c>
      <c r="AC772" s="30">
        <f t="shared" si="1531"/>
        <v>1.0369507323568574</v>
      </c>
      <c r="AD772" s="30">
        <f t="shared" si="1532"/>
        <v>6.0075093867334164E-3</v>
      </c>
      <c r="AE772" s="30">
        <f t="shared" si="1533"/>
        <v>0.29030992546096512</v>
      </c>
      <c r="AF772" s="30">
        <f t="shared" si="1534"/>
        <v>7.6548364648573425E-2</v>
      </c>
      <c r="AG772" s="30">
        <f t="shared" si="1535"/>
        <v>1.9734987313222443E-3</v>
      </c>
      <c r="AH772" s="30">
        <f t="shared" si="1536"/>
        <v>4.6153846153846156E-2</v>
      </c>
      <c r="AI772" s="30">
        <f t="shared" si="1537"/>
        <v>0.10502853067047076</v>
      </c>
      <c r="AJ772" s="30">
        <f t="shared" si="1538"/>
        <v>0.11681187479832204</v>
      </c>
      <c r="AK772" s="30">
        <f t="shared" si="1539"/>
        <v>0.11061571125265392</v>
      </c>
      <c r="AL772" s="30">
        <f t="shared" si="1540"/>
        <v>3.5226896439969845E-3</v>
      </c>
      <c r="AM772" s="30">
        <f t="shared" si="1541"/>
        <v>1.7939226831037416</v>
      </c>
      <c r="AO772" s="30">
        <f t="shared" si="1542"/>
        <v>0.57803535354309976</v>
      </c>
      <c r="AP772" s="30">
        <f t="shared" si="1543"/>
        <v>3.3488117650307928E-3</v>
      </c>
      <c r="AQ772" s="30">
        <f t="shared" si="1544"/>
        <v>0.16182967537858858</v>
      </c>
      <c r="AR772" s="30">
        <f t="shared" si="1545"/>
        <v>4.2670938591474777E-2</v>
      </c>
      <c r="AS772" s="30">
        <f t="shared" si="1546"/>
        <v>1.1001024458355199E-3</v>
      </c>
      <c r="AT772" s="30">
        <f t="shared" si="1547"/>
        <v>2.5727890387111575E-2</v>
      </c>
      <c r="AU772" s="30">
        <f t="shared" si="1548"/>
        <v>5.854685469986725E-2</v>
      </c>
      <c r="AV772" s="30">
        <f t="shared" si="1549"/>
        <v>6.5115334065691657E-2</v>
      </c>
      <c r="AW772" s="30">
        <f t="shared" si="1550"/>
        <v>6.1661359374347725E-2</v>
      </c>
      <c r="AX772" s="30">
        <f t="shared" si="1551"/>
        <v>1.9636797489522959E-3</v>
      </c>
      <c r="AY772" s="30">
        <f t="shared" si="1552"/>
        <v>0.99999999999999978</v>
      </c>
      <c r="AZ772" s="30"/>
      <c r="BA772" s="30">
        <f t="shared" si="1553"/>
        <v>0.91794274300932088</v>
      </c>
      <c r="BB772" s="30">
        <f t="shared" si="1554"/>
        <v>2.6282853566958696E-3</v>
      </c>
      <c r="BC772" s="30">
        <f t="shared" si="1555"/>
        <v>0.54511573165947436</v>
      </c>
      <c r="BD772" s="30">
        <f t="shared" si="1556"/>
        <v>9.7425191370911629E-3</v>
      </c>
      <c r="BE772" s="30">
        <f t="shared" si="1557"/>
        <v>1.9734987313222443E-3</v>
      </c>
      <c r="BF772" s="30">
        <f t="shared" si="1558"/>
        <v>8.4367245657568247E-3</v>
      </c>
      <c r="BG772" s="30">
        <f t="shared" si="1559"/>
        <v>0.18134807417974322</v>
      </c>
      <c r="BH772" s="30">
        <f t="shared" si="1560"/>
        <v>0.14488544691836078</v>
      </c>
      <c r="BI772" s="30">
        <f t="shared" si="1561"/>
        <v>2.1656050955414011E-2</v>
      </c>
      <c r="BJ772" s="30">
        <f t="shared" si="1562"/>
        <v>1.8337290745131796</v>
      </c>
      <c r="BK772" s="30"/>
      <c r="BL772" s="30">
        <f t="shared" si="1563"/>
        <v>0.5005879853069447</v>
      </c>
      <c r="BM772" s="30">
        <f t="shared" si="1564"/>
        <v>1.4333008039334435E-3</v>
      </c>
      <c r="BN772" s="30">
        <f t="shared" si="1565"/>
        <v>0.2972716849157187</v>
      </c>
      <c r="BO772" s="30">
        <f t="shared" si="1566"/>
        <v>5.3129544993867853E-3</v>
      </c>
      <c r="BP772" s="30">
        <f t="shared" si="1567"/>
        <v>1.0762215415307033E-3</v>
      </c>
      <c r="BQ772" s="30">
        <f t="shared" si="1568"/>
        <v>4.6008566276327465E-3</v>
      </c>
      <c r="BR772" s="30">
        <f t="shared" si="1569"/>
        <v>9.889578384303456E-2</v>
      </c>
      <c r="BS772" s="30">
        <f t="shared" si="1570"/>
        <v>7.9011370290251376E-2</v>
      </c>
      <c r="BT772" s="30">
        <f t="shared" si="1571"/>
        <v>1.1809842171566857E-2</v>
      </c>
      <c r="BU772" s="30">
        <f t="shared" si="1572"/>
        <v>0.99999999999999989</v>
      </c>
      <c r="BV772" s="30"/>
      <c r="BW772" s="28">
        <f t="shared" si="1573"/>
        <v>0.52128056931768363</v>
      </c>
      <c r="BX772" s="28">
        <f t="shared" si="1574"/>
        <v>0.4164696459946553</v>
      </c>
      <c r="BY772" s="28">
        <f t="shared" si="1575"/>
        <v>6.2249784687661069E-2</v>
      </c>
      <c r="BZ772" s="28"/>
      <c r="CA772" s="28">
        <f t="shared" si="1576"/>
        <v>62.268865567216395</v>
      </c>
      <c r="CB772" s="28">
        <f t="shared" si="1577"/>
        <v>8.8255872063968024</v>
      </c>
      <c r="CC772" s="28">
        <f t="shared" si="1578"/>
        <v>32.289006934650288</v>
      </c>
      <c r="CD772" s="28">
        <f t="shared" si="1579"/>
        <v>52.128056931768363</v>
      </c>
      <c r="CF772" s="28">
        <f t="shared" si="1580"/>
        <v>6.9251233094194902</v>
      </c>
      <c r="CG772" s="28">
        <f t="shared" si="1581"/>
        <v>0.51362227787151404</v>
      </c>
      <c r="CH772" s="30"/>
      <c r="CI772" s="107">
        <f t="shared" si="1527"/>
        <v>3.0381103250157193</v>
      </c>
    </row>
    <row r="773" spans="1:87" ht="15" customHeight="1" x14ac:dyDescent="0.2">
      <c r="A773" s="150" t="s">
        <v>194</v>
      </c>
      <c r="C773" s="147">
        <v>174</v>
      </c>
      <c r="D773" s="26">
        <f t="shared" si="1528"/>
        <v>1008</v>
      </c>
      <c r="F773" s="28">
        <v>62.3</v>
      </c>
      <c r="G773" s="28">
        <v>0.48</v>
      </c>
      <c r="H773" s="28">
        <v>14.8</v>
      </c>
      <c r="I773" s="28">
        <v>5.5</v>
      </c>
      <c r="J773" s="28">
        <v>0.14000000000000001</v>
      </c>
      <c r="K773" s="28">
        <v>1.86</v>
      </c>
      <c r="L773" s="28">
        <v>5.89</v>
      </c>
      <c r="M773" s="28">
        <v>3.62</v>
      </c>
      <c r="N773" s="28">
        <v>5.21</v>
      </c>
      <c r="O773" s="28">
        <v>0.25</v>
      </c>
      <c r="P773" s="28">
        <f t="shared" si="1529"/>
        <v>100.05</v>
      </c>
      <c r="R773" s="28">
        <v>55.24</v>
      </c>
      <c r="S773" s="28">
        <v>0.12</v>
      </c>
      <c r="T773" s="28">
        <v>28.21</v>
      </c>
      <c r="U773" s="28">
        <v>0.66</v>
      </c>
      <c r="V773" s="28">
        <v>0.04</v>
      </c>
      <c r="W773" s="28">
        <v>0.21</v>
      </c>
      <c r="X773" s="28">
        <v>10.46</v>
      </c>
      <c r="Y773" s="28">
        <v>4.13</v>
      </c>
      <c r="Z773" s="28">
        <v>0.94</v>
      </c>
      <c r="AA773" s="28">
        <f t="shared" si="1530"/>
        <v>100.00999999999999</v>
      </c>
      <c r="AC773" s="30">
        <f t="shared" si="1531"/>
        <v>1.0369507323568574</v>
      </c>
      <c r="AD773" s="30">
        <f t="shared" si="1532"/>
        <v>6.0075093867334164E-3</v>
      </c>
      <c r="AE773" s="30">
        <f t="shared" si="1533"/>
        <v>0.29030992546096512</v>
      </c>
      <c r="AF773" s="30">
        <f t="shared" si="1534"/>
        <v>7.6548364648573425E-2</v>
      </c>
      <c r="AG773" s="30">
        <f t="shared" si="1535"/>
        <v>1.9734987313222443E-3</v>
      </c>
      <c r="AH773" s="30">
        <f t="shared" si="1536"/>
        <v>4.6153846153846156E-2</v>
      </c>
      <c r="AI773" s="30">
        <f t="shared" si="1537"/>
        <v>0.10502853067047076</v>
      </c>
      <c r="AJ773" s="30">
        <f t="shared" si="1538"/>
        <v>0.11681187479832204</v>
      </c>
      <c r="AK773" s="30">
        <f t="shared" si="1539"/>
        <v>0.11061571125265392</v>
      </c>
      <c r="AL773" s="30">
        <f t="shared" si="1540"/>
        <v>3.5226896439969845E-3</v>
      </c>
      <c r="AM773" s="30">
        <f t="shared" si="1541"/>
        <v>1.7939226831037416</v>
      </c>
      <c r="AO773" s="30">
        <f t="shared" si="1542"/>
        <v>0.57803535354309976</v>
      </c>
      <c r="AP773" s="30">
        <f t="shared" si="1543"/>
        <v>3.3488117650307928E-3</v>
      </c>
      <c r="AQ773" s="30">
        <f t="shared" si="1544"/>
        <v>0.16182967537858858</v>
      </c>
      <c r="AR773" s="30">
        <f t="shared" si="1545"/>
        <v>4.2670938591474777E-2</v>
      </c>
      <c r="AS773" s="30">
        <f t="shared" si="1546"/>
        <v>1.1001024458355199E-3</v>
      </c>
      <c r="AT773" s="30">
        <f t="shared" si="1547"/>
        <v>2.5727890387111575E-2</v>
      </c>
      <c r="AU773" s="30">
        <f t="shared" si="1548"/>
        <v>5.854685469986725E-2</v>
      </c>
      <c r="AV773" s="30">
        <f t="shared" si="1549"/>
        <v>6.5115334065691657E-2</v>
      </c>
      <c r="AW773" s="30">
        <f t="shared" si="1550"/>
        <v>6.1661359374347725E-2</v>
      </c>
      <c r="AX773" s="30">
        <f t="shared" si="1551"/>
        <v>1.9636797489522959E-3</v>
      </c>
      <c r="AY773" s="30">
        <f t="shared" si="1552"/>
        <v>0.99999999999999978</v>
      </c>
      <c r="AZ773" s="30"/>
      <c r="BA773" s="30">
        <f t="shared" si="1553"/>
        <v>0.91944074567243683</v>
      </c>
      <c r="BB773" s="30">
        <f t="shared" si="1554"/>
        <v>1.5018773466833541E-3</v>
      </c>
      <c r="BC773" s="30">
        <f t="shared" si="1555"/>
        <v>0.55335425657120441</v>
      </c>
      <c r="BD773" s="30">
        <f t="shared" si="1556"/>
        <v>9.1858037578288112E-3</v>
      </c>
      <c r="BE773" s="30">
        <f t="shared" si="1557"/>
        <v>5.6385678037778404E-4</v>
      </c>
      <c r="BF773" s="30">
        <f t="shared" si="1558"/>
        <v>5.210918114143921E-3</v>
      </c>
      <c r="BG773" s="30">
        <f t="shared" si="1559"/>
        <v>0.18651925820256779</v>
      </c>
      <c r="BH773" s="30">
        <f t="shared" si="1560"/>
        <v>0.13326879638593095</v>
      </c>
      <c r="BI773" s="30">
        <f t="shared" si="1561"/>
        <v>1.9957537154989383E-2</v>
      </c>
      <c r="BJ773" s="30">
        <f t="shared" si="1562"/>
        <v>1.8290030499861634</v>
      </c>
      <c r="BK773" s="30"/>
      <c r="BL773" s="30">
        <f t="shared" si="1563"/>
        <v>0.50270049887527113</v>
      </c>
      <c r="BM773" s="30">
        <f t="shared" si="1564"/>
        <v>8.2114534838786403E-4</v>
      </c>
      <c r="BN773" s="30">
        <f t="shared" si="1565"/>
        <v>0.30254419563455109</v>
      </c>
      <c r="BO773" s="30">
        <f t="shared" si="1566"/>
        <v>5.0223009512741397E-3</v>
      </c>
      <c r="BP773" s="30">
        <f t="shared" si="1567"/>
        <v>3.0828640793247974E-4</v>
      </c>
      <c r="BQ773" s="30">
        <f t="shared" si="1568"/>
        <v>2.8490483458643453E-3</v>
      </c>
      <c r="BR773" s="30">
        <f t="shared" si="1569"/>
        <v>0.10197864798748085</v>
      </c>
      <c r="BS773" s="30">
        <f t="shared" si="1570"/>
        <v>7.28641739481731E-2</v>
      </c>
      <c r="BT773" s="30">
        <f t="shared" si="1571"/>
        <v>1.0911702501064919E-2</v>
      </c>
      <c r="BU773" s="30">
        <f t="shared" si="1572"/>
        <v>0.99999999999999978</v>
      </c>
      <c r="BV773" s="30"/>
      <c r="BW773" s="28">
        <f t="shared" si="1573"/>
        <v>0.5489968456850266</v>
      </c>
      <c r="BX773" s="28">
        <f t="shared" si="1574"/>
        <v>0.39226056091568201</v>
      </c>
      <c r="BY773" s="28">
        <f t="shared" si="1575"/>
        <v>5.8742593399291387E-2</v>
      </c>
      <c r="BZ773" s="28"/>
      <c r="CA773" s="28">
        <f t="shared" si="1576"/>
        <v>62.268865567216395</v>
      </c>
      <c r="CB773" s="28">
        <f t="shared" si="1577"/>
        <v>8.8255872063968024</v>
      </c>
      <c r="CC773" s="28">
        <f t="shared" si="1578"/>
        <v>33.324101624180472</v>
      </c>
      <c r="CD773" s="28">
        <f t="shared" si="1579"/>
        <v>54.899684568502657</v>
      </c>
      <c r="CF773" s="28">
        <f t="shared" si="1580"/>
        <v>6.9769275877814945</v>
      </c>
      <c r="CG773" s="28">
        <f t="shared" si="1581"/>
        <v>0.51362227787151404</v>
      </c>
      <c r="CH773" s="30"/>
      <c r="CI773" s="107">
        <f t="shared" si="1527"/>
        <v>3.3190055608298583</v>
      </c>
    </row>
    <row r="774" spans="1:87" ht="15" customHeight="1" x14ac:dyDescent="0.2">
      <c r="A774" s="150" t="s">
        <v>194</v>
      </c>
      <c r="C774" s="147">
        <v>180</v>
      </c>
      <c r="D774" s="26">
        <f t="shared" si="1528"/>
        <v>1008</v>
      </c>
      <c r="F774" s="28">
        <v>62.3</v>
      </c>
      <c r="G774" s="28">
        <v>0.48</v>
      </c>
      <c r="H774" s="28">
        <v>14.8</v>
      </c>
      <c r="I774" s="28">
        <v>5.5</v>
      </c>
      <c r="J774" s="28">
        <v>0.14000000000000001</v>
      </c>
      <c r="K774" s="28">
        <v>1.86</v>
      </c>
      <c r="L774" s="28">
        <v>5.89</v>
      </c>
      <c r="M774" s="28">
        <v>3.62</v>
      </c>
      <c r="N774" s="28">
        <v>5.21</v>
      </c>
      <c r="O774" s="28">
        <v>0.25</v>
      </c>
      <c r="P774" s="28">
        <f t="shared" si="1529"/>
        <v>100.05</v>
      </c>
      <c r="R774" s="28">
        <v>55.44</v>
      </c>
      <c r="S774" s="28">
        <v>0.1</v>
      </c>
      <c r="T774" s="28">
        <v>27.77</v>
      </c>
      <c r="U774" s="28">
        <v>0.84</v>
      </c>
      <c r="V774" s="28">
        <v>0.1</v>
      </c>
      <c r="W774" s="28">
        <v>0.21</v>
      </c>
      <c r="X774" s="28">
        <v>9.81</v>
      </c>
      <c r="Y774" s="28">
        <v>4.72</v>
      </c>
      <c r="Z774" s="28">
        <v>1.02</v>
      </c>
      <c r="AA774" s="28">
        <f t="shared" si="1530"/>
        <v>100.00999999999999</v>
      </c>
      <c r="AC774" s="30">
        <f t="shared" si="1531"/>
        <v>1.0369507323568574</v>
      </c>
      <c r="AD774" s="30">
        <f t="shared" si="1532"/>
        <v>6.0075093867334164E-3</v>
      </c>
      <c r="AE774" s="30">
        <f t="shared" si="1533"/>
        <v>0.29030992546096512</v>
      </c>
      <c r="AF774" s="30">
        <f t="shared" si="1534"/>
        <v>7.6548364648573425E-2</v>
      </c>
      <c r="AG774" s="30">
        <f t="shared" si="1535"/>
        <v>1.9734987313222443E-3</v>
      </c>
      <c r="AH774" s="30">
        <f t="shared" si="1536"/>
        <v>4.6153846153846156E-2</v>
      </c>
      <c r="AI774" s="30">
        <f t="shared" si="1537"/>
        <v>0.10502853067047076</v>
      </c>
      <c r="AJ774" s="30">
        <f t="shared" si="1538"/>
        <v>0.11681187479832204</v>
      </c>
      <c r="AK774" s="30">
        <f t="shared" si="1539"/>
        <v>0.11061571125265392</v>
      </c>
      <c r="AL774" s="30">
        <f t="shared" si="1540"/>
        <v>3.5226896439969845E-3</v>
      </c>
      <c r="AM774" s="30">
        <f t="shared" si="1541"/>
        <v>1.7939226831037416</v>
      </c>
      <c r="AO774" s="30">
        <f t="shared" si="1542"/>
        <v>0.57803535354309976</v>
      </c>
      <c r="AP774" s="30">
        <f t="shared" si="1543"/>
        <v>3.3488117650307928E-3</v>
      </c>
      <c r="AQ774" s="30">
        <f t="shared" si="1544"/>
        <v>0.16182967537858858</v>
      </c>
      <c r="AR774" s="30">
        <f t="shared" si="1545"/>
        <v>4.2670938591474777E-2</v>
      </c>
      <c r="AS774" s="30">
        <f t="shared" si="1546"/>
        <v>1.1001024458355199E-3</v>
      </c>
      <c r="AT774" s="30">
        <f t="shared" si="1547"/>
        <v>2.5727890387111575E-2</v>
      </c>
      <c r="AU774" s="30">
        <f t="shared" si="1548"/>
        <v>5.854685469986725E-2</v>
      </c>
      <c r="AV774" s="30">
        <f t="shared" si="1549"/>
        <v>6.5115334065691657E-2</v>
      </c>
      <c r="AW774" s="30">
        <f t="shared" si="1550"/>
        <v>6.1661359374347725E-2</v>
      </c>
      <c r="AX774" s="30">
        <f t="shared" si="1551"/>
        <v>1.9636797489522959E-3</v>
      </c>
      <c r="AY774" s="30">
        <f t="shared" si="1552"/>
        <v>0.99999999999999978</v>
      </c>
      <c r="AZ774" s="30"/>
      <c r="BA774" s="30">
        <f t="shared" si="1553"/>
        <v>0.92276964047936083</v>
      </c>
      <c r="BB774" s="30">
        <f t="shared" si="1554"/>
        <v>1.2515644555694619E-3</v>
      </c>
      <c r="BC774" s="30">
        <f t="shared" si="1555"/>
        <v>0.54472342094939197</v>
      </c>
      <c r="BD774" s="30">
        <f t="shared" si="1556"/>
        <v>1.1691022964509395E-2</v>
      </c>
      <c r="BE774" s="30">
        <f t="shared" si="1557"/>
        <v>1.4096419509444602E-3</v>
      </c>
      <c r="BF774" s="30">
        <f t="shared" si="1558"/>
        <v>5.210918114143921E-3</v>
      </c>
      <c r="BG774" s="30">
        <f t="shared" si="1559"/>
        <v>0.17492867332382311</v>
      </c>
      <c r="BH774" s="30">
        <f t="shared" si="1560"/>
        <v>0.15230719586963537</v>
      </c>
      <c r="BI774" s="30">
        <f t="shared" si="1561"/>
        <v>2.1656050955414011E-2</v>
      </c>
      <c r="BJ774" s="30">
        <f t="shared" si="1562"/>
        <v>1.8359481290627924</v>
      </c>
      <c r="BK774" s="30"/>
      <c r="BL774" s="30">
        <f t="shared" si="1563"/>
        <v>0.50261204326639264</v>
      </c>
      <c r="BM774" s="30">
        <f t="shared" si="1564"/>
        <v>6.8169924615917965E-4</v>
      </c>
      <c r="BN774" s="30">
        <f t="shared" si="1565"/>
        <v>0.29669869879573352</v>
      </c>
      <c r="BO774" s="30">
        <f t="shared" si="1566"/>
        <v>6.3678394718468343E-3</v>
      </c>
      <c r="BP774" s="30">
        <f t="shared" si="1567"/>
        <v>7.6780053239524184E-4</v>
      </c>
      <c r="BQ774" s="30">
        <f t="shared" si="1568"/>
        <v>2.838270881217091E-3</v>
      </c>
      <c r="BR774" s="30">
        <f t="shared" si="1569"/>
        <v>9.5279747044444016E-2</v>
      </c>
      <c r="BS774" s="30">
        <f t="shared" si="1570"/>
        <v>8.295833278655021E-2</v>
      </c>
      <c r="BT774" s="30">
        <f t="shared" si="1571"/>
        <v>1.1795567975261321E-2</v>
      </c>
      <c r="BU774" s="30">
        <f t="shared" si="1572"/>
        <v>0.99999999999999989</v>
      </c>
      <c r="BV774" s="30"/>
      <c r="BW774" s="28">
        <f t="shared" si="1573"/>
        <v>0.50138356098696957</v>
      </c>
      <c r="BX774" s="28">
        <f t="shared" si="1574"/>
        <v>0.43654549467538761</v>
      </c>
      <c r="BY774" s="28">
        <f t="shared" si="1575"/>
        <v>6.2070944337642819E-2</v>
      </c>
      <c r="BZ774" s="28"/>
      <c r="CA774" s="28">
        <f t="shared" si="1576"/>
        <v>62.268865567216395</v>
      </c>
      <c r="CB774" s="28">
        <f t="shared" si="1577"/>
        <v>8.8255872063968024</v>
      </c>
      <c r="CC774" s="28">
        <f t="shared" si="1578"/>
        <v>31.276272483112763</v>
      </c>
      <c r="CD774" s="28">
        <f t="shared" si="1579"/>
        <v>50.13835609869696</v>
      </c>
      <c r="CF774" s="28">
        <f t="shared" si="1580"/>
        <v>6.8862062908151653</v>
      </c>
      <c r="CG774" s="28">
        <f t="shared" si="1581"/>
        <v>0.51362227787151404</v>
      </c>
      <c r="CH774" s="30"/>
      <c r="CI774" s="107">
        <f t="shared" si="1527"/>
        <v>2.803842485058436</v>
      </c>
    </row>
    <row r="775" spans="1:87" ht="15" customHeight="1" x14ac:dyDescent="0.2">
      <c r="A775" s="150" t="s">
        <v>194</v>
      </c>
      <c r="C775" s="147">
        <v>186</v>
      </c>
      <c r="D775" s="26">
        <f t="shared" si="1528"/>
        <v>1008</v>
      </c>
      <c r="F775" s="28">
        <v>62.3</v>
      </c>
      <c r="G775" s="28">
        <v>0.48</v>
      </c>
      <c r="H775" s="28">
        <v>14.8</v>
      </c>
      <c r="I775" s="28">
        <v>5.5</v>
      </c>
      <c r="J775" s="28">
        <v>0.14000000000000001</v>
      </c>
      <c r="K775" s="28">
        <v>1.86</v>
      </c>
      <c r="L775" s="28">
        <v>5.89</v>
      </c>
      <c r="M775" s="28">
        <v>3.62</v>
      </c>
      <c r="N775" s="28">
        <v>5.21</v>
      </c>
      <c r="O775" s="28">
        <v>0.25</v>
      </c>
      <c r="P775" s="28">
        <f t="shared" si="1529"/>
        <v>100.05</v>
      </c>
      <c r="R775" s="28">
        <v>56.5</v>
      </c>
      <c r="S775" s="28">
        <v>0.13</v>
      </c>
      <c r="T775" s="28">
        <v>26.96</v>
      </c>
      <c r="U775" s="28">
        <v>0.71</v>
      </c>
      <c r="V775" s="28">
        <v>7.0000000000000007E-2</v>
      </c>
      <c r="W775" s="28">
        <v>0.23</v>
      </c>
      <c r="X775" s="28">
        <v>9.4499999999999993</v>
      </c>
      <c r="Y775" s="28">
        <v>4.8099999999999996</v>
      </c>
      <c r="Z775" s="28">
        <v>1.1299999999999999</v>
      </c>
      <c r="AA775" s="28">
        <f t="shared" si="1530"/>
        <v>99.99</v>
      </c>
      <c r="AC775" s="30">
        <f t="shared" si="1531"/>
        <v>1.0369507323568574</v>
      </c>
      <c r="AD775" s="30">
        <f t="shared" si="1532"/>
        <v>6.0075093867334164E-3</v>
      </c>
      <c r="AE775" s="30">
        <f t="shared" si="1533"/>
        <v>0.29030992546096512</v>
      </c>
      <c r="AF775" s="30">
        <f t="shared" si="1534"/>
        <v>7.6548364648573425E-2</v>
      </c>
      <c r="AG775" s="30">
        <f t="shared" si="1535"/>
        <v>1.9734987313222443E-3</v>
      </c>
      <c r="AH775" s="30">
        <f t="shared" si="1536"/>
        <v>4.6153846153846156E-2</v>
      </c>
      <c r="AI775" s="30">
        <f t="shared" si="1537"/>
        <v>0.10502853067047076</v>
      </c>
      <c r="AJ775" s="30">
        <f t="shared" si="1538"/>
        <v>0.11681187479832204</v>
      </c>
      <c r="AK775" s="30">
        <f t="shared" si="1539"/>
        <v>0.11061571125265392</v>
      </c>
      <c r="AL775" s="30">
        <f t="shared" si="1540"/>
        <v>3.5226896439969845E-3</v>
      </c>
      <c r="AM775" s="30">
        <f t="shared" si="1541"/>
        <v>1.7939226831037416</v>
      </c>
      <c r="AO775" s="30">
        <f t="shared" si="1542"/>
        <v>0.57803535354309976</v>
      </c>
      <c r="AP775" s="30">
        <f t="shared" si="1543"/>
        <v>3.3488117650307928E-3</v>
      </c>
      <c r="AQ775" s="30">
        <f t="shared" si="1544"/>
        <v>0.16182967537858858</v>
      </c>
      <c r="AR775" s="30">
        <f t="shared" si="1545"/>
        <v>4.2670938591474777E-2</v>
      </c>
      <c r="AS775" s="30">
        <f t="shared" si="1546"/>
        <v>1.1001024458355199E-3</v>
      </c>
      <c r="AT775" s="30">
        <f t="shared" si="1547"/>
        <v>2.5727890387111575E-2</v>
      </c>
      <c r="AU775" s="30">
        <f t="shared" si="1548"/>
        <v>5.854685469986725E-2</v>
      </c>
      <c r="AV775" s="30">
        <f t="shared" si="1549"/>
        <v>6.5115334065691657E-2</v>
      </c>
      <c r="AW775" s="30">
        <f t="shared" si="1550"/>
        <v>6.1661359374347725E-2</v>
      </c>
      <c r="AX775" s="30">
        <f t="shared" si="1551"/>
        <v>1.9636797489522959E-3</v>
      </c>
      <c r="AY775" s="30">
        <f t="shared" si="1552"/>
        <v>0.99999999999999978</v>
      </c>
      <c r="AZ775" s="30"/>
      <c r="BA775" s="30">
        <f t="shared" si="1553"/>
        <v>0.94041278295605857</v>
      </c>
      <c r="BB775" s="30">
        <f t="shared" si="1554"/>
        <v>1.6270337922403002E-3</v>
      </c>
      <c r="BC775" s="30">
        <f t="shared" si="1555"/>
        <v>0.5288348371910554</v>
      </c>
      <c r="BD775" s="30">
        <f t="shared" si="1556"/>
        <v>9.8816979819067504E-3</v>
      </c>
      <c r="BE775" s="30">
        <f t="shared" si="1557"/>
        <v>9.8674936566112213E-4</v>
      </c>
      <c r="BF775" s="30">
        <f t="shared" si="1558"/>
        <v>5.7071960297766754E-3</v>
      </c>
      <c r="BG775" s="30">
        <f t="shared" si="1559"/>
        <v>0.16850927246790298</v>
      </c>
      <c r="BH775" s="30">
        <f t="shared" si="1560"/>
        <v>0.15521135850274281</v>
      </c>
      <c r="BI775" s="30">
        <f t="shared" si="1561"/>
        <v>2.3991507430997875E-2</v>
      </c>
      <c r="BJ775" s="30">
        <f t="shared" si="1562"/>
        <v>1.8351624357183427</v>
      </c>
      <c r="BK775" s="30"/>
      <c r="BL775" s="30">
        <f t="shared" si="1563"/>
        <v>0.51244116850503763</v>
      </c>
      <c r="BM775" s="30">
        <f t="shared" si="1564"/>
        <v>8.8658843521032839E-4</v>
      </c>
      <c r="BN775" s="30">
        <f t="shared" si="1565"/>
        <v>0.28816786290857799</v>
      </c>
      <c r="BO775" s="30">
        <f t="shared" si="1566"/>
        <v>5.3846448628067792E-3</v>
      </c>
      <c r="BP775" s="30">
        <f t="shared" si="1567"/>
        <v>5.3769047712382803E-4</v>
      </c>
      <c r="BQ775" s="30">
        <f t="shared" si="1568"/>
        <v>3.1099132799885867E-3</v>
      </c>
      <c r="BR775" s="30">
        <f t="shared" si="1569"/>
        <v>9.1822537988002648E-2</v>
      </c>
      <c r="BS775" s="30">
        <f t="shared" si="1570"/>
        <v>8.4576359826146946E-2</v>
      </c>
      <c r="BT775" s="30">
        <f t="shared" si="1571"/>
        <v>1.3073233717105164E-2</v>
      </c>
      <c r="BU775" s="30">
        <f t="shared" si="1572"/>
        <v>0.99999999999999978</v>
      </c>
      <c r="BV775" s="30"/>
      <c r="BW775" s="28">
        <f t="shared" si="1573"/>
        <v>0.48462292182983058</v>
      </c>
      <c r="BX775" s="28">
        <f t="shared" si="1574"/>
        <v>0.44637889035515221</v>
      </c>
      <c r="BY775" s="28">
        <f t="shared" si="1575"/>
        <v>6.8998187815017209E-2</v>
      </c>
      <c r="BZ775" s="28"/>
      <c r="CA775" s="28">
        <f t="shared" si="1576"/>
        <v>62.268865567216395</v>
      </c>
      <c r="CB775" s="28">
        <f t="shared" si="1577"/>
        <v>8.8255872063968024</v>
      </c>
      <c r="CC775" s="28">
        <f t="shared" si="1578"/>
        <v>31.13096487299325</v>
      </c>
      <c r="CD775" s="28">
        <f t="shared" si="1579"/>
        <v>48.462292182983056</v>
      </c>
      <c r="CF775" s="28">
        <f t="shared" si="1580"/>
        <v>6.8522059996324156</v>
      </c>
      <c r="CG775" s="28">
        <f t="shared" si="1581"/>
        <v>0.51362227787151404</v>
      </c>
      <c r="CH775" s="30"/>
      <c r="CI775" s="107">
        <f t="shared" si="1527"/>
        <v>2.6940100440177699</v>
      </c>
    </row>
    <row r="776" spans="1:87" ht="15" customHeight="1" x14ac:dyDescent="0.2">
      <c r="A776" s="150" t="s">
        <v>194</v>
      </c>
      <c r="C776" s="146">
        <v>192</v>
      </c>
      <c r="D776" s="26">
        <f t="shared" si="1528"/>
        <v>1008</v>
      </c>
      <c r="F776" s="28">
        <v>62.3</v>
      </c>
      <c r="G776" s="28">
        <v>0.48</v>
      </c>
      <c r="H776" s="28">
        <v>14.8</v>
      </c>
      <c r="I776" s="28">
        <v>5.5</v>
      </c>
      <c r="J776" s="28">
        <v>0.14000000000000001</v>
      </c>
      <c r="K776" s="28">
        <v>1.86</v>
      </c>
      <c r="L776" s="28">
        <v>5.89</v>
      </c>
      <c r="M776" s="28">
        <v>3.62</v>
      </c>
      <c r="N776" s="28">
        <v>5.21</v>
      </c>
      <c r="O776" s="28">
        <v>0.25</v>
      </c>
      <c r="P776" s="28">
        <f t="shared" si="1529"/>
        <v>100.05</v>
      </c>
      <c r="R776" s="28">
        <v>56.43</v>
      </c>
      <c r="S776" s="28">
        <v>0.09</v>
      </c>
      <c r="T776" s="28">
        <v>27.2</v>
      </c>
      <c r="U776" s="28">
        <v>0.6</v>
      </c>
      <c r="V776" s="28">
        <v>0.12</v>
      </c>
      <c r="W776" s="28">
        <v>0.24</v>
      </c>
      <c r="X776" s="28">
        <v>9.36</v>
      </c>
      <c r="Y776" s="28">
        <v>4.72</v>
      </c>
      <c r="Z776" s="28">
        <v>1.23</v>
      </c>
      <c r="AA776" s="28">
        <f t="shared" si="1530"/>
        <v>99.99</v>
      </c>
      <c r="AC776" s="30">
        <f t="shared" si="1531"/>
        <v>1.0369507323568574</v>
      </c>
      <c r="AD776" s="30">
        <f t="shared" si="1532"/>
        <v>6.0075093867334164E-3</v>
      </c>
      <c r="AE776" s="30">
        <f t="shared" si="1533"/>
        <v>0.29030992546096512</v>
      </c>
      <c r="AF776" s="30">
        <f t="shared" si="1534"/>
        <v>7.6548364648573425E-2</v>
      </c>
      <c r="AG776" s="30">
        <f t="shared" si="1535"/>
        <v>1.9734987313222443E-3</v>
      </c>
      <c r="AH776" s="30">
        <f t="shared" si="1536"/>
        <v>4.6153846153846156E-2</v>
      </c>
      <c r="AI776" s="30">
        <f t="shared" si="1537"/>
        <v>0.10502853067047076</v>
      </c>
      <c r="AJ776" s="30">
        <f t="shared" si="1538"/>
        <v>0.11681187479832204</v>
      </c>
      <c r="AK776" s="30">
        <f t="shared" si="1539"/>
        <v>0.11061571125265392</v>
      </c>
      <c r="AL776" s="30">
        <f t="shared" si="1540"/>
        <v>3.5226896439969845E-3</v>
      </c>
      <c r="AM776" s="30">
        <f t="shared" si="1541"/>
        <v>1.7939226831037416</v>
      </c>
      <c r="AO776" s="30">
        <f t="shared" si="1542"/>
        <v>0.57803535354309976</v>
      </c>
      <c r="AP776" s="30">
        <f t="shared" si="1543"/>
        <v>3.3488117650307928E-3</v>
      </c>
      <c r="AQ776" s="30">
        <f t="shared" si="1544"/>
        <v>0.16182967537858858</v>
      </c>
      <c r="AR776" s="30">
        <f t="shared" si="1545"/>
        <v>4.2670938591474777E-2</v>
      </c>
      <c r="AS776" s="30">
        <f t="shared" si="1546"/>
        <v>1.1001024458355199E-3</v>
      </c>
      <c r="AT776" s="30">
        <f t="shared" si="1547"/>
        <v>2.5727890387111575E-2</v>
      </c>
      <c r="AU776" s="30">
        <f t="shared" si="1548"/>
        <v>5.854685469986725E-2</v>
      </c>
      <c r="AV776" s="30">
        <f t="shared" si="1549"/>
        <v>6.5115334065691657E-2</v>
      </c>
      <c r="AW776" s="30">
        <f t="shared" si="1550"/>
        <v>6.1661359374347725E-2</v>
      </c>
      <c r="AX776" s="30">
        <f t="shared" si="1551"/>
        <v>1.9636797489522959E-3</v>
      </c>
      <c r="AY776" s="30">
        <f t="shared" si="1552"/>
        <v>0.99999999999999978</v>
      </c>
      <c r="AZ776" s="30"/>
      <c r="BA776" s="30">
        <f t="shared" si="1553"/>
        <v>0.93924766977363516</v>
      </c>
      <c r="BB776" s="30">
        <f t="shared" si="1554"/>
        <v>1.1264080100125155E-3</v>
      </c>
      <c r="BC776" s="30">
        <f t="shared" si="1555"/>
        <v>0.53354256571204395</v>
      </c>
      <c r="BD776" s="30">
        <f t="shared" si="1556"/>
        <v>8.3507306889352827E-3</v>
      </c>
      <c r="BE776" s="30">
        <f t="shared" si="1557"/>
        <v>1.6915703411333521E-3</v>
      </c>
      <c r="BF776" s="30">
        <f t="shared" si="1558"/>
        <v>5.9553349875930521E-3</v>
      </c>
      <c r="BG776" s="30">
        <f t="shared" si="1559"/>
        <v>0.16690442225392296</v>
      </c>
      <c r="BH776" s="30">
        <f t="shared" si="1560"/>
        <v>0.15230719586963537</v>
      </c>
      <c r="BI776" s="30">
        <f t="shared" si="1561"/>
        <v>2.611464968152866E-2</v>
      </c>
      <c r="BJ776" s="30">
        <f t="shared" si="1562"/>
        <v>1.8352405473184403</v>
      </c>
      <c r="BK776" s="30"/>
      <c r="BL776" s="30">
        <f t="shared" si="1563"/>
        <v>0.51178450211663851</v>
      </c>
      <c r="BM776" s="30">
        <f t="shared" si="1564"/>
        <v>6.1376586936157519E-4</v>
      </c>
      <c r="BN776" s="30">
        <f t="shared" si="1565"/>
        <v>0.29072078125760087</v>
      </c>
      <c r="BO776" s="30">
        <f t="shared" si="1566"/>
        <v>4.5502104348865563E-3</v>
      </c>
      <c r="BP776" s="30">
        <f t="shared" si="1567"/>
        <v>9.2171587185395842E-4</v>
      </c>
      <c r="BQ776" s="30">
        <f t="shared" si="1568"/>
        <v>3.2449887816039611E-3</v>
      </c>
      <c r="BR776" s="30">
        <f t="shared" si="1569"/>
        <v>9.0944166691279332E-2</v>
      </c>
      <c r="BS776" s="30">
        <f t="shared" si="1570"/>
        <v>8.2990317586530471E-2</v>
      </c>
      <c r="BT776" s="30">
        <f t="shared" si="1571"/>
        <v>1.4229551390244757E-2</v>
      </c>
      <c r="BU776" s="30">
        <f t="shared" si="1572"/>
        <v>0.99999999999999989</v>
      </c>
      <c r="BV776" s="30"/>
      <c r="BW776" s="28">
        <f t="shared" si="1573"/>
        <v>0.48332385287333274</v>
      </c>
      <c r="BX776" s="28">
        <f t="shared" si="1574"/>
        <v>0.44105302743897357</v>
      </c>
      <c r="BY776" s="28">
        <f t="shared" si="1575"/>
        <v>7.5623119687693641E-2</v>
      </c>
      <c r="BZ776" s="28"/>
      <c r="CA776" s="28">
        <f t="shared" si="1576"/>
        <v>62.268865567216395</v>
      </c>
      <c r="CB776" s="28">
        <f t="shared" si="1577"/>
        <v>8.8255872063968024</v>
      </c>
      <c r="CC776" s="28">
        <f t="shared" si="1578"/>
        <v>31.728504612436005</v>
      </c>
      <c r="CD776" s="28">
        <f t="shared" si="1579"/>
        <v>48.332385287333281</v>
      </c>
      <c r="CF776" s="28">
        <f t="shared" si="1580"/>
        <v>6.8495218236623945</v>
      </c>
      <c r="CG776" s="28">
        <f t="shared" si="1581"/>
        <v>0.51362227787151404</v>
      </c>
      <c r="CH776" s="30"/>
      <c r="CI776" s="107">
        <f t="shared" si="1527"/>
        <v>2.7604381235277944</v>
      </c>
    </row>
    <row r="777" spans="1:87" ht="15" customHeight="1" x14ac:dyDescent="0.2">
      <c r="A777" s="150" t="s">
        <v>194</v>
      </c>
      <c r="C777" s="147">
        <v>198</v>
      </c>
      <c r="D777" s="26">
        <f t="shared" si="1528"/>
        <v>1008</v>
      </c>
      <c r="F777" s="28">
        <v>62.3</v>
      </c>
      <c r="G777" s="28">
        <v>0.48</v>
      </c>
      <c r="H777" s="28">
        <v>14.8</v>
      </c>
      <c r="I777" s="28">
        <v>5.5</v>
      </c>
      <c r="J777" s="28">
        <v>0.14000000000000001</v>
      </c>
      <c r="K777" s="28">
        <v>1.86</v>
      </c>
      <c r="L777" s="28">
        <v>5.89</v>
      </c>
      <c r="M777" s="28">
        <v>3.62</v>
      </c>
      <c r="N777" s="28">
        <v>5.21</v>
      </c>
      <c r="O777" s="28">
        <v>0.25</v>
      </c>
      <c r="P777" s="28">
        <f t="shared" si="1529"/>
        <v>100.05</v>
      </c>
      <c r="R777" s="28">
        <v>56.18</v>
      </c>
      <c r="S777" s="28">
        <v>0.23</v>
      </c>
      <c r="T777" s="28">
        <v>27.09</v>
      </c>
      <c r="U777" s="28">
        <v>0.76</v>
      </c>
      <c r="V777" s="28">
        <v>0.2</v>
      </c>
      <c r="W777" s="28">
        <v>0.24</v>
      </c>
      <c r="X777" s="28">
        <v>9.18</v>
      </c>
      <c r="Y777" s="28">
        <v>4.8099999999999996</v>
      </c>
      <c r="Z777" s="28">
        <v>1.32</v>
      </c>
      <c r="AA777" s="28">
        <f t="shared" si="1530"/>
        <v>100.00999999999999</v>
      </c>
      <c r="AC777" s="30">
        <f t="shared" si="1531"/>
        <v>1.0369507323568574</v>
      </c>
      <c r="AD777" s="30">
        <f t="shared" si="1532"/>
        <v>6.0075093867334164E-3</v>
      </c>
      <c r="AE777" s="30">
        <f t="shared" si="1533"/>
        <v>0.29030992546096512</v>
      </c>
      <c r="AF777" s="30">
        <f t="shared" si="1534"/>
        <v>7.6548364648573425E-2</v>
      </c>
      <c r="AG777" s="30">
        <f t="shared" si="1535"/>
        <v>1.9734987313222443E-3</v>
      </c>
      <c r="AH777" s="30">
        <f t="shared" si="1536"/>
        <v>4.6153846153846156E-2</v>
      </c>
      <c r="AI777" s="30">
        <f t="shared" si="1537"/>
        <v>0.10502853067047076</v>
      </c>
      <c r="AJ777" s="30">
        <f t="shared" si="1538"/>
        <v>0.11681187479832204</v>
      </c>
      <c r="AK777" s="30">
        <f t="shared" si="1539"/>
        <v>0.11061571125265392</v>
      </c>
      <c r="AL777" s="30">
        <f t="shared" si="1540"/>
        <v>3.5226896439969845E-3</v>
      </c>
      <c r="AM777" s="30">
        <f t="shared" si="1541"/>
        <v>1.7939226831037416</v>
      </c>
      <c r="AO777" s="30">
        <f t="shared" si="1542"/>
        <v>0.57803535354309976</v>
      </c>
      <c r="AP777" s="30">
        <f t="shared" si="1543"/>
        <v>3.3488117650307928E-3</v>
      </c>
      <c r="AQ777" s="30">
        <f t="shared" si="1544"/>
        <v>0.16182967537858858</v>
      </c>
      <c r="AR777" s="30">
        <f t="shared" si="1545"/>
        <v>4.2670938591474777E-2</v>
      </c>
      <c r="AS777" s="30">
        <f t="shared" si="1546"/>
        <v>1.1001024458355199E-3</v>
      </c>
      <c r="AT777" s="30">
        <f t="shared" si="1547"/>
        <v>2.5727890387111575E-2</v>
      </c>
      <c r="AU777" s="30">
        <f t="shared" si="1548"/>
        <v>5.854685469986725E-2</v>
      </c>
      <c r="AV777" s="30">
        <f t="shared" si="1549"/>
        <v>6.5115334065691657E-2</v>
      </c>
      <c r="AW777" s="30">
        <f t="shared" si="1550"/>
        <v>6.1661359374347725E-2</v>
      </c>
      <c r="AX777" s="30">
        <f t="shared" si="1551"/>
        <v>1.9636797489522959E-3</v>
      </c>
      <c r="AY777" s="30">
        <f t="shared" si="1552"/>
        <v>0.99999999999999978</v>
      </c>
      <c r="AZ777" s="30"/>
      <c r="BA777" s="30">
        <f t="shared" si="1553"/>
        <v>0.93508655126498008</v>
      </c>
      <c r="BB777" s="30">
        <f t="shared" si="1554"/>
        <v>2.8785982478097623E-3</v>
      </c>
      <c r="BC777" s="30">
        <f t="shared" si="1555"/>
        <v>0.53138485680659087</v>
      </c>
      <c r="BD777" s="30">
        <f t="shared" si="1556"/>
        <v>1.0577592205984691E-2</v>
      </c>
      <c r="BE777" s="30">
        <f t="shared" si="1557"/>
        <v>2.8192839018889204E-3</v>
      </c>
      <c r="BF777" s="30">
        <f t="shared" si="1558"/>
        <v>5.9553349875930521E-3</v>
      </c>
      <c r="BG777" s="30">
        <f t="shared" si="1559"/>
        <v>0.1636947218259629</v>
      </c>
      <c r="BH777" s="30">
        <f t="shared" si="1560"/>
        <v>0.15521135850274281</v>
      </c>
      <c r="BI777" s="30">
        <f t="shared" si="1561"/>
        <v>2.802547770700637E-2</v>
      </c>
      <c r="BJ777" s="30">
        <f t="shared" si="1562"/>
        <v>1.8356337754505596</v>
      </c>
      <c r="BK777" s="30"/>
      <c r="BL777" s="30">
        <f t="shared" si="1563"/>
        <v>0.50940801142943748</v>
      </c>
      <c r="BM777" s="30">
        <f t="shared" si="1564"/>
        <v>1.5681767715911663E-3</v>
      </c>
      <c r="BN777" s="30">
        <f t="shared" si="1565"/>
        <v>0.28948304608099812</v>
      </c>
      <c r="BO777" s="30">
        <f t="shared" si="1566"/>
        <v>5.7623652100149457E-3</v>
      </c>
      <c r="BP777" s="30">
        <f t="shared" si="1567"/>
        <v>1.535864037583925E-3</v>
      </c>
      <c r="BQ777" s="30">
        <f t="shared" si="1568"/>
        <v>3.2442936424676018E-3</v>
      </c>
      <c r="BR777" s="30">
        <f t="shared" si="1569"/>
        <v>8.9176133069235844E-2</v>
      </c>
      <c r="BS777" s="30">
        <f t="shared" si="1570"/>
        <v>8.4554642967737889E-2</v>
      </c>
      <c r="BT777" s="30">
        <f t="shared" si="1571"/>
        <v>1.5267466790932993E-2</v>
      </c>
      <c r="BU777" s="30">
        <f t="shared" si="1572"/>
        <v>0.99999999999999978</v>
      </c>
      <c r="BV777" s="30"/>
      <c r="BW777" s="28">
        <f t="shared" si="1573"/>
        <v>0.47183577865554871</v>
      </c>
      <c r="BX777" s="28">
        <f t="shared" si="1574"/>
        <v>0.44738322273572423</v>
      </c>
      <c r="BY777" s="28">
        <f t="shared" si="1575"/>
        <v>8.0780998608727062E-2</v>
      </c>
      <c r="BZ777" s="28"/>
      <c r="CA777" s="28">
        <f t="shared" si="1576"/>
        <v>62.268865567216395</v>
      </c>
      <c r="CB777" s="28">
        <f t="shared" si="1577"/>
        <v>8.8255872063968024</v>
      </c>
      <c r="CC777" s="28">
        <f t="shared" si="1578"/>
        <v>31.669888793650145</v>
      </c>
      <c r="CD777" s="28">
        <f t="shared" si="1579"/>
        <v>47.183577865554874</v>
      </c>
      <c r="CF777" s="28">
        <f t="shared" si="1580"/>
        <v>6.8254658903209178</v>
      </c>
      <c r="CG777" s="28">
        <f t="shared" si="1581"/>
        <v>0.51362227787151404</v>
      </c>
      <c r="CH777" s="30"/>
      <c r="CI777" s="107">
        <f t="shared" si="1527"/>
        <v>2.6904475140392381</v>
      </c>
    </row>
    <row r="778" spans="1:87" ht="15" customHeight="1" x14ac:dyDescent="0.2">
      <c r="A778" s="150" t="s">
        <v>194</v>
      </c>
      <c r="C778" s="147">
        <v>204</v>
      </c>
      <c r="D778" s="26">
        <f t="shared" si="1528"/>
        <v>1008</v>
      </c>
      <c r="F778" s="28">
        <v>62.3</v>
      </c>
      <c r="G778" s="28">
        <v>0.48</v>
      </c>
      <c r="H778" s="28">
        <v>14.8</v>
      </c>
      <c r="I778" s="28">
        <v>5.5</v>
      </c>
      <c r="J778" s="28">
        <v>0.14000000000000001</v>
      </c>
      <c r="K778" s="28">
        <v>1.86</v>
      </c>
      <c r="L778" s="28">
        <v>5.89</v>
      </c>
      <c r="M778" s="28">
        <v>3.62</v>
      </c>
      <c r="N778" s="28">
        <v>5.21</v>
      </c>
      <c r="O778" s="28">
        <v>0.25</v>
      </c>
      <c r="P778" s="28">
        <f t="shared" si="1529"/>
        <v>100.05</v>
      </c>
      <c r="R778" s="28">
        <v>56.6</v>
      </c>
      <c r="S778" s="28">
        <v>0.24</v>
      </c>
      <c r="T778" s="28">
        <v>26.79</v>
      </c>
      <c r="U778" s="28">
        <v>0.78</v>
      </c>
      <c r="V778" s="28">
        <v>0.14000000000000001</v>
      </c>
      <c r="W778" s="28">
        <v>0.18</v>
      </c>
      <c r="X778" s="28">
        <v>9.14</v>
      </c>
      <c r="Y778" s="28">
        <v>4.74</v>
      </c>
      <c r="Z778" s="28">
        <v>1.37</v>
      </c>
      <c r="AA778" s="28">
        <f t="shared" si="1530"/>
        <v>99.98</v>
      </c>
      <c r="AC778" s="30">
        <f t="shared" si="1531"/>
        <v>1.0369507323568574</v>
      </c>
      <c r="AD778" s="30">
        <f t="shared" si="1532"/>
        <v>6.0075093867334164E-3</v>
      </c>
      <c r="AE778" s="30">
        <f t="shared" si="1533"/>
        <v>0.29030992546096512</v>
      </c>
      <c r="AF778" s="30">
        <f t="shared" si="1534"/>
        <v>7.6548364648573425E-2</v>
      </c>
      <c r="AG778" s="30">
        <f t="shared" si="1535"/>
        <v>1.9734987313222443E-3</v>
      </c>
      <c r="AH778" s="30">
        <f t="shared" si="1536"/>
        <v>4.6153846153846156E-2</v>
      </c>
      <c r="AI778" s="30">
        <f t="shared" si="1537"/>
        <v>0.10502853067047076</v>
      </c>
      <c r="AJ778" s="30">
        <f t="shared" si="1538"/>
        <v>0.11681187479832204</v>
      </c>
      <c r="AK778" s="30">
        <f t="shared" si="1539"/>
        <v>0.11061571125265392</v>
      </c>
      <c r="AL778" s="30">
        <f t="shared" si="1540"/>
        <v>3.5226896439969845E-3</v>
      </c>
      <c r="AM778" s="30">
        <f t="shared" si="1541"/>
        <v>1.7939226831037416</v>
      </c>
      <c r="AO778" s="30">
        <f t="shared" si="1542"/>
        <v>0.57803535354309976</v>
      </c>
      <c r="AP778" s="30">
        <f t="shared" si="1543"/>
        <v>3.3488117650307928E-3</v>
      </c>
      <c r="AQ778" s="30">
        <f t="shared" si="1544"/>
        <v>0.16182967537858858</v>
      </c>
      <c r="AR778" s="30">
        <f t="shared" si="1545"/>
        <v>4.2670938591474777E-2</v>
      </c>
      <c r="AS778" s="30">
        <f t="shared" si="1546"/>
        <v>1.1001024458355199E-3</v>
      </c>
      <c r="AT778" s="30">
        <f t="shared" si="1547"/>
        <v>2.5727890387111575E-2</v>
      </c>
      <c r="AU778" s="30">
        <f t="shared" si="1548"/>
        <v>5.854685469986725E-2</v>
      </c>
      <c r="AV778" s="30">
        <f t="shared" si="1549"/>
        <v>6.5115334065691657E-2</v>
      </c>
      <c r="AW778" s="30">
        <f t="shared" si="1550"/>
        <v>6.1661359374347725E-2</v>
      </c>
      <c r="AX778" s="30">
        <f t="shared" si="1551"/>
        <v>1.9636797489522959E-3</v>
      </c>
      <c r="AY778" s="30">
        <f t="shared" si="1552"/>
        <v>0.99999999999999978</v>
      </c>
      <c r="AZ778" s="30"/>
      <c r="BA778" s="30">
        <f t="shared" si="1553"/>
        <v>0.94207723035952073</v>
      </c>
      <c r="BB778" s="30">
        <f t="shared" si="1554"/>
        <v>3.0037546933667082E-3</v>
      </c>
      <c r="BC778" s="30">
        <f t="shared" si="1555"/>
        <v>0.52550019615535504</v>
      </c>
      <c r="BD778" s="30">
        <f t="shared" si="1556"/>
        <v>1.0855949895615868E-2</v>
      </c>
      <c r="BE778" s="30">
        <f t="shared" si="1557"/>
        <v>1.9734987313222443E-3</v>
      </c>
      <c r="BF778" s="30">
        <f t="shared" si="1558"/>
        <v>4.4665012406947891E-3</v>
      </c>
      <c r="BG778" s="30">
        <f t="shared" si="1559"/>
        <v>0.16298145506419404</v>
      </c>
      <c r="BH778" s="30">
        <f t="shared" si="1560"/>
        <v>0.15295256534365925</v>
      </c>
      <c r="BI778" s="30">
        <f t="shared" si="1561"/>
        <v>2.9087048832271763E-2</v>
      </c>
      <c r="BJ778" s="30">
        <f t="shared" si="1562"/>
        <v>1.8328982003160004</v>
      </c>
      <c r="BK778" s="30"/>
      <c r="BL778" s="30">
        <f t="shared" si="1563"/>
        <v>0.51398229874256085</v>
      </c>
      <c r="BM778" s="30">
        <f t="shared" si="1564"/>
        <v>1.6388006125211136E-3</v>
      </c>
      <c r="BN778" s="30">
        <f t="shared" si="1565"/>
        <v>0.28670451859506235</v>
      </c>
      <c r="BO778" s="30">
        <f t="shared" si="1566"/>
        <v>5.9228329722535878E-3</v>
      </c>
      <c r="BP778" s="30">
        <f t="shared" si="1567"/>
        <v>1.0767094053461363E-3</v>
      </c>
      <c r="BQ778" s="30">
        <f t="shared" si="1568"/>
        <v>2.4368517792885294E-3</v>
      </c>
      <c r="BR778" s="30">
        <f t="shared" si="1569"/>
        <v>8.8920080251099196E-2</v>
      </c>
      <c r="BS778" s="30">
        <f t="shared" si="1570"/>
        <v>8.3448478108216539E-2</v>
      </c>
      <c r="BT778" s="30">
        <f t="shared" si="1571"/>
        <v>1.5869429533651686E-2</v>
      </c>
      <c r="BU778" s="30">
        <f t="shared" si="1572"/>
        <v>1</v>
      </c>
      <c r="BV778" s="30"/>
      <c r="BW778" s="28">
        <f t="shared" si="1573"/>
        <v>0.47238116623760001</v>
      </c>
      <c r="BX778" s="28">
        <f t="shared" si="1574"/>
        <v>0.44331369582884372</v>
      </c>
      <c r="BY778" s="28">
        <f t="shared" si="1575"/>
        <v>8.4305137933556207E-2</v>
      </c>
      <c r="BZ778" s="28"/>
      <c r="CA778" s="28">
        <f t="shared" si="1576"/>
        <v>62.268865567216395</v>
      </c>
      <c r="CB778" s="28">
        <f t="shared" si="1577"/>
        <v>8.8255872063968024</v>
      </c>
      <c r="CC778" s="28">
        <f t="shared" si="1578"/>
        <v>32.049572105235619</v>
      </c>
      <c r="CD778" s="28">
        <f t="shared" si="1579"/>
        <v>47.23811662376</v>
      </c>
      <c r="CF778" s="28">
        <f t="shared" si="1580"/>
        <v>6.8266211071292036</v>
      </c>
      <c r="CG778" s="28">
        <f t="shared" si="1581"/>
        <v>0.51362227787151404</v>
      </c>
      <c r="CH778" s="30"/>
      <c r="CI778" s="107">
        <f t="shared" si="1527"/>
        <v>2.7401507772514484</v>
      </c>
    </row>
    <row r="779" spans="1:87" ht="15" customHeight="1" x14ac:dyDescent="0.2">
      <c r="A779" s="150" t="s">
        <v>194</v>
      </c>
      <c r="C779" s="147">
        <v>210</v>
      </c>
      <c r="D779" s="26">
        <f t="shared" si="1528"/>
        <v>1008</v>
      </c>
      <c r="F779" s="28">
        <v>62.3</v>
      </c>
      <c r="G779" s="28">
        <v>0.48</v>
      </c>
      <c r="H779" s="28">
        <v>14.8</v>
      </c>
      <c r="I779" s="28">
        <v>5.5</v>
      </c>
      <c r="J779" s="28">
        <v>0.14000000000000001</v>
      </c>
      <c r="K779" s="28">
        <v>1.86</v>
      </c>
      <c r="L779" s="28">
        <v>5.89</v>
      </c>
      <c r="M779" s="28">
        <v>3.62</v>
      </c>
      <c r="N779" s="28">
        <v>5.21</v>
      </c>
      <c r="O779" s="28">
        <v>0.25</v>
      </c>
      <c r="P779" s="28">
        <f t="shared" si="1529"/>
        <v>100.05</v>
      </c>
      <c r="R779" s="28">
        <v>56.38</v>
      </c>
      <c r="S779" s="28">
        <v>0.2</v>
      </c>
      <c r="T779" s="28">
        <v>26.9</v>
      </c>
      <c r="U779" s="28">
        <v>0.7</v>
      </c>
      <c r="V779" s="28">
        <v>0.04</v>
      </c>
      <c r="W779" s="28">
        <v>0.27</v>
      </c>
      <c r="X779" s="28">
        <v>9.3000000000000007</v>
      </c>
      <c r="Y779" s="28">
        <v>4.8899999999999997</v>
      </c>
      <c r="Z779" s="28">
        <v>1.31</v>
      </c>
      <c r="AA779" s="28">
        <f t="shared" si="1530"/>
        <v>99.990000000000009</v>
      </c>
      <c r="AC779" s="30">
        <f t="shared" si="1531"/>
        <v>1.0369507323568574</v>
      </c>
      <c r="AD779" s="30">
        <f t="shared" si="1532"/>
        <v>6.0075093867334164E-3</v>
      </c>
      <c r="AE779" s="30">
        <f t="shared" si="1533"/>
        <v>0.29030992546096512</v>
      </c>
      <c r="AF779" s="30">
        <f t="shared" si="1534"/>
        <v>7.6548364648573425E-2</v>
      </c>
      <c r="AG779" s="30">
        <f t="shared" si="1535"/>
        <v>1.9734987313222443E-3</v>
      </c>
      <c r="AH779" s="30">
        <f t="shared" si="1536"/>
        <v>4.6153846153846156E-2</v>
      </c>
      <c r="AI779" s="30">
        <f t="shared" si="1537"/>
        <v>0.10502853067047076</v>
      </c>
      <c r="AJ779" s="30">
        <f t="shared" si="1538"/>
        <v>0.11681187479832204</v>
      </c>
      <c r="AK779" s="30">
        <f t="shared" si="1539"/>
        <v>0.11061571125265392</v>
      </c>
      <c r="AL779" s="30">
        <f t="shared" si="1540"/>
        <v>3.5226896439969845E-3</v>
      </c>
      <c r="AM779" s="30">
        <f t="shared" si="1541"/>
        <v>1.7939226831037416</v>
      </c>
      <c r="AO779" s="30">
        <f t="shared" si="1542"/>
        <v>0.57803535354309976</v>
      </c>
      <c r="AP779" s="30">
        <f t="shared" si="1543"/>
        <v>3.3488117650307928E-3</v>
      </c>
      <c r="AQ779" s="30">
        <f t="shared" si="1544"/>
        <v>0.16182967537858858</v>
      </c>
      <c r="AR779" s="30">
        <f t="shared" si="1545"/>
        <v>4.2670938591474777E-2</v>
      </c>
      <c r="AS779" s="30">
        <f t="shared" si="1546"/>
        <v>1.1001024458355199E-3</v>
      </c>
      <c r="AT779" s="30">
        <f t="shared" si="1547"/>
        <v>2.5727890387111575E-2</v>
      </c>
      <c r="AU779" s="30">
        <f t="shared" si="1548"/>
        <v>5.854685469986725E-2</v>
      </c>
      <c r="AV779" s="30">
        <f t="shared" si="1549"/>
        <v>6.5115334065691657E-2</v>
      </c>
      <c r="AW779" s="30">
        <f t="shared" si="1550"/>
        <v>6.1661359374347725E-2</v>
      </c>
      <c r="AX779" s="30">
        <f t="shared" si="1551"/>
        <v>1.9636797489522959E-3</v>
      </c>
      <c r="AY779" s="30">
        <f t="shared" si="1552"/>
        <v>0.99999999999999978</v>
      </c>
      <c r="AZ779" s="30"/>
      <c r="BA779" s="30">
        <f t="shared" si="1553"/>
        <v>0.93841544607190419</v>
      </c>
      <c r="BB779" s="30">
        <f t="shared" si="1554"/>
        <v>2.5031289111389237E-3</v>
      </c>
      <c r="BC779" s="30">
        <f t="shared" si="1555"/>
        <v>0.52765790506080812</v>
      </c>
      <c r="BD779" s="30">
        <f t="shared" si="1556"/>
        <v>9.7425191370911629E-3</v>
      </c>
      <c r="BE779" s="30">
        <f t="shared" si="1557"/>
        <v>5.6385678037778404E-4</v>
      </c>
      <c r="BF779" s="30">
        <f t="shared" si="1558"/>
        <v>6.6997518610421849E-3</v>
      </c>
      <c r="BG779" s="30">
        <f t="shared" si="1559"/>
        <v>0.16583452211126964</v>
      </c>
      <c r="BH779" s="30">
        <f t="shared" si="1560"/>
        <v>0.15779283639883834</v>
      </c>
      <c r="BI779" s="30">
        <f t="shared" si="1561"/>
        <v>2.7813163481953292E-2</v>
      </c>
      <c r="BJ779" s="30">
        <f t="shared" si="1562"/>
        <v>1.8370231298144237</v>
      </c>
      <c r="BK779" s="30"/>
      <c r="BL779" s="30">
        <f t="shared" si="1563"/>
        <v>0.51083485604598944</v>
      </c>
      <c r="BM779" s="30">
        <f t="shared" si="1564"/>
        <v>1.3626006502116227E-3</v>
      </c>
      <c r="BN779" s="30">
        <f t="shared" si="1565"/>
        <v>0.28723530830780131</v>
      </c>
      <c r="BO779" s="30">
        <f t="shared" si="1566"/>
        <v>5.3034275829043883E-3</v>
      </c>
      <c r="BP779" s="30">
        <f t="shared" si="1567"/>
        <v>3.0694049041981572E-4</v>
      </c>
      <c r="BQ779" s="30">
        <f t="shared" si="1568"/>
        <v>3.6470699537239876E-3</v>
      </c>
      <c r="BR779" s="30">
        <f t="shared" si="1569"/>
        <v>9.0273507948711709E-2</v>
      </c>
      <c r="BS779" s="30">
        <f t="shared" si="1570"/>
        <v>8.5895944279579431E-2</v>
      </c>
      <c r="BT779" s="30">
        <f t="shared" si="1571"/>
        <v>1.5140344740658208E-2</v>
      </c>
      <c r="BU779" s="30">
        <f t="shared" si="1572"/>
        <v>0.99999999999999989</v>
      </c>
      <c r="BV779" s="30"/>
      <c r="BW779" s="28">
        <f t="shared" si="1573"/>
        <v>0.4718708052539704</v>
      </c>
      <c r="BX779" s="28">
        <f t="shared" si="1574"/>
        <v>0.44898873785078985</v>
      </c>
      <c r="BY779" s="28">
        <f t="shared" si="1575"/>
        <v>7.9140456895239741E-2</v>
      </c>
      <c r="BZ779" s="28"/>
      <c r="CA779" s="28">
        <f t="shared" si="1576"/>
        <v>62.268865567216395</v>
      </c>
      <c r="CB779" s="28">
        <f t="shared" si="1577"/>
        <v>8.8255872063968024</v>
      </c>
      <c r="CC779" s="28">
        <f t="shared" si="1578"/>
        <v>31.507585952222495</v>
      </c>
      <c r="CD779" s="28">
        <f t="shared" si="1579"/>
        <v>47.187080525397043</v>
      </c>
      <c r="CF779" s="28">
        <f t="shared" si="1580"/>
        <v>6.8255401222888521</v>
      </c>
      <c r="CG779" s="28">
        <f t="shared" si="1581"/>
        <v>0.51362227787151404</v>
      </c>
      <c r="CH779" s="30"/>
      <c r="CI779" s="107">
        <f t="shared" si="1527"/>
        <v>2.6706641463971335</v>
      </c>
    </row>
    <row r="780" spans="1:87" ht="15" customHeight="1" x14ac:dyDescent="0.2">
      <c r="A780" s="150" t="s">
        <v>194</v>
      </c>
      <c r="C780" s="147">
        <v>216</v>
      </c>
      <c r="D780" s="26">
        <f t="shared" si="1528"/>
        <v>1008</v>
      </c>
      <c r="F780" s="28">
        <v>62.3</v>
      </c>
      <c r="G780" s="28">
        <v>0.48</v>
      </c>
      <c r="H780" s="28">
        <v>14.8</v>
      </c>
      <c r="I780" s="28">
        <v>5.5</v>
      </c>
      <c r="J780" s="28">
        <v>0.14000000000000001</v>
      </c>
      <c r="K780" s="28">
        <v>1.86</v>
      </c>
      <c r="L780" s="28">
        <v>5.89</v>
      </c>
      <c r="M780" s="28">
        <v>3.62</v>
      </c>
      <c r="N780" s="28">
        <v>5.21</v>
      </c>
      <c r="O780" s="28">
        <v>0.25</v>
      </c>
      <c r="P780" s="28">
        <f t="shared" si="1529"/>
        <v>100.05</v>
      </c>
      <c r="R780" s="28">
        <v>56.37</v>
      </c>
      <c r="S780" s="28">
        <v>0.23</v>
      </c>
      <c r="T780" s="28">
        <v>27.11</v>
      </c>
      <c r="U780" s="28">
        <v>0.66</v>
      </c>
      <c r="V780" s="28">
        <v>0.11</v>
      </c>
      <c r="W780" s="28">
        <v>0.34</v>
      </c>
      <c r="X780" s="28">
        <v>9.15</v>
      </c>
      <c r="Y780" s="28">
        <v>4.76</v>
      </c>
      <c r="Z780" s="28">
        <v>1.27</v>
      </c>
      <c r="AA780" s="28">
        <f t="shared" si="1530"/>
        <v>100</v>
      </c>
      <c r="AC780" s="30">
        <f t="shared" si="1531"/>
        <v>1.0369507323568574</v>
      </c>
      <c r="AD780" s="30">
        <f t="shared" si="1532"/>
        <v>6.0075093867334164E-3</v>
      </c>
      <c r="AE780" s="30">
        <f t="shared" si="1533"/>
        <v>0.29030992546096512</v>
      </c>
      <c r="AF780" s="30">
        <f t="shared" si="1534"/>
        <v>7.6548364648573425E-2</v>
      </c>
      <c r="AG780" s="30">
        <f t="shared" si="1535"/>
        <v>1.9734987313222443E-3</v>
      </c>
      <c r="AH780" s="30">
        <f t="shared" si="1536"/>
        <v>4.6153846153846156E-2</v>
      </c>
      <c r="AI780" s="30">
        <f t="shared" si="1537"/>
        <v>0.10502853067047076</v>
      </c>
      <c r="AJ780" s="30">
        <f t="shared" si="1538"/>
        <v>0.11681187479832204</v>
      </c>
      <c r="AK780" s="30">
        <f t="shared" si="1539"/>
        <v>0.11061571125265392</v>
      </c>
      <c r="AL780" s="30">
        <f t="shared" si="1540"/>
        <v>3.5226896439969845E-3</v>
      </c>
      <c r="AM780" s="30">
        <f t="shared" si="1541"/>
        <v>1.7939226831037416</v>
      </c>
      <c r="AO780" s="30">
        <f t="shared" si="1542"/>
        <v>0.57803535354309976</v>
      </c>
      <c r="AP780" s="30">
        <f t="shared" si="1543"/>
        <v>3.3488117650307928E-3</v>
      </c>
      <c r="AQ780" s="30">
        <f t="shared" si="1544"/>
        <v>0.16182967537858858</v>
      </c>
      <c r="AR780" s="30">
        <f t="shared" si="1545"/>
        <v>4.2670938591474777E-2</v>
      </c>
      <c r="AS780" s="30">
        <f t="shared" si="1546"/>
        <v>1.1001024458355199E-3</v>
      </c>
      <c r="AT780" s="30">
        <f t="shared" si="1547"/>
        <v>2.5727890387111575E-2</v>
      </c>
      <c r="AU780" s="30">
        <f t="shared" si="1548"/>
        <v>5.854685469986725E-2</v>
      </c>
      <c r="AV780" s="30">
        <f t="shared" si="1549"/>
        <v>6.5115334065691657E-2</v>
      </c>
      <c r="AW780" s="30">
        <f t="shared" si="1550"/>
        <v>6.1661359374347725E-2</v>
      </c>
      <c r="AX780" s="30">
        <f t="shared" si="1551"/>
        <v>1.9636797489522959E-3</v>
      </c>
      <c r="AY780" s="30">
        <f t="shared" si="1552"/>
        <v>0.99999999999999978</v>
      </c>
      <c r="AZ780" s="30"/>
      <c r="BA780" s="30">
        <f t="shared" si="1553"/>
        <v>0.93824900133155786</v>
      </c>
      <c r="BB780" s="30">
        <f t="shared" si="1554"/>
        <v>2.8785982478097623E-3</v>
      </c>
      <c r="BC780" s="30">
        <f t="shared" si="1555"/>
        <v>0.53177716751667325</v>
      </c>
      <c r="BD780" s="30">
        <f t="shared" si="1556"/>
        <v>9.1858037578288112E-3</v>
      </c>
      <c r="BE780" s="30">
        <f t="shared" si="1557"/>
        <v>1.5506061460389062E-3</v>
      </c>
      <c r="BF780" s="30">
        <f t="shared" si="1558"/>
        <v>8.4367245657568247E-3</v>
      </c>
      <c r="BG780" s="30">
        <f t="shared" si="1559"/>
        <v>0.16315977175463625</v>
      </c>
      <c r="BH780" s="30">
        <f t="shared" si="1560"/>
        <v>0.15359793481768313</v>
      </c>
      <c r="BI780" s="30">
        <f t="shared" si="1561"/>
        <v>2.6963906581740978E-2</v>
      </c>
      <c r="BJ780" s="30">
        <f t="shared" si="1562"/>
        <v>1.8357995147197257</v>
      </c>
      <c r="BK780" s="30"/>
      <c r="BL780" s="30">
        <f t="shared" si="1563"/>
        <v>0.51108467662646795</v>
      </c>
      <c r="BM780" s="30">
        <f t="shared" si="1564"/>
        <v>1.5680351937827166E-3</v>
      </c>
      <c r="BN780" s="30">
        <f t="shared" si="1565"/>
        <v>0.28967061122568194</v>
      </c>
      <c r="BO780" s="30">
        <f t="shared" si="1566"/>
        <v>5.0037074768653168E-3</v>
      </c>
      <c r="BP780" s="30">
        <f t="shared" si="1567"/>
        <v>8.4464895736484575E-4</v>
      </c>
      <c r="BQ780" s="30">
        <f t="shared" si="1568"/>
        <v>4.5956677175856388E-3</v>
      </c>
      <c r="BR780" s="30">
        <f t="shared" si="1569"/>
        <v>8.8876683127103936E-2</v>
      </c>
      <c r="BS780" s="30">
        <f t="shared" si="1570"/>
        <v>8.3668142183343563E-2</v>
      </c>
      <c r="BT780" s="30">
        <f t="shared" si="1571"/>
        <v>1.4687827491804081E-2</v>
      </c>
      <c r="BU780" s="30">
        <f t="shared" si="1572"/>
        <v>1</v>
      </c>
      <c r="BV780" s="30"/>
      <c r="BW780" s="28">
        <f t="shared" si="1573"/>
        <v>0.47468580825467604</v>
      </c>
      <c r="BX780" s="28">
        <f t="shared" si="1574"/>
        <v>0.44686725809365552</v>
      </c>
      <c r="BY780" s="28">
        <f t="shared" si="1575"/>
        <v>7.8446933651668382E-2</v>
      </c>
      <c r="BZ780" s="28"/>
      <c r="CA780" s="28">
        <f t="shared" si="1576"/>
        <v>62.268865567216395</v>
      </c>
      <c r="CB780" s="28">
        <f t="shared" si="1577"/>
        <v>8.8255872063968024</v>
      </c>
      <c r="CC780" s="28">
        <f t="shared" si="1578"/>
        <v>31.578983777900643</v>
      </c>
      <c r="CD780" s="28">
        <f t="shared" si="1579"/>
        <v>47.468580825467605</v>
      </c>
      <c r="CF780" s="28">
        <f t="shared" si="1580"/>
        <v>6.8314880207230422</v>
      </c>
      <c r="CG780" s="28">
        <f t="shared" si="1581"/>
        <v>0.51362227787151404</v>
      </c>
      <c r="CH780" s="30"/>
      <c r="CI780" s="107">
        <f t="shared" si="1527"/>
        <v>2.6948161206511183</v>
      </c>
    </row>
    <row r="781" spans="1:87" ht="15" customHeight="1" x14ac:dyDescent="0.2">
      <c r="A781" s="150" t="s">
        <v>194</v>
      </c>
      <c r="C781" s="147">
        <v>222</v>
      </c>
      <c r="D781" s="26">
        <f t="shared" si="1528"/>
        <v>1008</v>
      </c>
      <c r="F781" s="28">
        <v>62.3</v>
      </c>
      <c r="G781" s="28">
        <v>0.48</v>
      </c>
      <c r="H781" s="28">
        <v>14.8</v>
      </c>
      <c r="I781" s="28">
        <v>5.5</v>
      </c>
      <c r="J781" s="28">
        <v>0.14000000000000001</v>
      </c>
      <c r="K781" s="28">
        <v>1.86</v>
      </c>
      <c r="L781" s="28">
        <v>5.89</v>
      </c>
      <c r="M781" s="28">
        <v>3.62</v>
      </c>
      <c r="N781" s="28">
        <v>5.21</v>
      </c>
      <c r="O781" s="28">
        <v>0.25</v>
      </c>
      <c r="P781" s="28">
        <f t="shared" si="1529"/>
        <v>100.05</v>
      </c>
      <c r="R781" s="28">
        <v>56.32</v>
      </c>
      <c r="S781" s="28">
        <v>0.15</v>
      </c>
      <c r="T781" s="28">
        <v>26.84</v>
      </c>
      <c r="U781" s="28">
        <v>0.84</v>
      </c>
      <c r="V781" s="28">
        <v>0.15</v>
      </c>
      <c r="W781" s="28">
        <v>0.33</v>
      </c>
      <c r="X781" s="28">
        <v>9.18</v>
      </c>
      <c r="Y781" s="28">
        <v>4.9000000000000004</v>
      </c>
      <c r="Z781" s="28">
        <v>1.29</v>
      </c>
      <c r="AA781" s="28">
        <f t="shared" si="1530"/>
        <v>100.00000000000001</v>
      </c>
      <c r="AC781" s="30">
        <f t="shared" si="1531"/>
        <v>1.0369507323568574</v>
      </c>
      <c r="AD781" s="30">
        <f t="shared" si="1532"/>
        <v>6.0075093867334164E-3</v>
      </c>
      <c r="AE781" s="30">
        <f t="shared" si="1533"/>
        <v>0.29030992546096512</v>
      </c>
      <c r="AF781" s="30">
        <f t="shared" si="1534"/>
        <v>7.6548364648573425E-2</v>
      </c>
      <c r="AG781" s="30">
        <f t="shared" si="1535"/>
        <v>1.9734987313222443E-3</v>
      </c>
      <c r="AH781" s="30">
        <f t="shared" si="1536"/>
        <v>4.6153846153846156E-2</v>
      </c>
      <c r="AI781" s="30">
        <f t="shared" si="1537"/>
        <v>0.10502853067047076</v>
      </c>
      <c r="AJ781" s="30">
        <f t="shared" si="1538"/>
        <v>0.11681187479832204</v>
      </c>
      <c r="AK781" s="30">
        <f t="shared" si="1539"/>
        <v>0.11061571125265392</v>
      </c>
      <c r="AL781" s="30">
        <f t="shared" si="1540"/>
        <v>3.5226896439969845E-3</v>
      </c>
      <c r="AM781" s="30">
        <f t="shared" si="1541"/>
        <v>1.7939226831037416</v>
      </c>
      <c r="AO781" s="30">
        <f t="shared" si="1542"/>
        <v>0.57803535354309976</v>
      </c>
      <c r="AP781" s="30">
        <f t="shared" si="1543"/>
        <v>3.3488117650307928E-3</v>
      </c>
      <c r="AQ781" s="30">
        <f t="shared" si="1544"/>
        <v>0.16182967537858858</v>
      </c>
      <c r="AR781" s="30">
        <f t="shared" si="1545"/>
        <v>4.2670938591474777E-2</v>
      </c>
      <c r="AS781" s="30">
        <f t="shared" si="1546"/>
        <v>1.1001024458355199E-3</v>
      </c>
      <c r="AT781" s="30">
        <f t="shared" si="1547"/>
        <v>2.5727890387111575E-2</v>
      </c>
      <c r="AU781" s="30">
        <f t="shared" si="1548"/>
        <v>5.854685469986725E-2</v>
      </c>
      <c r="AV781" s="30">
        <f t="shared" si="1549"/>
        <v>6.5115334065691657E-2</v>
      </c>
      <c r="AW781" s="30">
        <f t="shared" si="1550"/>
        <v>6.1661359374347725E-2</v>
      </c>
      <c r="AX781" s="30">
        <f t="shared" si="1551"/>
        <v>1.9636797489522959E-3</v>
      </c>
      <c r="AY781" s="30">
        <f t="shared" si="1552"/>
        <v>0.99999999999999978</v>
      </c>
      <c r="AZ781" s="30"/>
      <c r="BA781" s="30">
        <f t="shared" si="1553"/>
        <v>0.93741677762982689</v>
      </c>
      <c r="BB781" s="30">
        <f t="shared" si="1554"/>
        <v>1.8773466833541925E-3</v>
      </c>
      <c r="BC781" s="30">
        <f t="shared" si="1555"/>
        <v>0.52648097293056106</v>
      </c>
      <c r="BD781" s="30">
        <f t="shared" si="1556"/>
        <v>1.1691022964509395E-2</v>
      </c>
      <c r="BE781" s="30">
        <f t="shared" si="1557"/>
        <v>2.11446292641669E-3</v>
      </c>
      <c r="BF781" s="30">
        <f t="shared" si="1558"/>
        <v>8.1885856079404479E-3</v>
      </c>
      <c r="BG781" s="30">
        <f t="shared" si="1559"/>
        <v>0.1636947218259629</v>
      </c>
      <c r="BH781" s="30">
        <f t="shared" si="1560"/>
        <v>0.15811552113585028</v>
      </c>
      <c r="BI781" s="30">
        <f t="shared" si="1561"/>
        <v>2.7388535031847135E-2</v>
      </c>
      <c r="BJ781" s="30">
        <f t="shared" si="1562"/>
        <v>1.836967946736269</v>
      </c>
      <c r="BK781" s="30"/>
      <c r="BL781" s="30">
        <f t="shared" si="1563"/>
        <v>0.51030655123587221</v>
      </c>
      <c r="BM781" s="30">
        <f t="shared" si="1564"/>
        <v>1.0219811873634836E-3</v>
      </c>
      <c r="BN781" s="30">
        <f t="shared" si="1565"/>
        <v>0.28660324414803046</v>
      </c>
      <c r="BO781" s="30">
        <f t="shared" si="1566"/>
        <v>6.3643042793864596E-3</v>
      </c>
      <c r="BP781" s="30">
        <f t="shared" si="1567"/>
        <v>1.1510614162720939E-3</v>
      </c>
      <c r="BQ781" s="30">
        <f t="shared" si="1568"/>
        <v>4.4576638490013195E-3</v>
      </c>
      <c r="BR781" s="30">
        <f t="shared" si="1569"/>
        <v>8.9111365343526233E-2</v>
      </c>
      <c r="BS781" s="30">
        <f t="shared" si="1570"/>
        <v>8.6074186224519206E-2</v>
      </c>
      <c r="BT781" s="30">
        <f t="shared" si="1571"/>
        <v>1.4909642316028539E-2</v>
      </c>
      <c r="BU781" s="30">
        <f t="shared" si="1572"/>
        <v>1.0000000000000002</v>
      </c>
      <c r="BV781" s="30"/>
      <c r="BW781" s="28">
        <f t="shared" si="1573"/>
        <v>0.46877232150261067</v>
      </c>
      <c r="BX781" s="28">
        <f t="shared" si="1574"/>
        <v>0.45279517312263007</v>
      </c>
      <c r="BY781" s="28">
        <f t="shared" si="1575"/>
        <v>7.8432505374759209E-2</v>
      </c>
      <c r="BZ781" s="28"/>
      <c r="CA781" s="28">
        <f t="shared" si="1576"/>
        <v>62.268865567216395</v>
      </c>
      <c r="CB781" s="28">
        <f t="shared" si="1577"/>
        <v>8.8255872063968024</v>
      </c>
      <c r="CC781" s="28">
        <f t="shared" si="1578"/>
        <v>31.281866612606454</v>
      </c>
      <c r="CD781" s="28">
        <f t="shared" si="1579"/>
        <v>46.877232150261065</v>
      </c>
      <c r="CF781" s="28">
        <f t="shared" si="1580"/>
        <v>6.8189520872095164</v>
      </c>
      <c r="CG781" s="28">
        <f t="shared" si="1581"/>
        <v>0.51362227787151404</v>
      </c>
      <c r="CH781" s="30"/>
      <c r="CI781" s="107">
        <f t="shared" si="1527"/>
        <v>2.6259861708477481</v>
      </c>
    </row>
    <row r="782" spans="1:87" ht="15" customHeight="1" x14ac:dyDescent="0.2">
      <c r="A782" s="150" t="s">
        <v>194</v>
      </c>
      <c r="C782" s="147">
        <v>228</v>
      </c>
      <c r="D782" s="26">
        <f t="shared" si="1528"/>
        <v>1008</v>
      </c>
      <c r="F782" s="28">
        <v>62.3</v>
      </c>
      <c r="G782" s="28">
        <v>0.48</v>
      </c>
      <c r="H782" s="28">
        <v>14.8</v>
      </c>
      <c r="I782" s="28">
        <v>5.5</v>
      </c>
      <c r="J782" s="28">
        <v>0.14000000000000001</v>
      </c>
      <c r="K782" s="28">
        <v>1.86</v>
      </c>
      <c r="L782" s="28">
        <v>5.89</v>
      </c>
      <c r="M782" s="28">
        <v>3.62</v>
      </c>
      <c r="N782" s="28">
        <v>5.21</v>
      </c>
      <c r="O782" s="28">
        <v>0.25</v>
      </c>
      <c r="P782" s="28">
        <f t="shared" si="1529"/>
        <v>100.05</v>
      </c>
      <c r="R782" s="28">
        <v>56.2</v>
      </c>
      <c r="S782" s="28">
        <v>0.09</v>
      </c>
      <c r="T782" s="28">
        <v>27.32</v>
      </c>
      <c r="U782" s="28">
        <v>0.66</v>
      </c>
      <c r="V782" s="28">
        <v>0.11</v>
      </c>
      <c r="W782" s="28">
        <v>0.31</v>
      </c>
      <c r="X782" s="28">
        <v>9.27</v>
      </c>
      <c r="Y782" s="28">
        <v>4.79</v>
      </c>
      <c r="Z782" s="28">
        <v>1.25</v>
      </c>
      <c r="AA782" s="28">
        <f t="shared" si="1530"/>
        <v>100.00000000000001</v>
      </c>
      <c r="AC782" s="30">
        <f t="shared" si="1531"/>
        <v>1.0369507323568574</v>
      </c>
      <c r="AD782" s="30">
        <f t="shared" si="1532"/>
        <v>6.0075093867334164E-3</v>
      </c>
      <c r="AE782" s="30">
        <f t="shared" si="1533"/>
        <v>0.29030992546096512</v>
      </c>
      <c r="AF782" s="30">
        <f t="shared" si="1534"/>
        <v>7.6548364648573425E-2</v>
      </c>
      <c r="AG782" s="30">
        <f t="shared" si="1535"/>
        <v>1.9734987313222443E-3</v>
      </c>
      <c r="AH782" s="30">
        <f t="shared" si="1536"/>
        <v>4.6153846153846156E-2</v>
      </c>
      <c r="AI782" s="30">
        <f t="shared" si="1537"/>
        <v>0.10502853067047076</v>
      </c>
      <c r="AJ782" s="30">
        <f t="shared" si="1538"/>
        <v>0.11681187479832204</v>
      </c>
      <c r="AK782" s="30">
        <f t="shared" si="1539"/>
        <v>0.11061571125265392</v>
      </c>
      <c r="AL782" s="30">
        <f t="shared" si="1540"/>
        <v>3.5226896439969845E-3</v>
      </c>
      <c r="AM782" s="30">
        <f t="shared" si="1541"/>
        <v>1.7939226831037416</v>
      </c>
      <c r="AO782" s="30">
        <f t="shared" si="1542"/>
        <v>0.57803535354309976</v>
      </c>
      <c r="AP782" s="30">
        <f t="shared" si="1543"/>
        <v>3.3488117650307928E-3</v>
      </c>
      <c r="AQ782" s="30">
        <f t="shared" si="1544"/>
        <v>0.16182967537858858</v>
      </c>
      <c r="AR782" s="30">
        <f t="shared" si="1545"/>
        <v>4.2670938591474777E-2</v>
      </c>
      <c r="AS782" s="30">
        <f t="shared" si="1546"/>
        <v>1.1001024458355199E-3</v>
      </c>
      <c r="AT782" s="30">
        <f t="shared" si="1547"/>
        <v>2.5727890387111575E-2</v>
      </c>
      <c r="AU782" s="30">
        <f t="shared" si="1548"/>
        <v>5.854685469986725E-2</v>
      </c>
      <c r="AV782" s="30">
        <f t="shared" si="1549"/>
        <v>6.5115334065691657E-2</v>
      </c>
      <c r="AW782" s="30">
        <f t="shared" si="1550"/>
        <v>6.1661359374347725E-2</v>
      </c>
      <c r="AX782" s="30">
        <f t="shared" si="1551"/>
        <v>1.9636797489522959E-3</v>
      </c>
      <c r="AY782" s="30">
        <f t="shared" si="1552"/>
        <v>0.99999999999999978</v>
      </c>
      <c r="AZ782" s="30"/>
      <c r="BA782" s="30">
        <f t="shared" si="1553"/>
        <v>0.93541944074567251</v>
      </c>
      <c r="BB782" s="30">
        <f t="shared" si="1554"/>
        <v>1.1264080100125155E-3</v>
      </c>
      <c r="BC782" s="30">
        <f t="shared" si="1555"/>
        <v>0.53589642997253828</v>
      </c>
      <c r="BD782" s="30">
        <f t="shared" si="1556"/>
        <v>9.1858037578288112E-3</v>
      </c>
      <c r="BE782" s="30">
        <f t="shared" si="1557"/>
        <v>1.5506061460389062E-3</v>
      </c>
      <c r="BF782" s="30">
        <f t="shared" si="1558"/>
        <v>7.6923076923076927E-3</v>
      </c>
      <c r="BG782" s="30">
        <f t="shared" si="1559"/>
        <v>0.16529957203994294</v>
      </c>
      <c r="BH782" s="30">
        <f t="shared" si="1560"/>
        <v>0.15456598902871896</v>
      </c>
      <c r="BI782" s="30">
        <f t="shared" si="1561"/>
        <v>2.6539278131634817E-2</v>
      </c>
      <c r="BJ782" s="30">
        <f t="shared" si="1562"/>
        <v>1.8372758355246952</v>
      </c>
      <c r="BK782" s="30"/>
      <c r="BL782" s="30">
        <f t="shared" si="1563"/>
        <v>0.50913391590900248</v>
      </c>
      <c r="BM782" s="30">
        <f t="shared" si="1564"/>
        <v>6.1308595488648128E-4</v>
      </c>
      <c r="BN782" s="30">
        <f t="shared" si="1565"/>
        <v>0.29167989890831786</v>
      </c>
      <c r="BO782" s="30">
        <f t="shared" si="1566"/>
        <v>4.9996868081626398E-3</v>
      </c>
      <c r="BP782" s="30">
        <f t="shared" si="1567"/>
        <v>8.4397024989776729E-4</v>
      </c>
      <c r="BQ782" s="30">
        <f t="shared" si="1568"/>
        <v>4.186800666276057E-3</v>
      </c>
      <c r="BR782" s="30">
        <f t="shared" si="1569"/>
        <v>8.996992658575742E-2</v>
      </c>
      <c r="BS782" s="30">
        <f t="shared" si="1570"/>
        <v>8.4127808160377557E-2</v>
      </c>
      <c r="BT782" s="30">
        <f t="shared" si="1571"/>
        <v>1.444490675732185E-2</v>
      </c>
      <c r="BU782" s="30">
        <f t="shared" si="1572"/>
        <v>1.0000000000000002</v>
      </c>
      <c r="BV782" s="30"/>
      <c r="BW782" s="28">
        <f t="shared" si="1573"/>
        <v>0.47718609365143461</v>
      </c>
      <c r="BX782" s="28">
        <f t="shared" si="1574"/>
        <v>0.44620043237717721</v>
      </c>
      <c r="BY782" s="28">
        <f t="shared" si="1575"/>
        <v>7.661347397138818E-2</v>
      </c>
      <c r="BZ782" s="28"/>
      <c r="CA782" s="28">
        <f t="shared" si="1576"/>
        <v>62.268865567216395</v>
      </c>
      <c r="CB782" s="28">
        <f t="shared" si="1577"/>
        <v>8.8255872063968024</v>
      </c>
      <c r="CC782" s="28">
        <f t="shared" si="1578"/>
        <v>31.520652079710548</v>
      </c>
      <c r="CD782" s="28">
        <f t="shared" si="1579"/>
        <v>47.718609365143458</v>
      </c>
      <c r="CF782" s="28">
        <f t="shared" si="1580"/>
        <v>6.836741440100325</v>
      </c>
      <c r="CG782" s="28">
        <f t="shared" si="1581"/>
        <v>0.51362227787151404</v>
      </c>
      <c r="CH782" s="30"/>
      <c r="CI782" s="107">
        <f t="shared" si="1527"/>
        <v>2.7012942743174206</v>
      </c>
    </row>
    <row r="783" spans="1:87" ht="15" customHeight="1" x14ac:dyDescent="0.2">
      <c r="A783" s="150" t="s">
        <v>194</v>
      </c>
      <c r="C783" s="147">
        <v>234</v>
      </c>
      <c r="D783" s="26">
        <f t="shared" si="1528"/>
        <v>1008</v>
      </c>
      <c r="F783" s="28">
        <v>62.3</v>
      </c>
      <c r="G783" s="28">
        <v>0.48</v>
      </c>
      <c r="H783" s="28">
        <v>14.8</v>
      </c>
      <c r="I783" s="28">
        <v>5.5</v>
      </c>
      <c r="J783" s="28">
        <v>0.14000000000000001</v>
      </c>
      <c r="K783" s="28">
        <v>1.86</v>
      </c>
      <c r="L783" s="28">
        <v>5.89</v>
      </c>
      <c r="M783" s="28">
        <v>3.62</v>
      </c>
      <c r="N783" s="28">
        <v>5.21</v>
      </c>
      <c r="O783" s="28">
        <v>0.25</v>
      </c>
      <c r="P783" s="28">
        <f t="shared" si="1529"/>
        <v>100.05</v>
      </c>
      <c r="R783" s="28">
        <v>56.47</v>
      </c>
      <c r="S783" s="28">
        <v>0.35</v>
      </c>
      <c r="T783" s="28">
        <v>26.85</v>
      </c>
      <c r="U783" s="28">
        <v>0.79</v>
      </c>
      <c r="V783" s="28">
        <v>0.12</v>
      </c>
      <c r="W783" s="28">
        <v>0.08</v>
      </c>
      <c r="X783" s="28">
        <v>9.32</v>
      </c>
      <c r="Y783" s="28">
        <v>4.66</v>
      </c>
      <c r="Z783" s="28">
        <v>1.35</v>
      </c>
      <c r="AA783" s="28">
        <f t="shared" si="1530"/>
        <v>99.990000000000009</v>
      </c>
      <c r="AC783" s="30">
        <f t="shared" si="1531"/>
        <v>1.0369507323568574</v>
      </c>
      <c r="AD783" s="30">
        <f t="shared" si="1532"/>
        <v>6.0075093867334164E-3</v>
      </c>
      <c r="AE783" s="30">
        <f t="shared" si="1533"/>
        <v>0.29030992546096512</v>
      </c>
      <c r="AF783" s="30">
        <f t="shared" si="1534"/>
        <v>7.6548364648573425E-2</v>
      </c>
      <c r="AG783" s="30">
        <f t="shared" si="1535"/>
        <v>1.9734987313222443E-3</v>
      </c>
      <c r="AH783" s="30">
        <f t="shared" si="1536"/>
        <v>4.6153846153846156E-2</v>
      </c>
      <c r="AI783" s="30">
        <f t="shared" si="1537"/>
        <v>0.10502853067047076</v>
      </c>
      <c r="AJ783" s="30">
        <f t="shared" si="1538"/>
        <v>0.11681187479832204</v>
      </c>
      <c r="AK783" s="30">
        <f t="shared" si="1539"/>
        <v>0.11061571125265392</v>
      </c>
      <c r="AL783" s="30">
        <f t="shared" si="1540"/>
        <v>3.5226896439969845E-3</v>
      </c>
      <c r="AM783" s="30">
        <f t="shared" si="1541"/>
        <v>1.7939226831037416</v>
      </c>
      <c r="AO783" s="30">
        <f t="shared" si="1542"/>
        <v>0.57803535354309976</v>
      </c>
      <c r="AP783" s="30">
        <f t="shared" si="1543"/>
        <v>3.3488117650307928E-3</v>
      </c>
      <c r="AQ783" s="30">
        <f t="shared" si="1544"/>
        <v>0.16182967537858858</v>
      </c>
      <c r="AR783" s="30">
        <f t="shared" si="1545"/>
        <v>4.2670938591474777E-2</v>
      </c>
      <c r="AS783" s="30">
        <f t="shared" si="1546"/>
        <v>1.1001024458355199E-3</v>
      </c>
      <c r="AT783" s="30">
        <f t="shared" si="1547"/>
        <v>2.5727890387111575E-2</v>
      </c>
      <c r="AU783" s="30">
        <f t="shared" si="1548"/>
        <v>5.854685469986725E-2</v>
      </c>
      <c r="AV783" s="30">
        <f t="shared" si="1549"/>
        <v>6.5115334065691657E-2</v>
      </c>
      <c r="AW783" s="30">
        <f t="shared" si="1550"/>
        <v>6.1661359374347725E-2</v>
      </c>
      <c r="AX783" s="30">
        <f t="shared" si="1551"/>
        <v>1.9636797489522959E-3</v>
      </c>
      <c r="AY783" s="30">
        <f t="shared" si="1552"/>
        <v>0.99999999999999978</v>
      </c>
      <c r="AZ783" s="30"/>
      <c r="BA783" s="30">
        <f t="shared" si="1553"/>
        <v>0.93991344873502003</v>
      </c>
      <c r="BB783" s="30">
        <f t="shared" si="1554"/>
        <v>4.3804755944931162E-3</v>
      </c>
      <c r="BC783" s="30">
        <f t="shared" si="1555"/>
        <v>0.5266771282856022</v>
      </c>
      <c r="BD783" s="30">
        <f t="shared" si="1556"/>
        <v>1.0995128740431456E-2</v>
      </c>
      <c r="BE783" s="30">
        <f t="shared" si="1557"/>
        <v>1.6915703411333521E-3</v>
      </c>
      <c r="BF783" s="30">
        <f t="shared" si="1558"/>
        <v>1.9851116625310174E-3</v>
      </c>
      <c r="BG783" s="30">
        <f t="shared" si="1559"/>
        <v>0.16619115549215407</v>
      </c>
      <c r="BH783" s="30">
        <f t="shared" si="1560"/>
        <v>0.15037108744756375</v>
      </c>
      <c r="BI783" s="30">
        <f t="shared" si="1561"/>
        <v>2.8662420382165606E-2</v>
      </c>
      <c r="BJ783" s="30">
        <f t="shared" si="1562"/>
        <v>1.8308675266810948</v>
      </c>
      <c r="BK783" s="30"/>
      <c r="BL783" s="30">
        <f t="shared" si="1563"/>
        <v>0.5133705388498796</v>
      </c>
      <c r="BM783" s="30">
        <f t="shared" si="1564"/>
        <v>2.3925682938043167E-3</v>
      </c>
      <c r="BN783" s="30">
        <f t="shared" si="1565"/>
        <v>0.28766533930520699</v>
      </c>
      <c r="BO783" s="30">
        <f t="shared" si="1566"/>
        <v>6.0054201520319036E-3</v>
      </c>
      <c r="BP783" s="30">
        <f t="shared" si="1567"/>
        <v>9.2391738696668375E-4</v>
      </c>
      <c r="BQ783" s="30">
        <f t="shared" si="1568"/>
        <v>1.0842464752922505E-3</v>
      </c>
      <c r="BR783" s="30">
        <f t="shared" si="1569"/>
        <v>9.0771807938183874E-2</v>
      </c>
      <c r="BS783" s="30">
        <f t="shared" si="1570"/>
        <v>8.21310582312577E-2</v>
      </c>
      <c r="BT783" s="30">
        <f t="shared" si="1571"/>
        <v>1.5655103367376563E-2</v>
      </c>
      <c r="BU783" s="30">
        <f t="shared" si="1572"/>
        <v>0.99999999999999978</v>
      </c>
      <c r="BV783" s="30"/>
      <c r="BW783" s="28">
        <f t="shared" si="1573"/>
        <v>0.48140000744152911</v>
      </c>
      <c r="BX783" s="28">
        <f t="shared" si="1574"/>
        <v>0.43557457917587861</v>
      </c>
      <c r="BY783" s="28">
        <f t="shared" si="1575"/>
        <v>8.3025413382592284E-2</v>
      </c>
      <c r="BZ783" s="28"/>
      <c r="CA783" s="28">
        <f t="shared" si="1576"/>
        <v>62.268865567216395</v>
      </c>
      <c r="CB783" s="28">
        <f t="shared" si="1577"/>
        <v>8.8255872063968024</v>
      </c>
      <c r="CC783" s="28">
        <f t="shared" si="1578"/>
        <v>32.372541710335682</v>
      </c>
      <c r="CD783" s="28">
        <f t="shared" si="1579"/>
        <v>48.140000744152914</v>
      </c>
      <c r="CF783" s="28">
        <f t="shared" si="1580"/>
        <v>6.8455334326601553</v>
      </c>
      <c r="CG783" s="28">
        <f t="shared" si="1581"/>
        <v>0.51362227787151404</v>
      </c>
      <c r="CH783" s="30"/>
      <c r="CI783" s="107">
        <f t="shared" si="1527"/>
        <v>2.8291731556281658</v>
      </c>
    </row>
    <row r="784" spans="1:87" ht="15" customHeight="1" x14ac:dyDescent="0.2">
      <c r="A784" s="150" t="s">
        <v>194</v>
      </c>
      <c r="C784" s="146">
        <v>240</v>
      </c>
      <c r="D784" s="26">
        <f t="shared" si="1528"/>
        <v>1008</v>
      </c>
      <c r="F784" s="28">
        <v>62.3</v>
      </c>
      <c r="G784" s="28">
        <v>0.48</v>
      </c>
      <c r="H784" s="28">
        <v>14.8</v>
      </c>
      <c r="I784" s="28">
        <v>5.5</v>
      </c>
      <c r="J784" s="28">
        <v>0.14000000000000001</v>
      </c>
      <c r="K784" s="28">
        <v>1.86</v>
      </c>
      <c r="L784" s="28">
        <v>5.89</v>
      </c>
      <c r="M784" s="28">
        <v>3.62</v>
      </c>
      <c r="N784" s="28">
        <v>5.21</v>
      </c>
      <c r="O784" s="28">
        <v>0.25</v>
      </c>
      <c r="P784" s="28">
        <f t="shared" si="1529"/>
        <v>100.05</v>
      </c>
      <c r="R784" s="28">
        <v>56.59</v>
      </c>
      <c r="S784" s="28">
        <v>0.18</v>
      </c>
      <c r="T784" s="28">
        <v>27.09</v>
      </c>
      <c r="U784" s="28">
        <v>0.7</v>
      </c>
      <c r="V784" s="28">
        <v>0</v>
      </c>
      <c r="W784" s="28">
        <v>0.27</v>
      </c>
      <c r="X784" s="28">
        <v>9.06</v>
      </c>
      <c r="Y784" s="28">
        <v>4.8899999999999997</v>
      </c>
      <c r="Z784" s="28">
        <v>1.21</v>
      </c>
      <c r="AA784" s="28">
        <f t="shared" si="1530"/>
        <v>99.99</v>
      </c>
      <c r="AC784" s="30">
        <f t="shared" si="1531"/>
        <v>1.0369507323568574</v>
      </c>
      <c r="AD784" s="30">
        <f t="shared" si="1532"/>
        <v>6.0075093867334164E-3</v>
      </c>
      <c r="AE784" s="30">
        <f t="shared" si="1533"/>
        <v>0.29030992546096512</v>
      </c>
      <c r="AF784" s="30">
        <f t="shared" si="1534"/>
        <v>7.6548364648573425E-2</v>
      </c>
      <c r="AG784" s="30">
        <f t="shared" si="1535"/>
        <v>1.9734987313222443E-3</v>
      </c>
      <c r="AH784" s="30">
        <f t="shared" si="1536"/>
        <v>4.6153846153846156E-2</v>
      </c>
      <c r="AI784" s="30">
        <f t="shared" si="1537"/>
        <v>0.10502853067047076</v>
      </c>
      <c r="AJ784" s="30">
        <f t="shared" si="1538"/>
        <v>0.11681187479832204</v>
      </c>
      <c r="AK784" s="30">
        <f t="shared" si="1539"/>
        <v>0.11061571125265392</v>
      </c>
      <c r="AL784" s="30">
        <f t="shared" si="1540"/>
        <v>3.5226896439969845E-3</v>
      </c>
      <c r="AM784" s="30">
        <f t="shared" si="1541"/>
        <v>1.7939226831037416</v>
      </c>
      <c r="AO784" s="30">
        <f t="shared" si="1542"/>
        <v>0.57803535354309976</v>
      </c>
      <c r="AP784" s="30">
        <f t="shared" si="1543"/>
        <v>3.3488117650307928E-3</v>
      </c>
      <c r="AQ784" s="30">
        <f t="shared" si="1544"/>
        <v>0.16182967537858858</v>
      </c>
      <c r="AR784" s="30">
        <f t="shared" si="1545"/>
        <v>4.2670938591474777E-2</v>
      </c>
      <c r="AS784" s="30">
        <f t="shared" si="1546"/>
        <v>1.1001024458355199E-3</v>
      </c>
      <c r="AT784" s="30">
        <f t="shared" si="1547"/>
        <v>2.5727890387111575E-2</v>
      </c>
      <c r="AU784" s="30">
        <f t="shared" si="1548"/>
        <v>5.854685469986725E-2</v>
      </c>
      <c r="AV784" s="30">
        <f t="shared" si="1549"/>
        <v>6.5115334065691657E-2</v>
      </c>
      <c r="AW784" s="30">
        <f t="shared" si="1550"/>
        <v>6.1661359374347725E-2</v>
      </c>
      <c r="AX784" s="30">
        <f t="shared" si="1551"/>
        <v>1.9636797489522959E-3</v>
      </c>
      <c r="AY784" s="30">
        <f t="shared" si="1552"/>
        <v>0.99999999999999978</v>
      </c>
      <c r="AZ784" s="30"/>
      <c r="BA784" s="30">
        <f t="shared" si="1553"/>
        <v>0.94191078561917452</v>
      </c>
      <c r="BB784" s="30">
        <f t="shared" si="1554"/>
        <v>2.252816020025031E-3</v>
      </c>
      <c r="BC784" s="30">
        <f t="shared" si="1555"/>
        <v>0.53138485680659087</v>
      </c>
      <c r="BD784" s="30">
        <f t="shared" si="1556"/>
        <v>9.7425191370911629E-3</v>
      </c>
      <c r="BE784" s="30">
        <f t="shared" si="1557"/>
        <v>0</v>
      </c>
      <c r="BF784" s="30">
        <f t="shared" si="1558"/>
        <v>6.6997518610421849E-3</v>
      </c>
      <c r="BG784" s="30">
        <f t="shared" si="1559"/>
        <v>0.16155492154065623</v>
      </c>
      <c r="BH784" s="30">
        <f t="shared" si="1560"/>
        <v>0.15779283639883834</v>
      </c>
      <c r="BI784" s="30">
        <f t="shared" si="1561"/>
        <v>2.5690021231422503E-2</v>
      </c>
      <c r="BJ784" s="30">
        <f t="shared" si="1562"/>
        <v>1.837028508614841</v>
      </c>
      <c r="BK784" s="30"/>
      <c r="BL784" s="30">
        <f t="shared" si="1563"/>
        <v>0.51273607415564582</v>
      </c>
      <c r="BM784" s="30">
        <f t="shared" si="1564"/>
        <v>1.2263369944779479E-3</v>
      </c>
      <c r="BN784" s="30">
        <f t="shared" si="1565"/>
        <v>0.28926326092090238</v>
      </c>
      <c r="BO784" s="30">
        <f t="shared" si="1566"/>
        <v>5.3034120545234391E-3</v>
      </c>
      <c r="BP784" s="30">
        <f t="shared" si="1567"/>
        <v>0</v>
      </c>
      <c r="BQ784" s="30">
        <f t="shared" si="1568"/>
        <v>3.6470592751409949E-3</v>
      </c>
      <c r="BR784" s="30">
        <f t="shared" si="1569"/>
        <v>8.7943611535169983E-2</v>
      </c>
      <c r="BS784" s="30">
        <f t="shared" si="1570"/>
        <v>8.5895692777145594E-2</v>
      </c>
      <c r="BT784" s="30">
        <f t="shared" si="1571"/>
        <v>1.398455228699381E-2</v>
      </c>
      <c r="BU784" s="30">
        <f t="shared" si="1572"/>
        <v>0.99999999999999989</v>
      </c>
      <c r="BV784" s="30"/>
      <c r="BW784" s="28">
        <f t="shared" si="1573"/>
        <v>0.46822386211983119</v>
      </c>
      <c r="BX784" s="28">
        <f t="shared" si="1574"/>
        <v>0.45732046148104394</v>
      </c>
      <c r="BY784" s="28">
        <f t="shared" si="1575"/>
        <v>7.4455676399124926E-2</v>
      </c>
      <c r="BZ784" s="28"/>
      <c r="CA784" s="28">
        <f t="shared" si="1576"/>
        <v>62.268865567216395</v>
      </c>
      <c r="CB784" s="28">
        <f t="shared" si="1577"/>
        <v>8.8255872063968024</v>
      </c>
      <c r="CC784" s="28">
        <f t="shared" si="1578"/>
        <v>30.856760745904054</v>
      </c>
      <c r="CD784" s="28">
        <f t="shared" si="1579"/>
        <v>46.822386211983122</v>
      </c>
      <c r="CF784" s="28">
        <f t="shared" si="1580"/>
        <v>6.817781411266532</v>
      </c>
      <c r="CG784" s="28">
        <f t="shared" si="1581"/>
        <v>0.51362227787151404</v>
      </c>
      <c r="CH784" s="30"/>
      <c r="CI784" s="107">
        <f t="shared" si="1527"/>
        <v>2.5706789744710554</v>
      </c>
    </row>
    <row r="785" spans="1:87" ht="15" customHeight="1" x14ac:dyDescent="0.2">
      <c r="A785" s="150" t="s">
        <v>194</v>
      </c>
      <c r="C785" s="147">
        <v>246</v>
      </c>
      <c r="D785" s="26">
        <f t="shared" si="1528"/>
        <v>1008</v>
      </c>
      <c r="F785" s="28">
        <v>62.3</v>
      </c>
      <c r="G785" s="28">
        <v>0.48</v>
      </c>
      <c r="H785" s="28">
        <v>14.8</v>
      </c>
      <c r="I785" s="28">
        <v>5.5</v>
      </c>
      <c r="J785" s="28">
        <v>0.14000000000000001</v>
      </c>
      <c r="K785" s="28">
        <v>1.86</v>
      </c>
      <c r="L785" s="28">
        <v>5.89</v>
      </c>
      <c r="M785" s="28">
        <v>3.62</v>
      </c>
      <c r="N785" s="28">
        <v>5.21</v>
      </c>
      <c r="O785" s="28">
        <v>0.25</v>
      </c>
      <c r="P785" s="28">
        <f t="shared" si="1529"/>
        <v>100.05</v>
      </c>
      <c r="R785" s="28">
        <v>56.69</v>
      </c>
      <c r="S785" s="28">
        <v>0.33</v>
      </c>
      <c r="T785" s="28">
        <v>26.61</v>
      </c>
      <c r="U785" s="28">
        <v>0.79</v>
      </c>
      <c r="V785" s="28">
        <v>0.17</v>
      </c>
      <c r="W785" s="28">
        <v>0.2</v>
      </c>
      <c r="X785" s="28">
        <v>8.9700000000000006</v>
      </c>
      <c r="Y785" s="28">
        <v>4.95</v>
      </c>
      <c r="Z785" s="28">
        <v>1.29</v>
      </c>
      <c r="AA785" s="28">
        <f t="shared" si="1530"/>
        <v>100.00000000000001</v>
      </c>
      <c r="AC785" s="30">
        <f t="shared" si="1531"/>
        <v>1.0369507323568574</v>
      </c>
      <c r="AD785" s="30">
        <f t="shared" si="1532"/>
        <v>6.0075093867334164E-3</v>
      </c>
      <c r="AE785" s="30">
        <f t="shared" si="1533"/>
        <v>0.29030992546096512</v>
      </c>
      <c r="AF785" s="30">
        <f t="shared" si="1534"/>
        <v>7.6548364648573425E-2</v>
      </c>
      <c r="AG785" s="30">
        <f t="shared" si="1535"/>
        <v>1.9734987313222443E-3</v>
      </c>
      <c r="AH785" s="30">
        <f t="shared" si="1536"/>
        <v>4.6153846153846156E-2</v>
      </c>
      <c r="AI785" s="30">
        <f t="shared" si="1537"/>
        <v>0.10502853067047076</v>
      </c>
      <c r="AJ785" s="30">
        <f t="shared" si="1538"/>
        <v>0.11681187479832204</v>
      </c>
      <c r="AK785" s="30">
        <f t="shared" si="1539"/>
        <v>0.11061571125265392</v>
      </c>
      <c r="AL785" s="30">
        <f t="shared" si="1540"/>
        <v>3.5226896439969845E-3</v>
      </c>
      <c r="AM785" s="30">
        <f t="shared" si="1541"/>
        <v>1.7939226831037416</v>
      </c>
      <c r="AO785" s="30">
        <f t="shared" si="1542"/>
        <v>0.57803535354309976</v>
      </c>
      <c r="AP785" s="30">
        <f t="shared" si="1543"/>
        <v>3.3488117650307928E-3</v>
      </c>
      <c r="AQ785" s="30">
        <f t="shared" si="1544"/>
        <v>0.16182967537858858</v>
      </c>
      <c r="AR785" s="30">
        <f t="shared" si="1545"/>
        <v>4.2670938591474777E-2</v>
      </c>
      <c r="AS785" s="30">
        <f t="shared" si="1546"/>
        <v>1.1001024458355199E-3</v>
      </c>
      <c r="AT785" s="30">
        <f t="shared" si="1547"/>
        <v>2.5727890387111575E-2</v>
      </c>
      <c r="AU785" s="30">
        <f t="shared" si="1548"/>
        <v>5.854685469986725E-2</v>
      </c>
      <c r="AV785" s="30">
        <f t="shared" si="1549"/>
        <v>6.5115334065691657E-2</v>
      </c>
      <c r="AW785" s="30">
        <f t="shared" si="1550"/>
        <v>6.1661359374347725E-2</v>
      </c>
      <c r="AX785" s="30">
        <f t="shared" si="1551"/>
        <v>1.9636797489522959E-3</v>
      </c>
      <c r="AY785" s="30">
        <f t="shared" si="1552"/>
        <v>0.99999999999999978</v>
      </c>
      <c r="AZ785" s="30"/>
      <c r="BA785" s="30">
        <f t="shared" si="1553"/>
        <v>0.94357523302263646</v>
      </c>
      <c r="BB785" s="30">
        <f t="shared" si="1554"/>
        <v>4.1301627033792235E-3</v>
      </c>
      <c r="BC785" s="30">
        <f t="shared" si="1555"/>
        <v>0.52196939976461354</v>
      </c>
      <c r="BD785" s="30">
        <f t="shared" si="1556"/>
        <v>1.0995128740431456E-2</v>
      </c>
      <c r="BE785" s="30">
        <f t="shared" si="1557"/>
        <v>2.3963913166055823E-3</v>
      </c>
      <c r="BF785" s="30">
        <f t="shared" si="1558"/>
        <v>4.9627791563275443E-3</v>
      </c>
      <c r="BG785" s="30">
        <f t="shared" si="1559"/>
        <v>0.15995007132667619</v>
      </c>
      <c r="BH785" s="30">
        <f t="shared" si="1560"/>
        <v>0.15972894482090999</v>
      </c>
      <c r="BI785" s="30">
        <f t="shared" si="1561"/>
        <v>2.7388535031847135E-2</v>
      </c>
      <c r="BJ785" s="30">
        <f t="shared" si="1562"/>
        <v>1.8350966458834275</v>
      </c>
      <c r="BK785" s="30"/>
      <c r="BL785" s="30">
        <f t="shared" si="1563"/>
        <v>0.51418285524051688</v>
      </c>
      <c r="BM785" s="30">
        <f t="shared" si="1564"/>
        <v>2.2506513281707495E-3</v>
      </c>
      <c r="BN785" s="30">
        <f t="shared" si="1565"/>
        <v>0.28443700822816015</v>
      </c>
      <c r="BO785" s="30">
        <f t="shared" si="1566"/>
        <v>5.9915802064682694E-3</v>
      </c>
      <c r="BP785" s="30">
        <f t="shared" si="1567"/>
        <v>1.3058665449480695E-3</v>
      </c>
      <c r="BQ785" s="30">
        <f t="shared" si="1568"/>
        <v>2.7043693679350768E-3</v>
      </c>
      <c r="BR785" s="30">
        <f t="shared" si="1569"/>
        <v>8.7161660768921068E-2</v>
      </c>
      <c r="BS785" s="30">
        <f t="shared" si="1570"/>
        <v>8.7041162207571604E-2</v>
      </c>
      <c r="BT785" s="30">
        <f t="shared" si="1571"/>
        <v>1.4924846107307942E-2</v>
      </c>
      <c r="BU785" s="30">
        <f t="shared" si="1572"/>
        <v>0.99999999999999978</v>
      </c>
      <c r="BV785" s="30"/>
      <c r="BW785" s="28">
        <f t="shared" si="1573"/>
        <v>0.46086149737456233</v>
      </c>
      <c r="BX785" s="28">
        <f t="shared" si="1574"/>
        <v>0.4602243692275641</v>
      </c>
      <c r="BY785" s="28">
        <f t="shared" si="1575"/>
        <v>7.8914133397873509E-2</v>
      </c>
      <c r="BZ785" s="28"/>
      <c r="CA785" s="28">
        <f t="shared" si="1576"/>
        <v>62.268865567216395</v>
      </c>
      <c r="CB785" s="28">
        <f t="shared" si="1577"/>
        <v>8.8255872063968024</v>
      </c>
      <c r="CC785" s="28">
        <f t="shared" si="1578"/>
        <v>30.934488208515468</v>
      </c>
      <c r="CD785" s="28">
        <f t="shared" si="1579"/>
        <v>46.086149737456232</v>
      </c>
      <c r="CF785" s="28">
        <f t="shared" si="1580"/>
        <v>6.8019324501741627</v>
      </c>
      <c r="CG785" s="28">
        <f t="shared" si="1581"/>
        <v>0.51362227787151404</v>
      </c>
      <c r="CH785" s="30"/>
      <c r="CI785" s="107">
        <f t="shared" si="1527"/>
        <v>2.5401552501191387</v>
      </c>
    </row>
    <row r="786" spans="1:87" ht="15" customHeight="1" x14ac:dyDescent="0.2">
      <c r="CI786" s="149">
        <f>AVERAGE(CI744:CI785)</f>
        <v>2.9692235048569344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Thermobar_Input</vt:lpstr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Masotta</dc:creator>
  <cp:lastModifiedBy>penny wieser</cp:lastModifiedBy>
  <dcterms:created xsi:type="dcterms:W3CDTF">2013-11-12T11:01:01Z</dcterms:created>
  <dcterms:modified xsi:type="dcterms:W3CDTF">2021-11-02T03:34:55Z</dcterms:modified>
</cp:coreProperties>
</file>